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60" windowHeight="7995" activeTab="0"/>
  </bookViews>
  <sheets>
    <sheet name="PEP" sheetId="1" r:id="rId1"/>
  </sheets>
  <definedNames>
    <definedName name="_xlnm._FilterDatabase" localSheetId="0" hidden="1">'PEP'!$A$2:$O$75</definedName>
  </definedNames>
  <calcPr fullCalcOnLoad="1"/>
</workbook>
</file>

<file path=xl/sharedStrings.xml><?xml version="1.0" encoding="utf-8"?>
<sst xmlns="http://schemas.openxmlformats.org/spreadsheetml/2006/main" count="450" uniqueCount="185">
  <si>
    <t>EDT</t>
  </si>
  <si>
    <t>OG</t>
  </si>
  <si>
    <t>Nombre de tarea</t>
  </si>
  <si>
    <t>1.1</t>
  </si>
  <si>
    <t>Cofinanciamiento de acciones para la mejora competitiva de las Empresas</t>
  </si>
  <si>
    <t>Empresas con escasa experiencia exportadora reciben SDE</t>
  </si>
  <si>
    <t>Empresas con  experiencia exportadora recibe en SDE</t>
  </si>
  <si>
    <t xml:space="preserve">Sistema de gestión, seguimiento y monitoreo del programa implementado </t>
  </si>
  <si>
    <t>Empresas que reciben SDE en zona de frontera</t>
  </si>
  <si>
    <t>Participantes que completaron con éxito la capacitación</t>
  </si>
  <si>
    <t>Componente 1 - SDE para la mejora competititiva de las empresas exportadoras</t>
  </si>
  <si>
    <t xml:space="preserve"> % mujeres capacitadas</t>
  </si>
  <si>
    <t>Apoyo a Proyectos Asociativos y de Cadenas Productivas</t>
  </si>
  <si>
    <t>Apoyo a Proyectos individuales de mejora de competitividad exportadora</t>
  </si>
  <si>
    <t>1.1.1</t>
  </si>
  <si>
    <t>1.1.2</t>
  </si>
  <si>
    <t>1.1.3</t>
  </si>
  <si>
    <t>C</t>
  </si>
  <si>
    <t>S</t>
  </si>
  <si>
    <t>P</t>
  </si>
  <si>
    <t>1.1.1.1</t>
  </si>
  <si>
    <t>1.1.1.2</t>
  </si>
  <si>
    <t>1.1.2.1</t>
  </si>
  <si>
    <t>1.1.2.2</t>
  </si>
  <si>
    <t>1.1.3.1</t>
  </si>
  <si>
    <t>1.1.3.2</t>
  </si>
  <si>
    <t>Componente 2 - Mejora de Capacidades de Gestión en Inteligencia y Promoción Comercial</t>
  </si>
  <si>
    <t>Plataforma Electrónica de apoyo a empresas exportadoras</t>
  </si>
  <si>
    <t>2.1</t>
  </si>
  <si>
    <t>2.1.1</t>
  </si>
  <si>
    <t>Plataforma Electrónica con SDE operativa</t>
  </si>
  <si>
    <t>Diseño conceptual de una plataforma electrónica de apoyo a las empresas exportadoras</t>
  </si>
  <si>
    <t>Diseño y puesta en funcionamiento de la plataforma</t>
  </si>
  <si>
    <t>Difusión del uso de la plataforma (materiales promociales)</t>
  </si>
  <si>
    <t xml:space="preserve">Talleres de difusión del uso de la plataforma </t>
  </si>
  <si>
    <t>2.1.2</t>
  </si>
  <si>
    <t>2.1.1.1</t>
  </si>
  <si>
    <t>2.1.1.2</t>
  </si>
  <si>
    <t>2.1.1.3</t>
  </si>
  <si>
    <t>2.1.1.4</t>
  </si>
  <si>
    <t>2.1.2.1</t>
  </si>
  <si>
    <t>2.1.2.3</t>
  </si>
  <si>
    <t>2.1.2.4</t>
  </si>
  <si>
    <t xml:space="preserve">Generación y publicación de informes de resultados del programa </t>
  </si>
  <si>
    <t xml:space="preserve">Mejora de capacidades del equipo técnico  </t>
  </si>
  <si>
    <t>2.2</t>
  </si>
  <si>
    <t>2.2.1</t>
  </si>
  <si>
    <t xml:space="preserve"> Empresas con potencial exportador que reciben SDE</t>
  </si>
  <si>
    <t xml:space="preserve">Técnicos capacitados </t>
  </si>
  <si>
    <t>Diseño de un plan de capacitación</t>
  </si>
  <si>
    <t>Capacitación en cursos abiertos</t>
  </si>
  <si>
    <t>Intercambio de experiencias</t>
  </si>
  <si>
    <t>2.2.1.1</t>
  </si>
  <si>
    <t>2.2.1.2</t>
  </si>
  <si>
    <t>2.2.1.3</t>
  </si>
  <si>
    <t>2.2.1.4</t>
  </si>
  <si>
    <t xml:space="preserve">Promoción de instrumentos de SDE y resultados </t>
  </si>
  <si>
    <t>2.3</t>
  </si>
  <si>
    <t>2.3.1</t>
  </si>
  <si>
    <t>2.3.1.1</t>
  </si>
  <si>
    <t>2.3.1.2</t>
  </si>
  <si>
    <t>2.3.2</t>
  </si>
  <si>
    <t>Talleres de difusión realizados</t>
  </si>
  <si>
    <t xml:space="preserve">Diseño y elaboración de materiales promocionales </t>
  </si>
  <si>
    <t>Publicación de casos de éxito</t>
  </si>
  <si>
    <t>Talleres de difusión realizados en Asunción y en el interior (eventos)</t>
  </si>
  <si>
    <t xml:space="preserve">Talleres de difusión realizados en Asunción y en el interior (viáticos) </t>
  </si>
  <si>
    <t>3.1</t>
  </si>
  <si>
    <t>Apoyo y diversificación de la oferta exportable en la zona de frontera</t>
  </si>
  <si>
    <t>2.3.2.1</t>
  </si>
  <si>
    <t>2.3.2.2</t>
  </si>
  <si>
    <t>2.3.2.3</t>
  </si>
  <si>
    <t>2.3.2.4</t>
  </si>
  <si>
    <t>2.3.2.5</t>
  </si>
  <si>
    <t>3.1.1</t>
  </si>
  <si>
    <t>3.2</t>
  </si>
  <si>
    <t>Mejora de la percepción de la zona de frontera</t>
  </si>
  <si>
    <t>3.2.1</t>
  </si>
  <si>
    <t>3.3</t>
  </si>
  <si>
    <t>Realización de eventos de promoción de la zona fronteriza alineados con la marca país</t>
  </si>
  <si>
    <t xml:space="preserve">Nº de participantes de los eventos de promoción </t>
  </si>
  <si>
    <t>Componente 3 - Apoyo y diversificación de la oferta exportable en la zona de frontera</t>
  </si>
  <si>
    <t>3.1.1.1</t>
  </si>
  <si>
    <t>3.1.1.2</t>
  </si>
  <si>
    <t>3.4.1</t>
  </si>
  <si>
    <t>3.4.2</t>
  </si>
  <si>
    <t>4.1</t>
  </si>
  <si>
    <t>Auditoria y Evaluación</t>
  </si>
  <si>
    <t>4.2</t>
  </si>
  <si>
    <t>4.2.1</t>
  </si>
  <si>
    <t>4.2.1.1</t>
  </si>
  <si>
    <t>4.2.1.2</t>
  </si>
  <si>
    <t>4.2.1.3</t>
  </si>
  <si>
    <t>Auditoria y evaluación</t>
  </si>
  <si>
    <t xml:space="preserve">Evaluación intermedia </t>
  </si>
  <si>
    <t xml:space="preserve">Evaluación final </t>
  </si>
  <si>
    <t>4.1.1</t>
  </si>
  <si>
    <t>4.1.1.1</t>
  </si>
  <si>
    <t>4.1.1.2</t>
  </si>
  <si>
    <t>4.1.1.3</t>
  </si>
  <si>
    <t xml:space="preserve">Unidad Ejecutora del Programa </t>
  </si>
  <si>
    <t xml:space="preserve">Monitoreo y seguimiento in situ </t>
  </si>
  <si>
    <t>Realización de encuestas</t>
  </si>
  <si>
    <t>3.2.1.1</t>
  </si>
  <si>
    <t>3.2.1.2</t>
  </si>
  <si>
    <t>3.2.1.3</t>
  </si>
  <si>
    <t xml:space="preserve">Realización de audiovisual </t>
  </si>
  <si>
    <t>Realización de Fampress</t>
  </si>
  <si>
    <t>Identificación de la demanda de capacitaciones y de la población objetivo</t>
  </si>
  <si>
    <t>2.1.1.5</t>
  </si>
  <si>
    <t>Implementación de la plataforma y gestión de las plataformas de negocios</t>
  </si>
  <si>
    <t>Diseño e implementación de un plan de promoción de instrumentos de SDE y de resultados</t>
  </si>
  <si>
    <t>3.4.1.1</t>
  </si>
  <si>
    <t>3.4.1.2</t>
  </si>
  <si>
    <t>3.4.1.3</t>
  </si>
  <si>
    <t>3.4.2.1</t>
  </si>
  <si>
    <t>3.4.2.2</t>
  </si>
  <si>
    <t>CD</t>
  </si>
  <si>
    <t>3CV</t>
  </si>
  <si>
    <t>S-01</t>
  </si>
  <si>
    <t>S-02</t>
  </si>
  <si>
    <t>Transferencia</t>
  </si>
  <si>
    <t>SD</t>
  </si>
  <si>
    <t>CF-01</t>
  </si>
  <si>
    <t>CF-02</t>
  </si>
  <si>
    <t>CF-03</t>
  </si>
  <si>
    <t>CF-08</t>
  </si>
  <si>
    <t>SCC</t>
  </si>
  <si>
    <t>SBC</t>
  </si>
  <si>
    <t>CI-16</t>
  </si>
  <si>
    <t>CF-09</t>
  </si>
  <si>
    <t>CF-10</t>
  </si>
  <si>
    <t>Implementacion de diagnósticos de Exportación</t>
  </si>
  <si>
    <t>Participación institucional en misiones comerciales</t>
  </si>
  <si>
    <t>2.1.1.6</t>
  </si>
  <si>
    <t>Facilitación de negocios (apertura de nuevos mercados)</t>
  </si>
  <si>
    <t>2.1.1.7</t>
  </si>
  <si>
    <t>2.1.1.8</t>
  </si>
  <si>
    <t>Diagnóstico de Exportador actualizado e implementado en la plataforma web</t>
  </si>
  <si>
    <t>Integración del instrumento de diagnóstico en la plataforma web.</t>
  </si>
  <si>
    <t xml:space="preserve">Definición de una estrategia de género que motive la participación de mujeres </t>
  </si>
  <si>
    <t>Acciones que faciliten la participación de mujeres en las capacitaciones</t>
  </si>
  <si>
    <t>Administración y Monitoreo</t>
  </si>
  <si>
    <t>Auditoria externa financiera y de gestión</t>
  </si>
  <si>
    <t>Nº interno de SEPA</t>
  </si>
  <si>
    <t>Tipo de Adquisiciones</t>
  </si>
  <si>
    <t>Método</t>
  </si>
  <si>
    <t>F20, incluido impuestos</t>
  </si>
  <si>
    <t>C1</t>
  </si>
  <si>
    <t>C2</t>
  </si>
  <si>
    <t>C3</t>
  </si>
  <si>
    <t>C4</t>
  </si>
  <si>
    <t>S1</t>
  </si>
  <si>
    <t>S2</t>
  </si>
  <si>
    <t>S3</t>
  </si>
  <si>
    <t>CF - Consultoria Firmas</t>
  </si>
  <si>
    <t>CI - Consultoria Individual</t>
  </si>
  <si>
    <t>Serv. No Consultoria</t>
  </si>
  <si>
    <t>CP</t>
  </si>
  <si>
    <t>SBE</t>
  </si>
  <si>
    <t>CI-01 A CI-05</t>
  </si>
  <si>
    <t>CI-06 A CI-08</t>
  </si>
  <si>
    <t>CI-09 A CI-15</t>
  </si>
  <si>
    <t>CI-17</t>
  </si>
  <si>
    <t>CI-18</t>
  </si>
  <si>
    <t>CI-19</t>
  </si>
  <si>
    <t>CI-20</t>
  </si>
  <si>
    <t>CI-21</t>
  </si>
  <si>
    <t>CF-04 A CF-07</t>
  </si>
  <si>
    <t>CF-11</t>
  </si>
  <si>
    <t>CF-12</t>
  </si>
  <si>
    <t>SBCC</t>
  </si>
  <si>
    <t>CF-13</t>
  </si>
  <si>
    <t>S-03</t>
  </si>
  <si>
    <t>4.2.1.4</t>
  </si>
  <si>
    <t>Evaluación de Impacto</t>
  </si>
  <si>
    <t xml:space="preserve">APOYO EN SERVICIOS DE DESARROLLO EMPRESARIAL A EMPRESAS EXPORTADORAS PARAGUAYAS </t>
  </si>
  <si>
    <t>Capacitación en el uso del sistema.</t>
  </si>
  <si>
    <t>Integración del sistema de gestión, seguimiento y monitoreo a la plataforma e implementación</t>
  </si>
  <si>
    <r>
      <t>Desarrollo de cursos</t>
    </r>
    <r>
      <rPr>
        <i/>
        <sz val="11"/>
        <rFont val="Times New Roman"/>
        <family val="1"/>
      </rPr>
      <t xml:space="preserve"> in house</t>
    </r>
  </si>
  <si>
    <t xml:space="preserve">Elaboración de los instrumentos de diagnóstico para las tres categoría de apoyo según grado de madurez de las empresas elegibles. </t>
  </si>
  <si>
    <r>
      <t>Actividades de capacitación técnica de</t>
    </r>
    <r>
      <rPr>
        <b/>
        <sz val="12"/>
        <rFont val="Calibri"/>
        <family val="2"/>
      </rPr>
      <t xml:space="preserve"> mano de obra enfocadas en la demanda potencial de las empresas de los sectores priorizados</t>
    </r>
  </si>
  <si>
    <t xml:space="preserve">Implementación de las actividades de capacitación </t>
  </si>
  <si>
    <t>Componente 4 - Administración, Auditoria y Evaluación</t>
  </si>
  <si>
    <t>Administración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</si>
</sst>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_);_(* \(#,##0\);_(* &quot;-&quot;??_);_(@_)"/>
    <numFmt numFmtId="177" formatCode="_-* #,##0.0\ _€_-;\-* #,##0.0\ _€_-;_-* &quot;-&quot;??\ _€_-;_-@_-"/>
    <numFmt numFmtId="178" formatCode="_-* #,##0\ _€_-;\-* #,##0\ _€_-;_-* &quot;-&quot;??\ _€_-;_-@_-"/>
    <numFmt numFmtId="179" formatCode="[$-409]dd/mmm/yy;@"/>
    <numFmt numFmtId="180" formatCode="#.##0,"/>
    <numFmt numFmtId="181" formatCode="_-* #,##0.00_-;\-* #,##0.00_-;_-* &quot;-&quot;??_-;_-@_-"/>
    <numFmt numFmtId="182" formatCode="_-* #,##0.00\ _p_t_a_-;\-* #,##0.00\ _p_t_a_-;_-* &quot;-&quot;??\ _p_t_a_-;_-@_-"/>
    <numFmt numFmtId="183" formatCode="_ * #,##0.00_ ;_ * \-#,##0.00_ ;_ * &quot;-&quot;??_ ;_ @_ "/>
    <numFmt numFmtId="184" formatCode="_-[$€]* #,##0.00_-;\-[$€]* #,##0.00_-;_-[$€]* \-??_-;_-@_-"/>
    <numFmt numFmtId="185" formatCode="_(* #,##0.00000_);_(* \(#,##0.00000\);_(* &quot;-&quot;??_);_(@_)"/>
    <numFmt numFmtId="186" formatCode="[$-C0A]mmm\-yy;@"/>
    <numFmt numFmtId="187" formatCode="_ * #,##0.00_ ;_ * \-#,##0.00_ ;_ * \-??_ ;_ @_ "/>
    <numFmt numFmtId="188" formatCode="_-* #,##0.00\ [$€]_-;\-* #,##0.00\ [$€]_-;_-* &quot;-&quot;??\ [$€]_-;_-@_-"/>
    <numFmt numFmtId="189" formatCode="0.000000000000"/>
    <numFmt numFmtId="190" formatCode="[$USD]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Verdana"/>
      <family val="2"/>
    </font>
    <font>
      <b/>
      <sz val="12"/>
      <name val="Calibri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i/>
      <sz val="11"/>
      <name val="Times New Roman"/>
      <family val="1"/>
    </font>
    <font>
      <u val="single"/>
      <sz val="7.7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trike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trike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B1BBCC"/>
      </left>
      <right style="thin">
        <color rgb="FFB1BBCC"/>
      </right>
      <top style="thin">
        <color rgb="FFB1BBCC"/>
      </top>
      <bottom/>
    </border>
  </borders>
  <cellStyleXfs count="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15" borderId="0" applyNumberFormat="0" applyBorder="0" applyAlignment="0" applyProtection="0"/>
    <xf numFmtId="0" fontId="0" fillId="31" borderId="0" applyNumberFormat="0" applyBorder="0" applyAlignment="0" applyProtection="0"/>
    <xf numFmtId="0" fontId="1" fillId="25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39" borderId="0" applyNumberFormat="0" applyBorder="0" applyAlignment="0" applyProtection="0"/>
    <xf numFmtId="0" fontId="40" fillId="40" borderId="0" applyNumberFormat="0" applyBorder="0" applyAlignment="0" applyProtection="0"/>
    <xf numFmtId="0" fontId="17" fillId="27" borderId="0" applyNumberFormat="0" applyBorder="0" applyAlignment="0" applyProtection="0"/>
    <xf numFmtId="0" fontId="40" fillId="41" borderId="0" applyNumberFormat="0" applyBorder="0" applyAlignment="0" applyProtection="0"/>
    <xf numFmtId="0" fontId="17" fillId="29" borderId="0" applyNumberFormat="0" applyBorder="0" applyAlignment="0" applyProtection="0"/>
    <xf numFmtId="0" fontId="40" fillId="42" borderId="0" applyNumberFormat="0" applyBorder="0" applyAlignment="0" applyProtection="0"/>
    <xf numFmtId="0" fontId="17" fillId="43" borderId="0" applyNumberFormat="0" applyBorder="0" applyAlignment="0" applyProtection="0"/>
    <xf numFmtId="0" fontId="40" fillId="44" borderId="0" applyNumberFormat="0" applyBorder="0" applyAlignment="0" applyProtection="0"/>
    <xf numFmtId="0" fontId="17" fillId="45" borderId="0" applyNumberFormat="0" applyBorder="0" applyAlignment="0" applyProtection="0"/>
    <xf numFmtId="0" fontId="40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13" borderId="0" applyNumberFormat="0" applyBorder="0" applyAlignment="0" applyProtection="0"/>
    <xf numFmtId="0" fontId="11" fillId="52" borderId="1" applyNumberFormat="0" applyAlignment="0" applyProtection="0"/>
    <xf numFmtId="0" fontId="11" fillId="52" borderId="1" applyNumberFormat="0" applyAlignment="0" applyProtection="0"/>
    <xf numFmtId="0" fontId="41" fillId="53" borderId="2" applyNumberFormat="0" applyAlignment="0" applyProtection="0"/>
    <xf numFmtId="0" fontId="11" fillId="54" borderId="1" applyNumberFormat="0" applyAlignment="0" applyProtection="0"/>
    <xf numFmtId="0" fontId="13" fillId="55" borderId="3" applyNumberFormat="0" applyAlignment="0" applyProtection="0"/>
    <xf numFmtId="0" fontId="12" fillId="0" borderId="4" applyNumberFormat="0" applyFill="0" applyAlignment="0" applyProtection="0"/>
    <xf numFmtId="0" fontId="13" fillId="56" borderId="3" applyNumberFormat="0" applyAlignment="0" applyProtection="0"/>
    <xf numFmtId="0" fontId="13" fillId="56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57" borderId="0" applyNumberFormat="0" applyBorder="0" applyAlignment="0" applyProtection="0"/>
    <xf numFmtId="0" fontId="17" fillId="58" borderId="0" applyNumberFormat="0" applyBorder="0" applyAlignment="0" applyProtection="0"/>
    <xf numFmtId="0" fontId="40" fillId="59" borderId="0" applyNumberFormat="0" applyBorder="0" applyAlignment="0" applyProtection="0"/>
    <xf numFmtId="0" fontId="17" fillId="60" borderId="0" applyNumberFormat="0" applyBorder="0" applyAlignment="0" applyProtection="0"/>
    <xf numFmtId="0" fontId="40" fillId="61" borderId="0" applyNumberFormat="0" applyBorder="0" applyAlignment="0" applyProtection="0"/>
    <xf numFmtId="0" fontId="17" fillId="62" borderId="0" applyNumberFormat="0" applyBorder="0" applyAlignment="0" applyProtection="0"/>
    <xf numFmtId="0" fontId="40" fillId="63" borderId="0" applyNumberFormat="0" applyBorder="0" applyAlignment="0" applyProtection="0"/>
    <xf numFmtId="0" fontId="17" fillId="43" borderId="0" applyNumberFormat="0" applyBorder="0" applyAlignment="0" applyProtection="0"/>
    <xf numFmtId="0" fontId="40" fillId="64" borderId="0" applyNumberFormat="0" applyBorder="0" applyAlignment="0" applyProtection="0"/>
    <xf numFmtId="0" fontId="17" fillId="45" borderId="0" applyNumberFormat="0" applyBorder="0" applyAlignment="0" applyProtection="0"/>
    <xf numFmtId="0" fontId="40" fillId="65" borderId="0" applyNumberFormat="0" applyBorder="0" applyAlignment="0" applyProtection="0"/>
    <xf numFmtId="0" fontId="17" fillId="66" borderId="0" applyNumberFormat="0" applyBorder="0" applyAlignment="0" applyProtection="0"/>
    <xf numFmtId="0" fontId="9" fillId="19" borderId="1" applyNumberFormat="0" applyAlignment="0" applyProtection="0"/>
    <xf numFmtId="184" fontId="1" fillId="0" borderId="0" applyFill="0" applyBorder="0" applyAlignment="0" applyProtection="0"/>
    <xf numFmtId="188" fontId="18" fillId="0" borderId="0" applyFont="0" applyFill="0" applyBorder="0" applyAlignment="0" applyProtection="0"/>
    <xf numFmtId="184" fontId="1" fillId="0" borderId="0" applyFill="0" applyBorder="0" applyAlignment="0" applyProtection="0"/>
    <xf numFmtId="188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9" fillId="0" borderId="0">
      <alignment/>
      <protection locked="0"/>
    </xf>
    <xf numFmtId="180" fontId="19" fillId="0" borderId="0">
      <alignment/>
      <protection locked="0"/>
    </xf>
    <xf numFmtId="180" fontId="20" fillId="0" borderId="0">
      <alignment/>
      <protection locked="0"/>
    </xf>
    <xf numFmtId="180" fontId="19" fillId="0" borderId="0">
      <alignment/>
      <protection locked="0"/>
    </xf>
    <xf numFmtId="180" fontId="19" fillId="0" borderId="0">
      <alignment/>
      <protection locked="0"/>
    </xf>
    <xf numFmtId="180" fontId="19" fillId="0" borderId="0">
      <alignment/>
      <protection locked="0"/>
    </xf>
    <xf numFmtId="180" fontId="20" fillId="0" borderId="0">
      <alignment/>
      <protection locked="0"/>
    </xf>
    <xf numFmtId="0" fontId="4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67" borderId="0" applyNumberFormat="0" applyBorder="0" applyAlignment="0" applyProtection="0"/>
    <xf numFmtId="0" fontId="7" fillId="1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187" fontId="18" fillId="0" borderId="0" applyBorder="0" applyProtection="0">
      <alignment/>
    </xf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7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7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18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9" fontId="1" fillId="0" borderId="0">
      <alignment/>
      <protection/>
    </xf>
    <xf numFmtId="0" fontId="18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179" fontId="1" fillId="0" borderId="0">
      <alignment/>
      <protection/>
    </xf>
    <xf numFmtId="0" fontId="18" fillId="0" borderId="0">
      <alignment/>
      <protection/>
    </xf>
    <xf numFmtId="179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71" borderId="8" applyNumberFormat="0" applyAlignment="0" applyProtection="0"/>
    <xf numFmtId="0" fontId="1" fillId="72" borderId="8" applyNumberFormat="0" applyFont="0" applyAlignment="0" applyProtection="0"/>
    <xf numFmtId="0" fontId="18" fillId="72" borderId="8" applyNumberFormat="0" applyFont="0" applyAlignment="0" applyProtection="0"/>
    <xf numFmtId="0" fontId="1" fillId="72" borderId="8" applyNumberFormat="0" applyFont="0" applyAlignment="0" applyProtection="0"/>
    <xf numFmtId="0" fontId="10" fillId="52" borderId="9" applyNumberFormat="0" applyAlignment="0" applyProtection="0"/>
    <xf numFmtId="0" fontId="10" fillId="52" borderId="9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49" fillId="53" borderId="10" applyNumberFormat="0" applyAlignment="0" applyProtection="0"/>
    <xf numFmtId="0" fontId="10" fillId="54" borderId="9" applyNumberFormat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3" fillId="0" borderId="5" applyNumberFormat="0" applyFill="0" applyAlignment="0" applyProtection="0"/>
    <xf numFmtId="0" fontId="53" fillId="0" borderId="12" applyNumberFormat="0" applyFill="0" applyAlignment="0" applyProtection="0"/>
    <xf numFmtId="0" fontId="4" fillId="0" borderId="6" applyNumberFormat="0" applyFill="0" applyAlignment="0" applyProtection="0"/>
    <xf numFmtId="0" fontId="54" fillId="0" borderId="13" applyNumberFormat="0" applyFill="0" applyAlignment="0" applyProtection="0"/>
    <xf numFmtId="0" fontId="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0" fillId="0" borderId="16" xfId="0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right" vertical="center"/>
    </xf>
    <xf numFmtId="0" fontId="0" fillId="0" borderId="0" xfId="0" applyAlignment="1">
      <alignment/>
    </xf>
    <xf numFmtId="0" fontId="33" fillId="73" borderId="16" xfId="0" applyFont="1" applyFill="1" applyBorder="1" applyAlignment="1">
      <alignment/>
    </xf>
    <xf numFmtId="0" fontId="23" fillId="73" borderId="16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33" fillId="0" borderId="16" xfId="0" applyFont="1" applyBorder="1" applyAlignment="1">
      <alignment/>
    </xf>
    <xf numFmtId="178" fontId="33" fillId="0" borderId="16" xfId="158" applyNumberFormat="1" applyFont="1" applyBorder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3" fillId="0" borderId="16" xfId="0" applyFont="1" applyBorder="1" applyAlignment="1">
      <alignment horizontal="right"/>
    </xf>
    <xf numFmtId="0" fontId="33" fillId="0" borderId="16" xfId="0" applyFont="1" applyBorder="1" applyAlignment="1">
      <alignment vertical="center"/>
    </xf>
    <xf numFmtId="0" fontId="34" fillId="7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6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58" fillId="74" borderId="16" xfId="0" applyFont="1" applyFill="1" applyBorder="1" applyAlignment="1">
      <alignment horizontal="center" vertical="center" wrapText="1"/>
    </xf>
    <xf numFmtId="0" fontId="58" fillId="74" borderId="17" xfId="0" applyFont="1" applyFill="1" applyBorder="1" applyAlignment="1">
      <alignment horizontal="center" vertical="center" wrapText="1"/>
    </xf>
    <xf numFmtId="0" fontId="58" fillId="74" borderId="17" xfId="0" applyFont="1" applyFill="1" applyBorder="1" applyAlignment="1">
      <alignment horizontal="left" vertical="center" wrapText="1"/>
    </xf>
    <xf numFmtId="176" fontId="59" fillId="74" borderId="16" xfId="214" applyNumberFormat="1" applyFont="1" applyFill="1" applyBorder="1" applyAlignment="1">
      <alignment horizontal="center" vertical="center" wrapText="1"/>
    </xf>
    <xf numFmtId="176" fontId="58" fillId="74" borderId="16" xfId="214" applyNumberFormat="1" applyFont="1" applyFill="1" applyBorder="1" applyAlignment="1">
      <alignment horizontal="center" vertical="center" wrapText="1"/>
    </xf>
    <xf numFmtId="176" fontId="58" fillId="74" borderId="16" xfId="214" applyNumberFormat="1" applyFont="1" applyFill="1" applyBorder="1" applyAlignment="1">
      <alignment horizontal="center" vertical="center"/>
    </xf>
    <xf numFmtId="0" fontId="22" fillId="75" borderId="16" xfId="0" applyFont="1" applyFill="1" applyBorder="1" applyAlignment="1">
      <alignment horizontal="center" vertical="center" wrapText="1"/>
    </xf>
    <xf numFmtId="0" fontId="22" fillId="75" borderId="16" xfId="0" applyFont="1" applyFill="1" applyBorder="1" applyAlignment="1">
      <alignment horizontal="left" vertical="center" wrapText="1"/>
    </xf>
    <xf numFmtId="178" fontId="22" fillId="75" borderId="16" xfId="158" applyNumberFormat="1" applyFont="1" applyFill="1" applyBorder="1" applyAlignment="1">
      <alignment horizontal="center" vertical="center" wrapText="1"/>
    </xf>
    <xf numFmtId="0" fontId="37" fillId="75" borderId="16" xfId="0" applyFont="1" applyFill="1" applyBorder="1" applyAlignment="1">
      <alignment horizontal="center" vertical="center" wrapText="1"/>
    </xf>
    <xf numFmtId="0" fontId="37" fillId="75" borderId="16" xfId="0" applyFont="1" applyFill="1" applyBorder="1" applyAlignment="1">
      <alignment horizontal="left" vertical="center" wrapText="1"/>
    </xf>
    <xf numFmtId="178" fontId="37" fillId="75" borderId="16" xfId="158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/>
    </xf>
    <xf numFmtId="178" fontId="38" fillId="76" borderId="16" xfId="158" applyNumberFormat="1" applyFont="1" applyFill="1" applyBorder="1" applyAlignment="1">
      <alignment horizontal="center" vertical="center" wrapText="1"/>
    </xf>
    <xf numFmtId="0" fontId="60" fillId="77" borderId="16" xfId="0" applyFont="1" applyFill="1" applyBorder="1" applyAlignment="1">
      <alignment horizontal="center" vertical="center" wrapText="1"/>
    </xf>
    <xf numFmtId="0" fontId="60" fillId="77" borderId="16" xfId="0" applyFont="1" applyFill="1" applyBorder="1" applyAlignment="1">
      <alignment horizontal="left" vertical="center" wrapText="1"/>
    </xf>
    <xf numFmtId="178" fontId="60" fillId="77" borderId="16" xfId="158" applyNumberFormat="1" applyFont="1" applyFill="1" applyBorder="1" applyAlignment="1">
      <alignment horizontal="center" vertical="center" wrapText="1"/>
    </xf>
    <xf numFmtId="0" fontId="37" fillId="78" borderId="16" xfId="0" applyFont="1" applyFill="1" applyBorder="1" applyAlignment="1">
      <alignment horizontal="center" vertical="center" wrapText="1"/>
    </xf>
    <xf numFmtId="0" fontId="37" fillId="78" borderId="16" xfId="0" applyFont="1" applyFill="1" applyBorder="1" applyAlignment="1">
      <alignment horizontal="left" vertical="center" wrapText="1"/>
    </xf>
    <xf numFmtId="178" fontId="37" fillId="78" borderId="16" xfId="158" applyNumberFormat="1" applyFont="1" applyFill="1" applyBorder="1" applyAlignment="1">
      <alignment horizontal="center" vertical="center" wrapText="1"/>
    </xf>
    <xf numFmtId="178" fontId="37" fillId="78" borderId="16" xfId="0" applyNumberFormat="1" applyFont="1" applyFill="1" applyBorder="1" applyAlignment="1">
      <alignment horizontal="center" vertical="center" wrapText="1"/>
    </xf>
    <xf numFmtId="178" fontId="37" fillId="78" borderId="16" xfId="0" applyNumberFormat="1" applyFont="1" applyFill="1" applyBorder="1" applyAlignment="1">
      <alignment horizontal="left" vertical="center" wrapText="1"/>
    </xf>
    <xf numFmtId="0" fontId="33" fillId="78" borderId="16" xfId="0" applyFont="1" applyFill="1" applyBorder="1" applyAlignment="1">
      <alignment horizontal="center" vertical="center"/>
    </xf>
    <xf numFmtId="178" fontId="0" fillId="0" borderId="0" xfId="0" applyNumberFormat="1" applyAlignment="1">
      <alignment/>
    </xf>
  </cellXfs>
  <cellStyles count="35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2" xfId="21"/>
    <cellStyle name="20% - Accent2 2" xfId="22"/>
    <cellStyle name="20% - Accent2 2 2" xfId="23"/>
    <cellStyle name="20% - Accent2 2 2 2" xfId="24"/>
    <cellStyle name="20% - Accent2 2 3" xfId="25"/>
    <cellStyle name="20% - Accent2 3" xfId="26"/>
    <cellStyle name="20% - Accent3" xfId="27"/>
    <cellStyle name="20% - Accent3 2" xfId="28"/>
    <cellStyle name="20% - Accent3 2 2" xfId="29"/>
    <cellStyle name="20% - Accent3 2 2 2" xfId="30"/>
    <cellStyle name="20% - Accent3 2 3" xfId="31"/>
    <cellStyle name="20% - Accent3 3" xfId="32"/>
    <cellStyle name="20% - Accent4" xfId="33"/>
    <cellStyle name="20% - Accent4 2" xfId="34"/>
    <cellStyle name="20% - Accent4 2 2" xfId="35"/>
    <cellStyle name="20% - Accent4 2 2 2" xfId="36"/>
    <cellStyle name="20% - Accent4 2 3" xfId="37"/>
    <cellStyle name="20% - Accent4 3" xfId="38"/>
    <cellStyle name="20% - Accent5" xfId="39"/>
    <cellStyle name="20% - Accent5 2" xfId="40"/>
    <cellStyle name="20% - Accent5 2 2" xfId="41"/>
    <cellStyle name="20% - Accent5 2 2 2" xfId="42"/>
    <cellStyle name="20% - Accent5 2 3" xfId="43"/>
    <cellStyle name="20% - Accent5 3" xfId="44"/>
    <cellStyle name="20% - Accent6" xfId="45"/>
    <cellStyle name="20% - Accent6 2" xfId="46"/>
    <cellStyle name="20% - Accent6 2 2" xfId="47"/>
    <cellStyle name="20% - Accent6 2 2 2" xfId="48"/>
    <cellStyle name="20% - Accent6 2 3" xfId="49"/>
    <cellStyle name="20% - Accent6 3" xfId="50"/>
    <cellStyle name="20% - Énfasis1" xfId="51"/>
    <cellStyle name="20% - Énfasis1 2" xfId="52"/>
    <cellStyle name="20% - Énfasis2" xfId="53"/>
    <cellStyle name="20% - Énfasis2 2" xfId="54"/>
    <cellStyle name="20% - Énfasis3" xfId="55"/>
    <cellStyle name="20% - Énfasis3 2" xfId="56"/>
    <cellStyle name="20% - Énfasis4" xfId="57"/>
    <cellStyle name="20% - Énfasis4 2" xfId="58"/>
    <cellStyle name="20% - Énfasis5" xfId="59"/>
    <cellStyle name="20% - Énfasis5 2" xfId="60"/>
    <cellStyle name="20% - Énfasis6" xfId="61"/>
    <cellStyle name="20% - Énfasis6 2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3" xfId="68"/>
    <cellStyle name="40% - Accent2" xfId="69"/>
    <cellStyle name="40% - Accent2 2" xfId="70"/>
    <cellStyle name="40% - Accent2 2 2" xfId="71"/>
    <cellStyle name="40% - Accent2 2 2 2" xfId="72"/>
    <cellStyle name="40% - Accent2 2 3" xfId="73"/>
    <cellStyle name="40% - Accent2 3" xfId="74"/>
    <cellStyle name="40% - Accent3" xfId="75"/>
    <cellStyle name="40% - Accent3 2" xfId="76"/>
    <cellStyle name="40% - Accent3 2 2" xfId="77"/>
    <cellStyle name="40% - Accent3 2 2 2" xfId="78"/>
    <cellStyle name="40% - Accent3 2 3" xfId="79"/>
    <cellStyle name="40% - Accent3 3" xfId="80"/>
    <cellStyle name="40% - Accent4" xfId="81"/>
    <cellStyle name="40% - Accent4 2" xfId="82"/>
    <cellStyle name="40% - Accent4 2 2" xfId="83"/>
    <cellStyle name="40% - Accent4 2 2 2" xfId="84"/>
    <cellStyle name="40% - Accent4 2 3" xfId="85"/>
    <cellStyle name="40% - Accent4 3" xfId="86"/>
    <cellStyle name="40% - Accent5" xfId="87"/>
    <cellStyle name="40% - Accent5 2" xfId="88"/>
    <cellStyle name="40% - Accent5 2 2" xfId="89"/>
    <cellStyle name="40% - Accent5 2 2 2" xfId="90"/>
    <cellStyle name="40% - Accent5 2 3" xfId="91"/>
    <cellStyle name="40% - Accent5 3" xfId="92"/>
    <cellStyle name="40% - Accent6" xfId="93"/>
    <cellStyle name="40% - Accent6 2" xfId="94"/>
    <cellStyle name="40% - Accent6 2 2" xfId="95"/>
    <cellStyle name="40% - Accent6 2 2 2" xfId="96"/>
    <cellStyle name="40% - Accent6 2 3" xfId="97"/>
    <cellStyle name="40% - Accent6 3" xfId="98"/>
    <cellStyle name="40% - Énfasis1" xfId="99"/>
    <cellStyle name="40% - Énfasis1 2" xfId="100"/>
    <cellStyle name="40% - Énfasis2" xfId="101"/>
    <cellStyle name="40% - Énfasis2 2" xfId="102"/>
    <cellStyle name="40% - Énfasis3" xfId="103"/>
    <cellStyle name="40% - Énfasis3 2" xfId="104"/>
    <cellStyle name="40% - Énfasis4" xfId="105"/>
    <cellStyle name="40% - Énfasis4 2" xfId="106"/>
    <cellStyle name="40% - Énfasis5" xfId="107"/>
    <cellStyle name="40% - Énfasis5 2" xfId="108"/>
    <cellStyle name="40% - Énfasis6" xfId="109"/>
    <cellStyle name="40% - Énfasis6 2" xfId="110"/>
    <cellStyle name="60% - Accent1" xfId="111"/>
    <cellStyle name="60% - Accent1 2" xfId="112"/>
    <cellStyle name="60% - Accent2" xfId="113"/>
    <cellStyle name="60% - Accent2 2" xfId="114"/>
    <cellStyle name="60% - Accent3" xfId="115"/>
    <cellStyle name="60% - Accent3 2" xfId="116"/>
    <cellStyle name="60% - Accent4" xfId="117"/>
    <cellStyle name="60% - Accent4 2" xfId="118"/>
    <cellStyle name="60% - Accent5" xfId="119"/>
    <cellStyle name="60% - Accent5 2" xfId="120"/>
    <cellStyle name="60% - Accent6" xfId="121"/>
    <cellStyle name="60% - Accent6 2" xfId="122"/>
    <cellStyle name="60% - Énfasis1" xfId="123"/>
    <cellStyle name="60% - Énfasis1 2" xfId="124"/>
    <cellStyle name="60% - Énfasis2" xfId="125"/>
    <cellStyle name="60% - Énfasis2 2" xfId="126"/>
    <cellStyle name="60% - Énfasis3" xfId="127"/>
    <cellStyle name="60% - Énfasis3 2" xfId="128"/>
    <cellStyle name="60% - Énfasis4" xfId="129"/>
    <cellStyle name="60% - Énfasis4 2" xfId="130"/>
    <cellStyle name="60% - Énfasis5" xfId="131"/>
    <cellStyle name="60% - Énfasis5 2" xfId="132"/>
    <cellStyle name="60% - Énfasis6" xfId="133"/>
    <cellStyle name="60% - Énfasis6 2" xfId="134"/>
    <cellStyle name="Accent1" xfId="135"/>
    <cellStyle name="Accent1 2" xfId="136"/>
    <cellStyle name="Accent2" xfId="137"/>
    <cellStyle name="Accent2 2" xfId="138"/>
    <cellStyle name="Accent3" xfId="139"/>
    <cellStyle name="Accent3 2" xfId="140"/>
    <cellStyle name="Accent4" xfId="141"/>
    <cellStyle name="Accent4 2" xfId="142"/>
    <cellStyle name="Accent5" xfId="143"/>
    <cellStyle name="Accent5 2" xfId="144"/>
    <cellStyle name="Accent6" xfId="145"/>
    <cellStyle name="Accent6 2" xfId="146"/>
    <cellStyle name="Bad" xfId="147"/>
    <cellStyle name="Bad 2" xfId="148"/>
    <cellStyle name="Buena 2" xfId="149"/>
    <cellStyle name="Calculation" xfId="150"/>
    <cellStyle name="Calculation 2" xfId="151"/>
    <cellStyle name="Cálculo" xfId="152"/>
    <cellStyle name="Cálculo 2" xfId="153"/>
    <cellStyle name="Celda de comprobación 2" xfId="154"/>
    <cellStyle name="Celda vinculada 2" xfId="155"/>
    <cellStyle name="Check Cell" xfId="156"/>
    <cellStyle name="Check Cell 2" xfId="157"/>
    <cellStyle name="Comma" xfId="158"/>
    <cellStyle name="Comma [0]" xfId="159"/>
    <cellStyle name="Comma 2" xfId="160"/>
    <cellStyle name="Currency" xfId="161"/>
    <cellStyle name="Currency [0]" xfId="162"/>
    <cellStyle name="Encabezado 4 2" xfId="163"/>
    <cellStyle name="Énfasis1" xfId="164"/>
    <cellStyle name="Énfasis1 2" xfId="165"/>
    <cellStyle name="Énfasis2" xfId="166"/>
    <cellStyle name="Énfasis2 2" xfId="167"/>
    <cellStyle name="Énfasis3" xfId="168"/>
    <cellStyle name="Énfasis3 2" xfId="169"/>
    <cellStyle name="Énfasis4" xfId="170"/>
    <cellStyle name="Énfasis4 2" xfId="171"/>
    <cellStyle name="Énfasis5" xfId="172"/>
    <cellStyle name="Énfasis5 2" xfId="173"/>
    <cellStyle name="Énfasis6" xfId="174"/>
    <cellStyle name="Énfasis6 2" xfId="175"/>
    <cellStyle name="Entrada 2" xfId="176"/>
    <cellStyle name="Euro" xfId="177"/>
    <cellStyle name="Euro 2" xfId="178"/>
    <cellStyle name="Euro 3" xfId="179"/>
    <cellStyle name="Euro 4" xfId="180"/>
    <cellStyle name="Explanatory Text" xfId="181"/>
    <cellStyle name="Explanatory Text 2" xfId="182"/>
    <cellStyle name="F2" xfId="183"/>
    <cellStyle name="F3" xfId="184"/>
    <cellStyle name="F4" xfId="185"/>
    <cellStyle name="F5" xfId="186"/>
    <cellStyle name="F6" xfId="187"/>
    <cellStyle name="F7" xfId="188"/>
    <cellStyle name="F8" xfId="189"/>
    <cellStyle name="Followed Hyperlink" xfId="190"/>
    <cellStyle name="Good" xfId="191"/>
    <cellStyle name="Good 2" xfId="192"/>
    <cellStyle name="Heading 1" xfId="193"/>
    <cellStyle name="Heading 1 2" xfId="194"/>
    <cellStyle name="Heading 2" xfId="195"/>
    <cellStyle name="Heading 2 2" xfId="196"/>
    <cellStyle name="Heading 3" xfId="197"/>
    <cellStyle name="Heading 3 2" xfId="198"/>
    <cellStyle name="Heading 4" xfId="199"/>
    <cellStyle name="Heading 4 2" xfId="200"/>
    <cellStyle name="Hipervínculo 2" xfId="201"/>
    <cellStyle name="Hyperlink" xfId="202"/>
    <cellStyle name="Incorrecto" xfId="203"/>
    <cellStyle name="Incorrecto 2" xfId="204"/>
    <cellStyle name="Input" xfId="205"/>
    <cellStyle name="Input 2" xfId="206"/>
    <cellStyle name="Linked Cell" xfId="207"/>
    <cellStyle name="Linked Cell 2" xfId="208"/>
    <cellStyle name="Millares 10" xfId="209"/>
    <cellStyle name="Millares 10 2" xfId="210"/>
    <cellStyle name="Millares 11" xfId="211"/>
    <cellStyle name="Millares 11 2" xfId="212"/>
    <cellStyle name="Millares 12" xfId="213"/>
    <cellStyle name="Millares 13" xfId="214"/>
    <cellStyle name="Millares 14" xfId="215"/>
    <cellStyle name="Millares 15" xfId="216"/>
    <cellStyle name="Millares 15 2" xfId="217"/>
    <cellStyle name="Millares 2" xfId="218"/>
    <cellStyle name="Millares 2 2" xfId="219"/>
    <cellStyle name="Millares 2 2 2" xfId="220"/>
    <cellStyle name="Millares 2 2 3" xfId="221"/>
    <cellStyle name="Millares 2 3" xfId="222"/>
    <cellStyle name="Millares 2 3 2" xfId="223"/>
    <cellStyle name="Millares 2 4" xfId="224"/>
    <cellStyle name="Millares 2 5" xfId="225"/>
    <cellStyle name="Millares 2 6" xfId="226"/>
    <cellStyle name="Millares 2 7" xfId="227"/>
    <cellStyle name="Millares 2 8" xfId="228"/>
    <cellStyle name="Millares 2 9" xfId="229"/>
    <cellStyle name="Millares 3" xfId="230"/>
    <cellStyle name="Millares 3 10" xfId="231"/>
    <cellStyle name="Millares 3 2" xfId="232"/>
    <cellStyle name="Millares 3 2 2" xfId="233"/>
    <cellStyle name="Millares 3 2 2 2" xfId="234"/>
    <cellStyle name="Millares 3 2 3" xfId="235"/>
    <cellStyle name="Millares 3 2 4" xfId="236"/>
    <cellStyle name="Millares 3 2 5" xfId="237"/>
    <cellStyle name="Millares 3 2 6" xfId="238"/>
    <cellStyle name="Millares 3 3" xfId="239"/>
    <cellStyle name="Millares 3 3 2" xfId="240"/>
    <cellStyle name="Millares 3 4" xfId="241"/>
    <cellStyle name="Millares 3 4 2" xfId="242"/>
    <cellStyle name="Millares 3 5" xfId="243"/>
    <cellStyle name="Millares 3 5 2" xfId="244"/>
    <cellStyle name="Millares 3 6" xfId="245"/>
    <cellStyle name="Millares 3 6 2" xfId="246"/>
    <cellStyle name="Millares 3 7" xfId="247"/>
    <cellStyle name="Millares 3 8" xfId="248"/>
    <cellStyle name="Millares 3 9" xfId="249"/>
    <cellStyle name="Millares 4" xfId="250"/>
    <cellStyle name="Millares 4 2" xfId="251"/>
    <cellStyle name="Millares 4 3" xfId="252"/>
    <cellStyle name="Millares 4 4" xfId="253"/>
    <cellStyle name="Millares 5" xfId="254"/>
    <cellStyle name="Millares 5 2" xfId="255"/>
    <cellStyle name="Millares 5 3" xfId="256"/>
    <cellStyle name="Millares 5 4" xfId="257"/>
    <cellStyle name="Millares 5 5" xfId="258"/>
    <cellStyle name="Millares 5 6" xfId="259"/>
    <cellStyle name="Millares 6" xfId="260"/>
    <cellStyle name="Millares 6 2" xfId="261"/>
    <cellStyle name="Millares 7" xfId="262"/>
    <cellStyle name="Millares 7 2" xfId="263"/>
    <cellStyle name="Millares 7 3" xfId="264"/>
    <cellStyle name="Millares 8" xfId="265"/>
    <cellStyle name="Millares 8 2" xfId="266"/>
    <cellStyle name="Millares 8 3" xfId="267"/>
    <cellStyle name="Millares 9" xfId="268"/>
    <cellStyle name="Millares 9 2" xfId="269"/>
    <cellStyle name="Moneda 2" xfId="270"/>
    <cellStyle name="Neutral" xfId="271"/>
    <cellStyle name="Neutral 2" xfId="272"/>
    <cellStyle name="Neutral 3" xfId="273"/>
    <cellStyle name="Normal 10" xfId="274"/>
    <cellStyle name="Normal 10 2" xfId="275"/>
    <cellStyle name="Normal 11" xfId="276"/>
    <cellStyle name="Normal 11 2" xfId="277"/>
    <cellStyle name="Normal 12" xfId="278"/>
    <cellStyle name="Normal 12 2" xfId="279"/>
    <cellStyle name="Normal 13" xfId="280"/>
    <cellStyle name="Normal 13 2" xfId="281"/>
    <cellStyle name="Normal 14" xfId="282"/>
    <cellStyle name="Normal 14 2" xfId="283"/>
    <cellStyle name="Normal 15" xfId="284"/>
    <cellStyle name="Normal 2" xfId="285"/>
    <cellStyle name="Normal 2 10" xfId="286"/>
    <cellStyle name="Normal 2 11" xfId="287"/>
    <cellStyle name="Normal 2 2" xfId="288"/>
    <cellStyle name="Normal 2 2 2" xfId="289"/>
    <cellStyle name="Normal 2 2 2 2" xfId="290"/>
    <cellStyle name="Normal 2 2 2 3" xfId="291"/>
    <cellStyle name="Normal 2 2 3" xfId="292"/>
    <cellStyle name="Normal 2 2 4" xfId="293"/>
    <cellStyle name="Normal 2 2 5" xfId="294"/>
    <cellStyle name="Normal 2 2 6" xfId="295"/>
    <cellStyle name="Normal 2 2 7" xfId="296"/>
    <cellStyle name="Normal 2 2 8" xfId="297"/>
    <cellStyle name="Normal 2 3" xfId="298"/>
    <cellStyle name="Normal 2 3 2" xfId="299"/>
    <cellStyle name="Normal 2 3 3" xfId="300"/>
    <cellStyle name="Normal 2 4" xfId="301"/>
    <cellStyle name="Normal 2 5" xfId="302"/>
    <cellStyle name="Normal 2 6" xfId="303"/>
    <cellStyle name="Normal 2 7" xfId="304"/>
    <cellStyle name="Normal 2 8" xfId="305"/>
    <cellStyle name="Normal 2 9" xfId="306"/>
    <cellStyle name="Normal 2 9 2" xfId="307"/>
    <cellStyle name="Normal 2 9 3" xfId="308"/>
    <cellStyle name="Normal 2_Plan_de_Adquisiciones_18_meses_ls final (2) UTILIZADO" xfId="309"/>
    <cellStyle name="Normal 3" xfId="310"/>
    <cellStyle name="Normal 3 2" xfId="311"/>
    <cellStyle name="Normal 3 3" xfId="312"/>
    <cellStyle name="Normal 3 3 2" xfId="313"/>
    <cellStyle name="Normal 4" xfId="314"/>
    <cellStyle name="Normal 4 2" xfId="315"/>
    <cellStyle name="Normal 4 2 2" xfId="316"/>
    <cellStyle name="Normal 4 2 3" xfId="317"/>
    <cellStyle name="Normal 4 3" xfId="318"/>
    <cellStyle name="Normal 4 4" xfId="319"/>
    <cellStyle name="Normal 5" xfId="320"/>
    <cellStyle name="Normal 5 2" xfId="321"/>
    <cellStyle name="Normal 5 3" xfId="322"/>
    <cellStyle name="Normal 5 4" xfId="323"/>
    <cellStyle name="Normal 6" xfId="324"/>
    <cellStyle name="Normal 6 2" xfId="325"/>
    <cellStyle name="Normal 6 3" xfId="326"/>
    <cellStyle name="Normal 7" xfId="327"/>
    <cellStyle name="Normal 7 2" xfId="328"/>
    <cellStyle name="Normal 7 2 2" xfId="329"/>
    <cellStyle name="Normal 7 2 3" xfId="330"/>
    <cellStyle name="Normal 7 3" xfId="331"/>
    <cellStyle name="Normal 7 4" xfId="332"/>
    <cellStyle name="Normal 7 5" xfId="333"/>
    <cellStyle name="Normal 7 6" xfId="334"/>
    <cellStyle name="Normal 7 7" xfId="335"/>
    <cellStyle name="Normal 7 8" xfId="336"/>
    <cellStyle name="Normal 8" xfId="337"/>
    <cellStyle name="Normal 8 2" xfId="338"/>
    <cellStyle name="Normal 8 3" xfId="339"/>
    <cellStyle name="Normal 8 4" xfId="340"/>
    <cellStyle name="Normal 9" xfId="341"/>
    <cellStyle name="Normal 9 2" xfId="342"/>
    <cellStyle name="Notas 2" xfId="343"/>
    <cellStyle name="Note" xfId="344"/>
    <cellStyle name="Note 2" xfId="345"/>
    <cellStyle name="Note 3" xfId="346"/>
    <cellStyle name="Output" xfId="347"/>
    <cellStyle name="Output 2" xfId="348"/>
    <cellStyle name="Percent" xfId="349"/>
    <cellStyle name="Porcentual 2" xfId="350"/>
    <cellStyle name="Porcentual 3" xfId="351"/>
    <cellStyle name="Porcentual 3 2" xfId="352"/>
    <cellStyle name="Salida" xfId="353"/>
    <cellStyle name="Salida 2" xfId="354"/>
    <cellStyle name="Texto de advertencia 2" xfId="355"/>
    <cellStyle name="Texto explicativo" xfId="356"/>
    <cellStyle name="Texto explicativo 2" xfId="357"/>
    <cellStyle name="Title" xfId="358"/>
    <cellStyle name="Title 2" xfId="359"/>
    <cellStyle name="Título" xfId="360"/>
    <cellStyle name="Título 1" xfId="361"/>
    <cellStyle name="Título 1 2" xfId="362"/>
    <cellStyle name="Título 2" xfId="363"/>
    <cellStyle name="Título 2 2" xfId="364"/>
    <cellStyle name="Título 3" xfId="365"/>
    <cellStyle name="Título 3 2" xfId="366"/>
    <cellStyle name="Título 4" xfId="367"/>
    <cellStyle name="Total" xfId="368"/>
    <cellStyle name="Total 2" xfId="369"/>
    <cellStyle name="Warning Text" xfId="370"/>
    <cellStyle name="Warning Text 2" xfId="3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zoomScale="90" zoomScaleNormal="90" zoomScalePageLayoutView="0" workbookViewId="0" topLeftCell="C61">
      <selection activeCell="F69" sqref="F69"/>
    </sheetView>
  </sheetViews>
  <sheetFormatPr defaultColWidth="11.421875" defaultRowHeight="15"/>
  <cols>
    <col min="1" max="1" width="4.8515625" style="6" hidden="1" customWidth="1"/>
    <col min="2" max="2" width="4.7109375" style="6" hidden="1" customWidth="1"/>
    <col min="3" max="3" width="4.7109375" style="18" customWidth="1"/>
    <col min="4" max="4" width="9.57421875" style="0" customWidth="1"/>
    <col min="5" max="5" width="7.8515625" style="0" customWidth="1"/>
    <col min="6" max="6" width="52.7109375" style="0" customWidth="1"/>
    <col min="7" max="7" width="12.7109375" style="0" customWidth="1"/>
    <col min="8" max="8" width="14.8515625" style="0" customWidth="1"/>
    <col min="9" max="9" width="13.140625" style="0" bestFit="1" customWidth="1"/>
    <col min="10" max="10" width="16.28125" style="0" customWidth="1"/>
    <col min="11" max="11" width="13.421875" style="0" customWidth="1"/>
    <col min="12" max="12" width="13.140625" style="0" customWidth="1"/>
    <col min="13" max="13" width="14.00390625" style="0" customWidth="1"/>
    <col min="14" max="14" width="13.140625" style="0" customWidth="1"/>
    <col min="15" max="15" width="14.7109375" style="0" customWidth="1"/>
    <col min="16" max="16" width="13.8515625" style="0" bestFit="1" customWidth="1"/>
  </cols>
  <sheetData>
    <row r="1" s="18" customFormat="1" ht="15"/>
    <row r="2" spans="1:15" ht="25.5">
      <c r="A2" s="12" t="s">
        <v>17</v>
      </c>
      <c r="B2" s="12" t="s">
        <v>18</v>
      </c>
      <c r="C2" s="12"/>
      <c r="D2" s="26" t="s">
        <v>0</v>
      </c>
      <c r="E2" s="26" t="s">
        <v>1</v>
      </c>
      <c r="F2" s="27" t="s">
        <v>2</v>
      </c>
      <c r="G2" s="25" t="s">
        <v>144</v>
      </c>
      <c r="H2" s="28" t="s">
        <v>145</v>
      </c>
      <c r="I2" s="29" t="s">
        <v>146</v>
      </c>
      <c r="J2" s="29" t="s">
        <v>147</v>
      </c>
      <c r="K2" s="30">
        <v>2016</v>
      </c>
      <c r="L2" s="30">
        <v>2017</v>
      </c>
      <c r="M2" s="30">
        <v>2018</v>
      </c>
      <c r="N2" s="30">
        <v>2019</v>
      </c>
      <c r="O2" s="30">
        <v>2020</v>
      </c>
    </row>
    <row r="3" spans="1:16" ht="47.25">
      <c r="A3" s="6">
        <v>0</v>
      </c>
      <c r="D3" s="38">
        <v>0</v>
      </c>
      <c r="E3" s="38"/>
      <c r="F3" s="38" t="s">
        <v>176</v>
      </c>
      <c r="G3" s="38"/>
      <c r="H3" s="38"/>
      <c r="I3" s="38"/>
      <c r="J3" s="38">
        <f aca="true" t="shared" si="0" ref="J3:O3">J4+J15+J46+J64</f>
        <v>10000000</v>
      </c>
      <c r="K3" s="38">
        <f t="shared" si="0"/>
        <v>526000</v>
      </c>
      <c r="L3" s="38">
        <f t="shared" si="0"/>
        <v>2535250</v>
      </c>
      <c r="M3" s="38">
        <f t="shared" si="0"/>
        <v>2612750</v>
      </c>
      <c r="N3" s="38">
        <f t="shared" si="0"/>
        <v>2202250</v>
      </c>
      <c r="O3" s="38">
        <f t="shared" si="0"/>
        <v>2123750</v>
      </c>
      <c r="P3" s="48"/>
    </row>
    <row r="4" spans="1:15" ht="31.5">
      <c r="A4" s="13" t="s">
        <v>148</v>
      </c>
      <c r="B4" s="13"/>
      <c r="D4" s="39">
        <v>1</v>
      </c>
      <c r="E4" s="39" t="s">
        <v>17</v>
      </c>
      <c r="F4" s="40" t="s">
        <v>10</v>
      </c>
      <c r="G4" s="41"/>
      <c r="H4" s="41"/>
      <c r="I4" s="41"/>
      <c r="J4" s="41">
        <f aca="true" t="shared" si="1" ref="J4:O4">J5</f>
        <v>6000000</v>
      </c>
      <c r="K4" s="41">
        <f t="shared" si="1"/>
        <v>475000</v>
      </c>
      <c r="L4" s="41">
        <f t="shared" si="1"/>
        <v>1425000</v>
      </c>
      <c r="M4" s="41">
        <f t="shared" si="1"/>
        <v>1450000</v>
      </c>
      <c r="N4" s="41">
        <f t="shared" si="1"/>
        <v>1375000</v>
      </c>
      <c r="O4" s="41">
        <f t="shared" si="1"/>
        <v>1275000</v>
      </c>
    </row>
    <row r="5" spans="1:15" ht="30">
      <c r="A5" s="13" t="s">
        <v>148</v>
      </c>
      <c r="B5" s="13" t="s">
        <v>152</v>
      </c>
      <c r="D5" s="34" t="s">
        <v>3</v>
      </c>
      <c r="E5" s="34" t="s">
        <v>18</v>
      </c>
      <c r="F5" s="35" t="s">
        <v>4</v>
      </c>
      <c r="G5" s="36"/>
      <c r="H5" s="36"/>
      <c r="I5" s="36"/>
      <c r="J5" s="36">
        <f aca="true" t="shared" si="2" ref="J5:O5">J6+J9+J12</f>
        <v>6000000</v>
      </c>
      <c r="K5" s="36">
        <f t="shared" si="2"/>
        <v>475000</v>
      </c>
      <c r="L5" s="36">
        <f t="shared" si="2"/>
        <v>1425000</v>
      </c>
      <c r="M5" s="36">
        <f t="shared" si="2"/>
        <v>1450000</v>
      </c>
      <c r="N5" s="36">
        <f t="shared" si="2"/>
        <v>1375000</v>
      </c>
      <c r="O5" s="36">
        <f t="shared" si="2"/>
        <v>1275000</v>
      </c>
    </row>
    <row r="6" spans="1:15" ht="15">
      <c r="A6" s="13" t="s">
        <v>148</v>
      </c>
      <c r="B6" s="13" t="s">
        <v>152</v>
      </c>
      <c r="D6" s="42" t="s">
        <v>14</v>
      </c>
      <c r="E6" s="42" t="s">
        <v>19</v>
      </c>
      <c r="F6" s="43" t="s">
        <v>47</v>
      </c>
      <c r="G6" s="44"/>
      <c r="H6" s="44"/>
      <c r="I6" s="44"/>
      <c r="J6" s="44">
        <f aca="true" t="shared" si="3" ref="J6:O6">SUM(J7:J8)</f>
        <v>1000000</v>
      </c>
      <c r="K6" s="44">
        <f t="shared" si="3"/>
        <v>75000</v>
      </c>
      <c r="L6" s="44">
        <f t="shared" si="3"/>
        <v>250000</v>
      </c>
      <c r="M6" s="44">
        <f t="shared" si="3"/>
        <v>275000</v>
      </c>
      <c r="N6" s="44">
        <f t="shared" si="3"/>
        <v>250000</v>
      </c>
      <c r="O6" s="44">
        <f t="shared" si="3"/>
        <v>150000</v>
      </c>
    </row>
    <row r="7" spans="1:15" ht="15">
      <c r="A7" s="13" t="s">
        <v>148</v>
      </c>
      <c r="B7" s="13" t="s">
        <v>152</v>
      </c>
      <c r="D7" s="15" t="s">
        <v>20</v>
      </c>
      <c r="E7" s="10">
        <v>879</v>
      </c>
      <c r="F7" s="9" t="s">
        <v>12</v>
      </c>
      <c r="G7" s="3" t="s">
        <v>121</v>
      </c>
      <c r="H7" s="14" t="s">
        <v>121</v>
      </c>
      <c r="I7" s="14" t="s">
        <v>121</v>
      </c>
      <c r="J7" s="11">
        <f>SUM(K7+L7+M7+N7+O7)</f>
        <v>750000</v>
      </c>
      <c r="K7" s="11">
        <v>50000</v>
      </c>
      <c r="L7" s="11">
        <f>50000*4</f>
        <v>200000</v>
      </c>
      <c r="M7" s="11">
        <f>50000*4</f>
        <v>200000</v>
      </c>
      <c r="N7" s="11">
        <f>50000*4</f>
        <v>200000</v>
      </c>
      <c r="O7" s="11">
        <v>100000</v>
      </c>
    </row>
    <row r="8" spans="1:15" ht="30">
      <c r="A8" s="13" t="s">
        <v>148</v>
      </c>
      <c r="B8" s="13" t="s">
        <v>152</v>
      </c>
      <c r="D8" s="15" t="s">
        <v>21</v>
      </c>
      <c r="E8" s="10">
        <v>879</v>
      </c>
      <c r="F8" s="9" t="s">
        <v>13</v>
      </c>
      <c r="G8" s="3" t="s">
        <v>121</v>
      </c>
      <c r="H8" s="14" t="s">
        <v>121</v>
      </c>
      <c r="I8" s="14" t="s">
        <v>121</v>
      </c>
      <c r="J8" s="11">
        <f>SUM(K8+L8+M8+N8+O8)</f>
        <v>250000</v>
      </c>
      <c r="K8" s="11">
        <v>25000</v>
      </c>
      <c r="L8" s="11">
        <v>50000</v>
      </c>
      <c r="M8" s="11">
        <v>75000</v>
      </c>
      <c r="N8" s="11">
        <v>50000</v>
      </c>
      <c r="O8" s="11">
        <v>50000</v>
      </c>
    </row>
    <row r="9" spans="1:15" ht="30">
      <c r="A9" s="13" t="s">
        <v>148</v>
      </c>
      <c r="B9" s="13" t="s">
        <v>152</v>
      </c>
      <c r="D9" s="42" t="s">
        <v>15</v>
      </c>
      <c r="E9" s="42" t="s">
        <v>19</v>
      </c>
      <c r="F9" s="43" t="s">
        <v>5</v>
      </c>
      <c r="G9" s="44"/>
      <c r="H9" s="44"/>
      <c r="I9" s="44"/>
      <c r="J9" s="44">
        <f aca="true" t="shared" si="4" ref="J9:O9">SUM(J10:J11)</f>
        <v>2350000</v>
      </c>
      <c r="K9" s="44">
        <f t="shared" si="4"/>
        <v>200000</v>
      </c>
      <c r="L9" s="44">
        <f t="shared" si="4"/>
        <v>550000</v>
      </c>
      <c r="M9" s="44">
        <f t="shared" si="4"/>
        <v>550000</v>
      </c>
      <c r="N9" s="44">
        <f t="shared" si="4"/>
        <v>525000</v>
      </c>
      <c r="O9" s="44">
        <f t="shared" si="4"/>
        <v>525000</v>
      </c>
    </row>
    <row r="10" spans="1:15" ht="15">
      <c r="A10" s="13" t="s">
        <v>148</v>
      </c>
      <c r="B10" s="13" t="s">
        <v>152</v>
      </c>
      <c r="D10" s="15" t="s">
        <v>22</v>
      </c>
      <c r="E10" s="10">
        <v>879</v>
      </c>
      <c r="F10" s="9" t="s">
        <v>12</v>
      </c>
      <c r="G10" s="3" t="s">
        <v>121</v>
      </c>
      <c r="H10" s="14" t="s">
        <v>121</v>
      </c>
      <c r="I10" s="14" t="s">
        <v>121</v>
      </c>
      <c r="J10" s="11">
        <f>SUM(K10+L10+M10+N10+O10)</f>
        <v>1650000</v>
      </c>
      <c r="K10" s="11">
        <v>150000</v>
      </c>
      <c r="L10" s="11">
        <v>375000</v>
      </c>
      <c r="M10" s="11">
        <v>375000</v>
      </c>
      <c r="N10" s="11">
        <v>375000</v>
      </c>
      <c r="O10" s="11">
        <v>375000</v>
      </c>
    </row>
    <row r="11" spans="1:15" ht="30">
      <c r="A11" s="13" t="s">
        <v>148</v>
      </c>
      <c r="B11" s="13" t="s">
        <v>152</v>
      </c>
      <c r="D11" s="15" t="s">
        <v>23</v>
      </c>
      <c r="E11" s="10">
        <v>879</v>
      </c>
      <c r="F11" s="9" t="s">
        <v>13</v>
      </c>
      <c r="G11" s="3" t="s">
        <v>121</v>
      </c>
      <c r="H11" s="14" t="s">
        <v>121</v>
      </c>
      <c r="I11" s="14" t="s">
        <v>121</v>
      </c>
      <c r="J11" s="11">
        <f>SUM(K11+L11+M11+N11+O11)</f>
        <v>700000</v>
      </c>
      <c r="K11" s="11">
        <v>50000</v>
      </c>
      <c r="L11" s="11">
        <v>175000</v>
      </c>
      <c r="M11" s="11">
        <v>175000</v>
      </c>
      <c r="N11" s="11">
        <v>150000</v>
      </c>
      <c r="O11" s="11">
        <v>150000</v>
      </c>
    </row>
    <row r="12" spans="1:15" ht="15">
      <c r="A12" s="13" t="s">
        <v>148</v>
      </c>
      <c r="B12" s="13" t="s">
        <v>152</v>
      </c>
      <c r="D12" s="42" t="s">
        <v>16</v>
      </c>
      <c r="E12" s="42" t="s">
        <v>19</v>
      </c>
      <c r="F12" s="43" t="s">
        <v>6</v>
      </c>
      <c r="G12" s="44"/>
      <c r="H12" s="44"/>
      <c r="I12" s="44"/>
      <c r="J12" s="44">
        <f aca="true" t="shared" si="5" ref="J12:O12">SUM(J13:J14)</f>
        <v>2650000</v>
      </c>
      <c r="K12" s="44">
        <f t="shared" si="5"/>
        <v>200000</v>
      </c>
      <c r="L12" s="44">
        <f t="shared" si="5"/>
        <v>625000</v>
      </c>
      <c r="M12" s="44">
        <f t="shared" si="5"/>
        <v>625000</v>
      </c>
      <c r="N12" s="44">
        <f t="shared" si="5"/>
        <v>600000</v>
      </c>
      <c r="O12" s="44">
        <f t="shared" si="5"/>
        <v>600000</v>
      </c>
    </row>
    <row r="13" spans="1:15" ht="15">
      <c r="A13" s="13" t="s">
        <v>148</v>
      </c>
      <c r="B13" s="13" t="s">
        <v>152</v>
      </c>
      <c r="D13" s="15" t="s">
        <v>24</v>
      </c>
      <c r="E13" s="10">
        <v>879</v>
      </c>
      <c r="F13" s="9" t="s">
        <v>12</v>
      </c>
      <c r="G13" s="3" t="s">
        <v>121</v>
      </c>
      <c r="H13" s="14" t="s">
        <v>121</v>
      </c>
      <c r="I13" s="14" t="s">
        <v>121</v>
      </c>
      <c r="J13" s="11">
        <f>SUM(K13+L13+M13+N13+O13)</f>
        <v>1950000</v>
      </c>
      <c r="K13" s="11">
        <v>150000</v>
      </c>
      <c r="L13" s="11">
        <v>450000</v>
      </c>
      <c r="M13" s="11">
        <v>450000</v>
      </c>
      <c r="N13" s="11">
        <v>450000</v>
      </c>
      <c r="O13" s="11">
        <v>450000</v>
      </c>
    </row>
    <row r="14" spans="1:15" ht="30">
      <c r="A14" s="13" t="s">
        <v>148</v>
      </c>
      <c r="B14" s="13" t="s">
        <v>152</v>
      </c>
      <c r="D14" s="15" t="s">
        <v>25</v>
      </c>
      <c r="E14" s="10">
        <v>879</v>
      </c>
      <c r="F14" s="9" t="s">
        <v>13</v>
      </c>
      <c r="G14" s="3" t="s">
        <v>121</v>
      </c>
      <c r="H14" s="14" t="s">
        <v>121</v>
      </c>
      <c r="I14" s="14" t="s">
        <v>121</v>
      </c>
      <c r="J14" s="11">
        <f>SUM(K14+L14+M14+N14+O14)</f>
        <v>700000</v>
      </c>
      <c r="K14" s="11">
        <v>50000</v>
      </c>
      <c r="L14" s="11">
        <v>175000</v>
      </c>
      <c r="M14" s="11">
        <v>175000</v>
      </c>
      <c r="N14" s="11">
        <v>150000</v>
      </c>
      <c r="O14" s="11">
        <v>150000</v>
      </c>
    </row>
    <row r="15" spans="1:15" ht="31.5">
      <c r="A15" s="13" t="s">
        <v>149</v>
      </c>
      <c r="D15" s="39">
        <v>2</v>
      </c>
      <c r="E15" s="39" t="s">
        <v>17</v>
      </c>
      <c r="F15" s="40" t="s">
        <v>26</v>
      </c>
      <c r="G15" s="41"/>
      <c r="H15" s="41"/>
      <c r="I15" s="41"/>
      <c r="J15" s="41">
        <f aca="true" t="shared" si="6" ref="J15:O15">J16+J30+J36</f>
        <v>1530000</v>
      </c>
      <c r="K15" s="41">
        <f t="shared" si="6"/>
        <v>51000</v>
      </c>
      <c r="L15" s="41">
        <f t="shared" si="6"/>
        <v>491750</v>
      </c>
      <c r="M15" s="41">
        <f t="shared" si="6"/>
        <v>461250</v>
      </c>
      <c r="N15" s="41">
        <f t="shared" si="6"/>
        <v>279750</v>
      </c>
      <c r="O15" s="41">
        <f t="shared" si="6"/>
        <v>246250</v>
      </c>
    </row>
    <row r="16" spans="1:15" ht="30">
      <c r="A16" s="13" t="s">
        <v>149</v>
      </c>
      <c r="B16" s="13" t="s">
        <v>152</v>
      </c>
      <c r="D16" s="34" t="s">
        <v>28</v>
      </c>
      <c r="E16" s="34" t="s">
        <v>18</v>
      </c>
      <c r="F16" s="35" t="s">
        <v>27</v>
      </c>
      <c r="G16" s="36"/>
      <c r="H16" s="36"/>
      <c r="I16" s="36"/>
      <c r="J16" s="36">
        <f aca="true" t="shared" si="7" ref="J16:O16">J17+J26</f>
        <v>1250500</v>
      </c>
      <c r="K16" s="36">
        <f t="shared" si="7"/>
        <v>51000</v>
      </c>
      <c r="L16" s="36">
        <f t="shared" si="7"/>
        <v>402250</v>
      </c>
      <c r="M16" s="36">
        <f t="shared" si="7"/>
        <v>378750</v>
      </c>
      <c r="N16" s="36">
        <f t="shared" si="7"/>
        <v>227250</v>
      </c>
      <c r="O16" s="36">
        <f t="shared" si="7"/>
        <v>191250</v>
      </c>
    </row>
    <row r="17" spans="1:15" ht="15">
      <c r="A17" s="13" t="s">
        <v>149</v>
      </c>
      <c r="B17" s="13" t="s">
        <v>152</v>
      </c>
      <c r="D17" s="42" t="s">
        <v>29</v>
      </c>
      <c r="E17" s="42" t="s">
        <v>19</v>
      </c>
      <c r="F17" s="43" t="s">
        <v>30</v>
      </c>
      <c r="G17" s="44"/>
      <c r="H17" s="44"/>
      <c r="I17" s="44"/>
      <c r="J17" s="44">
        <f aca="true" t="shared" si="8" ref="J17:O17">SUM(J18:J25)</f>
        <v>1168000</v>
      </c>
      <c r="K17" s="44">
        <f t="shared" si="8"/>
        <v>51000</v>
      </c>
      <c r="L17" s="44">
        <f t="shared" si="8"/>
        <v>336250</v>
      </c>
      <c r="M17" s="44">
        <f t="shared" si="8"/>
        <v>366250</v>
      </c>
      <c r="N17" s="44">
        <f t="shared" si="8"/>
        <v>225250</v>
      </c>
      <c r="O17" s="44">
        <f t="shared" si="8"/>
        <v>189250</v>
      </c>
    </row>
    <row r="18" spans="1:15" ht="30">
      <c r="A18" s="13" t="s">
        <v>149</v>
      </c>
      <c r="B18" s="13" t="s">
        <v>152</v>
      </c>
      <c r="D18" s="15" t="s">
        <v>36</v>
      </c>
      <c r="E18" s="10">
        <v>260</v>
      </c>
      <c r="F18" s="9" t="s">
        <v>31</v>
      </c>
      <c r="G18" s="23" t="s">
        <v>123</v>
      </c>
      <c r="H18" s="24" t="s">
        <v>155</v>
      </c>
      <c r="I18" s="17" t="s">
        <v>127</v>
      </c>
      <c r="J18" s="11">
        <f>K18+L18+M18+N18+O18</f>
        <v>55000</v>
      </c>
      <c r="K18" s="11">
        <v>0</v>
      </c>
      <c r="L18" s="11">
        <v>55000</v>
      </c>
      <c r="M18" s="11">
        <v>0</v>
      </c>
      <c r="N18" s="11">
        <v>0</v>
      </c>
      <c r="O18" s="11">
        <v>0</v>
      </c>
    </row>
    <row r="19" spans="1:15" ht="25.5">
      <c r="A19" s="13" t="s">
        <v>149</v>
      </c>
      <c r="B19" s="13" t="s">
        <v>152</v>
      </c>
      <c r="D19" s="15" t="s">
        <v>37</v>
      </c>
      <c r="E19" s="10">
        <v>260</v>
      </c>
      <c r="F19" s="9" t="s">
        <v>32</v>
      </c>
      <c r="G19" s="23" t="s">
        <v>124</v>
      </c>
      <c r="H19" s="24" t="s">
        <v>155</v>
      </c>
      <c r="I19" s="4" t="s">
        <v>128</v>
      </c>
      <c r="J19" s="11">
        <f aca="true" t="shared" si="9" ref="J19:J29">K19+L19+M19+N19+O19</f>
        <v>85000</v>
      </c>
      <c r="K19" s="11">
        <v>0</v>
      </c>
      <c r="L19" s="11">
        <v>0</v>
      </c>
      <c r="M19" s="11">
        <v>85000</v>
      </c>
      <c r="N19" s="11">
        <v>0</v>
      </c>
      <c r="O19" s="11">
        <v>0</v>
      </c>
    </row>
    <row r="20" spans="1:15" ht="30">
      <c r="A20" s="13" t="s">
        <v>149</v>
      </c>
      <c r="B20" s="13" t="s">
        <v>152</v>
      </c>
      <c r="D20" s="15" t="s">
        <v>38</v>
      </c>
      <c r="E20" s="7">
        <v>145</v>
      </c>
      <c r="F20" s="8" t="s">
        <v>110</v>
      </c>
      <c r="G20" s="24" t="s">
        <v>160</v>
      </c>
      <c r="H20" s="24" t="s">
        <v>156</v>
      </c>
      <c r="I20" s="4" t="s">
        <v>117</v>
      </c>
      <c r="J20" s="11">
        <f t="shared" si="9"/>
        <v>440000</v>
      </c>
      <c r="K20" s="11">
        <v>0</v>
      </c>
      <c r="L20" s="11">
        <v>110000</v>
      </c>
      <c r="M20" s="11">
        <v>110000</v>
      </c>
      <c r="N20" s="11">
        <v>110000</v>
      </c>
      <c r="O20" s="11">
        <v>110000</v>
      </c>
    </row>
    <row r="21" spans="1:15" ht="25.5">
      <c r="A21" s="13" t="s">
        <v>149</v>
      </c>
      <c r="B21" s="13" t="s">
        <v>152</v>
      </c>
      <c r="D21" s="15" t="s">
        <v>39</v>
      </c>
      <c r="E21" s="7">
        <v>145</v>
      </c>
      <c r="F21" s="8" t="s">
        <v>132</v>
      </c>
      <c r="G21" s="24" t="s">
        <v>161</v>
      </c>
      <c r="H21" s="24" t="s">
        <v>156</v>
      </c>
      <c r="I21" s="4" t="s">
        <v>118</v>
      </c>
      <c r="J21" s="11">
        <f t="shared" si="9"/>
        <v>229000</v>
      </c>
      <c r="K21" s="11">
        <v>0</v>
      </c>
      <c r="L21" s="11">
        <v>57250</v>
      </c>
      <c r="M21" s="11">
        <v>57250</v>
      </c>
      <c r="N21" s="11">
        <v>57250</v>
      </c>
      <c r="O21" s="11">
        <v>57250</v>
      </c>
    </row>
    <row r="22" spans="1:15" ht="25.5">
      <c r="A22" s="13" t="s">
        <v>149</v>
      </c>
      <c r="B22" s="13" t="s">
        <v>152</v>
      </c>
      <c r="D22" s="15" t="s">
        <v>109</v>
      </c>
      <c r="E22" s="7">
        <v>230</v>
      </c>
      <c r="F22" s="8" t="s">
        <v>133</v>
      </c>
      <c r="G22" s="23" t="s">
        <v>119</v>
      </c>
      <c r="H22" s="24" t="s">
        <v>157</v>
      </c>
      <c r="I22" s="4" t="s">
        <v>158</v>
      </c>
      <c r="J22" s="11">
        <f t="shared" si="9"/>
        <v>206000</v>
      </c>
      <c r="K22" s="11">
        <v>51000</v>
      </c>
      <c r="L22" s="11">
        <v>60000</v>
      </c>
      <c r="M22" s="11">
        <v>60000</v>
      </c>
      <c r="N22" s="11">
        <v>35000</v>
      </c>
      <c r="O22" s="11">
        <v>0</v>
      </c>
    </row>
    <row r="23" spans="1:15" ht="25.5">
      <c r="A23" s="13" t="s">
        <v>149</v>
      </c>
      <c r="B23" s="13" t="s">
        <v>152</v>
      </c>
      <c r="D23" s="15" t="s">
        <v>134</v>
      </c>
      <c r="E23" s="7">
        <v>260</v>
      </c>
      <c r="F23" s="8" t="s">
        <v>135</v>
      </c>
      <c r="G23" s="37" t="s">
        <v>168</v>
      </c>
      <c r="H23" s="24" t="s">
        <v>155</v>
      </c>
      <c r="I23" s="4" t="s">
        <v>122</v>
      </c>
      <c r="J23" s="11">
        <f t="shared" si="9"/>
        <v>120000</v>
      </c>
      <c r="K23" s="11">
        <v>0</v>
      </c>
      <c r="L23" s="11">
        <v>40000</v>
      </c>
      <c r="M23" s="11">
        <v>40000</v>
      </c>
      <c r="N23" s="11">
        <v>20000</v>
      </c>
      <c r="O23" s="11">
        <v>20000</v>
      </c>
    </row>
    <row r="24" spans="1:15" ht="25.5">
      <c r="A24" s="13" t="s">
        <v>149</v>
      </c>
      <c r="B24" s="13" t="s">
        <v>152</v>
      </c>
      <c r="D24" s="15" t="s">
        <v>136</v>
      </c>
      <c r="E24" s="7">
        <v>260</v>
      </c>
      <c r="F24" s="8" t="s">
        <v>33</v>
      </c>
      <c r="G24" s="37" t="s">
        <v>120</v>
      </c>
      <c r="H24" s="24" t="s">
        <v>157</v>
      </c>
      <c r="I24" s="4" t="s">
        <v>159</v>
      </c>
      <c r="J24" s="11">
        <f t="shared" si="9"/>
        <v>22000</v>
      </c>
      <c r="K24" s="11">
        <v>0</v>
      </c>
      <c r="L24" s="11">
        <v>11000</v>
      </c>
      <c r="M24" s="11">
        <v>11000</v>
      </c>
      <c r="N24" s="11">
        <v>0</v>
      </c>
      <c r="O24" s="11">
        <v>0</v>
      </c>
    </row>
    <row r="25" spans="1:15" ht="25.5">
      <c r="A25" s="13" t="s">
        <v>149</v>
      </c>
      <c r="B25" s="13" t="s">
        <v>152</v>
      </c>
      <c r="D25" s="15" t="s">
        <v>137</v>
      </c>
      <c r="E25" s="10">
        <v>280</v>
      </c>
      <c r="F25" s="9" t="s">
        <v>34</v>
      </c>
      <c r="G25" s="23" t="s">
        <v>173</v>
      </c>
      <c r="H25" s="24" t="s">
        <v>157</v>
      </c>
      <c r="I25" s="23" t="s">
        <v>159</v>
      </c>
      <c r="J25" s="11">
        <f t="shared" si="9"/>
        <v>11000</v>
      </c>
      <c r="K25" s="11">
        <v>0</v>
      </c>
      <c r="L25" s="11">
        <v>3000</v>
      </c>
      <c r="M25" s="11">
        <v>3000</v>
      </c>
      <c r="N25" s="11">
        <v>3000</v>
      </c>
      <c r="O25" s="11">
        <v>2000</v>
      </c>
    </row>
    <row r="26" spans="1:15" ht="30">
      <c r="A26" s="13" t="s">
        <v>149</v>
      </c>
      <c r="B26" s="13" t="s">
        <v>152</v>
      </c>
      <c r="D26" s="42" t="s">
        <v>35</v>
      </c>
      <c r="E26" s="42" t="s">
        <v>19</v>
      </c>
      <c r="F26" s="43" t="s">
        <v>7</v>
      </c>
      <c r="G26" s="45"/>
      <c r="H26" s="46"/>
      <c r="I26" s="46"/>
      <c r="J26" s="46">
        <f aca="true" t="shared" si="10" ref="J26:O26">SUM(J27:J29)</f>
        <v>82500</v>
      </c>
      <c r="K26" s="46">
        <f t="shared" si="10"/>
        <v>0</v>
      </c>
      <c r="L26" s="46">
        <f t="shared" si="10"/>
        <v>66000</v>
      </c>
      <c r="M26" s="46">
        <f t="shared" si="10"/>
        <v>12500</v>
      </c>
      <c r="N26" s="46">
        <f t="shared" si="10"/>
        <v>2000</v>
      </c>
      <c r="O26" s="46">
        <f t="shared" si="10"/>
        <v>2000</v>
      </c>
    </row>
    <row r="27" spans="1:15" ht="30">
      <c r="A27" s="13" t="s">
        <v>149</v>
      </c>
      <c r="B27" s="13" t="s">
        <v>152</v>
      </c>
      <c r="D27" s="15" t="s">
        <v>40</v>
      </c>
      <c r="E27" s="10">
        <v>260</v>
      </c>
      <c r="F27" s="9" t="s">
        <v>178</v>
      </c>
      <c r="G27" s="23" t="s">
        <v>124</v>
      </c>
      <c r="H27" s="24" t="s">
        <v>155</v>
      </c>
      <c r="I27" s="4" t="s">
        <v>128</v>
      </c>
      <c r="J27" s="11">
        <f t="shared" si="9"/>
        <v>66000</v>
      </c>
      <c r="K27" s="11">
        <v>0</v>
      </c>
      <c r="L27" s="11">
        <v>66000</v>
      </c>
      <c r="M27" s="11">
        <v>0</v>
      </c>
      <c r="N27" s="11">
        <v>0</v>
      </c>
      <c r="O27" s="11">
        <v>0</v>
      </c>
    </row>
    <row r="28" spans="1:15" ht="25.5">
      <c r="A28" s="13" t="s">
        <v>149</v>
      </c>
      <c r="B28" s="13" t="s">
        <v>152</v>
      </c>
      <c r="D28" s="15" t="s">
        <v>41</v>
      </c>
      <c r="E28" s="10">
        <v>260</v>
      </c>
      <c r="F28" s="9" t="s">
        <v>177</v>
      </c>
      <c r="G28" s="23" t="s">
        <v>124</v>
      </c>
      <c r="H28" s="24" t="s">
        <v>155</v>
      </c>
      <c r="I28" s="4" t="s">
        <v>128</v>
      </c>
      <c r="J28" s="11">
        <f t="shared" si="9"/>
        <v>11000</v>
      </c>
      <c r="K28" s="11">
        <v>0</v>
      </c>
      <c r="L28" s="11">
        <v>0</v>
      </c>
      <c r="M28" s="11">
        <v>11000</v>
      </c>
      <c r="N28" s="11">
        <v>0</v>
      </c>
      <c r="O28" s="11">
        <v>0</v>
      </c>
    </row>
    <row r="29" spans="1:15" ht="30">
      <c r="A29" s="13" t="s">
        <v>149</v>
      </c>
      <c r="B29" s="13" t="s">
        <v>152</v>
      </c>
      <c r="D29" s="15" t="s">
        <v>42</v>
      </c>
      <c r="E29" s="10">
        <v>260</v>
      </c>
      <c r="F29" s="9" t="s">
        <v>43</v>
      </c>
      <c r="G29" s="37" t="s">
        <v>120</v>
      </c>
      <c r="H29" s="24" t="s">
        <v>157</v>
      </c>
      <c r="I29" s="4" t="s">
        <v>159</v>
      </c>
      <c r="J29" s="11">
        <f t="shared" si="9"/>
        <v>5500</v>
      </c>
      <c r="K29" s="11">
        <v>0</v>
      </c>
      <c r="L29" s="11">
        <v>0</v>
      </c>
      <c r="M29" s="11">
        <v>1500</v>
      </c>
      <c r="N29" s="11">
        <v>2000</v>
      </c>
      <c r="O29" s="11">
        <v>2000</v>
      </c>
    </row>
    <row r="30" spans="1:15" ht="15.75">
      <c r="A30" s="13" t="s">
        <v>149</v>
      </c>
      <c r="B30" s="13" t="s">
        <v>153</v>
      </c>
      <c r="D30" s="31" t="s">
        <v>45</v>
      </c>
      <c r="E30" s="31" t="s">
        <v>18</v>
      </c>
      <c r="F30" s="32" t="s">
        <v>44</v>
      </c>
      <c r="G30" s="33"/>
      <c r="H30" s="33"/>
      <c r="I30" s="33"/>
      <c r="J30" s="33">
        <f aca="true" t="shared" si="11" ref="J30:O30">J31</f>
        <v>100000</v>
      </c>
      <c r="K30" s="33">
        <f t="shared" si="11"/>
        <v>0</v>
      </c>
      <c r="L30" s="33">
        <f t="shared" si="11"/>
        <v>30000</v>
      </c>
      <c r="M30" s="33">
        <f t="shared" si="11"/>
        <v>30000</v>
      </c>
      <c r="N30" s="33">
        <f t="shared" si="11"/>
        <v>20000</v>
      </c>
      <c r="O30" s="33">
        <f t="shared" si="11"/>
        <v>20000</v>
      </c>
    </row>
    <row r="31" spans="1:15" ht="15">
      <c r="A31" s="13" t="s">
        <v>149</v>
      </c>
      <c r="B31" s="13" t="s">
        <v>153</v>
      </c>
      <c r="D31" s="42" t="s">
        <v>46</v>
      </c>
      <c r="E31" s="42" t="s">
        <v>19</v>
      </c>
      <c r="F31" s="43" t="s">
        <v>48</v>
      </c>
      <c r="G31" s="45"/>
      <c r="H31" s="46"/>
      <c r="I31" s="46"/>
      <c r="J31" s="46">
        <f aca="true" t="shared" si="12" ref="J31:O31">SUM(J32:J35)</f>
        <v>100000</v>
      </c>
      <c r="K31" s="46">
        <f t="shared" si="12"/>
        <v>0</v>
      </c>
      <c r="L31" s="46">
        <f t="shared" si="12"/>
        <v>30000</v>
      </c>
      <c r="M31" s="46">
        <f t="shared" si="12"/>
        <v>30000</v>
      </c>
      <c r="N31" s="46">
        <f t="shared" si="12"/>
        <v>20000</v>
      </c>
      <c r="O31" s="46">
        <f t="shared" si="12"/>
        <v>20000</v>
      </c>
    </row>
    <row r="32" spans="1:15" ht="25.5">
      <c r="A32" s="13" t="s">
        <v>149</v>
      </c>
      <c r="B32" s="13" t="s">
        <v>153</v>
      </c>
      <c r="D32" s="15" t="s">
        <v>52</v>
      </c>
      <c r="E32" s="10">
        <v>260</v>
      </c>
      <c r="F32" s="9" t="s">
        <v>49</v>
      </c>
      <c r="G32" s="37" t="s">
        <v>163</v>
      </c>
      <c r="H32" s="24" t="s">
        <v>156</v>
      </c>
      <c r="I32" s="4" t="s">
        <v>118</v>
      </c>
      <c r="J32" s="11">
        <f>K32+L32+M32+N32+O32</f>
        <v>12000</v>
      </c>
      <c r="K32" s="11">
        <v>0</v>
      </c>
      <c r="L32" s="11">
        <v>12000</v>
      </c>
      <c r="M32" s="11">
        <v>0</v>
      </c>
      <c r="N32" s="11">
        <v>0</v>
      </c>
      <c r="O32" s="11">
        <v>0</v>
      </c>
    </row>
    <row r="33" spans="1:15" ht="25.5">
      <c r="A33" s="13" t="s">
        <v>149</v>
      </c>
      <c r="B33" s="13" t="s">
        <v>153</v>
      </c>
      <c r="D33" s="15" t="s">
        <v>53</v>
      </c>
      <c r="E33" s="10">
        <v>260</v>
      </c>
      <c r="F33" s="9" t="s">
        <v>179</v>
      </c>
      <c r="G33" s="23" t="s">
        <v>125</v>
      </c>
      <c r="H33" s="24" t="s">
        <v>155</v>
      </c>
      <c r="I33" s="17" t="s">
        <v>127</v>
      </c>
      <c r="J33" s="11">
        <f>K33+L33+M33+N33+O33</f>
        <v>25000</v>
      </c>
      <c r="K33" s="11">
        <v>0</v>
      </c>
      <c r="L33" s="11">
        <v>15000</v>
      </c>
      <c r="M33" s="11">
        <v>10000</v>
      </c>
      <c r="N33" s="11">
        <v>0</v>
      </c>
      <c r="O33" s="11">
        <v>0</v>
      </c>
    </row>
    <row r="34" spans="1:15" ht="25.5">
      <c r="A34" s="13" t="s">
        <v>149</v>
      </c>
      <c r="B34" s="13" t="s">
        <v>153</v>
      </c>
      <c r="D34" s="15" t="s">
        <v>54</v>
      </c>
      <c r="E34" s="10">
        <v>841</v>
      </c>
      <c r="F34" s="9" t="s">
        <v>50</v>
      </c>
      <c r="G34" s="23"/>
      <c r="H34" s="24" t="s">
        <v>157</v>
      </c>
      <c r="I34" s="37" t="s">
        <v>117</v>
      </c>
      <c r="J34" s="11">
        <f>K34+L34+M34+N34+O34</f>
        <v>30000</v>
      </c>
      <c r="K34" s="11">
        <v>0</v>
      </c>
      <c r="L34" s="11">
        <v>0</v>
      </c>
      <c r="M34" s="11">
        <v>10000</v>
      </c>
      <c r="N34" s="11">
        <v>10000</v>
      </c>
      <c r="O34" s="11">
        <v>10000</v>
      </c>
    </row>
    <row r="35" spans="1:15" ht="25.5">
      <c r="A35" s="13" t="s">
        <v>149</v>
      </c>
      <c r="B35" s="13" t="s">
        <v>153</v>
      </c>
      <c r="D35" s="15" t="s">
        <v>55</v>
      </c>
      <c r="E35" s="10">
        <v>230</v>
      </c>
      <c r="F35" s="9" t="s">
        <v>51</v>
      </c>
      <c r="G35" s="23" t="s">
        <v>119</v>
      </c>
      <c r="H35" s="24" t="s">
        <v>157</v>
      </c>
      <c r="I35" s="4" t="s">
        <v>158</v>
      </c>
      <c r="J35" s="11">
        <f>K35+L35+M35+N35+O35</f>
        <v>33000</v>
      </c>
      <c r="K35" s="11">
        <v>0</v>
      </c>
      <c r="L35" s="11">
        <v>3000</v>
      </c>
      <c r="M35" s="11">
        <v>10000</v>
      </c>
      <c r="N35" s="11">
        <v>10000</v>
      </c>
      <c r="O35" s="11">
        <v>10000</v>
      </c>
    </row>
    <row r="36" spans="1:15" ht="15.75">
      <c r="A36" s="13" t="s">
        <v>149</v>
      </c>
      <c r="B36" s="13" t="s">
        <v>154</v>
      </c>
      <c r="D36" s="31" t="s">
        <v>57</v>
      </c>
      <c r="E36" s="31" t="s">
        <v>18</v>
      </c>
      <c r="F36" s="32" t="s">
        <v>56</v>
      </c>
      <c r="G36" s="33"/>
      <c r="H36" s="33"/>
      <c r="I36" s="33"/>
      <c r="J36" s="33">
        <f aca="true" t="shared" si="13" ref="J36:O36">J37+J40</f>
        <v>179500</v>
      </c>
      <c r="K36" s="33">
        <f t="shared" si="13"/>
        <v>0</v>
      </c>
      <c r="L36" s="33">
        <f t="shared" si="13"/>
        <v>59500</v>
      </c>
      <c r="M36" s="33">
        <f t="shared" si="13"/>
        <v>52500</v>
      </c>
      <c r="N36" s="33">
        <f t="shared" si="13"/>
        <v>32500</v>
      </c>
      <c r="O36" s="33">
        <f t="shared" si="13"/>
        <v>35000</v>
      </c>
    </row>
    <row r="37" spans="1:15" ht="30">
      <c r="A37" s="13" t="s">
        <v>149</v>
      </c>
      <c r="B37" s="13" t="s">
        <v>154</v>
      </c>
      <c r="D37" s="42" t="s">
        <v>58</v>
      </c>
      <c r="E37" s="42" t="s">
        <v>19</v>
      </c>
      <c r="F37" s="43" t="s">
        <v>138</v>
      </c>
      <c r="G37" s="45"/>
      <c r="H37" s="46"/>
      <c r="I37" s="46"/>
      <c r="J37" s="46">
        <f aca="true" t="shared" si="14" ref="J37:O37">SUM(J38:J39)</f>
        <v>37000</v>
      </c>
      <c r="K37" s="46">
        <f t="shared" si="14"/>
        <v>0</v>
      </c>
      <c r="L37" s="46">
        <f t="shared" si="14"/>
        <v>22000</v>
      </c>
      <c r="M37" s="46">
        <f t="shared" si="14"/>
        <v>15000</v>
      </c>
      <c r="N37" s="46">
        <f t="shared" si="14"/>
        <v>0</v>
      </c>
      <c r="O37" s="46">
        <f t="shared" si="14"/>
        <v>0</v>
      </c>
    </row>
    <row r="38" spans="1:15" ht="45">
      <c r="A38" s="13" t="s">
        <v>149</v>
      </c>
      <c r="B38" s="13" t="s">
        <v>154</v>
      </c>
      <c r="D38" s="15" t="s">
        <v>59</v>
      </c>
      <c r="E38" s="10">
        <v>260</v>
      </c>
      <c r="F38" s="9" t="s">
        <v>180</v>
      </c>
      <c r="G38" s="23" t="s">
        <v>164</v>
      </c>
      <c r="H38" s="24" t="s">
        <v>156</v>
      </c>
      <c r="I38" s="4" t="s">
        <v>118</v>
      </c>
      <c r="J38" s="11">
        <f>K38+L38+M38+N38+O38</f>
        <v>22000</v>
      </c>
      <c r="K38" s="11">
        <v>0</v>
      </c>
      <c r="L38" s="11">
        <v>22000</v>
      </c>
      <c r="M38" s="11">
        <v>0</v>
      </c>
      <c r="N38" s="11">
        <v>0</v>
      </c>
      <c r="O38" s="11">
        <v>0</v>
      </c>
    </row>
    <row r="39" spans="1:15" ht="30">
      <c r="A39" s="13" t="s">
        <v>149</v>
      </c>
      <c r="B39" s="13" t="s">
        <v>154</v>
      </c>
      <c r="D39" s="15" t="s">
        <v>60</v>
      </c>
      <c r="E39" s="10">
        <v>260</v>
      </c>
      <c r="F39" s="8" t="s">
        <v>139</v>
      </c>
      <c r="G39" s="23" t="s">
        <v>124</v>
      </c>
      <c r="H39" s="24" t="s">
        <v>155</v>
      </c>
      <c r="I39" s="4" t="s">
        <v>128</v>
      </c>
      <c r="J39" s="11">
        <f>K39+L39+M39+N39+O39</f>
        <v>15000</v>
      </c>
      <c r="K39" s="11">
        <v>0</v>
      </c>
      <c r="L39" s="11">
        <v>0</v>
      </c>
      <c r="M39" s="11">
        <v>15000</v>
      </c>
      <c r="N39" s="11">
        <v>0</v>
      </c>
      <c r="O39" s="11">
        <v>0</v>
      </c>
    </row>
    <row r="40" spans="1:15" ht="15">
      <c r="A40" s="13" t="s">
        <v>149</v>
      </c>
      <c r="B40" s="13" t="s">
        <v>154</v>
      </c>
      <c r="D40" s="42" t="s">
        <v>61</v>
      </c>
      <c r="E40" s="42" t="s">
        <v>19</v>
      </c>
      <c r="F40" s="43" t="s">
        <v>62</v>
      </c>
      <c r="G40" s="47"/>
      <c r="H40" s="46"/>
      <c r="I40" s="46"/>
      <c r="J40" s="46">
        <f aca="true" t="shared" si="15" ref="J40:O40">SUM(J41:J45)</f>
        <v>142500</v>
      </c>
      <c r="K40" s="46">
        <f t="shared" si="15"/>
        <v>0</v>
      </c>
      <c r="L40" s="46">
        <f t="shared" si="15"/>
        <v>37500</v>
      </c>
      <c r="M40" s="46">
        <f t="shared" si="15"/>
        <v>37500</v>
      </c>
      <c r="N40" s="46">
        <f t="shared" si="15"/>
        <v>32500</v>
      </c>
      <c r="O40" s="46">
        <f t="shared" si="15"/>
        <v>35000</v>
      </c>
    </row>
    <row r="41" spans="1:15" ht="30">
      <c r="A41" s="13" t="s">
        <v>149</v>
      </c>
      <c r="B41" s="13" t="s">
        <v>154</v>
      </c>
      <c r="D41" s="15" t="s">
        <v>69</v>
      </c>
      <c r="E41" s="10">
        <v>145</v>
      </c>
      <c r="F41" s="9" t="s">
        <v>111</v>
      </c>
      <c r="G41" s="23" t="s">
        <v>129</v>
      </c>
      <c r="H41" s="24" t="s">
        <v>156</v>
      </c>
      <c r="I41" s="4" t="s">
        <v>118</v>
      </c>
      <c r="J41" s="11">
        <f>K41+L41+M41+N41+O41</f>
        <v>100000</v>
      </c>
      <c r="K41" s="11">
        <v>0</v>
      </c>
      <c r="L41" s="11">
        <v>25000</v>
      </c>
      <c r="M41" s="11">
        <v>25000</v>
      </c>
      <c r="N41" s="11">
        <v>25000</v>
      </c>
      <c r="O41" s="11">
        <v>25000</v>
      </c>
    </row>
    <row r="42" spans="1:15" ht="30">
      <c r="A42" s="13" t="s">
        <v>149</v>
      </c>
      <c r="B42" s="13" t="s">
        <v>154</v>
      </c>
      <c r="D42" s="15" t="s">
        <v>70</v>
      </c>
      <c r="E42" s="10">
        <v>280</v>
      </c>
      <c r="F42" s="9" t="s">
        <v>65</v>
      </c>
      <c r="G42" s="23" t="s">
        <v>173</v>
      </c>
      <c r="H42" s="24" t="s">
        <v>157</v>
      </c>
      <c r="I42" s="23" t="s">
        <v>159</v>
      </c>
      <c r="J42" s="11">
        <f>K42+L42+M42+N42+O42</f>
        <v>20000</v>
      </c>
      <c r="K42" s="11">
        <v>0</v>
      </c>
      <c r="L42" s="11">
        <v>5000</v>
      </c>
      <c r="M42" s="11">
        <v>5000</v>
      </c>
      <c r="N42" s="11">
        <v>5000</v>
      </c>
      <c r="O42" s="11">
        <v>5000</v>
      </c>
    </row>
    <row r="43" spans="1:15" ht="30">
      <c r="A43" s="13" t="s">
        <v>149</v>
      </c>
      <c r="B43" s="13" t="s">
        <v>154</v>
      </c>
      <c r="D43" s="15" t="s">
        <v>71</v>
      </c>
      <c r="E43" s="10">
        <v>230</v>
      </c>
      <c r="F43" s="9" t="s">
        <v>66</v>
      </c>
      <c r="G43" s="24" t="s">
        <v>121</v>
      </c>
      <c r="H43" s="24" t="s">
        <v>121</v>
      </c>
      <c r="I43" s="24" t="s">
        <v>121</v>
      </c>
      <c r="J43" s="11">
        <f>K43+L43+M43+N43+O43</f>
        <v>7500</v>
      </c>
      <c r="K43" s="11">
        <v>0</v>
      </c>
      <c r="L43" s="11">
        <v>2500</v>
      </c>
      <c r="M43" s="11">
        <v>2500</v>
      </c>
      <c r="N43" s="11">
        <v>2500</v>
      </c>
      <c r="O43" s="11">
        <v>0</v>
      </c>
    </row>
    <row r="44" spans="1:15" ht="25.5">
      <c r="A44" s="13" t="s">
        <v>149</v>
      </c>
      <c r="B44" s="13" t="s">
        <v>154</v>
      </c>
      <c r="D44" s="15" t="s">
        <v>72</v>
      </c>
      <c r="E44" s="10">
        <v>260</v>
      </c>
      <c r="F44" s="9" t="s">
        <v>63</v>
      </c>
      <c r="G44" s="23" t="s">
        <v>120</v>
      </c>
      <c r="H44" s="24" t="s">
        <v>157</v>
      </c>
      <c r="I44" s="4" t="s">
        <v>159</v>
      </c>
      <c r="J44" s="11">
        <f>K44+L44+M44+N44+O44</f>
        <v>10000</v>
      </c>
      <c r="K44" s="11">
        <v>0</v>
      </c>
      <c r="L44" s="11">
        <v>5000</v>
      </c>
      <c r="M44" s="11">
        <v>5000</v>
      </c>
      <c r="N44" s="11"/>
      <c r="O44" s="11"/>
    </row>
    <row r="45" spans="1:15" ht="25.5">
      <c r="A45" s="13" t="s">
        <v>149</v>
      </c>
      <c r="B45" s="13" t="s">
        <v>154</v>
      </c>
      <c r="D45" s="15" t="s">
        <v>73</v>
      </c>
      <c r="E45" s="10">
        <v>260</v>
      </c>
      <c r="F45" s="9" t="s">
        <v>64</v>
      </c>
      <c r="G45" s="23" t="s">
        <v>120</v>
      </c>
      <c r="H45" s="24" t="s">
        <v>157</v>
      </c>
      <c r="I45" s="4" t="s">
        <v>159</v>
      </c>
      <c r="J45" s="11">
        <f>K45+L45+M45+N45+O45</f>
        <v>5000</v>
      </c>
      <c r="K45" s="11">
        <v>0</v>
      </c>
      <c r="L45" s="11">
        <v>0</v>
      </c>
      <c r="M45" s="11">
        <v>0</v>
      </c>
      <c r="N45" s="11">
        <v>0</v>
      </c>
      <c r="O45" s="11">
        <v>5000</v>
      </c>
    </row>
    <row r="46" spans="1:15" ht="31.5">
      <c r="A46" s="13" t="s">
        <v>150</v>
      </c>
      <c r="D46" s="39">
        <v>3</v>
      </c>
      <c r="E46" s="39" t="s">
        <v>17</v>
      </c>
      <c r="F46" s="40" t="s">
        <v>81</v>
      </c>
      <c r="G46" s="41"/>
      <c r="H46" s="41"/>
      <c r="I46" s="41"/>
      <c r="J46" s="41">
        <f aca="true" t="shared" si="16" ref="J46:O46">J47+J51+J56</f>
        <v>1500000</v>
      </c>
      <c r="K46" s="41">
        <f t="shared" si="16"/>
        <v>0</v>
      </c>
      <c r="L46" s="41">
        <f t="shared" si="16"/>
        <v>401000</v>
      </c>
      <c r="M46" s="41">
        <f t="shared" si="16"/>
        <v>469000</v>
      </c>
      <c r="N46" s="41">
        <f t="shared" si="16"/>
        <v>330000</v>
      </c>
      <c r="O46" s="41">
        <f t="shared" si="16"/>
        <v>300000</v>
      </c>
    </row>
    <row r="47" spans="1:15" ht="31.5">
      <c r="A47" s="13" t="s">
        <v>150</v>
      </c>
      <c r="B47" s="13" t="s">
        <v>152</v>
      </c>
      <c r="D47" s="31" t="s">
        <v>67</v>
      </c>
      <c r="E47" s="31" t="s">
        <v>18</v>
      </c>
      <c r="F47" s="32" t="s">
        <v>68</v>
      </c>
      <c r="G47" s="36"/>
      <c r="H47" s="36"/>
      <c r="I47" s="36"/>
      <c r="J47" s="36">
        <f aca="true" t="shared" si="17" ref="J47:O47">J48</f>
        <v>1080000</v>
      </c>
      <c r="K47" s="36">
        <f t="shared" si="17"/>
        <v>0</v>
      </c>
      <c r="L47" s="36">
        <f t="shared" si="17"/>
        <v>255000</v>
      </c>
      <c r="M47" s="36">
        <f t="shared" si="17"/>
        <v>325000</v>
      </c>
      <c r="N47" s="36">
        <f t="shared" si="17"/>
        <v>250000</v>
      </c>
      <c r="O47" s="36">
        <f t="shared" si="17"/>
        <v>250000</v>
      </c>
    </row>
    <row r="48" spans="1:15" ht="15">
      <c r="A48" s="13" t="s">
        <v>150</v>
      </c>
      <c r="B48" s="13" t="s">
        <v>152</v>
      </c>
      <c r="D48" s="42" t="s">
        <v>74</v>
      </c>
      <c r="E48" s="42" t="s">
        <v>19</v>
      </c>
      <c r="F48" s="43" t="s">
        <v>8</v>
      </c>
      <c r="G48" s="45"/>
      <c r="H48" s="46"/>
      <c r="I48" s="46"/>
      <c r="J48" s="46">
        <f aca="true" t="shared" si="18" ref="J48:O48">SUM(J49:J50)</f>
        <v>1080000</v>
      </c>
      <c r="K48" s="46">
        <f t="shared" si="18"/>
        <v>0</v>
      </c>
      <c r="L48" s="46">
        <f t="shared" si="18"/>
        <v>255000</v>
      </c>
      <c r="M48" s="46">
        <f t="shared" si="18"/>
        <v>325000</v>
      </c>
      <c r="N48" s="46">
        <f t="shared" si="18"/>
        <v>250000</v>
      </c>
      <c r="O48" s="46">
        <f t="shared" si="18"/>
        <v>250000</v>
      </c>
    </row>
    <row r="49" spans="1:15" ht="15">
      <c r="A49" s="13" t="s">
        <v>150</v>
      </c>
      <c r="B49" s="13" t="s">
        <v>152</v>
      </c>
      <c r="D49" s="15" t="s">
        <v>82</v>
      </c>
      <c r="E49" s="10">
        <v>879</v>
      </c>
      <c r="F49" s="9" t="s">
        <v>12</v>
      </c>
      <c r="G49" s="37" t="s">
        <v>121</v>
      </c>
      <c r="H49" s="10" t="s">
        <v>121</v>
      </c>
      <c r="I49" s="10" t="s">
        <v>121</v>
      </c>
      <c r="J49" s="11">
        <f>K49+L49+M49+N49+O49</f>
        <v>380000</v>
      </c>
      <c r="K49" s="11">
        <v>0</v>
      </c>
      <c r="L49" s="11">
        <v>80000</v>
      </c>
      <c r="M49" s="11">
        <v>150000</v>
      </c>
      <c r="N49" s="11">
        <v>75000</v>
      </c>
      <c r="O49" s="11">
        <v>75000</v>
      </c>
    </row>
    <row r="50" spans="1:15" ht="30">
      <c r="A50" s="13" t="s">
        <v>150</v>
      </c>
      <c r="B50" s="13" t="s">
        <v>152</v>
      </c>
      <c r="D50" s="15" t="s">
        <v>83</v>
      </c>
      <c r="E50" s="10">
        <v>879</v>
      </c>
      <c r="F50" s="9" t="s">
        <v>13</v>
      </c>
      <c r="G50" s="37" t="s">
        <v>121</v>
      </c>
      <c r="H50" s="10" t="s">
        <v>121</v>
      </c>
      <c r="I50" s="10" t="s">
        <v>121</v>
      </c>
      <c r="J50" s="11">
        <f>K50+L50+M50+N50+O50</f>
        <v>700000</v>
      </c>
      <c r="K50" s="11">
        <v>0</v>
      </c>
      <c r="L50" s="11">
        <v>175000</v>
      </c>
      <c r="M50" s="11">
        <v>175000</v>
      </c>
      <c r="N50" s="11">
        <v>175000</v>
      </c>
      <c r="O50" s="11">
        <v>175000</v>
      </c>
    </row>
    <row r="51" spans="1:15" ht="15.75">
      <c r="A51" s="13" t="s">
        <v>150</v>
      </c>
      <c r="B51" s="13" t="s">
        <v>153</v>
      </c>
      <c r="D51" s="31" t="s">
        <v>75</v>
      </c>
      <c r="E51" s="31" t="s">
        <v>18</v>
      </c>
      <c r="F51" s="32" t="s">
        <v>76</v>
      </c>
      <c r="G51" s="36"/>
      <c r="H51" s="36"/>
      <c r="I51" s="36"/>
      <c r="J51" s="36">
        <f aca="true" t="shared" si="19" ref="J51:O51">J52</f>
        <v>315000</v>
      </c>
      <c r="K51" s="36">
        <f t="shared" si="19"/>
        <v>0</v>
      </c>
      <c r="L51" s="36">
        <f t="shared" si="19"/>
        <v>105000</v>
      </c>
      <c r="M51" s="36">
        <f t="shared" si="19"/>
        <v>80000</v>
      </c>
      <c r="N51" s="36">
        <f t="shared" si="19"/>
        <v>80000</v>
      </c>
      <c r="O51" s="36">
        <f t="shared" si="19"/>
        <v>50000</v>
      </c>
    </row>
    <row r="52" spans="1:15" ht="15">
      <c r="A52" s="13" t="s">
        <v>150</v>
      </c>
      <c r="B52" s="13" t="s">
        <v>153</v>
      </c>
      <c r="D52" s="42" t="s">
        <v>77</v>
      </c>
      <c r="E52" s="42" t="s">
        <v>19</v>
      </c>
      <c r="F52" s="43" t="s">
        <v>80</v>
      </c>
      <c r="G52" s="45"/>
      <c r="H52" s="46"/>
      <c r="I52" s="46"/>
      <c r="J52" s="46">
        <f aca="true" t="shared" si="20" ref="J52:O52">SUM(J53:J55)</f>
        <v>315000</v>
      </c>
      <c r="K52" s="46">
        <f t="shared" si="20"/>
        <v>0</v>
      </c>
      <c r="L52" s="46">
        <f t="shared" si="20"/>
        <v>105000</v>
      </c>
      <c r="M52" s="46">
        <f t="shared" si="20"/>
        <v>80000</v>
      </c>
      <c r="N52" s="46">
        <f t="shared" si="20"/>
        <v>80000</v>
      </c>
      <c r="O52" s="46">
        <f t="shared" si="20"/>
        <v>50000</v>
      </c>
    </row>
    <row r="53" spans="1:15" ht="30">
      <c r="A53" s="13" t="s">
        <v>150</v>
      </c>
      <c r="B53" s="13" t="s">
        <v>153</v>
      </c>
      <c r="D53" s="15" t="s">
        <v>103</v>
      </c>
      <c r="E53" s="10">
        <v>280</v>
      </c>
      <c r="F53" s="9" t="s">
        <v>79</v>
      </c>
      <c r="G53" s="23" t="s">
        <v>173</v>
      </c>
      <c r="H53" s="24" t="s">
        <v>157</v>
      </c>
      <c r="I53" s="23" t="s">
        <v>159</v>
      </c>
      <c r="J53" s="11">
        <f>K53+L53+M53+N53+O53</f>
        <v>200000</v>
      </c>
      <c r="K53" s="11">
        <v>0</v>
      </c>
      <c r="L53" s="11">
        <v>50000</v>
      </c>
      <c r="M53" s="11">
        <v>50000</v>
      </c>
      <c r="N53" s="11">
        <v>50000</v>
      </c>
      <c r="O53" s="11">
        <v>50000</v>
      </c>
    </row>
    <row r="54" spans="1:15" ht="25.5">
      <c r="A54" s="13" t="s">
        <v>150</v>
      </c>
      <c r="B54" s="13" t="s">
        <v>153</v>
      </c>
      <c r="D54" s="15" t="s">
        <v>104</v>
      </c>
      <c r="E54" s="10">
        <v>260</v>
      </c>
      <c r="F54" s="9" t="s">
        <v>106</v>
      </c>
      <c r="G54" s="23" t="s">
        <v>126</v>
      </c>
      <c r="H54" s="24" t="s">
        <v>155</v>
      </c>
      <c r="I54" s="17" t="s">
        <v>127</v>
      </c>
      <c r="J54" s="11">
        <f>K54+L54+M54+N54+O54</f>
        <v>55000</v>
      </c>
      <c r="K54" s="11">
        <v>0</v>
      </c>
      <c r="L54" s="11">
        <v>55000</v>
      </c>
      <c r="M54" s="11">
        <v>0</v>
      </c>
      <c r="N54" s="11">
        <v>0</v>
      </c>
      <c r="O54" s="11">
        <v>0</v>
      </c>
    </row>
    <row r="55" spans="1:15" ht="25.5">
      <c r="A55" s="13" t="s">
        <v>150</v>
      </c>
      <c r="B55" s="13" t="s">
        <v>153</v>
      </c>
      <c r="D55" s="15" t="s">
        <v>105</v>
      </c>
      <c r="E55" s="10">
        <v>230</v>
      </c>
      <c r="F55" s="9" t="s">
        <v>107</v>
      </c>
      <c r="G55" s="23" t="s">
        <v>119</v>
      </c>
      <c r="H55" s="24" t="s">
        <v>157</v>
      </c>
      <c r="I55" s="4" t="s">
        <v>158</v>
      </c>
      <c r="J55" s="11">
        <f>K55+L55+M55+N55+O55</f>
        <v>60000</v>
      </c>
      <c r="K55" s="11">
        <v>0</v>
      </c>
      <c r="L55" s="11">
        <v>0</v>
      </c>
      <c r="M55" s="11">
        <v>30000</v>
      </c>
      <c r="N55" s="11">
        <v>30000</v>
      </c>
      <c r="O55" s="11">
        <v>0</v>
      </c>
    </row>
    <row r="56" spans="1:15" s="2" customFormat="1" ht="47.25">
      <c r="A56" s="13" t="s">
        <v>150</v>
      </c>
      <c r="B56" s="13" t="s">
        <v>154</v>
      </c>
      <c r="C56" s="18"/>
      <c r="D56" s="31" t="s">
        <v>78</v>
      </c>
      <c r="E56" s="31" t="s">
        <v>18</v>
      </c>
      <c r="F56" s="32" t="s">
        <v>181</v>
      </c>
      <c r="G56" s="36"/>
      <c r="H56" s="36"/>
      <c r="I56" s="36"/>
      <c r="J56" s="36">
        <f aca="true" t="shared" si="21" ref="J56:O56">J57+J61</f>
        <v>105000</v>
      </c>
      <c r="K56" s="36">
        <f t="shared" si="21"/>
        <v>0</v>
      </c>
      <c r="L56" s="36">
        <f t="shared" si="21"/>
        <v>41000</v>
      </c>
      <c r="M56" s="36">
        <f t="shared" si="21"/>
        <v>64000</v>
      </c>
      <c r="N56" s="36">
        <f t="shared" si="21"/>
        <v>0</v>
      </c>
      <c r="O56" s="36">
        <f t="shared" si="21"/>
        <v>0</v>
      </c>
    </row>
    <row r="57" spans="1:15" s="2" customFormat="1" ht="15">
      <c r="A57" s="13" t="s">
        <v>150</v>
      </c>
      <c r="B57" s="13" t="s">
        <v>154</v>
      </c>
      <c r="C57" s="18"/>
      <c r="D57" s="42" t="s">
        <v>84</v>
      </c>
      <c r="E57" s="42" t="s">
        <v>19</v>
      </c>
      <c r="F57" s="43" t="s">
        <v>9</v>
      </c>
      <c r="G57" s="45"/>
      <c r="H57" s="46"/>
      <c r="I57" s="46"/>
      <c r="J57" s="46">
        <f aca="true" t="shared" si="22" ref="J57:O57">SUM(J58:J60)</f>
        <v>55000</v>
      </c>
      <c r="K57" s="46">
        <f t="shared" si="22"/>
        <v>0</v>
      </c>
      <c r="L57" s="46">
        <f t="shared" si="22"/>
        <v>30000</v>
      </c>
      <c r="M57" s="46">
        <f t="shared" si="22"/>
        <v>25000</v>
      </c>
      <c r="N57" s="46">
        <f t="shared" si="22"/>
        <v>0</v>
      </c>
      <c r="O57" s="46">
        <f t="shared" si="22"/>
        <v>0</v>
      </c>
    </row>
    <row r="58" spans="1:15" s="2" customFormat="1" ht="30">
      <c r="A58" s="13" t="s">
        <v>150</v>
      </c>
      <c r="B58" s="13" t="s">
        <v>154</v>
      </c>
      <c r="C58" s="18"/>
      <c r="D58" s="5" t="s">
        <v>112</v>
      </c>
      <c r="E58" s="16">
        <v>260</v>
      </c>
      <c r="F58" s="9" t="s">
        <v>108</v>
      </c>
      <c r="G58" s="23" t="s">
        <v>165</v>
      </c>
      <c r="H58" s="24" t="s">
        <v>156</v>
      </c>
      <c r="I58" s="4" t="s">
        <v>118</v>
      </c>
      <c r="J58" s="11">
        <f>K58+L58+M58+N58+O58</f>
        <v>15000</v>
      </c>
      <c r="K58" s="11">
        <v>0</v>
      </c>
      <c r="L58" s="11">
        <v>15000</v>
      </c>
      <c r="M58" s="11">
        <v>0</v>
      </c>
      <c r="N58" s="11">
        <v>0</v>
      </c>
      <c r="O58" s="11">
        <v>0</v>
      </c>
    </row>
    <row r="59" spans="1:15" s="2" customFormat="1" ht="25.5">
      <c r="A59" s="13" t="s">
        <v>150</v>
      </c>
      <c r="B59" s="13" t="s">
        <v>154</v>
      </c>
      <c r="C59" s="18"/>
      <c r="D59" s="15" t="s">
        <v>113</v>
      </c>
      <c r="E59" s="10">
        <v>260</v>
      </c>
      <c r="F59" s="9" t="s">
        <v>182</v>
      </c>
      <c r="G59" s="23" t="s">
        <v>130</v>
      </c>
      <c r="H59" s="24" t="s">
        <v>155</v>
      </c>
      <c r="I59" s="17" t="s">
        <v>127</v>
      </c>
      <c r="J59" s="11">
        <f>K59+L59+M59+N59+O59</f>
        <v>35000</v>
      </c>
      <c r="K59" s="11">
        <v>0</v>
      </c>
      <c r="L59" s="11">
        <v>15000</v>
      </c>
      <c r="M59" s="11">
        <v>20000</v>
      </c>
      <c r="N59" s="11">
        <v>0</v>
      </c>
      <c r="O59" s="11">
        <v>0</v>
      </c>
    </row>
    <row r="60" spans="1:15" ht="25.5">
      <c r="A60" s="13" t="s">
        <v>150</v>
      </c>
      <c r="B60" s="13" t="s">
        <v>154</v>
      </c>
      <c r="D60" s="15" t="s">
        <v>114</v>
      </c>
      <c r="E60" s="10">
        <v>260</v>
      </c>
      <c r="F60" s="9" t="s">
        <v>102</v>
      </c>
      <c r="G60" s="23" t="s">
        <v>131</v>
      </c>
      <c r="H60" s="24" t="s">
        <v>155</v>
      </c>
      <c r="I60" s="17" t="s">
        <v>127</v>
      </c>
      <c r="J60" s="11">
        <f>K60+L60+M60+N60+O60</f>
        <v>5000</v>
      </c>
      <c r="K60" s="11">
        <v>0</v>
      </c>
      <c r="L60" s="11">
        <v>0</v>
      </c>
      <c r="M60" s="11">
        <v>5000</v>
      </c>
      <c r="N60" s="11">
        <v>0</v>
      </c>
      <c r="O60" s="11">
        <v>0</v>
      </c>
    </row>
    <row r="61" spans="1:15" ht="15">
      <c r="A61" s="13" t="s">
        <v>150</v>
      </c>
      <c r="B61" s="13" t="s">
        <v>154</v>
      </c>
      <c r="D61" s="42" t="s">
        <v>85</v>
      </c>
      <c r="E61" s="42" t="s">
        <v>19</v>
      </c>
      <c r="F61" s="43" t="s">
        <v>11</v>
      </c>
      <c r="G61" s="47"/>
      <c r="H61" s="46"/>
      <c r="I61" s="46"/>
      <c r="J61" s="46">
        <f aca="true" t="shared" si="23" ref="J61:O61">SUM(J62:J63)</f>
        <v>50000</v>
      </c>
      <c r="K61" s="46">
        <f t="shared" si="23"/>
        <v>0</v>
      </c>
      <c r="L61" s="46">
        <f t="shared" si="23"/>
        <v>11000</v>
      </c>
      <c r="M61" s="46">
        <f t="shared" si="23"/>
        <v>39000</v>
      </c>
      <c r="N61" s="46">
        <f t="shared" si="23"/>
        <v>0</v>
      </c>
      <c r="O61" s="46">
        <f t="shared" si="23"/>
        <v>0</v>
      </c>
    </row>
    <row r="62" spans="1:15" ht="30">
      <c r="A62" s="13" t="s">
        <v>150</v>
      </c>
      <c r="B62" s="13" t="s">
        <v>154</v>
      </c>
      <c r="D62" s="15" t="s">
        <v>115</v>
      </c>
      <c r="E62" s="10">
        <v>260</v>
      </c>
      <c r="F62" s="9" t="s">
        <v>140</v>
      </c>
      <c r="G62" s="23" t="s">
        <v>169</v>
      </c>
      <c r="H62" s="24" t="s">
        <v>155</v>
      </c>
      <c r="I62" s="17" t="s">
        <v>127</v>
      </c>
      <c r="J62" s="11">
        <f>K62+L62+M62+N62+O62</f>
        <v>11000</v>
      </c>
      <c r="K62" s="11">
        <v>0</v>
      </c>
      <c r="L62" s="11">
        <v>11000</v>
      </c>
      <c r="M62" s="11">
        <v>0</v>
      </c>
      <c r="N62" s="11">
        <v>0</v>
      </c>
      <c r="O62" s="11">
        <v>0</v>
      </c>
    </row>
    <row r="63" spans="1:15" ht="30">
      <c r="A63" s="13" t="s">
        <v>150</v>
      </c>
      <c r="B63" s="13" t="s">
        <v>154</v>
      </c>
      <c r="D63" s="15" t="s">
        <v>116</v>
      </c>
      <c r="E63" s="10">
        <v>260</v>
      </c>
      <c r="F63" s="9" t="s">
        <v>141</v>
      </c>
      <c r="G63" s="23" t="s">
        <v>170</v>
      </c>
      <c r="H63" s="24" t="s">
        <v>155</v>
      </c>
      <c r="I63" s="17" t="s">
        <v>127</v>
      </c>
      <c r="J63" s="11">
        <f>K63+L63+M63+N63+O63</f>
        <v>39000</v>
      </c>
      <c r="K63" s="11">
        <v>0</v>
      </c>
      <c r="L63" s="11">
        <v>0</v>
      </c>
      <c r="M63" s="11">
        <v>39000</v>
      </c>
      <c r="N63" s="11">
        <v>0</v>
      </c>
      <c r="O63" s="11">
        <v>0</v>
      </c>
    </row>
    <row r="64" spans="1:15" ht="31.5">
      <c r="A64" s="13" t="s">
        <v>151</v>
      </c>
      <c r="D64" s="39">
        <v>4</v>
      </c>
      <c r="E64" s="39" t="s">
        <v>17</v>
      </c>
      <c r="F64" s="40" t="s">
        <v>183</v>
      </c>
      <c r="G64" s="41"/>
      <c r="H64" s="41"/>
      <c r="I64" s="41"/>
      <c r="J64" s="41">
        <f aca="true" t="shared" si="24" ref="J64:O64">J65+J70</f>
        <v>970000</v>
      </c>
      <c r="K64" s="41">
        <f t="shared" si="24"/>
        <v>0</v>
      </c>
      <c r="L64" s="41">
        <f t="shared" si="24"/>
        <v>217500</v>
      </c>
      <c r="M64" s="41">
        <f t="shared" si="24"/>
        <v>232500</v>
      </c>
      <c r="N64" s="41">
        <f t="shared" si="24"/>
        <v>217500</v>
      </c>
      <c r="O64" s="41">
        <f t="shared" si="24"/>
        <v>302500</v>
      </c>
    </row>
    <row r="65" spans="1:15" ht="15.75">
      <c r="A65" s="13" t="s">
        <v>151</v>
      </c>
      <c r="B65" s="13" t="s">
        <v>152</v>
      </c>
      <c r="D65" s="31" t="s">
        <v>86</v>
      </c>
      <c r="E65" s="31" t="s">
        <v>18</v>
      </c>
      <c r="F65" s="32" t="s">
        <v>184</v>
      </c>
      <c r="G65" s="36"/>
      <c r="H65" s="36"/>
      <c r="I65" s="36"/>
      <c r="J65" s="36">
        <f aca="true" t="shared" si="25" ref="J65:O65">J66</f>
        <v>790000</v>
      </c>
      <c r="K65" s="36">
        <f t="shared" si="25"/>
        <v>0</v>
      </c>
      <c r="L65" s="36">
        <f t="shared" si="25"/>
        <v>197500</v>
      </c>
      <c r="M65" s="36">
        <f t="shared" si="25"/>
        <v>197500</v>
      </c>
      <c r="N65" s="36">
        <f t="shared" si="25"/>
        <v>197500</v>
      </c>
      <c r="O65" s="36">
        <f t="shared" si="25"/>
        <v>197500</v>
      </c>
    </row>
    <row r="66" spans="1:15" ht="15">
      <c r="A66" s="13" t="s">
        <v>151</v>
      </c>
      <c r="B66" s="13" t="s">
        <v>152</v>
      </c>
      <c r="D66" s="42" t="s">
        <v>96</v>
      </c>
      <c r="E66" s="42" t="s">
        <v>19</v>
      </c>
      <c r="F66" s="43" t="s">
        <v>142</v>
      </c>
      <c r="G66" s="45"/>
      <c r="H66" s="46"/>
      <c r="I66" s="46"/>
      <c r="J66" s="46">
        <f aca="true" t="shared" si="26" ref="J66:O66">SUM(J67:J69)</f>
        <v>790000</v>
      </c>
      <c r="K66" s="46">
        <f t="shared" si="26"/>
        <v>0</v>
      </c>
      <c r="L66" s="46">
        <f t="shared" si="26"/>
        <v>197500</v>
      </c>
      <c r="M66" s="46">
        <f t="shared" si="26"/>
        <v>197500</v>
      </c>
      <c r="N66" s="46">
        <f t="shared" si="26"/>
        <v>197500</v>
      </c>
      <c r="O66" s="46">
        <f t="shared" si="26"/>
        <v>197500</v>
      </c>
    </row>
    <row r="67" spans="1:15" ht="25.5">
      <c r="A67" s="13" t="s">
        <v>151</v>
      </c>
      <c r="B67" s="13" t="s">
        <v>152</v>
      </c>
      <c r="D67" s="15" t="s">
        <v>97</v>
      </c>
      <c r="E67" s="10">
        <v>145</v>
      </c>
      <c r="F67" s="9" t="s">
        <v>100</v>
      </c>
      <c r="G67" s="23" t="s">
        <v>162</v>
      </c>
      <c r="H67" s="24" t="s">
        <v>156</v>
      </c>
      <c r="I67" s="37" t="s">
        <v>117</v>
      </c>
      <c r="J67" s="11">
        <f>K67+L67+M67+N67+O67</f>
        <v>750000</v>
      </c>
      <c r="K67" s="11">
        <v>0</v>
      </c>
      <c r="L67" s="11">
        <v>187500</v>
      </c>
      <c r="M67" s="11">
        <v>187500</v>
      </c>
      <c r="N67" s="11">
        <v>187500</v>
      </c>
      <c r="O67" s="11">
        <v>187500</v>
      </c>
    </row>
    <row r="68" spans="1:15" ht="15">
      <c r="A68" s="13" t="s">
        <v>151</v>
      </c>
      <c r="B68" s="13" t="s">
        <v>152</v>
      </c>
      <c r="D68" s="15" t="s">
        <v>98</v>
      </c>
      <c r="E68" s="10">
        <v>230</v>
      </c>
      <c r="F68" s="9" t="s">
        <v>101</v>
      </c>
      <c r="G68" s="23"/>
      <c r="H68" s="10" t="s">
        <v>121</v>
      </c>
      <c r="I68" s="10" t="s">
        <v>121</v>
      </c>
      <c r="J68" s="11">
        <f>K68+L68+M68+N68+O68</f>
        <v>20000</v>
      </c>
      <c r="K68" s="11">
        <v>0</v>
      </c>
      <c r="L68" s="11">
        <v>5000</v>
      </c>
      <c r="M68" s="11">
        <v>5000</v>
      </c>
      <c r="N68" s="11">
        <v>5000</v>
      </c>
      <c r="O68" s="11">
        <v>5000</v>
      </c>
    </row>
    <row r="69" spans="1:15" ht="25.5">
      <c r="A69" s="13" t="s">
        <v>151</v>
      </c>
      <c r="B69" s="13" t="s">
        <v>152</v>
      </c>
      <c r="D69" s="21" t="s">
        <v>99</v>
      </c>
      <c r="E69" s="10">
        <v>260</v>
      </c>
      <c r="F69" s="9" t="s">
        <v>102</v>
      </c>
      <c r="G69" s="23" t="s">
        <v>131</v>
      </c>
      <c r="H69" s="24" t="s">
        <v>155</v>
      </c>
      <c r="I69" s="17" t="s">
        <v>127</v>
      </c>
      <c r="J69" s="11">
        <f>K69+L69+M69+N69+O69</f>
        <v>20000</v>
      </c>
      <c r="K69" s="11">
        <v>0</v>
      </c>
      <c r="L69" s="11">
        <v>5000</v>
      </c>
      <c r="M69" s="11">
        <v>5000</v>
      </c>
      <c r="N69" s="11">
        <v>5000</v>
      </c>
      <c r="O69" s="11">
        <v>5000</v>
      </c>
    </row>
    <row r="70" spans="1:15" ht="15.75">
      <c r="A70" s="13" t="s">
        <v>151</v>
      </c>
      <c r="B70" s="13" t="s">
        <v>153</v>
      </c>
      <c r="D70" s="31" t="s">
        <v>88</v>
      </c>
      <c r="E70" s="31" t="s">
        <v>18</v>
      </c>
      <c r="F70" s="32" t="s">
        <v>87</v>
      </c>
      <c r="G70" s="36"/>
      <c r="H70" s="36"/>
      <c r="I70" s="36"/>
      <c r="J70" s="36">
        <f aca="true" t="shared" si="27" ref="J70:O70">J71</f>
        <v>180000</v>
      </c>
      <c r="K70" s="36">
        <f t="shared" si="27"/>
        <v>0</v>
      </c>
      <c r="L70" s="36">
        <f t="shared" si="27"/>
        <v>20000</v>
      </c>
      <c r="M70" s="36">
        <f t="shared" si="27"/>
        <v>35000</v>
      </c>
      <c r="N70" s="36">
        <f t="shared" si="27"/>
        <v>20000</v>
      </c>
      <c r="O70" s="36">
        <f t="shared" si="27"/>
        <v>105000</v>
      </c>
    </row>
    <row r="71" spans="1:15" ht="15">
      <c r="A71" s="13" t="s">
        <v>151</v>
      </c>
      <c r="B71" s="13" t="s">
        <v>153</v>
      </c>
      <c r="D71" s="42" t="s">
        <v>89</v>
      </c>
      <c r="E71" s="42" t="s">
        <v>19</v>
      </c>
      <c r="F71" s="43" t="s">
        <v>93</v>
      </c>
      <c r="G71" s="45"/>
      <c r="H71" s="46"/>
      <c r="I71" s="46"/>
      <c r="J71" s="46">
        <f aca="true" t="shared" si="28" ref="J71:O71">SUM(J72:J75)</f>
        <v>180000</v>
      </c>
      <c r="K71" s="46">
        <f t="shared" si="28"/>
        <v>0</v>
      </c>
      <c r="L71" s="46">
        <f t="shared" si="28"/>
        <v>20000</v>
      </c>
      <c r="M71" s="46">
        <f t="shared" si="28"/>
        <v>35000</v>
      </c>
      <c r="N71" s="46">
        <f t="shared" si="28"/>
        <v>20000</v>
      </c>
      <c r="O71" s="46">
        <f t="shared" si="28"/>
        <v>105000</v>
      </c>
    </row>
    <row r="72" spans="1:15" ht="25.5">
      <c r="A72" s="13" t="s">
        <v>151</v>
      </c>
      <c r="B72" s="13" t="s">
        <v>153</v>
      </c>
      <c r="D72" s="15" t="s">
        <v>90</v>
      </c>
      <c r="E72" s="10">
        <v>260</v>
      </c>
      <c r="F72" s="9" t="s">
        <v>143</v>
      </c>
      <c r="G72" s="22" t="s">
        <v>172</v>
      </c>
      <c r="H72" s="19" t="s">
        <v>155</v>
      </c>
      <c r="I72" s="22" t="s">
        <v>171</v>
      </c>
      <c r="J72" s="11">
        <f>K72+L72+M72+N72+O72</f>
        <v>100000</v>
      </c>
      <c r="K72" s="11">
        <v>0</v>
      </c>
      <c r="L72" s="11">
        <v>20000</v>
      </c>
      <c r="M72" s="11">
        <v>20000</v>
      </c>
      <c r="N72" s="11">
        <v>20000</v>
      </c>
      <c r="O72" s="11">
        <v>40000</v>
      </c>
    </row>
    <row r="73" spans="1:15" ht="25.5">
      <c r="A73" s="13" t="s">
        <v>151</v>
      </c>
      <c r="B73" s="13" t="s">
        <v>153</v>
      </c>
      <c r="D73" s="15" t="s">
        <v>91</v>
      </c>
      <c r="E73" s="10">
        <v>260</v>
      </c>
      <c r="F73" s="9" t="s">
        <v>94</v>
      </c>
      <c r="G73" s="3" t="s">
        <v>166</v>
      </c>
      <c r="H73" s="19" t="s">
        <v>156</v>
      </c>
      <c r="I73" s="4" t="s">
        <v>118</v>
      </c>
      <c r="J73" s="11">
        <f>K73+L73+M73+N73+O73</f>
        <v>15000</v>
      </c>
      <c r="K73" s="11">
        <v>0</v>
      </c>
      <c r="L73" s="11">
        <v>0</v>
      </c>
      <c r="M73" s="11">
        <v>15000</v>
      </c>
      <c r="N73" s="11">
        <v>0</v>
      </c>
      <c r="O73" s="11">
        <v>0</v>
      </c>
    </row>
    <row r="74" spans="1:15" s="18" customFormat="1" ht="25.5">
      <c r="A74" s="18" t="s">
        <v>151</v>
      </c>
      <c r="B74" s="18" t="s">
        <v>153</v>
      </c>
      <c r="D74" s="21" t="s">
        <v>92</v>
      </c>
      <c r="E74" s="10">
        <v>260</v>
      </c>
      <c r="F74" s="9" t="s">
        <v>95</v>
      </c>
      <c r="G74" s="3" t="s">
        <v>167</v>
      </c>
      <c r="H74" s="19" t="s">
        <v>156</v>
      </c>
      <c r="I74" s="4" t="s">
        <v>118</v>
      </c>
      <c r="J74" s="11">
        <f>K74+L74+M74+N74+O74</f>
        <v>15000</v>
      </c>
      <c r="K74" s="11">
        <v>0</v>
      </c>
      <c r="L74" s="11">
        <v>0</v>
      </c>
      <c r="M74" s="11">
        <v>0</v>
      </c>
      <c r="N74" s="11">
        <v>0</v>
      </c>
      <c r="O74" s="11">
        <v>15000</v>
      </c>
    </row>
    <row r="75" spans="1:15" ht="25.5">
      <c r="A75" s="13" t="s">
        <v>151</v>
      </c>
      <c r="B75" s="13" t="s">
        <v>153</v>
      </c>
      <c r="D75" s="15" t="s">
        <v>174</v>
      </c>
      <c r="E75" s="10">
        <v>260</v>
      </c>
      <c r="F75" s="9" t="s">
        <v>175</v>
      </c>
      <c r="G75" s="3" t="s">
        <v>167</v>
      </c>
      <c r="H75" s="19" t="s">
        <v>155</v>
      </c>
      <c r="I75" s="17" t="s">
        <v>127</v>
      </c>
      <c r="J75" s="11">
        <f>K75+L75+M75+N75+O75</f>
        <v>50000</v>
      </c>
      <c r="K75" s="11">
        <v>0</v>
      </c>
      <c r="L75" s="11">
        <v>0</v>
      </c>
      <c r="M75" s="11">
        <v>0</v>
      </c>
      <c r="N75" s="11">
        <v>0</v>
      </c>
      <c r="O75" s="11">
        <v>50000</v>
      </c>
    </row>
    <row r="76" spans="6:9" ht="15">
      <c r="F76" s="1"/>
      <c r="I76" s="20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</sheetData>
  <sheetProtection/>
  <autoFilter ref="A2:O75"/>
  <printOptions/>
  <pageMargins left="0.4330708661417323" right="0.2362204724409449" top="0.4330708661417323" bottom="0.4330708661417323" header="0.31496062992125984" footer="0.31496062992125984"/>
  <pageSetup fitToHeight="5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Requerido 1_ Plan de Ejecución Plurianual (PEP)</dc:title>
  <dc:subject/>
  <dc:creator>Laura Santander</dc:creator>
  <cp:keywords/>
  <dc:description/>
  <cp:lastModifiedBy>IADB</cp:lastModifiedBy>
  <cp:lastPrinted>2016-08-09T15:05:04Z</cp:lastPrinted>
  <dcterms:created xsi:type="dcterms:W3CDTF">2016-07-17T12:24:56Z</dcterms:created>
  <dcterms:modified xsi:type="dcterms:W3CDTF">2016-11-10T22:03:30Z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  <property fmtid="{D5CDD505-2E9C-101B-9397-08002B2CF9AE}" pid="6" name="display_urn:schemas-microsoft-com:office:office#Edit">
    <vt:lpwstr>Larsson, Mikael</vt:lpwstr>
  </property>
  <property fmtid="{D5CDD505-2E9C-101B-9397-08002B2CF9AE}" pid="7" name="Access to Information Poli">
    <vt:lpwstr>Public</vt:lpwstr>
  </property>
  <property fmtid="{D5CDD505-2E9C-101B-9397-08002B2CF9AE}" pid="8" name="Other Auth">
    <vt:lpwstr/>
  </property>
  <property fmtid="{D5CDD505-2E9C-101B-9397-08002B2CF9AE}" pid="9" name="Division or Un">
    <vt:lpwstr>INT/INT</vt:lpwstr>
  </property>
  <property fmtid="{D5CDD505-2E9C-101B-9397-08002B2CF9AE}" pid="10" name="Business Ar">
    <vt:lpwstr/>
  </property>
  <property fmtid="{D5CDD505-2E9C-101B-9397-08002B2CF9AE}" pid="11" name="Webtop">
    <vt:lpwstr>CE-ADN</vt:lpwstr>
  </property>
  <property fmtid="{D5CDD505-2E9C-101B-9397-08002B2CF9AE}" pid="12" name="display_urn:schemas-microsoft-com:office:office#Auth">
    <vt:lpwstr>Larsson, Mikael</vt:lpwstr>
  </property>
  <property fmtid="{D5CDD505-2E9C-101B-9397-08002B2CF9AE}" pid="13" name="Project Numb">
    <vt:lpwstr>PR-L1139</vt:lpwstr>
  </property>
  <property fmtid="{D5CDD505-2E9C-101B-9397-08002B2CF9AE}" pid="14" name="Fro">
    <vt:lpwstr/>
  </property>
  <property fmtid="{D5CDD505-2E9C-101B-9397-08002B2CF9AE}" pid="15" name="T">
    <vt:lpwstr/>
  </property>
  <property fmtid="{D5CDD505-2E9C-101B-9397-08002B2CF9AE}" pid="16" name="Identifi">
    <vt:lpwstr> ANNEX</vt:lpwstr>
  </property>
  <property fmtid="{D5CDD505-2E9C-101B-9397-08002B2CF9AE}" pid="17" name="Project Document Ty">
    <vt:lpwstr/>
  </property>
  <property fmtid="{D5CDD505-2E9C-101B-9397-08002B2CF9AE}" pid="18" name="IDBDocs Numb">
    <vt:lpwstr>40451675</vt:lpwstr>
  </property>
  <property fmtid="{D5CDD505-2E9C-101B-9397-08002B2CF9AE}" pid="19" name="Migration In">
    <vt:lpwstr>&lt;Data&gt;&lt;APPLICATION&gt;MS EXCEL&lt;/APPLICATION&gt;&lt;USER_STAGE&gt;Loan Proposal&lt;/USER_STAGE&gt;&lt;APPROVAL_CODE&gt;DE&lt;/APPROVAL_CODE&gt;&lt;APPROVAL_DESC&gt;Board of Executive Directors&lt;/APPROVAL_DESC&gt;&lt;PD_OBJ_TYPE&gt;0&lt;/PD_OBJ_TYPE&gt;&lt;MAKERECORD&gt;N&lt;/MAKERECORD&gt;&lt;/Data&gt;</vt:lpwstr>
  </property>
  <property fmtid="{D5CDD505-2E9C-101B-9397-08002B2CF9AE}" pid="20" name="Document Auth">
    <vt:lpwstr>Larsson, Mikael</vt:lpwstr>
  </property>
  <property fmtid="{D5CDD505-2E9C-101B-9397-08002B2CF9AE}" pid="21" name="Approval Numb">
    <vt:lpwstr/>
  </property>
  <property fmtid="{D5CDD505-2E9C-101B-9397-08002B2CF9AE}" pid="22" name="Document Language I">
    <vt:lpwstr>Spanish</vt:lpwstr>
  </property>
  <property fmtid="{D5CDD505-2E9C-101B-9397-08002B2CF9AE}" pid="23" name="Fiscal Year I">
    <vt:lpwstr>2016</vt:lpwstr>
  </property>
  <property fmtid="{D5CDD505-2E9C-101B-9397-08002B2CF9AE}" pid="24" name="Disclosure Activi">
    <vt:lpwstr>Loan Proposal</vt:lpwstr>
  </property>
</Properties>
</file>