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.sharepoint.com/teams/EZ-EC-LON/EC-L1231/15 LifeCycle Milestones/POD Documents/"/>
    </mc:Choice>
  </mc:AlternateContent>
  <xr:revisionPtr revIDLastSave="8" documentId="13_ncr:1_{0BA7BECE-1A68-46A7-9307-EEAEDA96C296}" xr6:coauthVersionLast="33" xr6:coauthVersionMax="33" xr10:uidLastSave="{F8D95748-5F7E-474E-AD3D-79FCB8623D8C}"/>
  <bookViews>
    <workbookView xWindow="0" yWindow="0" windowWidth="20490" windowHeight="7755" firstSheet="1" activeTab="2" xr2:uid="{00000000-000D-0000-FFFF-FFFF00000000}"/>
  </bookViews>
  <sheets>
    <sheet name="Estructura del Proyecto" sheetId="3" r:id="rId1"/>
    <sheet name="Plan de Adquisiciones" sheetId="7" r:id="rId2"/>
    <sheet name="Detalle Plan de Adquisicion" sheetId="6" r:id="rId3"/>
    <sheet name="Cod empresas" sheetId="4" r:id="rId4"/>
  </sheets>
  <externalReferences>
    <externalReference r:id="rId5"/>
  </externalReferences>
  <definedNames>
    <definedName name="_xlnm._FilterDatabase" localSheetId="2" hidden="1">'Detalle Plan de Adquisicion'!$A$4:$AS$72</definedName>
  </definedNames>
  <calcPr calcId="179017"/>
</workbook>
</file>

<file path=xl/calcChain.xml><?xml version="1.0" encoding="utf-8"?>
<calcChain xmlns="http://schemas.openxmlformats.org/spreadsheetml/2006/main">
  <c r="A32" i="7" l="1"/>
  <c r="C31" i="7"/>
  <c r="B31" i="7"/>
  <c r="A31" i="7"/>
  <c r="C28" i="7"/>
  <c r="B28" i="7"/>
  <c r="C17" i="7"/>
  <c r="B17" i="7"/>
  <c r="C16" i="7"/>
  <c r="B16" i="7"/>
  <c r="B20" i="7" s="1"/>
  <c r="B15" i="7"/>
  <c r="C14" i="7"/>
  <c r="B14" i="7"/>
  <c r="C13" i="7"/>
  <c r="B13" i="7"/>
  <c r="C12" i="7"/>
  <c r="B12" i="7"/>
  <c r="C11" i="7"/>
  <c r="C20" i="7" s="1"/>
  <c r="B11" i="7"/>
  <c r="G150" i="6"/>
  <c r="F150" i="6"/>
  <c r="J149" i="6"/>
  <c r="H149" i="6"/>
  <c r="I149" i="6" s="1"/>
  <c r="J148" i="6"/>
  <c r="I148" i="6"/>
  <c r="H148" i="6"/>
  <c r="H147" i="6"/>
  <c r="J147" i="6" s="1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150" i="6" s="1"/>
  <c r="H78" i="6"/>
  <c r="G78" i="6"/>
  <c r="I77" i="6"/>
  <c r="I78" i="6" s="1"/>
  <c r="G72" i="6"/>
  <c r="K71" i="6"/>
  <c r="I71" i="6"/>
  <c r="J71" i="6" s="1"/>
  <c r="K70" i="6"/>
  <c r="J70" i="6"/>
  <c r="I70" i="6"/>
  <c r="I69" i="6"/>
  <c r="J69" i="6" s="1"/>
  <c r="I68" i="6"/>
  <c r="K68" i="6" s="1"/>
  <c r="K67" i="6"/>
  <c r="I67" i="6"/>
  <c r="J67" i="6" s="1"/>
  <c r="K66" i="6"/>
  <c r="J66" i="6"/>
  <c r="I66" i="6"/>
  <c r="I65" i="6"/>
  <c r="K65" i="6" s="1"/>
  <c r="I64" i="6"/>
  <c r="K64" i="6" s="1"/>
  <c r="K63" i="6"/>
  <c r="I63" i="6"/>
  <c r="J63" i="6" s="1"/>
  <c r="K62" i="6"/>
  <c r="J62" i="6"/>
  <c r="I62" i="6"/>
  <c r="I61" i="6"/>
  <c r="K61" i="6" s="1"/>
  <c r="I60" i="6"/>
  <c r="K60" i="6" s="1"/>
  <c r="K59" i="6"/>
  <c r="I59" i="6"/>
  <c r="J59" i="6" s="1"/>
  <c r="K58" i="6"/>
  <c r="J58" i="6"/>
  <c r="I58" i="6"/>
  <c r="I57" i="6"/>
  <c r="K57" i="6" s="1"/>
  <c r="I56" i="6"/>
  <c r="K56" i="6" s="1"/>
  <c r="K55" i="6"/>
  <c r="I55" i="6"/>
  <c r="J55" i="6" s="1"/>
  <c r="K54" i="6"/>
  <c r="J54" i="6"/>
  <c r="I54" i="6"/>
  <c r="I53" i="6"/>
  <c r="K53" i="6" s="1"/>
  <c r="I52" i="6"/>
  <c r="K52" i="6" s="1"/>
  <c r="K51" i="6"/>
  <c r="I51" i="6"/>
  <c r="J51" i="6" s="1"/>
  <c r="K50" i="6"/>
  <c r="J50" i="6"/>
  <c r="I50" i="6"/>
  <c r="I49" i="6"/>
  <c r="K49" i="6" s="1"/>
  <c r="I48" i="6"/>
  <c r="K48" i="6" s="1"/>
  <c r="K47" i="6"/>
  <c r="I47" i="6"/>
  <c r="J47" i="6" s="1"/>
  <c r="K46" i="6"/>
  <c r="J46" i="6"/>
  <c r="I46" i="6"/>
  <c r="I45" i="6"/>
  <c r="J45" i="6" s="1"/>
  <c r="I44" i="6"/>
  <c r="K44" i="6" s="1"/>
  <c r="K43" i="6"/>
  <c r="I43" i="6"/>
  <c r="J43" i="6" s="1"/>
  <c r="K42" i="6"/>
  <c r="J42" i="6"/>
  <c r="I42" i="6"/>
  <c r="I41" i="6"/>
  <c r="K41" i="6" s="1"/>
  <c r="I40" i="6"/>
  <c r="K40" i="6" s="1"/>
  <c r="K39" i="6"/>
  <c r="I39" i="6"/>
  <c r="J39" i="6" s="1"/>
  <c r="K38" i="6"/>
  <c r="J38" i="6"/>
  <c r="I38" i="6"/>
  <c r="I37" i="6"/>
  <c r="K37" i="6" s="1"/>
  <c r="I36" i="6"/>
  <c r="K36" i="6" s="1"/>
  <c r="K35" i="6"/>
  <c r="I35" i="6"/>
  <c r="J35" i="6" s="1"/>
  <c r="K34" i="6"/>
  <c r="J34" i="6"/>
  <c r="I34" i="6"/>
  <c r="I33" i="6"/>
  <c r="J33" i="6" s="1"/>
  <c r="I32" i="6"/>
  <c r="K32" i="6" s="1"/>
  <c r="K31" i="6"/>
  <c r="I31" i="6"/>
  <c r="J31" i="6" s="1"/>
  <c r="K30" i="6"/>
  <c r="J30" i="6"/>
  <c r="I30" i="6"/>
  <c r="I29" i="6"/>
  <c r="K29" i="6" s="1"/>
  <c r="I28" i="6"/>
  <c r="K28" i="6" s="1"/>
  <c r="K27" i="6"/>
  <c r="I27" i="6"/>
  <c r="J27" i="6" s="1"/>
  <c r="K26" i="6"/>
  <c r="J26" i="6"/>
  <c r="I26" i="6"/>
  <c r="I25" i="6"/>
  <c r="J25" i="6" s="1"/>
  <c r="I24" i="6"/>
  <c r="K24" i="6" s="1"/>
  <c r="K23" i="6"/>
  <c r="I23" i="6"/>
  <c r="J23" i="6" s="1"/>
  <c r="K22" i="6"/>
  <c r="J22" i="6"/>
  <c r="I22" i="6"/>
  <c r="I21" i="6"/>
  <c r="K21" i="6" s="1"/>
  <c r="I20" i="6"/>
  <c r="K20" i="6" s="1"/>
  <c r="K19" i="6"/>
  <c r="I19" i="6"/>
  <c r="J19" i="6" s="1"/>
  <c r="K18" i="6"/>
  <c r="J18" i="6"/>
  <c r="I18" i="6"/>
  <c r="I17" i="6"/>
  <c r="J17" i="6" s="1"/>
  <c r="I16" i="6"/>
  <c r="K16" i="6" s="1"/>
  <c r="K15" i="6"/>
  <c r="I15" i="6"/>
  <c r="J15" i="6" s="1"/>
  <c r="K14" i="6"/>
  <c r="J14" i="6"/>
  <c r="I14" i="6"/>
  <c r="I13" i="6"/>
  <c r="J13" i="6" s="1"/>
  <c r="I12" i="6"/>
  <c r="K12" i="6" s="1"/>
  <c r="K11" i="6"/>
  <c r="I11" i="6"/>
  <c r="J11" i="6" s="1"/>
  <c r="K10" i="6"/>
  <c r="J10" i="6"/>
  <c r="I10" i="6"/>
  <c r="I9" i="6"/>
  <c r="K9" i="6" s="1"/>
  <c r="I8" i="6"/>
  <c r="K8" i="6" s="1"/>
  <c r="K7" i="6"/>
  <c r="I7" i="6"/>
  <c r="J7" i="6" s="1"/>
  <c r="K6" i="6"/>
  <c r="J6" i="6"/>
  <c r="I6" i="6"/>
  <c r="I5" i="6"/>
  <c r="I72" i="6" s="1"/>
  <c r="H5" i="6"/>
  <c r="H72" i="6" s="1"/>
  <c r="J21" i="6" l="1"/>
  <c r="J29" i="6"/>
  <c r="J37" i="6"/>
  <c r="J41" i="6"/>
  <c r="J49" i="6"/>
  <c r="J53" i="6"/>
  <c r="J77" i="6"/>
  <c r="I147" i="6"/>
  <c r="J9" i="6"/>
  <c r="J57" i="6"/>
  <c r="J61" i="6"/>
  <c r="J65" i="6"/>
  <c r="K5" i="6"/>
  <c r="J8" i="6"/>
  <c r="J12" i="6"/>
  <c r="K13" i="6"/>
  <c r="J16" i="6"/>
  <c r="K17" i="6"/>
  <c r="J20" i="6"/>
  <c r="J24" i="6"/>
  <c r="K25" i="6"/>
  <c r="J28" i="6"/>
  <c r="J32" i="6"/>
  <c r="K33" i="6"/>
  <c r="J36" i="6"/>
  <c r="J40" i="6"/>
  <c r="J44" i="6"/>
  <c r="K45" i="6"/>
  <c r="J48" i="6"/>
  <c r="J52" i="6"/>
  <c r="J56" i="6"/>
  <c r="J60" i="6"/>
  <c r="J64" i="6"/>
  <c r="J68" i="6"/>
  <c r="K69" i="6"/>
  <c r="K77" i="6"/>
  <c r="J5" i="6"/>
  <c r="C31" i="3" l="1"/>
  <c r="C30" i="3"/>
  <c r="C29" i="3"/>
  <c r="C28" i="3"/>
</calcChain>
</file>

<file path=xl/sharedStrings.xml><?xml version="1.0" encoding="utf-8"?>
<sst xmlns="http://schemas.openxmlformats.org/spreadsheetml/2006/main" count="1281" uniqueCount="417">
  <si>
    <t>OBRAS</t>
  </si>
  <si>
    <t>Cantidad de Lotes :</t>
  </si>
  <si>
    <t>Número de Proceso:</t>
  </si>
  <si>
    <t>Documento de Licitación</t>
  </si>
  <si>
    <t>Firma del Contrato</t>
  </si>
  <si>
    <t>Unidad Ejecutora:</t>
  </si>
  <si>
    <t>Actividad:</t>
  </si>
  <si>
    <t>Descripción adicional:</t>
  </si>
  <si>
    <t>Fechas</t>
  </si>
  <si>
    <t>BIENES</t>
  </si>
  <si>
    <t>SERVICIOS DE NO CONSULTORÍA</t>
  </si>
  <si>
    <t>CONSULTORÍAS FIRMAS</t>
  </si>
  <si>
    <t>Aviso de Expresiones de Interés</t>
  </si>
  <si>
    <t>CONSULTORÍAS INDIVIDUOS</t>
  </si>
  <si>
    <t>No Objeción a los TdR de la Actividad</t>
  </si>
  <si>
    <t>Firma Contrato</t>
  </si>
  <si>
    <t>CAPACITACIÓN</t>
  </si>
  <si>
    <t>Cantidad Estimada de Subproyectos:</t>
  </si>
  <si>
    <t>Firma del Contrato / Convenio por Adjudicación de los Subproyectos</t>
  </si>
  <si>
    <t>Fecha de 
Transferencia</t>
  </si>
  <si>
    <t>Contratación Directa </t>
  </si>
  <si>
    <t>Licitación Pública Internacional con Precalificación</t>
  </si>
  <si>
    <t>Licitación Pública Internacional en 2 etapas </t>
  </si>
  <si>
    <t>Licitación Pública Internacional por Lotes </t>
  </si>
  <si>
    <t>Comparación de Calificaciones</t>
  </si>
  <si>
    <t>Objeto de la Transferencia: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</si>
  <si>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</si>
  <si>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</si>
  <si>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</si>
  <si>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</si>
  <si>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</si>
  <si>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</si>
  <si>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</si>
  <si>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</si>
  <si>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</si>
  <si>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</si>
  <si>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</si>
  <si>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</si>
  <si>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</si>
  <si>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</si>
  <si>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</si>
  <si>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</si>
  <si>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</si>
  <si>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</si>
  <si>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</si>
  <si>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</si>
  <si>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</si>
  <si>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</si>
  <si>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</si>
  <si>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</si>
  <si>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</si>
  <si>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</si>
  <si>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</si>
  <si>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</si>
  <si>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Aviso Especial de Adquisiciones</t>
  </si>
  <si>
    <t>Monto Estimado % BID:</t>
  </si>
  <si>
    <t>Monto Estimado % Contraparte:</t>
  </si>
  <si>
    <t xml:space="preserve">Monto Estimado </t>
  </si>
  <si>
    <t>4. Componentes</t>
  </si>
  <si>
    <t>Componente de Inversión</t>
  </si>
  <si>
    <t>Ex-Post</t>
  </si>
  <si>
    <t>Ex-Ante</t>
  </si>
  <si>
    <t>Sistema Nacional</t>
  </si>
  <si>
    <t>Comparación de Precios </t>
  </si>
  <si>
    <t>Comentarios</t>
  </si>
  <si>
    <t>Monto Estimado en US$:</t>
  </si>
  <si>
    <t>Componente Asociado:</t>
  </si>
  <si>
    <t>Cantidad Estimada de Consultores:</t>
  </si>
  <si>
    <t>Actividad: (nombre del contrato)</t>
  </si>
  <si>
    <t>CNELBOL</t>
  </si>
  <si>
    <t>CNELEOR</t>
  </si>
  <si>
    <t>CNELESM</t>
  </si>
  <si>
    <t>CNELGLR</t>
  </si>
  <si>
    <t>CNELGY</t>
  </si>
  <si>
    <t>CNELLRS</t>
  </si>
  <si>
    <t>CNELMAN</t>
  </si>
  <si>
    <t>CNELMLG</t>
  </si>
  <si>
    <t>CNELSTD</t>
  </si>
  <si>
    <t>CNELSTE</t>
  </si>
  <si>
    <t>CNELSUC</t>
  </si>
  <si>
    <t>EEASA</t>
  </si>
  <si>
    <t>EEAZ</t>
  </si>
  <si>
    <t>EECS</t>
  </si>
  <si>
    <t>EEPGSA</t>
  </si>
  <si>
    <t>EEQ</t>
  </si>
  <si>
    <t>EERSA</t>
  </si>
  <si>
    <t>EERSSA</t>
  </si>
  <si>
    <t>ELEPCO</t>
  </si>
  <si>
    <t>EMELNORTE</t>
  </si>
  <si>
    <t>TOTAL</t>
  </si>
  <si>
    <t>NOMENCLATURA EEDs</t>
  </si>
  <si>
    <t>EMPRESA ELÉCTRICA AMBATO</t>
  </si>
  <si>
    <t>EMPRESA ELÉCTRICA AZOGUES</t>
  </si>
  <si>
    <t>EMPRESA ELÉCTRICA CENTRO SUR</t>
  </si>
  <si>
    <t>EMPRESA ELÉCTRICA COTOPAXI</t>
  </si>
  <si>
    <t>EMPRESA ELÉCTRICA GALÁPAGOS</t>
  </si>
  <si>
    <t>EMPRESA ELÉCTRICA NORTE</t>
  </si>
  <si>
    <t>EMPRESA ELÉCTRICA QUITO</t>
  </si>
  <si>
    <t>EMPRESA ELÉCTRICA RIOBAMBA</t>
  </si>
  <si>
    <t>EMPRESA ELÉCTRICA SUR</t>
  </si>
  <si>
    <t>UNIDAD DE NEGOCIO BOLÍVAR</t>
  </si>
  <si>
    <t>UNIDAD DE NEGOCIO EL ORO</t>
  </si>
  <si>
    <t>UNIDAD DE NEGOCIO ESMERALDAS</t>
  </si>
  <si>
    <t>UNIDAD DE NEGOCIO GUAYAQUIL</t>
  </si>
  <si>
    <t>UNIDAD DE NEGOCIO GUAYAS LOS RÍOS</t>
  </si>
  <si>
    <t>UNIDAD DE NEGOCIO LOS RÍOS</t>
  </si>
  <si>
    <t>UNIDAD DE NEGOCIO MANABÍ</t>
  </si>
  <si>
    <t>UNIDAD DE NEGOCIO MILAGRO</t>
  </si>
  <si>
    <t>UNIDAD DE NEGOCIO SANTA ELENA</t>
  </si>
  <si>
    <t>UNIDAD DE NEGOCIO SANTO DOMINGO</t>
  </si>
  <si>
    <t>UNIDAD DE NEGOCIO SUCUMBÍOS</t>
  </si>
  <si>
    <t xml:space="preserve">SI </t>
  </si>
  <si>
    <t>Aviso Específico de Adquisiciones</t>
  </si>
  <si>
    <t>Administración del Programa</t>
  </si>
  <si>
    <t>TRANSFERENCIAS</t>
  </si>
  <si>
    <t xml:space="preserve">Versión </t>
  </si>
  <si>
    <t>Comentarios - para UCS incluir método de selección</t>
  </si>
  <si>
    <t>GASTOS OPERATIVOS</t>
  </si>
  <si>
    <t>Objeto del Gasto operativo:</t>
  </si>
  <si>
    <t>Licitación Pública Internacional</t>
  </si>
  <si>
    <t>Licitación Pública Nacional</t>
  </si>
  <si>
    <t>MEER-CELEC EP-TRANSELECTRIC</t>
  </si>
  <si>
    <t>CO</t>
  </si>
  <si>
    <t>JICA</t>
  </si>
  <si>
    <t>APORTE LOCAL</t>
  </si>
  <si>
    <t>TOTAL BID</t>
  </si>
  <si>
    <t>Aporte Local</t>
  </si>
  <si>
    <t>EX POST</t>
  </si>
  <si>
    <t>EX ANTE</t>
  </si>
  <si>
    <t>Monto Total Proyecto 
(Incluyendo Contraparte)</t>
  </si>
  <si>
    <t>MEER-UGP</t>
  </si>
  <si>
    <t>Contratación Especialista de Adquisiciones</t>
  </si>
  <si>
    <t>Contratación Especialista de Seguimiento y Monitoreo</t>
  </si>
  <si>
    <t>Contratación Especialista Financiero</t>
  </si>
  <si>
    <t>BIDV-MEER-UGP-001</t>
  </si>
  <si>
    <t>BIDV-MEER-UGP-002</t>
  </si>
  <si>
    <t>BIDV-MEER-UGP-003</t>
  </si>
  <si>
    <t>UNIDAD DE NEGOCIO TRANSELECTRIC</t>
  </si>
  <si>
    <t>CELEC EP-TRANSELECTRIC</t>
  </si>
  <si>
    <t>LPI No. BID5-TRANS-001-2018</t>
  </si>
  <si>
    <t>C2.1 Proyectos de transmisión, fiscalizados y energizados</t>
  </si>
  <si>
    <t xml:space="preserve">Componente I. Modernización de la operación y administración del SND </t>
  </si>
  <si>
    <t xml:space="preserve">Componente II. Renovación y repotenciación de activos del sector eléctrico </t>
  </si>
  <si>
    <t xml:space="preserve">Componente III. Fortalecimiento institucional para la gestión operacional del sector eléctrico </t>
  </si>
  <si>
    <t>Construcción para la MEJORA DE LOS ENLACES DE COMUNICACIÓN CON FIBRA ÓPTICA PARA 6 SUBESTACIONES ELÉCTRICAS</t>
  </si>
  <si>
    <t>Construcción para la REMODELACIÓN DE TABLERO DE MEDICION, CONTROL Y PROTECCION PARA SUBESTACION MILAGRO SUR A 69 KV</t>
  </si>
  <si>
    <t>Construcción para la MODERNIZACIÓN CENTRO DE CONTROL DEL SISTEMA DE SUBTRANSMISIÓN Y DISTRIBUCIÓN - EERSA</t>
  </si>
  <si>
    <t>Construcción para la MEJORA DEL SISTEMA DE MONITOREO PARA CONTROL DE PARAMETROS ELÉCTRICOS EN 20 TRANSFORMADORES DE POTENCIA</t>
  </si>
  <si>
    <t>Construccción MEJORA DEL SISTEMA DE COMUNICACIÓN Y SCADA S/E EL SALTO</t>
  </si>
  <si>
    <t>Construcción para la MODERNIZACIÓN DE LA OPERACIÓN MEDIANTE INSTALACIÓN DE RECONECTADORES EN LOS ALIMENTADORES CHIMBO - SAN MIGUEL - BALSAPAMBA</t>
  </si>
  <si>
    <t>Construcción para la MODERNIZACIÓN DE LA OPERACIÓN MEDIANTE INSTALACIÓN DE RECONECTADORES EN LOS ALIMENTADORES (2021)</t>
  </si>
  <si>
    <t>Construcción para la MEJORAMIENTO DE LA INFRAESTRUCTURA DEL LABORATORIO DE PRUEBAS Y MANTENIMIENTO PARA TRANSFORMADORES DE DISTRIBUCIÓN</t>
  </si>
  <si>
    <t>Construcción para la REPOTENCIACIÓN DE REDES E INSTALACIÓN DE RECONECTADORES ALIM SHONTADURO-PETRO CUPA</t>
  </si>
  <si>
    <t xml:space="preserve">Construcción para la MODERNIZACIÓN LABORATORIO MEDIDORES Y LABORATORIO DE PRUEBAS, MANTIMIENTO TRANSFORMADORES Y EQUIPO PARA MANTIMIENTO PREDICTIVO EN SUBESTACIONES </t>
  </si>
  <si>
    <t>Construcción para la REHABILITACIÓN DE REDES DE DISTRIBUCIÓN E INSTALACIÓN DE MEDIDORES EN ALIMENTADORES Y GRANDES CONSUMIDORES-CNEL ESMERALDAS</t>
  </si>
  <si>
    <t xml:space="preserve">Construcción para la MODERNIZACIÓN LABORATORIO MEDIDORES Y LABORATORIO DE PRUEBAS Y MANTENIMIENTO TRANSFORMADORES </t>
  </si>
  <si>
    <t>Construcción para la MODERNIZACIÓN RECONECTADORES EN CABECERA DE ALIMENTADORES ALMESA, CLEMENTINA, MONTALVO NUEVO Y MONTALVO VIEJO</t>
  </si>
  <si>
    <t>Construcción para la IMPLEMENTACIÓN BALANCE DE ENERGÍA ALIMENTADORES SUBESTACIONES BABA, NELSON MERA Y PUEBLO VIEJO E INSTALACIÓN DETECCIÓN FALLAS EN 3 ALIMENTADORES SE CEDEGE</t>
  </si>
  <si>
    <t xml:space="preserve">Construcción para la MEJORAMIENTO DE INFRAESTRUCTURA DEL LABORATORIO DE PRUEBAS Y MANTENIMIENTO PARA TRANSFORMADORES DE DISTRIBUCIÓN </t>
  </si>
  <si>
    <t>Construcción para la MODERNIZACIÓN DE MESA DE CONTRASTACIÓN E IMPLEMENTOS DE LABORATORIO DE MEDIDORES CNEL MANABÍ</t>
  </si>
  <si>
    <t>Construcción para la MODERNIZACIÓN DE REDES DE DISTRIBUCIÓN SECTORES CIUDADELA SANTA FE, CANTÓN CHONE, PUERTO LÓPEZ, TOSAGUA Y JIPIJAPA</t>
  </si>
  <si>
    <t>Construcción para la MODERNIZACIÓN DE LA OPERACIÓN MEDIANTE INSTALACIÓN DE SECCIONADOR TRANSFERENCIA LST MILAGRO 1 Y 2, INSTALACIÓN RELÉS, PROTECCIÓN BARRA Y ALIM SE BUCAY - SE MONTERO, RECONECTADOR ALIM YAGUACHI CAYMITO, RECONECTADOR ALIM CARRISAL-PUENTE</t>
  </si>
  <si>
    <t>Construcción para la REPOTENCIACIÓN DE RED DE COMUNICACIONES DE 47 RECONECTADORES AL SISTEMA SCADA</t>
  </si>
  <si>
    <t>Construcción para la MODERNIZACIÓN DE INFRAESTRUCTURA DE REDES DE DISTRIBUCIÓN, ACOMETIDAS Y MEDIDORES PARA CONTROL DE PÉRDIDAS ELÉCTRICAS - NARANJITO Y PARROQUIA EL DESEO</t>
  </si>
  <si>
    <t>Construcción para la MODERNIZACIÓN DE INFRAESTRUCTURA DE REDES DE DISTRIBUCIÓN, ACOMETIDAS Y MEDIDORES PARA CONTROL DE PÉRDIDAS ELÉCTRICAS - CHANDUY Y PUERTO DE CHANDUY</t>
  </si>
  <si>
    <t>Construcción para la MODERNIZACIÓN DE MESA DE CONTRASTACIÓN E IMPLEMENTOS DE LABORATORIO DE MEDIDORES CNEL SANTA ELENA</t>
  </si>
  <si>
    <t>Construcción para la MODERNIZACIÓN DE INFRAESTRUCTURA DE REDES DE DISTRIBUCIÓN,ACOMETIDAS Y MEDIDORES PARA CONTROL DE PÉRDIDAS ELÉCTRICAS EN EL SECTOR STA ELENA, SAN CARLOS DE COTONA, 25 DE ABRIL, BARRIO DEL MAESTRO, VALLE HERMOSO-NUCAN, WANPUSH Y JARDINE</t>
  </si>
  <si>
    <t>Construcción para la REDES DE DI, AC-MED CONTROL PERDIDAS SECTOR: EL ORO, AMAZONAS, JESUS NAZARETH, KISHGUA, MARISCAL SUCRE, LAVALLADOLIT, COOPERATIVA J ROLDOS, RECINTO STA MARIANITA, FLORIDA, JOSE ARMIJOS, ISRAEL Y UNION LOJANA</t>
  </si>
  <si>
    <t>Construcción para la MODERNIZACIÓN DE LA OPERACIÓN MEDIANTE LA INCORPORACIÓN DE 10 RECONECTADORES PARA LA PROVINCIAS DE NAPO Y PASTAZA</t>
  </si>
  <si>
    <t>Construcción para la AUTOMATIZACION OPERACION CON INSTALACION E INTEGRACION AL SCADA DE 15 EQUIPOS DE OP-PROT; INSTALACION 3 EQUIPOS CONCENTRADORES DE SEÑALES</t>
  </si>
  <si>
    <t>Construcción para la MODERNIZACIÓN DE LA OPERACION DE 7 ALIMENTADORES E INSTALACION INTERRUPTORES MV 5 PARA TRANSFERENCIA ENTRE SE AZOGUES 1, 2 Y TABACAY</t>
  </si>
  <si>
    <t>Construcción para la MODERNIZACIÓN DE LA OPERACIÓN MEDIANTE INSTALACIÓN DE RECONECTADORES, EQUIPOS DE CORTE Y SISTEMAS DE COMUNICACIÓN DE ALIMENTADORES MV</t>
  </si>
  <si>
    <t>Construcción para la MEJORA DEL SISTEMA DE COMUNICACIÓN PARA OPERACIÓN VÍA SCADA DE 60 RECONECTADORES</t>
  </si>
  <si>
    <t>Construcción para la REPOTENCIACIÓN DE INFRAESTRUCTURA DE COMUNICACIÓN EN S/E DE 9 EMPRESAS ELÉCTRICAS Y CNEL EP</t>
  </si>
  <si>
    <t>Construcción para la REPOTENCIACIÓN DE LA INFRAESTRUCTURA DE COMINICACIONES DE 42 S/E PARA LA EEQ</t>
  </si>
  <si>
    <t>Construcción para la REPOTENCIACIÓN DE SERVICIOS WEB DEL SISTEMA ADMS DE 9 EMPRESAS ELÉCTRICAS Y CNEL E</t>
  </si>
  <si>
    <t>Construcción para la REPOTENCIACIÓN Y SEGMENTACIÓN DE LOS SCADAS LOCALES DE LA RED DE CAMPO DE 9 EMPRESAS ELÉCTRICAS Y CNEL EP</t>
  </si>
  <si>
    <t>Construcción para la MODERNIZACION SISTEMA DE PROTECCIÓN ALIM SE 2,3,9 Y 14 - REPOTENCIACIÓN COMUNICACIONES MEDIANTE FO ENTRE SE 1 Y 13</t>
  </si>
  <si>
    <t xml:space="preserve">Construcción para la REPOTENCIACIÓN Y AMPLIACIÓN DE LA S/E HUAQUILLAS 69 /13,8 kV </t>
  </si>
  <si>
    <t>Construcción para la AMPLIACIÓN DE PATIO DE 69 KV EN LA S/E LA AVANZADA</t>
  </si>
  <si>
    <t>Construcción para la REFORZAMIENTO CUADRO 13.8 S/E PROPICIA</t>
  </si>
  <si>
    <t>Construcción para la REPOTENCIACIÓN DE S/E SANTA LUCIA 69/13,8 kV</t>
  </si>
  <si>
    <t>Construcción para la REPOTENCIACIÓN DE S/E DURÁN SUR 69/13,8 kV</t>
  </si>
  <si>
    <t>Construcción para la REFORZAMIENTO DE S/E JIPIJAPA 69/13,8 kV</t>
  </si>
  <si>
    <t>Construcción para la REPOTENCIACIÓN Y RESTAURACIÓN DE INFRAESTRUCTURA S/E BUCAY 18/24 MVA</t>
  </si>
  <si>
    <t>Construcción para la REPOTENCIACIÓN Y RESTAURACIÓN DE INFRAESTRUCTURA S/E EL TRIUNFO 18/24 MVA</t>
  </si>
  <si>
    <t>Construcción para la REPOTENCIACIÓN DE LA S/E LEONCITO A 69 KV DE 10/12.5 MVA</t>
  </si>
  <si>
    <t>Construcción para la REPOTENCIACIÓN DE LA SUBESTACIÓN SALINAS DE 69 KV A LA CAPACIDAD 16/20 MVA</t>
  </si>
  <si>
    <t>Construcción para REPOTENCIACION S/E VÍA QUITO 69/13,8 kV</t>
  </si>
  <si>
    <t>Construcción para REPOTENCIACIÓN S/E SHUSHUFINDI 16/20 MVA</t>
  </si>
  <si>
    <t>Construcción para REPOTENCIACIÓN DE LA S/E LA MANÁ, 69/13,8 Kv-16/20 MVA</t>
  </si>
  <si>
    <t>Construcción para la REPOTENCIACIÓN REDES DE DISTRIBUCIÓN DEL ALIMENTADOR ECHEANDIA - LA CENA</t>
  </si>
  <si>
    <t>Construcción para la REPOTENCIACIÓN DE REDES DE DISTRIBUCIÓN ALIMENTADORES MONTALVO - RIO CHICO - RCTO. SAN ROMAN - RCTO. LA MONSERRATTE</t>
  </si>
  <si>
    <t>Construcción para la REMODELACIÓN DE REDES DE DISTRIBUCIÓN ALIMENTADOR MONTALVO 1</t>
  </si>
  <si>
    <t>Construcción para la REPOTENCIACIÓN DE REDES DE DISTRIBUCIÓN ALIMENTADOR VÍA AUCA- SAN VICENTE</t>
  </si>
  <si>
    <t>Construcción para la REPONTENCIACIÓN REDES DE DISTRIBUCIÓN 2019</t>
  </si>
  <si>
    <t>Construcción para la REPONTENCIACIÓN REDES DE DISTRIBUCIÓN 2020</t>
  </si>
  <si>
    <t>Construcción para la REMODELACIÓN DE REDES CALVARIO TANICUCHI</t>
  </si>
  <si>
    <t>Construcción para la REMODELACIÓN REDES DE DISTRIBUCIÓN 2020</t>
  </si>
  <si>
    <t>Construcción para la REPOTENCIACIÓN REDES DE DISTRIBUCIÓN E ILUMINACIÓN 2020</t>
  </si>
  <si>
    <t>Construcción para la REPOTENCIACIÓN REDES DE DISTRIBUCIÓN E ILUMINACIÓN 2021</t>
  </si>
  <si>
    <t>Construcción para la REPONTENCIACIÓN REDES DE DISTRIBUCIÓN ALIMENTADORES 2020</t>
  </si>
  <si>
    <t>Construcción para la REPOTENCIACIÓN DE REDES DE DISTRIBUCIÓN COMUNIDAD CASTUG GUAYRAPAMBA</t>
  </si>
  <si>
    <t>Construcción para la REFORZAMIENTO DE REDES DE DISTRIBUCIÓN ALIMENTADOR 122 ( CIUDADELA DEL CHOFER-ZHULLIN)</t>
  </si>
  <si>
    <t>Construcción para la REPOTENCIACIÓN DE REDES DE DISTRIBUCIÓN MEDIANTE CAMBIO DE VOLTAJE PRIMARIO 17B Y EJECUCIÓN SEGUNDA FASE DEL PRIMARIO 15 A</t>
  </si>
  <si>
    <t>LOTE 1: Ampliación S/E Taday 230 kV- 4 bahías de línea 230 kV (Sistema Sopladora - Taday - Milagro/Esclusas)
LOTE 2: Ampliación S/E Durán, 1 Bahía 69 kV - Ampliación Patio 69 kV-1 bahía de línea 69 kV
LOTE 3: Nueva Ampliación SE Posorja, Autotrafo 138/69 kV, 67 MVA - Reemplazo de Autotransformador de 33 MVA por Autotransformador de 67 MVA (138/69 kV) 
LOTE 4:  S/E Esmeraldas, Autotransformador Trifasico,100/133/167 MVA (Reemplazo Transformador AA1) - Reemplazo de Transformador de 75 MVA por Autotransformador de 100/133/167 MVA (138/69 kV)
LOTE 5:  Ampliación S/E Esclusas 230/69 kV, 225 MVA - Ampliación de capacidad de S/E-230/69 kV; 1 transformador trifásico de 135/180/225 MVA -  1 bahía de transformador de 230 kV -  3 bahías de línea de 69 kV -  1 bahía de transformador de 69 kV -  1 bahía de transferencia de 69 kV.
LOTE 6. Ampliación S/E Salitral 230/69 kV, 300 MVA - Construcción de 2 tramos de L/T 230 kV, doble circuito - 0,5 km - Ampliación S/E Salitral 230/69 kV (1 transformador trifásico de 180/240/300 MVA - Implementación patio 230 kV (GIS);  4 bahías de línea de 230 kV -1 bahía de transformador de 230 kV - 1 bahía de acoplamiento de 230 kV; Ampliación patio 69 kV (GIS): 1 bahía de transformador de 69 kV -1 bahía de acoplamiento de 69 kV -2 bahías de línea de 69 kV</t>
  </si>
  <si>
    <t>Mon 12/9/19</t>
  </si>
  <si>
    <t>Mon 11/9/20</t>
  </si>
  <si>
    <t>Tue 1/8/19</t>
  </si>
  <si>
    <t>Mon 10/14/19</t>
  </si>
  <si>
    <t>Mon 5/27/19</t>
  </si>
  <si>
    <t>Fin del Contrato</t>
  </si>
  <si>
    <t>Fri 5/7/21</t>
  </si>
  <si>
    <t>Fri 4/8/22</t>
  </si>
  <si>
    <t>Mon 6/8/20</t>
  </si>
  <si>
    <t>Fri 7/9/21</t>
  </si>
  <si>
    <t>Mon 10/5/20</t>
  </si>
  <si>
    <t>Mon 11/11/19</t>
  </si>
  <si>
    <t>Fri 3/27/20</t>
  </si>
  <si>
    <t>Mon 7/20/20</t>
  </si>
  <si>
    <t>Mon 3/30/20</t>
  </si>
  <si>
    <t>Fri 4/23/21</t>
  </si>
  <si>
    <t>C1.1 MODST</t>
  </si>
  <si>
    <t>C1.2 MODDI</t>
  </si>
  <si>
    <t>C2.2 RENST</t>
  </si>
  <si>
    <t>C2.3 REPDI</t>
  </si>
  <si>
    <t>ELEPCOSA</t>
  </si>
  <si>
    <t>CNELGYE</t>
  </si>
  <si>
    <t>ELECGAL</t>
  </si>
  <si>
    <r>
      <t xml:space="preserve">Método de Selección/Adquisición
</t>
    </r>
    <r>
      <rPr>
        <b/>
        <i/>
        <sz val="11"/>
        <color indexed="9"/>
        <rFont val="Calibri Light"/>
        <family val="2"/>
      </rPr>
      <t>(Seleccionar una de las opciones)</t>
    </r>
    <r>
      <rPr>
        <b/>
        <sz val="11"/>
        <color indexed="9"/>
        <rFont val="Calibri Light"/>
        <family val="2"/>
      </rPr>
      <t>:</t>
    </r>
  </si>
  <si>
    <r>
      <t xml:space="preserve">Método de Revisión </t>
    </r>
    <r>
      <rPr>
        <b/>
        <i/>
        <sz val="11"/>
        <color indexed="9"/>
        <rFont val="Calibri Light"/>
        <family val="2"/>
      </rPr>
      <t>(Seleccionar una de las opciones)</t>
    </r>
    <r>
      <rPr>
        <b/>
        <sz val="11"/>
        <color indexed="9"/>
        <rFont val="Calibri Light"/>
        <family val="2"/>
      </rPr>
      <t>:</t>
    </r>
  </si>
  <si>
    <r>
      <t xml:space="preserve">Método de Adquisición
</t>
    </r>
    <r>
      <rPr>
        <i/>
        <sz val="11"/>
        <color indexed="9"/>
        <rFont val="Calibri Light"/>
        <family val="2"/>
      </rPr>
      <t>(Seleccionar una de las opciones)</t>
    </r>
    <r>
      <rPr>
        <sz val="11"/>
        <color indexed="9"/>
        <rFont val="Calibri Light"/>
        <family val="2"/>
      </rPr>
      <t>:</t>
    </r>
  </si>
  <si>
    <r>
      <t xml:space="preserve">Método de Revisión </t>
    </r>
    <r>
      <rPr>
        <i/>
        <sz val="11"/>
        <color indexed="9"/>
        <rFont val="Calibri Light"/>
        <family val="2"/>
      </rPr>
      <t>(Seleccionar una de las opciones)</t>
    </r>
    <r>
      <rPr>
        <sz val="11"/>
        <color indexed="9"/>
        <rFont val="Calibri Light"/>
        <family val="2"/>
      </rPr>
      <t>:</t>
    </r>
  </si>
  <si>
    <t xml:space="preserve">ADQUISICIÓN DE 1 S/E MOVIL </t>
  </si>
  <si>
    <t>Fiscalización Construcción para la MEJORA DE LOS ENLACES DE COMUNICACIÓN CON FIBRA ÓPTICA PARA 6 SUBESTACIONES ELÉCTRICAS</t>
  </si>
  <si>
    <t>Fiscalización Construcción para la REMODELACIÓN DE TABLERO DE MEDICION, CONTROL Y PROTECCION PARA SUBESTACION MILAGRO SUR A 69 KV</t>
  </si>
  <si>
    <t>Fiscalización Construcción para la MEJORA DEL SISTEMA DE MONITOREO PARA CONTROL DE PARAMETROS ELÉCTRICOS EN 20 TRANSFORMADORES DE POTENCIA</t>
  </si>
  <si>
    <t>Fiscalización Construcción para la MEJORA DEL SISTEMA DE COMUNICACIÓN Y SCADA S/E EL SALTO</t>
  </si>
  <si>
    <t>Fiscalización Construcción para la MODERNIZACIÓN DE LA OPERACIÓN MEDIANTE INSTALACIÓN DE RECONECTADORES EN LOS ALIMENTADORES CHIMBO - SAN MIGUEL - BALSAPAMBA</t>
  </si>
  <si>
    <t>Fiscalización Construcción para la MODERNIZACIÓN DE LA OPERACIÓN MEDIANTE INSTALACIÓN DE RECONECTADORES EN LOS ALIMENTADORES (2021)</t>
  </si>
  <si>
    <t>Fiscalización Construcción para la MODERNIZACIÓN RECONECTADORES EN CABECERA DE ALIMENTADORES ALMESA, CLEMENTINA, MONTALVO NUEVO Y MONTALVO VIEJO</t>
  </si>
  <si>
    <t>Fiscalización Construcción para la IMPLEMENTACIÓN BALANCE DE ENERGÍA ALIMENTADORES SUBESTACIONES BABA, NELSON MERA Y PUEBLO VIEJO E INSTALACIÓN DETECCIÓN FALLAS EN 3 ALIMENTADORES SE CEDEGE</t>
  </si>
  <si>
    <t xml:space="preserve">Fiscalización Construcción para la MEJORAMIENTO DE INFRAESTRUCTURA DEL LABORATORIO DE PRUEBAS Y MANTENIMIENTO PARA TRANSFORMADORES DE DISTRIBUCIÓN </t>
  </si>
  <si>
    <t>Fiscalización Construcción para la MODERNIZACIÓN DE REDES DE DISTRIBUCIÓN SECTORES CIUDADELA SANTA FE, CANTÓN CHONE, PUERTO LÓPEZ, TOSAGUA Y JIPIJAPA</t>
  </si>
  <si>
    <t>Fiscalización Construcción para la MODERNIZACIÓN DE LA OPERACIÓN MEDIANTE INSTALACIÓN DE SECCIONADOR TRANSFERENCIA LST MILAGRO 1 Y 2, INSTALACIÓN RELÉS, PROTECCIÓN BARRA Y ALIM SE BUCAY - SE MONTERO, RECONECTADOR ALIM YAGUACHI CAYMITO, RECONECTADOR ALIM C</t>
  </si>
  <si>
    <t>Fiscalización Construcción para la REPOTENCIACIÓN DE RED DE COMUNICACIONES DE 47 RECONECTADORES AL SISTEMA SCADA</t>
  </si>
  <si>
    <t>Fiscalización Construcción para la MODERNIZACIÓN DE INFRAESTRUCTURA DE REDES DE DISTRIBUCIÓN, ACOMETIDAS Y MEDIDORES PARA CONTROL DE PÉRDIDAS ELÉCTRICAS - NARANJITO Y PARROQUIA EL DESEO</t>
  </si>
  <si>
    <t>Fiscalización Construcción para la MODERNIZACIÓN DE INFRAESTRUCTURA DE REDES DE DISTRIBUCIÓN, ACOMETIDAS Y MEDIDORES PARA CONTROL DE PÉRDIDAS ELÉCTRICAS - CHANDUY Y PUERTO DE CHANDUY</t>
  </si>
  <si>
    <t>Fiscalización Construcción para la MODERNIZACIÓN DE INFRAESTRUCTURA DE REDES DE DISTRIBUCIÓN,ACOMETIDAS Y MEDIDORES PARA CONTROL DE PÉRDIDAS ELÉCTRICAS EN EL SECTOR STA ELENA, SAN CARLOS DE COTONA, 25 DE ABRIL, BARRIO DEL MAESTRO, VALLE HERMOSO-NUCAN, WAN</t>
  </si>
  <si>
    <t>Fiscalización Construcción para la REDES DE DI, AC-MED CONTROL PERDIDAS SECTOR: EL ORO, AMAZONAS, JESUS NAZARETH, KISHGUA, MARISCAL SUCRE, LAVALLADOLIT, COOPERATIVA J ROLDOS, RECINTO STA MARIANITA, FLORIDA, JOSE ARMIJOS, ISRAEL Y UNION LOJANA</t>
  </si>
  <si>
    <t>Fiscalización Construcción para la MODERNIZACIÓN DE LA OPERACION DE 7 ALIMENTADORES E INSTALACION INTERRUPTORES MV 5 PARA TRANSFERENCIA ENTRE SE AZOGUES 1, 2 Y TABACAY</t>
  </si>
  <si>
    <t>Fiscalización Construcción para la MEJORA DEL SISTEMA DE COMUNICACIÓN PARA OPERACIÓN VÍA SCADA DE 60 RECONECTADORES</t>
  </si>
  <si>
    <t>Fiscalización Construcción para la REPOTENCIACIÓN DE INFRAESTRUCTURA DE COMUNICACIÓN EN S/E DE 9 EMPRESAS ELÉCTRICAS Y CNEL EP</t>
  </si>
  <si>
    <t>Fiscalización Construcción para la REPOTENCIACIÓN DE LA INFRAESTRUCTURA DE COMINICACIONES DE 42 S/E PARA LA EEQ</t>
  </si>
  <si>
    <t>Fiscalización Construcción para la REPOTENCIACIÓN DE SERVICIOS WEB DEL SISTEMA ADMS DE 9 EMPRESAS ELÉCTRICAS Y CNEL E</t>
  </si>
  <si>
    <t>Fiscalización Construcción para la REPOTENCIACIÓN Y SEGMENTACIÓN DE LOS SCADAS LOCALES DE LA RED DE CAMPO DE 9 EMPRESAS ELÉCTRICAS Y CNEL EP</t>
  </si>
  <si>
    <t>Fiscalización Construcción para la MODERNIZACION SISTEMA DE PROTECCIÓN ALIM SE 2,3,9 Y 14 - REPOTENCIACIÓN COMUNICACIONES MEDIANTE FO ENTRE SE 1 Y 13</t>
  </si>
  <si>
    <t xml:space="preserve">Fiscalización Construcción para la REPOTENCIACIÓN Y AMPLIACIÓN DE LA S/E HUAQUILLAS 69 /13,8 kV </t>
  </si>
  <si>
    <t>Fiscalización Construcción para la AMPLIACIÓN DE PATIO DE 69 KV EN LA S/E LA AVANZADA</t>
  </si>
  <si>
    <t>Fiscalización Construcción para la REFORZAMIENTO CUADRO 13.8 S/E PROPICIA</t>
  </si>
  <si>
    <t>Fiscalización Construcción para la REPOTENCIACIÓN DE S/E SANTA LUCIA 69/13,8 kV</t>
  </si>
  <si>
    <t>Fiscalización Construcción para la REPOTENCIACIÓN DE S/E DURÁN SUR 69/13,8 kV</t>
  </si>
  <si>
    <t>Fiscalización Construcción para la REFORZAMIENTO DE S/E JIPIJAPA 69/13,8 kV</t>
  </si>
  <si>
    <t>Fiscalización Construcción para la REPOTENCIACIÓN Y RESTAURACIÓN DE INFRAESTRUCTURA S/E BUCAY 18/24 MVA</t>
  </si>
  <si>
    <t>Fiscalización Construcción para la REPOTENCIACIÓN Y RESTAURACIÓN DE INFRAESTRUCTURA S/E EL TRIUNFO 18/24 MVA</t>
  </si>
  <si>
    <t>Fiscalización Construcción para la REPOTENCIACIÓN DE LA S/E LEONCITO A 69 KV DE 10/12.5 MVA</t>
  </si>
  <si>
    <t>Fiscalización Construcción para la REPOTENCIACIÓN DE LA SUBESTACIÓN SALINAS DE 69 KV A LA CAPACIDAD 16/20 MVA</t>
  </si>
  <si>
    <t>Fiscalización Construcción para la REPOTENCIACION S/E VÍA QUITO 69/13,8 kV</t>
  </si>
  <si>
    <t>Fiscalización Construcción para la REPOTENCIACIÓN S/E SHUSHUFINDI 16/20 MVA</t>
  </si>
  <si>
    <t>Fiscalización Construcción para la REPOTENCIACIÓN DE LA S/E LA MANÁ, 69/13,8 kV-16/20 MVA</t>
  </si>
  <si>
    <t>Fiscalización Construcción para la REPOTENCIACIÓN REDES DE DISTRIBUCIÓN DEL ALIMENTADOR ECHEANDIA - LA CENA</t>
  </si>
  <si>
    <t>Fiscalización Construcción para la REPOTENCIACIÓN DE REDES DE DISTRIBUCIÓN ALIMENTADORES MONTALVO - RIO CHICO - RCTO. SAN ROMAN - RCTO. LA MONSERRATTE</t>
  </si>
  <si>
    <t>Fiscalización Construcción para la REMODELACIÓN DE REDES DE DISTRIBUCIÓN ALIMENTADOR MONTALVO 1</t>
  </si>
  <si>
    <t>Fiscalización Construcción para la REPOTENCIACIÓN DE REDES DE DISTRIBUCIÓN ALIMENTADOR VÍA AUCA- SAN VICENTE</t>
  </si>
  <si>
    <t>Fiscalización Construcción para la REMODELACIÓN DE REDES DE DISTRIBUCIÓN 2020</t>
  </si>
  <si>
    <t>Fiscalización Construcción para la REPOTENCIACIÓN REDES DE DISTRIBUCIÓN E ILUMINACIÓN 2020</t>
  </si>
  <si>
    <t>Fiscalización Construcción para la REPOTENCIACIÓN REDES DE DISTRIBUCIÓN E ILUMINACIÓN 2021</t>
  </si>
  <si>
    <t>Fiscalización Construcción para la REPONTENCIACIÓN REDES DE DISTRIBUCIÓN ALIMENTADORES 2020</t>
  </si>
  <si>
    <t>Fiscalización Construcción para la REPOTENCIACIÓN DE REDES DE DISTRIBUCIÓN COMUNIDAD CASTUG GUAYRAPAMBA</t>
  </si>
  <si>
    <t>Fiscalización Construcción para la REPONTENCIACIÓN REDES DE DISTRIBUCIÓN 2021</t>
  </si>
  <si>
    <t>Fiscalización Construcción para la REFORZAMIENTO DE REDES DE DISTRIBUCIÓN ALIMENTADOR 122 ( CIUDADELA DEL CHOFER-ZHULLIN)</t>
  </si>
  <si>
    <t>Fiscalización Construcción para la REPOTENCIACIÓN DE REDES DE DISTRIBUCIÓN MEDIANTE CAMBIO DE VOLTAJE PRIMARIO 17B Y EJECUCIÓN SEGUNDA FASE DEL PRIMARIO 15 A</t>
  </si>
  <si>
    <t>3CVs</t>
  </si>
  <si>
    <t>C1.2. MODDI</t>
  </si>
  <si>
    <t>C2.2. RENST</t>
  </si>
  <si>
    <t>C2.3. REPDI</t>
  </si>
  <si>
    <t>EXPOST</t>
  </si>
  <si>
    <t>Tue 2/18/20</t>
  </si>
  <si>
    <t>Tue 1/19/21</t>
  </si>
  <si>
    <t>Wed 3/20/19</t>
  </si>
  <si>
    <t>Tue 12/24/19</t>
  </si>
  <si>
    <t>Tue 6/22/21</t>
  </si>
  <si>
    <t>Wed 9/16/20</t>
  </si>
  <si>
    <t>Mon 2/11/19</t>
  </si>
  <si>
    <t>Mon 7/27/20</t>
  </si>
  <si>
    <t>Mon 8/3/20</t>
  </si>
  <si>
    <t>Wed 4/15/20</t>
  </si>
  <si>
    <t>Tue 11/19/19</t>
  </si>
  <si>
    <t>CONSTRUCCIÓN DE OBRAS CIVILES, PROVISIÓN DE MATERIALES, EQUIPAMIENTO, MONTAJE ELECTROMECÁNICO, PRUEBAS Y PUESTA EN SERVICIO DE LAS AMPLIACIONES DE SUBESTACIONES A 230/138/69 kV - SEIS (6) LOTES</t>
  </si>
  <si>
    <t>1231-MODST-CNELBOL-OB-001</t>
  </si>
  <si>
    <t>1231-MODST-CNELMLG-OB-001</t>
  </si>
  <si>
    <t>1231-MODST-EERSA-OB-001</t>
  </si>
  <si>
    <t>1231-MODST-EERSSA-OB-001</t>
  </si>
  <si>
    <t>1231-MODDI-CNELBOL-OB-001</t>
  </si>
  <si>
    <t>1231-MODDI-CNELBOL-OB-002</t>
  </si>
  <si>
    <t>1231-MODDI-CNELEOR-OB-001</t>
  </si>
  <si>
    <t>1231-MODDI-CNELESM-OB-001</t>
  </si>
  <si>
    <t>1231-MODDI-CNELESM-OB-002</t>
  </si>
  <si>
    <t>1231-MODDI-CNELESM-OB-003</t>
  </si>
  <si>
    <t>1231-MODDI-CNELGLR-OB-001</t>
  </si>
  <si>
    <t>1231-MODDI-CNELLRS-OB-001</t>
  </si>
  <si>
    <t>1231-MODDI-CNELLRS-OB-002</t>
  </si>
  <si>
    <t>1231-MODDI-CNELLRS-OB-003</t>
  </si>
  <si>
    <t>1231-MODDI-CNELMAN-OB-001</t>
  </si>
  <si>
    <t>1231-MODDI-CNELMAN-OB-002</t>
  </si>
  <si>
    <t>1231-MODDI-CNELMLG-OB-001</t>
  </si>
  <si>
    <t>1231-MODDI-CNELMLG-OB-002</t>
  </si>
  <si>
    <t>1231-MODDI-CNELMLG-OB-003</t>
  </si>
  <si>
    <t>1231-MODDI-CNELSTE-OB-001</t>
  </si>
  <si>
    <t>1231-MODDI-CNELSTE-OB-002</t>
  </si>
  <si>
    <t>1231-MODDI-CNELSUC-OB-001</t>
  </si>
  <si>
    <t>1231-MODDI-CNELSUC-OB-002</t>
  </si>
  <si>
    <t>1231-MODDI-EEASA-OB-001</t>
  </si>
  <si>
    <t>1231-MODDI-EEASA-OB-002</t>
  </si>
  <si>
    <t>1231-MODDI-EEAZ-OB-001</t>
  </si>
  <si>
    <t>1231-MODDI-EECS-OB-001</t>
  </si>
  <si>
    <t>1231-MODDI-EMELNORTE-OB-001</t>
  </si>
  <si>
    <t>1231-MODDI-EEQ-OB-001</t>
  </si>
  <si>
    <t>1231-MODDI-EEQ-OB-002</t>
  </si>
  <si>
    <t>1231-MODDI-EEQ-OB-003</t>
  </si>
  <si>
    <t>1231-MODDI-EEQ-OB-004</t>
  </si>
  <si>
    <t>1231-MODDI-EERSA-OB-001</t>
  </si>
  <si>
    <t>1231-RENST-CNELEOR-OB-001</t>
  </si>
  <si>
    <t>1231-RENST-CNELEOR-OB-002</t>
  </si>
  <si>
    <t>1231-RENST-CNELESM-OB-001</t>
  </si>
  <si>
    <t>1231-RENST-CNELGLR-OB-001</t>
  </si>
  <si>
    <t>1231-RENST-CNELGLR-OB-002</t>
  </si>
  <si>
    <t>1231-RENST-CNELMAN-OB-001</t>
  </si>
  <si>
    <t>1231-RENST-CNELMLG-OB-001</t>
  </si>
  <si>
    <t>1231-RENST-CNELMLG-OB-002</t>
  </si>
  <si>
    <t>1231-RENST-CNELSTE-OB-001</t>
  </si>
  <si>
    <t>1231-RENST-CNELSTE-OB-002</t>
  </si>
  <si>
    <t>1231-RENST-CNELSTD-OB-001</t>
  </si>
  <si>
    <t>1231-RENST-CNELSUC-OB-001</t>
  </si>
  <si>
    <t>1231-RENST-ELEPCOSA-OB-001</t>
  </si>
  <si>
    <t>1231-REPDI-CNELBOL-OB-001</t>
  </si>
  <si>
    <t>1231-REPDI-CNELGYE-OB-001</t>
  </si>
  <si>
    <t>1231-REPDI-CNELLRS-OB-001</t>
  </si>
  <si>
    <t>1231-REPDI-CNELLRS-OB-002</t>
  </si>
  <si>
    <t>1231-REPDI-CNELSUC-OB-001</t>
  </si>
  <si>
    <t>1231-REPDI-EEASA-OB-001</t>
  </si>
  <si>
    <t>1231-REPDI-EEASA-OB-002</t>
  </si>
  <si>
    <t>1231-REPDI-EECS-OB-001</t>
  </si>
  <si>
    <t>1231-REPDI-ELEPCOSA-OB-001</t>
  </si>
  <si>
    <t>1231-REPDI-ELECGAL-OB-001</t>
  </si>
  <si>
    <t>1231-REPDI-EMELNORTE-OB-001</t>
  </si>
  <si>
    <t>1231-REPDI-EMELNORTE-OB-002</t>
  </si>
  <si>
    <t>1231-REPDI-EERSSA-OB-001</t>
  </si>
  <si>
    <t>1231-REPDI-EERSA-OB-001</t>
  </si>
  <si>
    <t>1231-REPDI-EERSA-OB-002</t>
  </si>
  <si>
    <t>1231-REPDI-EERSA-OB-003</t>
  </si>
  <si>
    <t>1231-REPDI-EEAZ-OB-001</t>
  </si>
  <si>
    <t>1231-REPDI-EEQ-OB-001</t>
  </si>
  <si>
    <t>1231-RENST-CNELESM-BI-001</t>
  </si>
  <si>
    <t>1231-MODST-CNELBOL-FI-001</t>
  </si>
  <si>
    <t>1231-MODST-CNELMLG-FI-001</t>
  </si>
  <si>
    <t>1231-MODST-EERSA-FI-001</t>
  </si>
  <si>
    <t>1231-MODST-EERSSA-FI-001</t>
  </si>
  <si>
    <t>1231-MODDI-CNELBOL-FI-001</t>
  </si>
  <si>
    <t>1231-MODDI-CNELBOL-FI-002</t>
  </si>
  <si>
    <t>1231-MODDI-CNELESM-FI-002</t>
  </si>
  <si>
    <t>1231-MODDI-CNELLRS-FI-001</t>
  </si>
  <si>
    <t>1231-MODDI-CNELLRS-FI-002</t>
  </si>
  <si>
    <t>1231-MODDI-CNELLRS-FI-003</t>
  </si>
  <si>
    <t>1231-MODDI-CNELMAN-FI-001</t>
  </si>
  <si>
    <t>1231-MODDI-CNELMLG-FI-001</t>
  </si>
  <si>
    <t>1231-MODDI-CNELMLG-FI-002</t>
  </si>
  <si>
    <t>1231-MODDI-CNELMLG-FI-003</t>
  </si>
  <si>
    <t>1231-MODDI-CNELSTE-FI-001</t>
  </si>
  <si>
    <t>1231-MODDI-CNELSUC-FI-001</t>
  </si>
  <si>
    <t>1231-MODDI-CNELSUC-FI-002</t>
  </si>
  <si>
    <t>1231-MODDI-EEAZ-FI-001</t>
  </si>
  <si>
    <t>1231-MODDI-EMELNORTE-FI-001</t>
  </si>
  <si>
    <t>1231-MODDI-EEQ-FI-001</t>
  </si>
  <si>
    <t>1231-MODDI-EEQ-FI-002</t>
  </si>
  <si>
    <t>1231-MODDI-EEQ-FI-003</t>
  </si>
  <si>
    <t>1231-MODDI-EEQ-FI-004</t>
  </si>
  <si>
    <t>1231-MODDI-EERSA-FI-001</t>
  </si>
  <si>
    <t>1231-RENST-CNELEOR-FI-001</t>
  </si>
  <si>
    <t>1231-RENST-CNELEOR-FI-002</t>
  </si>
  <si>
    <t>1231-RENST-CNELESM-FI-001</t>
  </si>
  <si>
    <t>1231-RENST-CNELGLR-FI-001</t>
  </si>
  <si>
    <t>1231-RENST-CNELGLR-FI-002</t>
  </si>
  <si>
    <t>1231-RENST-CNELMAN-FI-001</t>
  </si>
  <si>
    <t>1231-RENST-CNELMLG-FI-001</t>
  </si>
  <si>
    <t>1231-RENST-CNELMLG-FI-002</t>
  </si>
  <si>
    <t>1231-RENST-CNELSTE-FI-001</t>
  </si>
  <si>
    <t>1231-RENST-CNELSTE-FI-002</t>
  </si>
  <si>
    <t>1231-RENST-CNELSTD-FI-001</t>
  </si>
  <si>
    <t>1231-RENST-CNELSUC-FI-001</t>
  </si>
  <si>
    <t>1231-RENST-ELEPCOSA-FI-001</t>
  </si>
  <si>
    <t>1231-REPDI-CNELBOL-FI-001</t>
  </si>
  <si>
    <t>1231-REPDI-CNELGYE-FI-001</t>
  </si>
  <si>
    <t>1231-REPDI-CNELLRS-FI-001</t>
  </si>
  <si>
    <t>1231-REPDI-CNELLRS-FI-002</t>
  </si>
  <si>
    <t>1231-REPDI-CNELSUC-FI-001</t>
  </si>
  <si>
    <t>1231-REPDI-ELEPCOSA-FI-001</t>
  </si>
  <si>
    <t>1231-REPDI-ELECGAL-FI-001</t>
  </si>
  <si>
    <t>1231-REPDI-EMELNORTE-FI-001</t>
  </si>
  <si>
    <t>1231-REPDI-EMELNORTE-FI-002</t>
  </si>
  <si>
    <t>1231-REPDI-EERSSA-FI-001</t>
  </si>
  <si>
    <t>1231-REPDI-EERSA-FI-001</t>
  </si>
  <si>
    <t>1231-REPDI-EERSA-FI-002</t>
  </si>
  <si>
    <t>1231-REPDI-EERSA-FI-003</t>
  </si>
  <si>
    <t>1231-REPDI-EEAZ-FI-001</t>
  </si>
  <si>
    <t>1231-REPDI-EEQ-FI-001</t>
  </si>
  <si>
    <t>República del Ecuador
Organismo Ejecutor: Ministerio de Energía y Recursos Naturales No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</si>
</sst>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[$USD]\ #,##0.00"/>
    <numFmt numFmtId="165" formatCode="_(* #,##0_);_(* \(#,##0\);_(* &quot;-&quot;??_);_(@_)"/>
    <numFmt numFmtId="166" formatCode="&quot;$&quot;\ #,##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name val="Calibri Light"/>
      <family val="2"/>
    </font>
    <font>
      <b/>
      <sz val="11"/>
      <color indexed="9"/>
      <name val="Calibri Light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  <font>
      <b/>
      <i/>
      <sz val="11"/>
      <color indexed="9"/>
      <name val="Calibri Light"/>
      <family val="2"/>
    </font>
    <font>
      <sz val="11"/>
      <color indexed="9"/>
      <name val="Calibri Light"/>
      <family val="2"/>
    </font>
    <font>
      <i/>
      <sz val="11"/>
      <color indexed="9"/>
      <name val="Calibri Light"/>
      <family val="2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23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7">
    <xf numFmtId="0" fontId="0" fillId="0" borderId="0" xfId="0"/>
    <xf numFmtId="0" fontId="25" fillId="24" borderId="12" xfId="41" applyFont="1" applyFill="1" applyBorder="1" applyAlignment="1">
      <alignment horizontal="center" vertical="center" wrapText="1"/>
    </xf>
    <xf numFmtId="0" fontId="25" fillId="24" borderId="10" xfId="41" applyFont="1" applyFill="1" applyBorder="1" applyAlignment="1">
      <alignment horizontal="center" vertical="center" wrapText="1"/>
    </xf>
    <xf numFmtId="0" fontId="25" fillId="24" borderId="11" xfId="41" applyFont="1" applyFill="1" applyBorder="1" applyAlignment="1">
      <alignment horizontal="center" vertical="center" wrapText="1"/>
    </xf>
    <xf numFmtId="0" fontId="26" fillId="0" borderId="13" xfId="41" applyFont="1" applyFill="1" applyBorder="1" applyAlignment="1">
      <alignment horizontal="left" vertical="center" wrapText="1"/>
    </xf>
    <xf numFmtId="0" fontId="24" fillId="0" borderId="12" xfId="41" quotePrefix="1" applyFont="1" applyBorder="1" applyAlignment="1" applyProtection="1"/>
    <xf numFmtId="164" fontId="24" fillId="0" borderId="11" xfId="41" applyNumberFormat="1" applyFont="1" applyFill="1" applyBorder="1" applyAlignment="1">
      <alignment horizontal="right" vertical="center" wrapText="1"/>
    </xf>
    <xf numFmtId="0" fontId="24" fillId="0" borderId="12" xfId="41" applyFont="1" applyBorder="1" applyAlignment="1" applyProtection="1"/>
    <xf numFmtId="164" fontId="25" fillId="24" borderId="14" xfId="41" applyNumberFormat="1" applyFont="1" applyFill="1" applyBorder="1" applyAlignment="1">
      <alignment horizontal="right" vertical="center" wrapText="1"/>
    </xf>
    <xf numFmtId="0" fontId="1" fillId="0" borderId="0" xfId="41"/>
    <xf numFmtId="0" fontId="27" fillId="24" borderId="15" xfId="41" applyFont="1" applyFill="1" applyBorder="1" applyAlignment="1">
      <alignment horizontal="center" vertical="center"/>
    </xf>
    <xf numFmtId="0" fontId="27" fillId="24" borderId="16" xfId="41" applyFont="1" applyFill="1" applyBorder="1" applyAlignment="1">
      <alignment horizontal="center" vertical="center"/>
    </xf>
    <xf numFmtId="0" fontId="27" fillId="24" borderId="17" xfId="41" applyFont="1" applyFill="1" applyBorder="1" applyAlignment="1">
      <alignment horizontal="center" vertical="center" wrapText="1"/>
    </xf>
    <xf numFmtId="0" fontId="28" fillId="24" borderId="18" xfId="41" applyFont="1" applyFill="1" applyBorder="1" applyAlignment="1">
      <alignment horizontal="center" vertical="center"/>
    </xf>
    <xf numFmtId="0" fontId="28" fillId="24" borderId="19" xfId="41" applyFont="1" applyFill="1" applyBorder="1" applyAlignment="1">
      <alignment horizontal="center" vertical="center"/>
    </xf>
    <xf numFmtId="0" fontId="24" fillId="0" borderId="0" xfId="41" applyFont="1" applyAlignment="1">
      <alignment vertical="center"/>
    </xf>
    <xf numFmtId="164" fontId="24" fillId="0" borderId="10" xfId="41" applyNumberFormat="1" applyFont="1" applyFill="1" applyBorder="1" applyAlignment="1">
      <alignment horizontal="right" vertical="center" wrapText="1"/>
    </xf>
    <xf numFmtId="0" fontId="24" fillId="0" borderId="0" xfId="0" applyFont="1"/>
    <xf numFmtId="0" fontId="24" fillId="0" borderId="10" xfId="0" applyFont="1" applyBorder="1" applyAlignment="1">
      <alignment horizontal="left" vertical="center"/>
    </xf>
    <xf numFmtId="0" fontId="24" fillId="0" borderId="20" xfId="41" applyFont="1" applyFill="1" applyBorder="1" applyAlignment="1">
      <alignment horizontal="center" vertical="center" wrapText="1"/>
    </xf>
    <xf numFmtId="0" fontId="24" fillId="0" borderId="14" xfId="41" applyFont="1" applyFill="1" applyBorder="1" applyAlignment="1">
      <alignment horizontal="center" vertical="center" wrapText="1"/>
    </xf>
    <xf numFmtId="0" fontId="0" fillId="0" borderId="10" xfId="0" applyBorder="1"/>
    <xf numFmtId="0" fontId="24" fillId="0" borderId="10" xfId="0" applyFont="1" applyBorder="1" applyAlignment="1">
      <alignment horizontal="center" vertical="center"/>
    </xf>
    <xf numFmtId="0" fontId="24" fillId="0" borderId="11" xfId="41" applyFont="1" applyBorder="1" applyAlignment="1">
      <alignment vertical="center" wrapText="1"/>
    </xf>
    <xf numFmtId="0" fontId="24" fillId="0" borderId="14" xfId="41" applyFont="1" applyBorder="1" applyAlignment="1">
      <alignment vertical="center" wrapText="1"/>
    </xf>
    <xf numFmtId="164" fontId="0" fillId="0" borderId="0" xfId="0" applyNumberFormat="1"/>
    <xf numFmtId="0" fontId="25" fillId="24" borderId="25" xfId="41" applyFont="1" applyFill="1" applyBorder="1" applyAlignment="1">
      <alignment horizontal="center" vertical="center" wrapText="1"/>
    </xf>
    <xf numFmtId="43" fontId="0" fillId="0" borderId="0" xfId="0" applyNumberFormat="1"/>
    <xf numFmtId="164" fontId="24" fillId="0" borderId="0" xfId="41" applyNumberFormat="1" applyFont="1" applyFill="1" applyBorder="1" applyAlignment="1">
      <alignment horizontal="right" vertical="center" wrapText="1"/>
    </xf>
    <xf numFmtId="43" fontId="23" fillId="0" borderId="0" xfId="28" applyFont="1"/>
    <xf numFmtId="43" fontId="30" fillId="0" borderId="0" xfId="0" applyNumberFormat="1" applyFont="1"/>
    <xf numFmtId="0" fontId="30" fillId="0" borderId="0" xfId="0" applyFont="1"/>
    <xf numFmtId="164" fontId="30" fillId="0" borderId="0" xfId="0" applyNumberFormat="1" applyFont="1"/>
    <xf numFmtId="0" fontId="33" fillId="26" borderId="10" xfId="0" applyFont="1" applyFill="1" applyBorder="1" applyAlignment="1">
      <alignment vertical="center" wrapText="1"/>
    </xf>
    <xf numFmtId="0" fontId="34" fillId="0" borderId="0" xfId="41" applyFont="1" applyBorder="1"/>
    <xf numFmtId="0" fontId="31" fillId="0" borderId="0" xfId="0" applyFont="1"/>
    <xf numFmtId="0" fontId="36" fillId="0" borderId="0" xfId="41" applyFont="1" applyFill="1" applyBorder="1" applyAlignment="1">
      <alignment vertical="center" wrapText="1"/>
    </xf>
    <xf numFmtId="0" fontId="37" fillId="0" borderId="0" xfId="0" applyFont="1"/>
    <xf numFmtId="0" fontId="36" fillId="0" borderId="0" xfId="0" applyFont="1" applyBorder="1"/>
    <xf numFmtId="0" fontId="34" fillId="0" borderId="10" xfId="39" applyFont="1" applyFill="1" applyBorder="1" applyAlignment="1">
      <alignment vertical="center" wrapText="1"/>
    </xf>
    <xf numFmtId="165" fontId="34" fillId="0" borderId="10" xfId="28" applyNumberFormat="1" applyFont="1" applyFill="1" applyBorder="1" applyAlignment="1">
      <alignment horizontal="center" vertical="center" wrapText="1"/>
    </xf>
    <xf numFmtId="9" fontId="34" fillId="0" borderId="10" xfId="44" applyFont="1" applyFill="1" applyBorder="1" applyAlignment="1">
      <alignment vertical="center" wrapText="1"/>
    </xf>
    <xf numFmtId="0" fontId="34" fillId="0" borderId="0" xfId="41" applyFont="1" applyFill="1" applyBorder="1" applyAlignment="1">
      <alignment vertical="center" wrapText="1"/>
    </xf>
    <xf numFmtId="0" fontId="31" fillId="0" borderId="0" xfId="0" applyFont="1" applyAlignment="1">
      <alignment horizontal="center"/>
    </xf>
    <xf numFmtId="10" fontId="31" fillId="0" borderId="0" xfId="0" applyNumberFormat="1" applyFont="1"/>
    <xf numFmtId="0" fontId="34" fillId="0" borderId="0" xfId="0" applyFont="1" applyBorder="1"/>
    <xf numFmtId="43" fontId="34" fillId="25" borderId="10" xfId="28" applyFont="1" applyFill="1" applyBorder="1" applyAlignment="1">
      <alignment vertical="center" wrapText="1"/>
    </xf>
    <xf numFmtId="9" fontId="34" fillId="25" borderId="10" xfId="44" applyFont="1" applyFill="1" applyBorder="1" applyAlignment="1">
      <alignment vertical="center" wrapText="1"/>
    </xf>
    <xf numFmtId="43" fontId="34" fillId="0" borderId="20" xfId="28" applyFont="1" applyFill="1" applyBorder="1" applyAlignment="1">
      <alignment vertical="center" wrapText="1"/>
    </xf>
    <xf numFmtId="43" fontId="34" fillId="0" borderId="14" xfId="28" applyFont="1" applyFill="1" applyBorder="1" applyAlignment="1">
      <alignment vertical="center" wrapText="1"/>
    </xf>
    <xf numFmtId="0" fontId="34" fillId="0" borderId="0" xfId="41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left" vertical="center" wrapText="1"/>
    </xf>
    <xf numFmtId="0" fontId="34" fillId="25" borderId="15" xfId="0" applyFont="1" applyFill="1" applyBorder="1" applyAlignment="1">
      <alignment horizontal="left" vertical="center"/>
    </xf>
    <xf numFmtId="0" fontId="34" fillId="0" borderId="16" xfId="39" applyFont="1" applyFill="1" applyBorder="1" applyAlignment="1">
      <alignment vertical="center" wrapText="1"/>
    </xf>
    <xf numFmtId="165" fontId="34" fillId="0" borderId="16" xfId="28" applyNumberFormat="1" applyFont="1" applyFill="1" applyBorder="1" applyAlignment="1">
      <alignment horizontal="center" vertical="center" wrapText="1"/>
    </xf>
    <xf numFmtId="9" fontId="34" fillId="0" borderId="16" xfId="44" applyFont="1" applyFill="1" applyBorder="1" applyAlignment="1">
      <alignment vertical="center" wrapText="1"/>
    </xf>
    <xf numFmtId="0" fontId="34" fillId="0" borderId="16" xfId="39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horizontal="left" vertical="center" wrapText="1"/>
    </xf>
    <xf numFmtId="0" fontId="33" fillId="26" borderId="13" xfId="0" applyFont="1" applyFill="1" applyBorder="1" applyAlignment="1">
      <alignment horizontal="left" vertical="center" wrapText="1"/>
    </xf>
    <xf numFmtId="0" fontId="33" fillId="26" borderId="20" xfId="0" applyFont="1" applyFill="1" applyBorder="1" applyAlignment="1">
      <alignment vertical="center" wrapText="1"/>
    </xf>
    <xf numFmtId="0" fontId="33" fillId="26" borderId="20" xfId="0" applyFont="1" applyFill="1" applyBorder="1" applyAlignment="1">
      <alignment horizontal="left" vertical="center" wrapText="1"/>
    </xf>
    <xf numFmtId="165" fontId="34" fillId="0" borderId="20" xfId="28" applyNumberFormat="1" applyFont="1" applyFill="1" applyBorder="1" applyAlignment="1">
      <alignment horizontal="center" vertical="center" wrapText="1"/>
    </xf>
    <xf numFmtId="9" fontId="34" fillId="0" borderId="20" xfId="44" applyFont="1" applyFill="1" applyBorder="1" applyAlignment="1">
      <alignment vertical="center" wrapText="1"/>
    </xf>
    <xf numFmtId="166" fontId="34" fillId="0" borderId="16" xfId="28" applyNumberFormat="1" applyFont="1" applyFill="1" applyBorder="1" applyAlignment="1">
      <alignment horizontal="center" vertical="center" wrapText="1"/>
    </xf>
    <xf numFmtId="166" fontId="34" fillId="0" borderId="16" xfId="28" applyNumberFormat="1" applyFont="1" applyFill="1" applyBorder="1" applyAlignment="1">
      <alignment vertical="center" wrapText="1"/>
    </xf>
    <xf numFmtId="166" fontId="34" fillId="0" borderId="10" xfId="28" applyNumberFormat="1" applyFont="1" applyFill="1" applyBorder="1" applyAlignment="1">
      <alignment horizontal="center" vertical="center" wrapText="1"/>
    </xf>
    <xf numFmtId="166" fontId="34" fillId="0" borderId="10" xfId="28" applyNumberFormat="1" applyFont="1" applyFill="1" applyBorder="1" applyAlignment="1">
      <alignment vertical="center" wrapText="1"/>
    </xf>
    <xf numFmtId="166" fontId="34" fillId="0" borderId="20" xfId="28" applyNumberFormat="1" applyFont="1" applyFill="1" applyBorder="1" applyAlignment="1">
      <alignment horizontal="center" vertical="center" wrapText="1"/>
    </xf>
    <xf numFmtId="166" fontId="34" fillId="0" borderId="20" xfId="28" applyNumberFormat="1" applyFont="1" applyFill="1" applyBorder="1" applyAlignment="1">
      <alignment vertical="center" wrapText="1"/>
    </xf>
    <xf numFmtId="166" fontId="31" fillId="0" borderId="0" xfId="28" applyNumberFormat="1" applyFont="1" applyAlignment="1">
      <alignment horizontal="center"/>
    </xf>
    <xf numFmtId="166" fontId="31" fillId="0" borderId="0" xfId="28" applyNumberFormat="1" applyFont="1"/>
    <xf numFmtId="166" fontId="34" fillId="0" borderId="46" xfId="28" applyNumberFormat="1" applyFont="1" applyFill="1" applyBorder="1" applyAlignment="1">
      <alignment vertical="center" wrapText="1"/>
    </xf>
    <xf numFmtId="166" fontId="34" fillId="0" borderId="44" xfId="28" applyNumberFormat="1" applyFont="1" applyFill="1" applyBorder="1" applyAlignment="1">
      <alignment horizontal="center" vertical="center" wrapText="1"/>
    </xf>
    <xf numFmtId="166" fontId="34" fillId="0" borderId="0" xfId="28" applyNumberFormat="1" applyFont="1" applyFill="1" applyBorder="1" applyAlignment="1">
      <alignment horizontal="center" vertical="center" wrapText="1"/>
    </xf>
    <xf numFmtId="166" fontId="34" fillId="0" borderId="0" xfId="28" applyNumberFormat="1" applyFont="1" applyFill="1" applyBorder="1" applyAlignment="1">
      <alignment vertical="center" wrapText="1"/>
    </xf>
    <xf numFmtId="166" fontId="33" fillId="26" borderId="10" xfId="0" applyNumberFormat="1" applyFont="1" applyFill="1" applyBorder="1" applyAlignment="1">
      <alignment horizontal="right" vertical="center" wrapText="1"/>
    </xf>
    <xf numFmtId="166" fontId="33" fillId="26" borderId="2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/>
    </xf>
    <xf numFmtId="43" fontId="34" fillId="0" borderId="20" xfId="28" applyFont="1" applyFill="1" applyBorder="1" applyAlignment="1">
      <alignment horizontal="right" vertical="center" wrapText="1"/>
    </xf>
    <xf numFmtId="0" fontId="33" fillId="26" borderId="10" xfId="0" applyFont="1" applyFill="1" applyBorder="1" applyAlignment="1">
      <alignment horizontal="right" vertical="center" wrapText="1"/>
    </xf>
    <xf numFmtId="0" fontId="33" fillId="26" borderId="20" xfId="0" applyFont="1" applyFill="1" applyBorder="1" applyAlignment="1">
      <alignment horizontal="right" vertical="center" wrapText="1"/>
    </xf>
    <xf numFmtId="0" fontId="33" fillId="0" borderId="48" xfId="0" applyFont="1" applyBorder="1" applyAlignment="1">
      <alignment vertical="center"/>
    </xf>
    <xf numFmtId="6" fontId="33" fillId="0" borderId="48" xfId="0" applyNumberFormat="1" applyFont="1" applyBorder="1" applyAlignment="1">
      <alignment vertical="center"/>
    </xf>
    <xf numFmtId="6" fontId="33" fillId="26" borderId="10" xfId="0" applyNumberFormat="1" applyFont="1" applyFill="1" applyBorder="1" applyAlignment="1">
      <alignment horizontal="left" vertical="center" wrapText="1"/>
    </xf>
    <xf numFmtId="6" fontId="33" fillId="26" borderId="20" xfId="0" applyNumberFormat="1" applyFont="1" applyFill="1" applyBorder="1" applyAlignment="1">
      <alignment horizontal="left" vertical="center" wrapText="1"/>
    </xf>
    <xf numFmtId="6" fontId="34" fillId="0" borderId="10" xfId="28" applyNumberFormat="1" applyFont="1" applyFill="1" applyBorder="1" applyAlignment="1">
      <alignment vertical="center" wrapText="1"/>
    </xf>
    <xf numFmtId="9" fontId="34" fillId="0" borderId="10" xfId="44" applyFont="1" applyFill="1" applyBorder="1" applyAlignment="1">
      <alignment horizontal="center" vertical="center" wrapText="1"/>
    </xf>
    <xf numFmtId="9" fontId="34" fillId="0" borderId="20" xfId="44" applyFont="1" applyFill="1" applyBorder="1" applyAlignment="1">
      <alignment horizontal="center" vertical="center" wrapText="1"/>
    </xf>
    <xf numFmtId="43" fontId="34" fillId="0" borderId="50" xfId="28" applyFont="1" applyFill="1" applyBorder="1" applyAlignment="1">
      <alignment vertical="center" wrapText="1"/>
    </xf>
    <xf numFmtId="9" fontId="34" fillId="0" borderId="50" xfId="44" applyFont="1" applyFill="1" applyBorder="1" applyAlignment="1">
      <alignment horizontal="center" vertical="center" wrapText="1"/>
    </xf>
    <xf numFmtId="43" fontId="34" fillId="0" borderId="50" xfId="28" applyFont="1" applyFill="1" applyBorder="1" applyAlignment="1">
      <alignment horizontal="right" vertical="center" wrapText="1"/>
    </xf>
    <xf numFmtId="43" fontId="34" fillId="0" borderId="24" xfId="28" applyFont="1" applyFill="1" applyBorder="1" applyAlignment="1">
      <alignment vertical="center" wrapText="1"/>
    </xf>
    <xf numFmtId="0" fontId="34" fillId="0" borderId="20" xfId="39" applyFont="1" applyFill="1" applyBorder="1" applyAlignment="1">
      <alignment vertical="center" wrapText="1"/>
    </xf>
    <xf numFmtId="8" fontId="33" fillId="26" borderId="10" xfId="0" applyNumberFormat="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/>
    </xf>
    <xf numFmtId="0" fontId="32" fillId="26" borderId="10" xfId="0" applyFont="1" applyFill="1" applyBorder="1" applyAlignment="1">
      <alignment horizontal="center" vertical="center" wrapText="1"/>
    </xf>
    <xf numFmtId="0" fontId="33" fillId="26" borderId="16" xfId="0" applyFont="1" applyFill="1" applyBorder="1" applyAlignment="1">
      <alignment vertical="center" wrapText="1"/>
    </xf>
    <xf numFmtId="0" fontId="33" fillId="26" borderId="16" xfId="0" applyFont="1" applyFill="1" applyBorder="1" applyAlignment="1">
      <alignment horizontal="left" vertical="center" wrapText="1"/>
    </xf>
    <xf numFmtId="8" fontId="33" fillId="26" borderId="16" xfId="0" applyNumberFormat="1" applyFont="1" applyFill="1" applyBorder="1" applyAlignment="1">
      <alignment horizontal="right" vertical="center" wrapText="1"/>
    </xf>
    <xf numFmtId="9" fontId="34" fillId="0" borderId="16" xfId="44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2" fillId="26" borderId="16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166" fontId="34" fillId="0" borderId="10" xfId="28" applyNumberFormat="1" applyFont="1" applyFill="1" applyBorder="1" applyAlignment="1">
      <alignment horizontal="right" vertical="center" wrapText="1"/>
    </xf>
    <xf numFmtId="166" fontId="34" fillId="0" borderId="20" xfId="28" applyNumberFormat="1" applyFont="1" applyFill="1" applyBorder="1" applyAlignment="1">
      <alignment horizontal="right" vertical="center" wrapText="1"/>
    </xf>
    <xf numFmtId="166" fontId="34" fillId="0" borderId="27" xfId="28" applyNumberFormat="1" applyFont="1" applyFill="1" applyBorder="1" applyAlignment="1">
      <alignment horizontal="right" vertical="center" wrapText="1"/>
    </xf>
    <xf numFmtId="43" fontId="0" fillId="0" borderId="0" xfId="28" applyFont="1"/>
    <xf numFmtId="43" fontId="41" fillId="0" borderId="0" xfId="28" applyFont="1"/>
    <xf numFmtId="43" fontId="24" fillId="0" borderId="11" xfId="28" applyFont="1" applyFill="1" applyBorder="1" applyAlignment="1">
      <alignment horizontal="right" vertical="center" wrapText="1"/>
    </xf>
    <xf numFmtId="0" fontId="25" fillId="24" borderId="55" xfId="41" applyFont="1" applyFill="1" applyBorder="1" applyAlignment="1">
      <alignment horizontal="center" vertical="center" wrapText="1"/>
    </xf>
    <xf numFmtId="43" fontId="0" fillId="0" borderId="10" xfId="28" applyFont="1" applyBorder="1" applyAlignment="1">
      <alignment vertical="center"/>
    </xf>
    <xf numFmtId="43" fontId="24" fillId="0" borderId="10" xfId="28" applyFont="1" applyFill="1" applyBorder="1" applyAlignment="1">
      <alignment horizontal="right" vertical="center" wrapText="1"/>
    </xf>
    <xf numFmtId="0" fontId="24" fillId="0" borderId="15" xfId="41" applyFont="1" applyBorder="1" applyAlignment="1">
      <alignment vertical="center" wrapText="1"/>
    </xf>
    <xf numFmtId="43" fontId="41" fillId="0" borderId="16" xfId="28" applyFont="1" applyBorder="1" applyAlignment="1">
      <alignment vertical="center"/>
    </xf>
    <xf numFmtId="43" fontId="41" fillId="0" borderId="17" xfId="28" applyFont="1" applyBorder="1" applyAlignment="1">
      <alignment vertical="center"/>
    </xf>
    <xf numFmtId="0" fontId="24" fillId="0" borderId="12" xfId="41" applyFont="1" applyBorder="1" applyAlignment="1">
      <alignment vertical="center" wrapText="1"/>
    </xf>
    <xf numFmtId="43" fontId="0" fillId="0" borderId="11" xfId="28" applyFont="1" applyBorder="1" applyAlignment="1">
      <alignment vertical="center"/>
    </xf>
    <xf numFmtId="0" fontId="25" fillId="24" borderId="13" xfId="41" applyFont="1" applyFill="1" applyBorder="1" applyAlignment="1">
      <alignment horizontal="right" vertical="center" wrapText="1"/>
    </xf>
    <xf numFmtId="164" fontId="25" fillId="24" borderId="20" xfId="41" applyNumberFormat="1" applyFont="1" applyFill="1" applyBorder="1" applyAlignment="1">
      <alignment horizontal="right" vertical="center" wrapText="1"/>
    </xf>
    <xf numFmtId="14" fontId="33" fillId="26" borderId="10" xfId="0" applyNumberFormat="1" applyFont="1" applyFill="1" applyBorder="1" applyAlignment="1">
      <alignment horizontal="right" vertical="center" wrapText="1"/>
    </xf>
    <xf numFmtId="0" fontId="25" fillId="24" borderId="23" xfId="41" applyFont="1" applyFill="1" applyBorder="1" applyAlignment="1">
      <alignment horizontal="center" vertical="center" wrapText="1"/>
    </xf>
    <xf numFmtId="166" fontId="39" fillId="24" borderId="10" xfId="28" applyNumberFormat="1" applyFont="1" applyFill="1" applyBorder="1" applyAlignment="1">
      <alignment horizontal="center" vertical="center" wrapText="1"/>
    </xf>
    <xf numFmtId="166" fontId="39" fillId="24" borderId="21" xfId="28" applyNumberFormat="1" applyFont="1" applyFill="1" applyBorder="1" applyAlignment="1">
      <alignment horizontal="center" vertical="center" wrapText="1"/>
    </xf>
    <xf numFmtId="0" fontId="24" fillId="0" borderId="0" xfId="40" applyFont="1" applyAlignment="1">
      <alignment horizontal="left" vertical="center" wrapText="1"/>
    </xf>
    <xf numFmtId="0" fontId="24" fillId="0" borderId="10" xfId="41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/>
    </xf>
    <xf numFmtId="0" fontId="24" fillId="0" borderId="0" xfId="41" applyFont="1" applyAlignment="1">
      <alignment horizontal="left" vertical="center" wrapText="1"/>
    </xf>
    <xf numFmtId="0" fontId="24" fillId="0" borderId="30" xfId="41" applyFont="1" applyBorder="1" applyAlignment="1">
      <alignment horizontal="center" vertical="center"/>
    </xf>
    <xf numFmtId="0" fontId="24" fillId="0" borderId="31" xfId="41" applyFont="1" applyBorder="1" applyAlignment="1">
      <alignment horizontal="center" vertical="center"/>
    </xf>
    <xf numFmtId="0" fontId="24" fillId="0" borderId="32" xfId="41" applyFont="1" applyBorder="1" applyAlignment="1">
      <alignment horizontal="center" vertical="center"/>
    </xf>
    <xf numFmtId="0" fontId="25" fillId="24" borderId="33" xfId="41" applyFont="1" applyFill="1" applyBorder="1" applyAlignment="1">
      <alignment horizontal="center" vertical="center" wrapText="1"/>
    </xf>
    <xf numFmtId="0" fontId="25" fillId="24" borderId="34" xfId="41" applyFont="1" applyFill="1" applyBorder="1" applyAlignment="1">
      <alignment horizontal="center" vertical="center" wrapText="1"/>
    </xf>
    <xf numFmtId="0" fontId="25" fillId="24" borderId="23" xfId="41" applyFont="1" applyFill="1" applyBorder="1" applyAlignment="1">
      <alignment horizontal="center" vertical="center" wrapText="1"/>
    </xf>
    <xf numFmtId="0" fontId="26" fillId="0" borderId="35" xfId="41" applyFont="1" applyFill="1" applyBorder="1" applyAlignment="1">
      <alignment horizontal="center" vertical="center" wrapText="1"/>
    </xf>
    <xf numFmtId="0" fontId="29" fillId="0" borderId="21" xfId="41" applyFont="1" applyFill="1" applyBorder="1" applyAlignment="1">
      <alignment horizontal="center" vertical="center" wrapText="1"/>
    </xf>
    <xf numFmtId="0" fontId="25" fillId="24" borderId="15" xfId="41" applyFont="1" applyFill="1" applyBorder="1" applyAlignment="1">
      <alignment horizontal="center" vertical="center" wrapText="1"/>
    </xf>
    <xf numFmtId="0" fontId="25" fillId="24" borderId="16" xfId="41" applyFont="1" applyFill="1" applyBorder="1" applyAlignment="1">
      <alignment horizontal="center" vertical="center" wrapText="1"/>
    </xf>
    <xf numFmtId="0" fontId="25" fillId="24" borderId="17" xfId="41" applyFont="1" applyFill="1" applyBorder="1" applyAlignment="1">
      <alignment horizontal="center" vertical="center" wrapText="1"/>
    </xf>
    <xf numFmtId="14" fontId="24" fillId="0" borderId="20" xfId="41" applyNumberFormat="1" applyFont="1" applyFill="1" applyBorder="1" applyAlignment="1">
      <alignment horizontal="center" vertical="center" wrapText="1"/>
    </xf>
    <xf numFmtId="14" fontId="24" fillId="0" borderId="14" xfId="41" applyNumberFormat="1" applyFont="1" applyFill="1" applyBorder="1" applyAlignment="1">
      <alignment horizontal="center" vertical="center" wrapText="1"/>
    </xf>
    <xf numFmtId="43" fontId="34" fillId="0" borderId="43" xfId="28" applyFont="1" applyFill="1" applyBorder="1" applyAlignment="1">
      <alignment horizontal="center" vertical="center" wrapText="1"/>
    </xf>
    <xf numFmtId="43" fontId="34" fillId="0" borderId="44" xfId="28" applyFont="1" applyFill="1" applyBorder="1" applyAlignment="1">
      <alignment horizontal="center" vertical="center" wrapText="1"/>
    </xf>
    <xf numFmtId="166" fontId="39" fillId="24" borderId="10" xfId="28" applyNumberFormat="1" applyFont="1" applyFill="1" applyBorder="1" applyAlignment="1">
      <alignment horizontal="center" vertical="center" wrapText="1"/>
    </xf>
    <xf numFmtId="166" fontId="39" fillId="24" borderId="21" xfId="28" applyNumberFormat="1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4" fillId="0" borderId="36" xfId="48" applyFont="1" applyFill="1" applyBorder="1" applyAlignment="1">
      <alignment horizontal="left" vertical="center" wrapText="1"/>
    </xf>
    <xf numFmtId="0" fontId="34" fillId="0" borderId="38" xfId="48" applyFont="1" applyFill="1" applyBorder="1" applyAlignment="1">
      <alignment horizontal="left" vertical="center" wrapText="1"/>
    </xf>
    <xf numFmtId="0" fontId="34" fillId="0" borderId="37" xfId="48" applyFont="1" applyFill="1" applyBorder="1" applyAlignment="1">
      <alignment horizontal="left" vertical="center" wrapText="1"/>
    </xf>
    <xf numFmtId="0" fontId="34" fillId="0" borderId="0" xfId="48" applyFont="1"/>
    <xf numFmtId="0" fontId="34" fillId="0" borderId="0" xfId="48" applyFont="1" applyBorder="1"/>
    <xf numFmtId="0" fontId="35" fillId="24" borderId="52" xfId="48" applyFont="1" applyFill="1" applyBorder="1" applyAlignment="1">
      <alignment horizontal="left" vertical="center" wrapText="1"/>
    </xf>
    <xf numFmtId="0" fontId="35" fillId="24" borderId="53" xfId="48" applyFont="1" applyFill="1" applyBorder="1" applyAlignment="1">
      <alignment horizontal="left" vertical="center" wrapText="1"/>
    </xf>
    <xf numFmtId="0" fontId="35" fillId="24" borderId="54" xfId="48" applyFont="1" applyFill="1" applyBorder="1" applyAlignment="1">
      <alignment horizontal="left" vertical="center" wrapText="1"/>
    </xf>
    <xf numFmtId="0" fontId="36" fillId="0" borderId="0" xfId="48" applyFont="1"/>
    <xf numFmtId="0" fontId="36" fillId="0" borderId="0" xfId="48" applyFont="1" applyBorder="1"/>
    <xf numFmtId="0" fontId="35" fillId="24" borderId="12" xfId="48" applyFont="1" applyFill="1" applyBorder="1" applyAlignment="1">
      <alignment horizontal="center" vertical="center" wrapText="1"/>
    </xf>
    <xf numFmtId="0" fontId="35" fillId="24" borderId="10" xfId="48" applyFont="1" applyFill="1" applyBorder="1" applyAlignment="1">
      <alignment horizontal="center" vertical="center" wrapText="1"/>
    </xf>
    <xf numFmtId="0" fontId="35" fillId="24" borderId="10" xfId="48" applyFont="1" applyFill="1" applyBorder="1" applyAlignment="1">
      <alignment horizontal="center" vertical="center"/>
    </xf>
    <xf numFmtId="0" fontId="35" fillId="24" borderId="10" xfId="48" applyFont="1" applyFill="1" applyBorder="1" applyAlignment="1">
      <alignment horizontal="center" vertical="center" wrapText="1"/>
    </xf>
    <xf numFmtId="0" fontId="35" fillId="24" borderId="10" xfId="48" applyFont="1" applyFill="1" applyBorder="1" applyAlignment="1">
      <alignment horizontal="right" vertical="center" wrapText="1"/>
    </xf>
    <xf numFmtId="0" fontId="35" fillId="24" borderId="11" xfId="48" applyFont="1" applyFill="1" applyBorder="1" applyAlignment="1">
      <alignment horizontal="center" vertical="center" wrapText="1"/>
    </xf>
    <xf numFmtId="0" fontId="35" fillId="24" borderId="51" xfId="48" applyFont="1" applyFill="1" applyBorder="1" applyAlignment="1">
      <alignment horizontal="center" vertical="center" wrapText="1"/>
    </xf>
    <xf numFmtId="0" fontId="35" fillId="24" borderId="21" xfId="48" applyFont="1" applyFill="1" applyBorder="1" applyAlignment="1">
      <alignment horizontal="center" vertical="center" wrapText="1"/>
    </xf>
    <xf numFmtId="10" fontId="39" fillId="24" borderId="21" xfId="48" applyNumberFormat="1" applyFont="1" applyFill="1" applyBorder="1" applyAlignment="1">
      <alignment horizontal="center" vertical="center" wrapText="1"/>
    </xf>
    <xf numFmtId="10" fontId="35" fillId="24" borderId="21" xfId="48" applyNumberFormat="1" applyFont="1" applyFill="1" applyBorder="1" applyAlignment="1">
      <alignment horizontal="center" vertical="center" wrapText="1"/>
    </xf>
    <xf numFmtId="0" fontId="35" fillId="24" borderId="21" xfId="48" applyFont="1" applyFill="1" applyBorder="1" applyAlignment="1">
      <alignment horizontal="center" vertical="center" wrapText="1"/>
    </xf>
    <xf numFmtId="0" fontId="35" fillId="24" borderId="22" xfId="48" applyFont="1" applyFill="1" applyBorder="1" applyAlignment="1">
      <alignment horizontal="center" vertical="center" wrapText="1"/>
    </xf>
    <xf numFmtId="0" fontId="34" fillId="0" borderId="16" xfId="48" applyFont="1" applyFill="1" applyBorder="1" applyAlignment="1">
      <alignment vertical="center" wrapText="1"/>
    </xf>
    <xf numFmtId="0" fontId="34" fillId="0" borderId="16" xfId="48" applyFont="1" applyFill="1" applyBorder="1" applyAlignment="1">
      <alignment horizontal="center" vertical="center" wrapText="1"/>
    </xf>
    <xf numFmtId="0" fontId="34" fillId="0" borderId="16" xfId="48" applyFont="1" applyFill="1" applyBorder="1" applyAlignment="1">
      <alignment horizontal="left" vertical="center" wrapText="1"/>
    </xf>
    <xf numFmtId="0" fontId="34" fillId="0" borderId="17" xfId="48" applyFont="1" applyFill="1" applyBorder="1" applyAlignment="1">
      <alignment vertical="center" wrapText="1"/>
    </xf>
    <xf numFmtId="0" fontId="34" fillId="0" borderId="10" xfId="48" applyFont="1" applyFill="1" applyBorder="1" applyAlignment="1">
      <alignment vertical="center" wrapText="1"/>
    </xf>
    <xf numFmtId="0" fontId="34" fillId="0" borderId="11" xfId="48" applyFont="1" applyFill="1" applyBorder="1" applyAlignment="1">
      <alignment vertical="center" wrapText="1"/>
    </xf>
    <xf numFmtId="0" fontId="34" fillId="0" borderId="20" xfId="48" applyFont="1" applyFill="1" applyBorder="1" applyAlignment="1">
      <alignment vertical="center" wrapText="1"/>
    </xf>
    <xf numFmtId="0" fontId="34" fillId="0" borderId="14" xfId="48" applyFont="1" applyFill="1" applyBorder="1" applyAlignment="1">
      <alignment vertical="center" wrapText="1"/>
    </xf>
    <xf numFmtId="0" fontId="34" fillId="0" borderId="49" xfId="48" applyFont="1" applyFill="1" applyBorder="1" applyAlignment="1">
      <alignment vertical="center" wrapText="1"/>
    </xf>
    <xf numFmtId="0" fontId="34" fillId="0" borderId="50" xfId="48" applyFont="1" applyFill="1" applyBorder="1" applyAlignment="1">
      <alignment vertical="center" wrapText="1"/>
    </xf>
    <xf numFmtId="0" fontId="34" fillId="0" borderId="50" xfId="48" applyFont="1" applyFill="1" applyBorder="1" applyAlignment="1">
      <alignment horizontal="center" vertical="center" wrapText="1"/>
    </xf>
    <xf numFmtId="166" fontId="34" fillId="0" borderId="50" xfId="48" applyNumberFormat="1" applyFont="1" applyFill="1" applyBorder="1" applyAlignment="1">
      <alignment horizontal="center" vertical="center" wrapText="1"/>
    </xf>
    <xf numFmtId="10" fontId="34" fillId="0" borderId="50" xfId="48" applyNumberFormat="1" applyFont="1" applyFill="1" applyBorder="1" applyAlignment="1">
      <alignment vertical="center" wrapText="1"/>
    </xf>
    <xf numFmtId="0" fontId="34" fillId="0" borderId="50" xfId="48" applyFont="1" applyFill="1" applyBorder="1" applyAlignment="1">
      <alignment horizontal="right" vertical="center" wrapText="1"/>
    </xf>
    <xf numFmtId="0" fontId="34" fillId="0" borderId="24" xfId="48" applyFont="1" applyFill="1" applyBorder="1" applyAlignment="1">
      <alignment vertical="center" wrapText="1"/>
    </xf>
    <xf numFmtId="0" fontId="35" fillId="24" borderId="15" xfId="48" applyFont="1" applyFill="1" applyBorder="1" applyAlignment="1">
      <alignment vertical="center" wrapText="1"/>
    </xf>
    <xf numFmtId="0" fontId="39" fillId="24" borderId="16" xfId="48" applyFont="1" applyFill="1" applyBorder="1" applyAlignment="1">
      <alignment vertical="center" wrapText="1"/>
    </xf>
    <xf numFmtId="0" fontId="39" fillId="24" borderId="17" xfId="48" applyFont="1" applyFill="1" applyBorder="1" applyAlignment="1">
      <alignment vertical="center" wrapText="1"/>
    </xf>
    <xf numFmtId="0" fontId="39" fillId="24" borderId="12" xfId="48" applyFont="1" applyFill="1" applyBorder="1" applyAlignment="1">
      <alignment horizontal="center" vertical="center" wrapText="1"/>
    </xf>
    <xf numFmtId="0" fontId="39" fillId="24" borderId="10" xfId="48" applyFont="1" applyFill="1" applyBorder="1" applyAlignment="1">
      <alignment horizontal="center" vertical="center" wrapText="1"/>
    </xf>
    <xf numFmtId="166" fontId="39" fillId="24" borderId="10" xfId="48" applyNumberFormat="1" applyFont="1" applyFill="1" applyBorder="1" applyAlignment="1">
      <alignment horizontal="center" vertical="center" wrapText="1"/>
    </xf>
    <xf numFmtId="0" fontId="39" fillId="24" borderId="39" xfId="48" applyFont="1" applyFill="1" applyBorder="1" applyAlignment="1">
      <alignment horizontal="center" vertical="center"/>
    </xf>
    <xf numFmtId="0" fontId="39" fillId="24" borderId="40" xfId="48" applyFont="1" applyFill="1" applyBorder="1" applyAlignment="1">
      <alignment horizontal="center" vertical="center"/>
    </xf>
    <xf numFmtId="0" fontId="39" fillId="24" borderId="26" xfId="48" applyFont="1" applyFill="1" applyBorder="1" applyAlignment="1">
      <alignment horizontal="center" vertical="center"/>
    </xf>
    <xf numFmtId="0" fontId="39" fillId="24" borderId="10" xfId="48" applyFont="1" applyFill="1" applyBorder="1" applyAlignment="1">
      <alignment horizontal="right" vertical="center" wrapText="1"/>
    </xf>
    <xf numFmtId="0" fontId="39" fillId="24" borderId="11" xfId="48" applyFont="1" applyFill="1" applyBorder="1" applyAlignment="1">
      <alignment horizontal="center" vertical="center" wrapText="1"/>
    </xf>
    <xf numFmtId="10" fontId="39" fillId="24" borderId="10" xfId="48" applyNumberFormat="1" applyFont="1" applyFill="1" applyBorder="1" applyAlignment="1">
      <alignment horizontal="center" vertical="center" wrapText="1"/>
    </xf>
    <xf numFmtId="0" fontId="39" fillId="24" borderId="10" xfId="48" applyFont="1" applyFill="1" applyBorder="1" applyAlignment="1">
      <alignment horizontal="center" vertical="center" wrapText="1"/>
    </xf>
    <xf numFmtId="0" fontId="34" fillId="25" borderId="10" xfId="48" applyFont="1" applyFill="1" applyBorder="1" applyAlignment="1">
      <alignment vertical="center" wrapText="1"/>
    </xf>
    <xf numFmtId="6" fontId="34" fillId="0" borderId="10" xfId="48" applyNumberFormat="1" applyFont="1" applyFill="1" applyBorder="1" applyAlignment="1">
      <alignment vertical="center" wrapText="1"/>
    </xf>
    <xf numFmtId="6" fontId="34" fillId="0" borderId="11" xfId="48" applyNumberFormat="1" applyFont="1" applyFill="1" applyBorder="1" applyAlignment="1">
      <alignment vertical="center" wrapText="1"/>
    </xf>
    <xf numFmtId="0" fontId="34" fillId="0" borderId="45" xfId="48" applyFont="1" applyFill="1" applyBorder="1" applyAlignment="1">
      <alignment vertical="center" wrapText="1"/>
    </xf>
    <xf numFmtId="0" fontId="34" fillId="0" borderId="46" xfId="48" applyFont="1" applyFill="1" applyBorder="1" applyAlignment="1">
      <alignment vertical="center" wrapText="1"/>
    </xf>
    <xf numFmtId="0" fontId="34" fillId="0" borderId="46" xfId="48" applyFont="1" applyFill="1" applyBorder="1" applyAlignment="1">
      <alignment horizontal="center" vertical="center" wrapText="1"/>
    </xf>
    <xf numFmtId="10" fontId="34" fillId="0" borderId="46" xfId="48" applyNumberFormat="1" applyFont="1" applyFill="1" applyBorder="1" applyAlignment="1">
      <alignment vertical="center" wrapText="1"/>
    </xf>
    <xf numFmtId="0" fontId="34" fillId="0" borderId="46" xfId="48" applyFont="1" applyFill="1" applyBorder="1" applyAlignment="1">
      <alignment horizontal="right" vertical="center" wrapText="1"/>
    </xf>
    <xf numFmtId="0" fontId="34" fillId="0" borderId="47" xfId="48" applyFont="1" applyFill="1" applyBorder="1" applyAlignment="1">
      <alignment vertical="center" wrapText="1"/>
    </xf>
    <xf numFmtId="0" fontId="35" fillId="24" borderId="16" xfId="48" applyFont="1" applyFill="1" applyBorder="1" applyAlignment="1">
      <alignment vertical="center" wrapText="1"/>
    </xf>
    <xf numFmtId="0" fontId="35" fillId="24" borderId="17" xfId="48" applyFont="1" applyFill="1" applyBorder="1" applyAlignment="1">
      <alignment vertical="center" wrapText="1"/>
    </xf>
    <xf numFmtId="0" fontId="39" fillId="24" borderId="10" xfId="48" applyFont="1" applyFill="1" applyBorder="1" applyAlignment="1">
      <alignment horizontal="center" vertical="center"/>
    </xf>
    <xf numFmtId="0" fontId="34" fillId="0" borderId="13" xfId="48" applyFont="1" applyFill="1" applyBorder="1" applyAlignment="1">
      <alignment vertical="center" wrapText="1"/>
    </xf>
    <xf numFmtId="10" fontId="34" fillId="0" borderId="20" xfId="48" applyNumberFormat="1" applyFont="1" applyFill="1" applyBorder="1" applyAlignment="1">
      <alignment vertical="center" wrapText="1"/>
    </xf>
    <xf numFmtId="0" fontId="39" fillId="24" borderId="36" xfId="48" applyFont="1" applyFill="1" applyBorder="1" applyAlignment="1">
      <alignment horizontal="center" vertical="center" wrapText="1"/>
    </xf>
    <xf numFmtId="0" fontId="39" fillId="24" borderId="37" xfId="48" applyFont="1" applyFill="1" applyBorder="1" applyAlignment="1">
      <alignment horizontal="center" vertical="center" wrapText="1"/>
    </xf>
    <xf numFmtId="0" fontId="39" fillId="24" borderId="21" xfId="48" applyFont="1" applyFill="1" applyBorder="1" applyAlignment="1">
      <alignment horizontal="right" vertical="center" wrapText="1"/>
    </xf>
    <xf numFmtId="0" fontId="39" fillId="24" borderId="22" xfId="48" applyFont="1" applyFill="1" applyBorder="1" applyAlignment="1">
      <alignment horizontal="center" vertical="center" wrapText="1"/>
    </xf>
    <xf numFmtId="0" fontId="39" fillId="24" borderId="41" xfId="48" applyFont="1" applyFill="1" applyBorder="1" applyAlignment="1">
      <alignment horizontal="center" vertical="center" wrapText="1"/>
    </xf>
    <xf numFmtId="0" fontId="39" fillId="24" borderId="42" xfId="48" applyFont="1" applyFill="1" applyBorder="1" applyAlignment="1">
      <alignment horizontal="center" vertical="center" wrapText="1"/>
    </xf>
    <xf numFmtId="4" fontId="39" fillId="24" borderId="10" xfId="48" applyNumberFormat="1" applyFont="1" applyFill="1" applyBorder="1" applyAlignment="1">
      <alignment horizontal="center" vertical="center" wrapText="1"/>
    </xf>
    <xf numFmtId="0" fontId="39" fillId="24" borderId="28" xfId="48" applyFont="1" applyFill="1" applyBorder="1" applyAlignment="1">
      <alignment horizontal="right" vertical="center" wrapText="1"/>
    </xf>
    <xf numFmtId="0" fontId="39" fillId="24" borderId="29" xfId="48" applyFont="1" applyFill="1" applyBorder="1" applyAlignment="1">
      <alignment horizontal="center" vertical="center" wrapText="1"/>
    </xf>
    <xf numFmtId="0" fontId="34" fillId="0" borderId="43" xfId="48" applyFont="1" applyFill="1" applyBorder="1" applyAlignment="1">
      <alignment horizontal="center" vertical="center" wrapText="1"/>
    </xf>
    <xf numFmtId="0" fontId="34" fillId="0" borderId="44" xfId="48" applyFont="1" applyFill="1" applyBorder="1" applyAlignment="1">
      <alignment horizontal="center" vertical="center" wrapText="1"/>
    </xf>
    <xf numFmtId="4" fontId="34" fillId="0" borderId="20" xfId="48" applyNumberFormat="1" applyFont="1" applyFill="1" applyBorder="1" applyAlignment="1">
      <alignment vertical="center" wrapText="1"/>
    </xf>
    <xf numFmtId="10" fontId="34" fillId="0" borderId="20" xfId="48" applyNumberFormat="1" applyFont="1" applyFill="1" applyBorder="1" applyAlignment="1">
      <alignment horizontal="right" vertical="center" wrapText="1"/>
    </xf>
    <xf numFmtId="0" fontId="34" fillId="0" borderId="20" xfId="48" applyFont="1" applyFill="1" applyBorder="1" applyAlignment="1">
      <alignment horizontal="right" vertical="center" wrapText="1"/>
    </xf>
    <xf numFmtId="0" fontId="39" fillId="24" borderId="15" xfId="48" applyFont="1" applyFill="1" applyBorder="1" applyAlignment="1">
      <alignment vertical="center" wrapText="1"/>
    </xf>
    <xf numFmtId="0" fontId="39" fillId="24" borderId="10" xfId="48" applyFont="1" applyFill="1" applyBorder="1" applyAlignment="1">
      <alignment horizontal="right" vertical="center" wrapText="1"/>
    </xf>
    <xf numFmtId="0" fontId="39" fillId="24" borderId="39" xfId="48" applyFont="1" applyFill="1" applyBorder="1" applyAlignment="1">
      <alignment horizontal="center" vertical="center" wrapText="1"/>
    </xf>
    <xf numFmtId="0" fontId="39" fillId="24" borderId="26" xfId="48" applyFont="1" applyFill="1" applyBorder="1" applyAlignment="1">
      <alignment horizontal="center" vertical="center" wrapText="1"/>
    </xf>
    <xf numFmtId="0" fontId="39" fillId="24" borderId="11" xfId="48" applyFont="1" applyFill="1" applyBorder="1" applyAlignment="1">
      <alignment horizontal="center" vertical="center" wrapText="1"/>
    </xf>
    <xf numFmtId="0" fontId="39" fillId="24" borderId="51" xfId="48" applyFont="1" applyFill="1" applyBorder="1" applyAlignment="1">
      <alignment horizontal="center" vertical="center" wrapText="1"/>
    </xf>
    <xf numFmtId="0" fontId="39" fillId="24" borderId="21" xfId="48" applyFont="1" applyFill="1" applyBorder="1" applyAlignment="1">
      <alignment horizontal="center" vertical="center" wrapText="1"/>
    </xf>
    <xf numFmtId="166" fontId="39" fillId="24" borderId="21" xfId="48" applyNumberFormat="1" applyFont="1" applyFill="1" applyBorder="1" applyAlignment="1">
      <alignment horizontal="center" vertical="center" wrapText="1"/>
    </xf>
    <xf numFmtId="166" fontId="39" fillId="24" borderId="21" xfId="48" applyNumberFormat="1" applyFont="1" applyFill="1" applyBorder="1" applyAlignment="1">
      <alignment horizontal="center" vertical="center" wrapText="1"/>
    </xf>
    <xf numFmtId="0" fontId="39" fillId="24" borderId="21" xfId="48" applyFont="1" applyFill="1" applyBorder="1" applyAlignment="1">
      <alignment horizontal="center" vertical="center" wrapText="1"/>
    </xf>
    <xf numFmtId="0" fontId="39" fillId="0" borderId="17" xfId="48" applyFont="1" applyFill="1" applyBorder="1" applyAlignment="1">
      <alignment horizontal="center" vertical="center" wrapText="1"/>
    </xf>
    <xf numFmtId="0" fontId="34" fillId="0" borderId="10" xfId="48" applyFont="1" applyFill="1" applyBorder="1" applyAlignment="1">
      <alignment horizontal="center" vertical="center" wrapText="1"/>
    </xf>
    <xf numFmtId="0" fontId="39" fillId="0" borderId="11" xfId="48" applyFont="1" applyFill="1" applyBorder="1" applyAlignment="1">
      <alignment horizontal="center" vertical="center" wrapText="1"/>
    </xf>
    <xf numFmtId="0" fontId="34" fillId="0" borderId="10" xfId="48" applyFont="1" applyFill="1" applyBorder="1" applyAlignment="1">
      <alignment horizontal="left" vertical="center" wrapText="1"/>
    </xf>
    <xf numFmtId="14" fontId="34" fillId="0" borderId="10" xfId="48" applyNumberFormat="1" applyFont="1" applyFill="1" applyBorder="1" applyAlignment="1">
      <alignment vertical="center" wrapText="1"/>
    </xf>
    <xf numFmtId="0" fontId="34" fillId="0" borderId="20" xfId="48" applyFont="1" applyFill="1" applyBorder="1" applyAlignment="1">
      <alignment horizontal="left" vertical="center" wrapText="1"/>
    </xf>
    <xf numFmtId="0" fontId="39" fillId="0" borderId="20" xfId="48" applyFont="1" applyFill="1" applyBorder="1" applyAlignment="1">
      <alignment horizontal="center" vertical="center" wrapText="1"/>
    </xf>
    <xf numFmtId="0" fontId="34" fillId="0" borderId="20" xfId="48" applyFont="1" applyFill="1" applyBorder="1" applyAlignment="1">
      <alignment horizontal="center" vertical="center" wrapText="1"/>
    </xf>
    <xf numFmtId="14" fontId="34" fillId="0" borderId="20" xfId="48" applyNumberFormat="1" applyFont="1" applyFill="1" applyBorder="1" applyAlignment="1">
      <alignment vertical="center" wrapText="1"/>
    </xf>
    <xf numFmtId="0" fontId="39" fillId="0" borderId="14" xfId="48" applyFont="1" applyFill="1" applyBorder="1" applyAlignment="1">
      <alignment horizontal="center" vertical="center" wrapText="1"/>
    </xf>
    <xf numFmtId="0" fontId="39" fillId="24" borderId="15" xfId="48" applyFont="1" applyFill="1" applyBorder="1" applyAlignment="1">
      <alignment horizontal="left" vertical="center" wrapText="1"/>
    </xf>
    <xf numFmtId="0" fontId="39" fillId="24" borderId="16" xfId="48" applyFont="1" applyFill="1" applyBorder="1" applyAlignment="1">
      <alignment horizontal="left" vertical="center" wrapText="1"/>
    </xf>
    <xf numFmtId="0" fontId="39" fillId="24" borderId="17" xfId="48" applyFont="1" applyFill="1" applyBorder="1" applyAlignment="1">
      <alignment horizontal="left" vertical="center" wrapText="1"/>
    </xf>
    <xf numFmtId="0" fontId="34" fillId="0" borderId="0" xfId="48" applyFont="1" applyFill="1" applyBorder="1" applyAlignment="1">
      <alignment vertical="center" wrapText="1"/>
    </xf>
    <xf numFmtId="0" fontId="34" fillId="0" borderId="0" xfId="48" applyFont="1" applyFill="1" applyBorder="1" applyAlignment="1">
      <alignment horizontal="center" vertical="center" wrapText="1"/>
    </xf>
    <xf numFmtId="4" fontId="34" fillId="0" borderId="0" xfId="48" applyNumberFormat="1" applyFont="1" applyFill="1" applyBorder="1" applyAlignment="1">
      <alignment vertical="center" wrapText="1"/>
    </xf>
    <xf numFmtId="10" fontId="34" fillId="0" borderId="0" xfId="48" applyNumberFormat="1" applyFont="1" applyFill="1" applyBorder="1" applyAlignment="1">
      <alignment vertical="center" wrapText="1"/>
    </xf>
    <xf numFmtId="10" fontId="34" fillId="0" borderId="0" xfId="48" applyNumberFormat="1" applyFont="1" applyFill="1" applyBorder="1" applyAlignment="1">
      <alignment horizontal="right" vertical="center" wrapText="1"/>
    </xf>
    <xf numFmtId="0" fontId="34" fillId="0" borderId="0" xfId="48" applyFont="1" applyFill="1" applyBorder="1" applyAlignment="1">
      <alignment horizontal="right" vertical="center" wrapText="1"/>
    </xf>
    <xf numFmtId="10" fontId="39" fillId="24" borderId="10" xfId="48" applyNumberFormat="1" applyFont="1" applyFill="1" applyBorder="1" applyAlignment="1">
      <alignment horizontal="right" vertical="center" wrapText="1"/>
    </xf>
    <xf numFmtId="0" fontId="39" fillId="24" borderId="22" xfId="48" applyFont="1" applyFill="1" applyBorder="1" applyAlignment="1">
      <alignment horizontal="center" vertical="center" wrapText="1"/>
    </xf>
    <xf numFmtId="0" fontId="39" fillId="24" borderId="29" xfId="48" applyFont="1" applyFill="1" applyBorder="1" applyAlignment="1">
      <alignment horizontal="center" vertical="center" wrapText="1"/>
    </xf>
    <xf numFmtId="0" fontId="25" fillId="24" borderId="51" xfId="41" applyFont="1" applyFill="1" applyBorder="1" applyAlignment="1">
      <alignment horizontal="center" vertical="center" wrapText="1"/>
    </xf>
    <xf numFmtId="0" fontId="25" fillId="24" borderId="21" xfId="41" applyFont="1" applyFill="1" applyBorder="1" applyAlignment="1">
      <alignment horizontal="center" vertical="center" wrapText="1"/>
    </xf>
    <xf numFmtId="0" fontId="25" fillId="24" borderId="22" xfId="41" applyFont="1" applyFill="1" applyBorder="1" applyAlignment="1">
      <alignment horizontal="center" vertical="center" wrapText="1"/>
    </xf>
    <xf numFmtId="0" fontId="24" fillId="0" borderId="15" xfId="41" quotePrefix="1" applyFont="1" applyBorder="1" applyAlignment="1" applyProtection="1"/>
    <xf numFmtId="164" fontId="24" fillId="0" borderId="16" xfId="41" applyNumberFormat="1" applyFont="1" applyFill="1" applyBorder="1" applyAlignment="1">
      <alignment horizontal="right" vertical="center" wrapText="1"/>
    </xf>
    <xf numFmtId="164" fontId="24" fillId="0" borderId="17" xfId="41" applyNumberFormat="1" applyFont="1" applyFill="1" applyBorder="1" applyAlignment="1">
      <alignment horizontal="right" vertical="center" wrapText="1"/>
    </xf>
    <xf numFmtId="0" fontId="24" fillId="0" borderId="13" xfId="41" applyFont="1" applyBorder="1" applyAlignment="1" applyProtection="1"/>
    <xf numFmtId="164" fontId="24" fillId="0" borderId="20" xfId="41" applyNumberFormat="1" applyFont="1" applyFill="1" applyBorder="1" applyAlignment="1">
      <alignment horizontal="right" vertical="center" wrapText="1"/>
    </xf>
    <xf numFmtId="164" fontId="24" fillId="0" borderId="14" xfId="41" applyNumberFormat="1" applyFont="1" applyFill="1" applyBorder="1" applyAlignment="1">
      <alignment horizontal="right" vertical="center" wrapText="1"/>
    </xf>
    <xf numFmtId="0" fontId="25" fillId="24" borderId="49" xfId="41" applyFont="1" applyFill="1" applyBorder="1" applyAlignment="1">
      <alignment horizontal="center" vertical="center" wrapText="1"/>
    </xf>
    <xf numFmtId="164" fontId="25" fillId="24" borderId="24" xfId="41" applyNumberFormat="1" applyFont="1" applyFill="1" applyBorder="1" applyAlignment="1">
      <alignment horizontal="right" vertical="center" wrapText="1"/>
    </xf>
  </cellXfs>
  <cellStyles count="4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Millares 2 3" xfId="37" xr:uid="{00000000-0005-0000-0000-000024000000}"/>
    <cellStyle name="Neutral 2" xfId="38" xr:uid="{00000000-0005-0000-0000-000025000000}"/>
    <cellStyle name="Normal" xfId="0" builtinId="0"/>
    <cellStyle name="Normal 10" xfId="39" xr:uid="{00000000-0005-0000-0000-000027000000}"/>
    <cellStyle name="Normal 2" xfId="40" xr:uid="{00000000-0005-0000-0000-000028000000}"/>
    <cellStyle name="Normal 2 2" xfId="48" xr:uid="{D43774F3-49AB-4148-A58D-52118E57F078}"/>
    <cellStyle name="Normal 3" xfId="41" xr:uid="{00000000-0005-0000-0000-000029000000}"/>
    <cellStyle name="Note 2" xfId="42" xr:uid="{00000000-0005-0000-0000-00002A000000}"/>
    <cellStyle name="Output 2" xfId="43" xr:uid="{00000000-0005-0000-0000-00002B000000}"/>
    <cellStyle name="Percent" xfId="44" builtinId="5"/>
    <cellStyle name="Title 2" xfId="45" xr:uid="{00000000-0005-0000-0000-00002D000000}"/>
    <cellStyle name="Total 2" xfId="46" xr:uid="{00000000-0005-0000-0000-00002E000000}"/>
    <cellStyle name="Warning Text 2" xfId="47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c\AppData\Local\Microsoft\Windows\INetCache\Content.Outlook\1SESTRAQ\Plan%20de%20Adquisiciones%20EC-L1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del Proyecto"/>
      <sheetName val="Plan de Adquisiciones"/>
      <sheetName val="Detalle Plan de Adquisicion"/>
      <sheetName val="Cod empresas"/>
    </sheetNames>
    <sheetDataSet>
      <sheetData sheetId="0"/>
      <sheetData sheetId="1"/>
      <sheetData sheetId="2">
        <row r="6">
          <cell r="G6">
            <v>1394476.83</v>
          </cell>
          <cell r="H6">
            <v>167337</v>
          </cell>
          <cell r="I6">
            <v>1561813.83</v>
          </cell>
        </row>
        <row r="7">
          <cell r="G7">
            <v>86450</v>
          </cell>
          <cell r="H7">
            <v>10374</v>
          </cell>
          <cell r="I7">
            <v>96824</v>
          </cell>
        </row>
        <row r="8">
          <cell r="G8">
            <v>880000</v>
          </cell>
          <cell r="H8">
            <v>105600</v>
          </cell>
          <cell r="I8">
            <v>985600</v>
          </cell>
        </row>
        <row r="9">
          <cell r="G9">
            <v>388000</v>
          </cell>
          <cell r="H9">
            <v>46560</v>
          </cell>
          <cell r="I9">
            <v>434560</v>
          </cell>
        </row>
        <row r="10">
          <cell r="G10">
            <v>148881.14000000001</v>
          </cell>
          <cell r="H10">
            <v>17865.7</v>
          </cell>
          <cell r="I10">
            <v>166746.84000000003</v>
          </cell>
        </row>
        <row r="11">
          <cell r="G11">
            <v>227782.64</v>
          </cell>
          <cell r="H11">
            <v>27333.919999999998</v>
          </cell>
          <cell r="I11">
            <v>255116.56</v>
          </cell>
        </row>
        <row r="12">
          <cell r="G12">
            <v>969455.46</v>
          </cell>
          <cell r="H12">
            <v>116334.65</v>
          </cell>
          <cell r="I12">
            <v>1085790.1099999999</v>
          </cell>
        </row>
        <row r="13">
          <cell r="G13">
            <v>302517.33</v>
          </cell>
          <cell r="H13">
            <v>36302.080000000002</v>
          </cell>
          <cell r="I13">
            <v>338819.41000000003</v>
          </cell>
        </row>
        <row r="14">
          <cell r="G14">
            <v>2043013.49</v>
          </cell>
          <cell r="H14">
            <v>245161.62</v>
          </cell>
          <cell r="I14">
            <v>2288175.11</v>
          </cell>
        </row>
        <row r="15">
          <cell r="G15">
            <v>1055682.26</v>
          </cell>
          <cell r="H15">
            <v>126681.87</v>
          </cell>
          <cell r="I15">
            <v>1182364.1299999999</v>
          </cell>
        </row>
        <row r="16">
          <cell r="G16">
            <v>570000</v>
          </cell>
          <cell r="H16">
            <v>68400</v>
          </cell>
          <cell r="I16">
            <v>638400</v>
          </cell>
        </row>
        <row r="17">
          <cell r="G17">
            <v>539234.9</v>
          </cell>
          <cell r="H17">
            <v>64708.18</v>
          </cell>
          <cell r="I17">
            <v>603943.08000000007</v>
          </cell>
        </row>
        <row r="18">
          <cell r="G18">
            <v>99888.56</v>
          </cell>
          <cell r="H18">
            <v>11986.63</v>
          </cell>
          <cell r="I18">
            <v>111875.19</v>
          </cell>
        </row>
        <row r="19">
          <cell r="G19">
            <v>412426.49</v>
          </cell>
          <cell r="H19">
            <v>49491.18</v>
          </cell>
          <cell r="I19">
            <v>461917.67</v>
          </cell>
        </row>
        <row r="20">
          <cell r="G20">
            <v>295750</v>
          </cell>
          <cell r="H20">
            <v>35490</v>
          </cell>
          <cell r="I20">
            <v>331240</v>
          </cell>
        </row>
        <row r="21">
          <cell r="G21">
            <v>190000</v>
          </cell>
          <cell r="H21">
            <v>22800</v>
          </cell>
          <cell r="I21">
            <v>212800</v>
          </cell>
        </row>
        <row r="22">
          <cell r="G22">
            <v>1963892.96</v>
          </cell>
          <cell r="H22">
            <v>235667.15</v>
          </cell>
          <cell r="I22">
            <v>2199560.11</v>
          </cell>
        </row>
        <row r="23">
          <cell r="G23">
            <v>375200</v>
          </cell>
          <cell r="H23">
            <v>45024</v>
          </cell>
          <cell r="I23">
            <v>420224</v>
          </cell>
        </row>
        <row r="24">
          <cell r="G24">
            <v>570000</v>
          </cell>
          <cell r="H24">
            <v>68400</v>
          </cell>
          <cell r="I24">
            <v>638400</v>
          </cell>
        </row>
        <row r="25">
          <cell r="G25">
            <v>184000</v>
          </cell>
          <cell r="H25">
            <v>22080</v>
          </cell>
          <cell r="I25">
            <v>206080</v>
          </cell>
        </row>
        <row r="26">
          <cell r="G26">
            <v>291200</v>
          </cell>
          <cell r="H26">
            <v>34944</v>
          </cell>
          <cell r="I26">
            <v>326144</v>
          </cell>
        </row>
        <row r="27">
          <cell r="G27">
            <v>190000</v>
          </cell>
          <cell r="H27">
            <v>22800</v>
          </cell>
          <cell r="I27">
            <v>212800</v>
          </cell>
        </row>
        <row r="28">
          <cell r="G28">
            <v>572670.23</v>
          </cell>
          <cell r="H28">
            <v>65069.3</v>
          </cell>
          <cell r="I28">
            <v>637739.53</v>
          </cell>
        </row>
        <row r="29">
          <cell r="G29">
            <v>336598.79</v>
          </cell>
          <cell r="H29">
            <v>38883.370000000003</v>
          </cell>
          <cell r="I29">
            <v>375482.16</v>
          </cell>
        </row>
        <row r="30">
          <cell r="G30">
            <v>480000</v>
          </cell>
          <cell r="H30">
            <v>57600</v>
          </cell>
          <cell r="I30">
            <v>537600</v>
          </cell>
        </row>
        <row r="31">
          <cell r="G31">
            <v>550000</v>
          </cell>
          <cell r="H31">
            <v>66000</v>
          </cell>
          <cell r="I31">
            <v>616000</v>
          </cell>
        </row>
        <row r="32">
          <cell r="G32">
            <v>748975.63</v>
          </cell>
          <cell r="H32">
            <v>89877.08</v>
          </cell>
          <cell r="I32">
            <v>838852.71</v>
          </cell>
        </row>
        <row r="33">
          <cell r="G33">
            <v>1712950</v>
          </cell>
          <cell r="H33">
            <v>205554</v>
          </cell>
          <cell r="I33">
            <v>1918504</v>
          </cell>
        </row>
        <row r="34">
          <cell r="G34">
            <v>630500</v>
          </cell>
          <cell r="H34">
            <v>75660</v>
          </cell>
          <cell r="I34">
            <v>706160</v>
          </cell>
        </row>
        <row r="35">
          <cell r="G35">
            <v>1455000</v>
          </cell>
          <cell r="H35">
            <v>174600</v>
          </cell>
          <cell r="I35">
            <v>1629600</v>
          </cell>
        </row>
        <row r="36">
          <cell r="G36">
            <v>1261000</v>
          </cell>
          <cell r="H36">
            <v>151320</v>
          </cell>
          <cell r="I36">
            <v>1412320</v>
          </cell>
        </row>
        <row r="37">
          <cell r="G37">
            <v>475000</v>
          </cell>
          <cell r="H37">
            <v>57000</v>
          </cell>
          <cell r="I37">
            <v>532000</v>
          </cell>
        </row>
        <row r="38">
          <cell r="G38">
            <v>475000</v>
          </cell>
          <cell r="H38">
            <v>57000</v>
          </cell>
          <cell r="I38">
            <v>532000</v>
          </cell>
        </row>
        <row r="39">
          <cell r="G39">
            <v>418070</v>
          </cell>
          <cell r="H39">
            <v>50168.4</v>
          </cell>
          <cell r="I39">
            <v>468238.4</v>
          </cell>
        </row>
        <row r="40">
          <cell r="G40">
            <v>1164000</v>
          </cell>
          <cell r="H40">
            <v>139680</v>
          </cell>
          <cell r="I40">
            <v>1303680</v>
          </cell>
        </row>
        <row r="41">
          <cell r="G41">
            <v>291507.5</v>
          </cell>
          <cell r="H41">
            <v>34980.9</v>
          </cell>
          <cell r="I41">
            <v>326488.40000000002</v>
          </cell>
        </row>
        <row r="42">
          <cell r="G42">
            <v>536800.47</v>
          </cell>
          <cell r="H42">
            <v>64416.05</v>
          </cell>
          <cell r="I42">
            <v>601216.52</v>
          </cell>
        </row>
        <row r="43">
          <cell r="G43">
            <v>873389.1</v>
          </cell>
          <cell r="H43">
            <v>104806.7</v>
          </cell>
          <cell r="I43">
            <v>978195.79999999993</v>
          </cell>
        </row>
        <row r="44">
          <cell r="G44">
            <v>908986.01</v>
          </cell>
          <cell r="H44">
            <v>109078.32</v>
          </cell>
          <cell r="I44">
            <v>1018064.3300000001</v>
          </cell>
        </row>
        <row r="45">
          <cell r="G45">
            <v>2091406.89</v>
          </cell>
          <cell r="H45">
            <v>250968.83</v>
          </cell>
          <cell r="I45">
            <v>2342375.7199999997</v>
          </cell>
        </row>
        <row r="46">
          <cell r="G46">
            <v>847875</v>
          </cell>
          <cell r="H46">
            <v>101745</v>
          </cell>
          <cell r="I46">
            <v>949620</v>
          </cell>
        </row>
        <row r="47">
          <cell r="G47">
            <v>847875</v>
          </cell>
          <cell r="H47">
            <v>101745</v>
          </cell>
          <cell r="I47">
            <v>949620</v>
          </cell>
        </row>
        <row r="48">
          <cell r="G48">
            <v>617500</v>
          </cell>
          <cell r="H48">
            <v>74100</v>
          </cell>
          <cell r="I48">
            <v>691600</v>
          </cell>
        </row>
        <row r="49">
          <cell r="G49">
            <v>304000</v>
          </cell>
          <cell r="H49">
            <v>36480</v>
          </cell>
          <cell r="I49">
            <v>340480</v>
          </cell>
        </row>
        <row r="50">
          <cell r="G50">
            <v>2056112.69</v>
          </cell>
          <cell r="H50">
            <v>246733.52</v>
          </cell>
          <cell r="I50">
            <v>2302846.21</v>
          </cell>
        </row>
        <row r="51">
          <cell r="G51">
            <v>1045000</v>
          </cell>
          <cell r="H51">
            <v>125400</v>
          </cell>
          <cell r="I51">
            <v>1170400</v>
          </cell>
        </row>
        <row r="52">
          <cell r="G52">
            <v>724316.1</v>
          </cell>
          <cell r="H52">
            <v>86917.93</v>
          </cell>
          <cell r="I52">
            <v>811234.03</v>
          </cell>
        </row>
        <row r="53">
          <cell r="G53">
            <v>767161.06</v>
          </cell>
          <cell r="H53">
            <v>92059.33</v>
          </cell>
          <cell r="I53">
            <v>859220.39</v>
          </cell>
        </row>
        <row r="54">
          <cell r="G54">
            <v>792180.16</v>
          </cell>
          <cell r="H54">
            <v>95061.62</v>
          </cell>
          <cell r="I54">
            <v>887241.78</v>
          </cell>
        </row>
        <row r="55">
          <cell r="G55">
            <v>374769.76</v>
          </cell>
          <cell r="H55">
            <v>44972.37</v>
          </cell>
          <cell r="I55">
            <v>419742.13</v>
          </cell>
        </row>
        <row r="56">
          <cell r="G56">
            <v>492222.64</v>
          </cell>
          <cell r="H56">
            <v>59066.720000000001</v>
          </cell>
          <cell r="I56">
            <v>551289.36</v>
          </cell>
        </row>
        <row r="57">
          <cell r="G57">
            <v>556631.19999999995</v>
          </cell>
          <cell r="H57">
            <v>66795.75</v>
          </cell>
          <cell r="I57">
            <v>623426.94999999995</v>
          </cell>
        </row>
        <row r="58">
          <cell r="G58">
            <v>297724.74</v>
          </cell>
          <cell r="H58">
            <v>35726.97</v>
          </cell>
          <cell r="I58">
            <v>333451.70999999996</v>
          </cell>
        </row>
        <row r="59">
          <cell r="G59">
            <v>709217.26</v>
          </cell>
          <cell r="H59">
            <v>85106.07</v>
          </cell>
          <cell r="I59">
            <v>794323.33000000007</v>
          </cell>
        </row>
        <row r="60">
          <cell r="G60">
            <v>582051.99</v>
          </cell>
          <cell r="H60">
            <v>69846.23</v>
          </cell>
          <cell r="I60">
            <v>651898.22</v>
          </cell>
        </row>
        <row r="61">
          <cell r="G61">
            <v>67475.91</v>
          </cell>
          <cell r="H61">
            <v>8097.1</v>
          </cell>
          <cell r="I61">
            <v>75573.010000000009</v>
          </cell>
        </row>
        <row r="62">
          <cell r="G62">
            <v>450474.3</v>
          </cell>
          <cell r="H62">
            <v>54056.92</v>
          </cell>
          <cell r="I62">
            <v>504531.22</v>
          </cell>
        </row>
        <row r="63">
          <cell r="G63">
            <v>1121079.8600000001</v>
          </cell>
          <cell r="H63">
            <v>134529.57999999999</v>
          </cell>
          <cell r="I63">
            <v>1255609.4400000002</v>
          </cell>
        </row>
        <row r="64">
          <cell r="G64">
            <v>1033607.03</v>
          </cell>
          <cell r="H64">
            <v>124032.85</v>
          </cell>
          <cell r="I64">
            <v>1157639.8800000001</v>
          </cell>
        </row>
        <row r="65">
          <cell r="G65">
            <v>1663714.44</v>
          </cell>
          <cell r="H65">
            <v>199645.73</v>
          </cell>
          <cell r="I65">
            <v>1863360.17</v>
          </cell>
        </row>
        <row r="66">
          <cell r="G66">
            <v>620259.6</v>
          </cell>
          <cell r="H66">
            <v>74431.149999999994</v>
          </cell>
          <cell r="I66">
            <v>694690.75</v>
          </cell>
        </row>
        <row r="67">
          <cell r="G67">
            <v>75883.56</v>
          </cell>
          <cell r="H67">
            <v>9106.0300000000007</v>
          </cell>
          <cell r="I67">
            <v>84989.59</v>
          </cell>
        </row>
        <row r="68">
          <cell r="G68">
            <v>111561.81</v>
          </cell>
          <cell r="H68">
            <v>13387.42</v>
          </cell>
          <cell r="I68">
            <v>124949.23</v>
          </cell>
        </row>
        <row r="69">
          <cell r="G69">
            <v>426734.24</v>
          </cell>
          <cell r="H69">
            <v>51208.1</v>
          </cell>
          <cell r="I69">
            <v>477942.33999999997</v>
          </cell>
        </row>
        <row r="70">
          <cell r="G70">
            <v>781739.46</v>
          </cell>
          <cell r="H70">
            <v>93808.73</v>
          </cell>
          <cell r="I70">
            <v>875548.19</v>
          </cell>
        </row>
        <row r="71">
          <cell r="G71">
            <v>2734200</v>
          </cell>
          <cell r="H71">
            <v>328104</v>
          </cell>
          <cell r="I71">
            <v>3062304</v>
          </cell>
        </row>
        <row r="72">
          <cell r="G72">
            <v>92761074.48999998</v>
          </cell>
          <cell r="I72">
            <v>103887243.53999999</v>
          </cell>
        </row>
        <row r="78">
          <cell r="G78">
            <v>905524</v>
          </cell>
          <cell r="I78">
            <v>1014186.88</v>
          </cell>
        </row>
        <row r="83">
          <cell r="G83">
            <v>0</v>
          </cell>
          <cell r="I83">
            <v>0</v>
          </cell>
        </row>
        <row r="150">
          <cell r="F150">
            <v>1771456.5299999996</v>
          </cell>
        </row>
        <row r="155">
          <cell r="I155">
            <v>0</v>
          </cell>
          <cell r="K155">
            <v>0</v>
          </cell>
        </row>
        <row r="161">
          <cell r="I161">
            <v>0</v>
          </cell>
          <cell r="K161">
            <v>0</v>
          </cell>
        </row>
        <row r="166">
          <cell r="I16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2"/>
  <sheetViews>
    <sheetView zoomScale="200" zoomScaleNormal="200" workbookViewId="0">
      <selection activeCell="B24" sqref="B24"/>
    </sheetView>
  </sheetViews>
  <sheetFormatPr defaultColWidth="11.42578125" defaultRowHeight="15" x14ac:dyDescent="0.25"/>
  <cols>
    <col min="1" max="1" width="11.42578125" customWidth="1"/>
    <col min="2" max="2" width="55" customWidth="1"/>
    <col min="3" max="3" width="45.7109375" bestFit="1" customWidth="1"/>
    <col min="4" max="4" width="30.85546875" bestFit="1" customWidth="1"/>
    <col min="5" max="5" width="11.42578125" customWidth="1"/>
    <col min="6" max="6" width="38.42578125" customWidth="1"/>
  </cols>
  <sheetData>
    <row r="1" spans="2:4" ht="15.75" thickBot="1" x14ac:dyDescent="0.3">
      <c r="B1" s="9"/>
      <c r="C1" s="9"/>
      <c r="D1" s="9"/>
    </row>
    <row r="2" spans="2:4" x14ac:dyDescent="0.25">
      <c r="B2" s="10" t="s">
        <v>53</v>
      </c>
      <c r="C2" s="11" t="s">
        <v>47</v>
      </c>
      <c r="D2" s="12" t="s">
        <v>48</v>
      </c>
    </row>
    <row r="3" spans="2:4" x14ac:dyDescent="0.25">
      <c r="B3" s="124" t="s">
        <v>416</v>
      </c>
      <c r="C3" s="21" t="s">
        <v>137</v>
      </c>
      <c r="D3" s="22" t="s">
        <v>138</v>
      </c>
    </row>
    <row r="4" spans="2:4" x14ac:dyDescent="0.25">
      <c r="B4" s="124"/>
      <c r="C4" s="21" t="s">
        <v>91</v>
      </c>
      <c r="D4" s="22" t="s">
        <v>80</v>
      </c>
    </row>
    <row r="5" spans="2:4" x14ac:dyDescent="0.25">
      <c r="B5" s="125"/>
      <c r="C5" s="21" t="s">
        <v>92</v>
      </c>
      <c r="D5" s="22" t="s">
        <v>81</v>
      </c>
    </row>
    <row r="6" spans="2:4" x14ac:dyDescent="0.25">
      <c r="B6" s="125"/>
      <c r="C6" s="21" t="s">
        <v>93</v>
      </c>
      <c r="D6" s="22" t="s">
        <v>82</v>
      </c>
    </row>
    <row r="7" spans="2:4" x14ac:dyDescent="0.25">
      <c r="B7" s="125"/>
      <c r="C7" s="21" t="s">
        <v>94</v>
      </c>
      <c r="D7" s="22" t="s">
        <v>87</v>
      </c>
    </row>
    <row r="8" spans="2:4" x14ac:dyDescent="0.25">
      <c r="B8" s="125"/>
      <c r="C8" s="21" t="s">
        <v>95</v>
      </c>
      <c r="D8" s="22" t="s">
        <v>83</v>
      </c>
    </row>
    <row r="9" spans="2:4" x14ac:dyDescent="0.25">
      <c r="B9" s="125"/>
      <c r="C9" s="21" t="s">
        <v>96</v>
      </c>
      <c r="D9" s="22" t="s">
        <v>88</v>
      </c>
    </row>
    <row r="10" spans="2:4" x14ac:dyDescent="0.25">
      <c r="B10" s="125"/>
      <c r="C10" s="21" t="s">
        <v>97</v>
      </c>
      <c r="D10" s="22" t="s">
        <v>84</v>
      </c>
    </row>
    <row r="11" spans="2:4" x14ac:dyDescent="0.25">
      <c r="B11" s="125"/>
      <c r="C11" s="21" t="s">
        <v>98</v>
      </c>
      <c r="D11" s="22" t="s">
        <v>85</v>
      </c>
    </row>
    <row r="12" spans="2:4" x14ac:dyDescent="0.25">
      <c r="B12" s="125"/>
      <c r="C12" s="21" t="s">
        <v>99</v>
      </c>
      <c r="D12" s="22" t="s">
        <v>86</v>
      </c>
    </row>
    <row r="13" spans="2:4" x14ac:dyDescent="0.25">
      <c r="B13" s="125"/>
      <c r="C13" s="21" t="s">
        <v>100</v>
      </c>
      <c r="D13" s="22" t="s">
        <v>69</v>
      </c>
    </row>
    <row r="14" spans="2:4" x14ac:dyDescent="0.25">
      <c r="B14" s="125"/>
      <c r="C14" s="21" t="s">
        <v>101</v>
      </c>
      <c r="D14" s="22" t="s">
        <v>70</v>
      </c>
    </row>
    <row r="15" spans="2:4" x14ac:dyDescent="0.25">
      <c r="B15" s="125"/>
      <c r="C15" s="21" t="s">
        <v>102</v>
      </c>
      <c r="D15" s="22" t="s">
        <v>71</v>
      </c>
    </row>
    <row r="16" spans="2:4" x14ac:dyDescent="0.25">
      <c r="B16" s="125"/>
      <c r="C16" s="21" t="s">
        <v>103</v>
      </c>
      <c r="D16" s="22" t="s">
        <v>73</v>
      </c>
    </row>
    <row r="17" spans="2:4" x14ac:dyDescent="0.25">
      <c r="B17" s="125"/>
      <c r="C17" s="21" t="s">
        <v>104</v>
      </c>
      <c r="D17" s="22" t="s">
        <v>72</v>
      </c>
    </row>
    <row r="18" spans="2:4" x14ac:dyDescent="0.25">
      <c r="B18" s="125"/>
      <c r="C18" s="21" t="s">
        <v>105</v>
      </c>
      <c r="D18" s="22" t="s">
        <v>74</v>
      </c>
    </row>
    <row r="19" spans="2:4" x14ac:dyDescent="0.25">
      <c r="B19" s="125"/>
      <c r="C19" s="21" t="s">
        <v>106</v>
      </c>
      <c r="D19" s="22" t="s">
        <v>75</v>
      </c>
    </row>
    <row r="20" spans="2:4" x14ac:dyDescent="0.25">
      <c r="B20" s="125"/>
      <c r="C20" s="21" t="s">
        <v>107</v>
      </c>
      <c r="D20" s="22" t="s">
        <v>76</v>
      </c>
    </row>
    <row r="21" spans="2:4" x14ac:dyDescent="0.25">
      <c r="B21" s="125"/>
      <c r="C21" s="21" t="s">
        <v>108</v>
      </c>
      <c r="D21" s="22" t="s">
        <v>78</v>
      </c>
    </row>
    <row r="22" spans="2:4" x14ac:dyDescent="0.25">
      <c r="B22" s="125"/>
      <c r="C22" s="21" t="s">
        <v>109</v>
      </c>
      <c r="D22" s="22" t="s">
        <v>77</v>
      </c>
    </row>
    <row r="23" spans="2:4" x14ac:dyDescent="0.25">
      <c r="B23" s="125"/>
      <c r="C23" s="21" t="s">
        <v>110</v>
      </c>
      <c r="D23" s="22" t="s">
        <v>79</v>
      </c>
    </row>
    <row r="25" spans="2:4" ht="49.5" customHeight="1" x14ac:dyDescent="0.25">
      <c r="B25" s="126" t="s">
        <v>49</v>
      </c>
      <c r="C25" s="126"/>
      <c r="D25" s="9"/>
    </row>
    <row r="26" spans="2:4" ht="15.75" thickBot="1" x14ac:dyDescent="0.3">
      <c r="B26" s="9"/>
      <c r="C26" s="9"/>
      <c r="D26" s="9"/>
    </row>
    <row r="27" spans="2:4" x14ac:dyDescent="0.25">
      <c r="B27" s="13" t="s">
        <v>50</v>
      </c>
      <c r="C27" s="14" t="s">
        <v>51</v>
      </c>
      <c r="D27" s="15"/>
    </row>
    <row r="28" spans="2:4" ht="36" customHeight="1" x14ac:dyDescent="0.25">
      <c r="B28" s="127" t="s">
        <v>111</v>
      </c>
      <c r="C28" s="23" t="e">
        <f>+#REF!</f>
        <v>#REF!</v>
      </c>
      <c r="D28" s="15"/>
    </row>
    <row r="29" spans="2:4" ht="36" customHeight="1" x14ac:dyDescent="0.25">
      <c r="B29" s="128"/>
      <c r="C29" s="23" t="e">
        <f>+#REF!</f>
        <v>#REF!</v>
      </c>
      <c r="D29" s="9"/>
    </row>
    <row r="30" spans="2:4" ht="36" customHeight="1" x14ac:dyDescent="0.25">
      <c r="B30" s="128"/>
      <c r="C30" s="23" t="e">
        <f>+#REF!</f>
        <v>#REF!</v>
      </c>
      <c r="D30" s="9"/>
    </row>
    <row r="31" spans="2:4" ht="36" customHeight="1" thickBot="1" x14ac:dyDescent="0.3">
      <c r="B31" s="129"/>
      <c r="C31" s="24" t="e">
        <f>+#REF!</f>
        <v>#REF!</v>
      </c>
    </row>
    <row r="32" spans="2:4" ht="54" customHeight="1" x14ac:dyDescent="0.25">
      <c r="B32" s="123" t="s">
        <v>52</v>
      </c>
      <c r="C32" s="123"/>
    </row>
  </sheetData>
  <mergeCells count="4">
    <mergeCell ref="B32:C32"/>
    <mergeCell ref="B3:B23"/>
    <mergeCell ref="B25:C25"/>
    <mergeCell ref="B28:B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D149C-C894-4713-8E42-227BB6BBA3BF}">
  <dimension ref="A1:F38"/>
  <sheetViews>
    <sheetView zoomScaleNormal="100" workbookViewId="0">
      <selection activeCell="E23" sqref="E23"/>
    </sheetView>
  </sheetViews>
  <sheetFormatPr defaultColWidth="11.42578125" defaultRowHeight="15" x14ac:dyDescent="0.25"/>
  <cols>
    <col min="1" max="1" width="42.28515625" customWidth="1"/>
    <col min="2" max="2" width="35.140625" customWidth="1"/>
    <col min="3" max="3" width="33.42578125" customWidth="1"/>
    <col min="4" max="4" width="16.42578125" customWidth="1"/>
    <col min="5" max="6" width="13.7109375" bestFit="1" customWidth="1"/>
  </cols>
  <sheetData>
    <row r="1" spans="1:3" ht="25.9" customHeight="1" thickBot="1" x14ac:dyDescent="0.3">
      <c r="A1" s="134" t="s">
        <v>26</v>
      </c>
      <c r="B1" s="134"/>
      <c r="C1" s="134"/>
    </row>
    <row r="2" spans="1:3" ht="15.75" x14ac:dyDescent="0.25">
      <c r="A2" s="135" t="s">
        <v>27</v>
      </c>
      <c r="B2" s="136"/>
      <c r="C2" s="137"/>
    </row>
    <row r="3" spans="1:3" ht="15.75" x14ac:dyDescent="0.25">
      <c r="A3" s="1" t="s">
        <v>28</v>
      </c>
      <c r="B3" s="2" t="s">
        <v>29</v>
      </c>
      <c r="C3" s="3" t="s">
        <v>30</v>
      </c>
    </row>
    <row r="4" spans="1:3" ht="15.75" thickBot="1" x14ac:dyDescent="0.3">
      <c r="A4" s="4" t="s">
        <v>31</v>
      </c>
      <c r="B4" s="19">
        <v>2019</v>
      </c>
      <c r="C4" s="20">
        <v>2020</v>
      </c>
    </row>
    <row r="5" spans="1:3" ht="15.75" thickBot="1" x14ac:dyDescent="0.3">
      <c r="A5" s="133"/>
      <c r="B5" s="133"/>
      <c r="C5" s="133"/>
    </row>
    <row r="6" spans="1:3" ht="15.75" x14ac:dyDescent="0.25">
      <c r="A6" s="135" t="s">
        <v>32</v>
      </c>
      <c r="B6" s="136"/>
      <c r="C6" s="137"/>
    </row>
    <row r="7" spans="1:3" ht="15.75" thickBot="1" x14ac:dyDescent="0.3">
      <c r="A7" s="4" t="s">
        <v>115</v>
      </c>
      <c r="B7" s="138">
        <v>43258</v>
      </c>
      <c r="C7" s="139"/>
    </row>
    <row r="8" spans="1:3" ht="15.75" thickBot="1" x14ac:dyDescent="0.3">
      <c r="A8" s="133"/>
      <c r="B8" s="133"/>
      <c r="C8" s="133"/>
    </row>
    <row r="9" spans="1:3" ht="15.75" x14ac:dyDescent="0.25">
      <c r="A9" s="135" t="s">
        <v>33</v>
      </c>
      <c r="B9" s="136"/>
      <c r="C9" s="137"/>
    </row>
    <row r="10" spans="1:3" ht="32.25" thickBot="1" x14ac:dyDescent="0.3">
      <c r="A10" s="256" t="s">
        <v>34</v>
      </c>
      <c r="B10" s="257" t="s">
        <v>35</v>
      </c>
      <c r="C10" s="258" t="s">
        <v>129</v>
      </c>
    </row>
    <row r="11" spans="1:3" x14ac:dyDescent="0.25">
      <c r="A11" s="259" t="s">
        <v>37</v>
      </c>
      <c r="B11" s="260">
        <f>+'[1]Detalle Plan de Adquisicion'!G72-55.02</f>
        <v>92761019.469999984</v>
      </c>
      <c r="C11" s="261">
        <f>+'[1]Detalle Plan de Adquisicion'!I72</f>
        <v>103887243.53999999</v>
      </c>
    </row>
    <row r="12" spans="1:3" x14ac:dyDescent="0.25">
      <c r="A12" s="5" t="s">
        <v>38</v>
      </c>
      <c r="B12" s="16">
        <f>+'[1]Detalle Plan de Adquisicion'!G78</f>
        <v>905524</v>
      </c>
      <c r="C12" s="6">
        <f>+'[1]Detalle Plan de Adquisicion'!I78</f>
        <v>1014186.88</v>
      </c>
    </row>
    <row r="13" spans="1:3" x14ac:dyDescent="0.25">
      <c r="A13" s="5" t="s">
        <v>39</v>
      </c>
      <c r="B13" s="16">
        <f>+'[1]Detalle Plan de Adquisicion'!G83</f>
        <v>0</v>
      </c>
      <c r="C13" s="6">
        <f>+'[1]Detalle Plan de Adquisicion'!I83</f>
        <v>0</v>
      </c>
    </row>
    <row r="14" spans="1:3" x14ac:dyDescent="0.25">
      <c r="A14" s="5" t="s">
        <v>40</v>
      </c>
      <c r="B14" s="16">
        <f>+'[1]Detalle Plan de Adquisicion'!I155</f>
        <v>0</v>
      </c>
      <c r="C14" s="6">
        <f>+'[1]Detalle Plan de Adquisicion'!K155</f>
        <v>0</v>
      </c>
    </row>
    <row r="15" spans="1:3" x14ac:dyDescent="0.25">
      <c r="A15" s="5" t="s">
        <v>41</v>
      </c>
      <c r="B15" s="16">
        <f>+'[1]Detalle Plan de Adquisicion'!I166</f>
        <v>0</v>
      </c>
      <c r="C15" s="6">
        <v>23217673.050000001</v>
      </c>
    </row>
    <row r="16" spans="1:3" x14ac:dyDescent="0.25">
      <c r="A16" s="5" t="s">
        <v>42</v>
      </c>
      <c r="B16" s="16">
        <f>+'[1]Detalle Plan de Adquisicion'!G88+'[1]Detalle Plan de Adquisicion'!F150+3562000+1000000</f>
        <v>6333456.5299999993</v>
      </c>
      <c r="C16" s="6">
        <f>6333456.53+427440+120000</f>
        <v>6880896.5300000003</v>
      </c>
    </row>
    <row r="17" spans="1:6" x14ac:dyDescent="0.25">
      <c r="A17" s="7" t="s">
        <v>43</v>
      </c>
      <c r="B17" s="16">
        <f>+'[1]Detalle Plan de Adquisicion'!I161</f>
        <v>0</v>
      </c>
      <c r="C17" s="6">
        <f>+'[1]Detalle Plan de Adquisicion'!K161</f>
        <v>0</v>
      </c>
    </row>
    <row r="18" spans="1:6" x14ac:dyDescent="0.25">
      <c r="A18" s="5" t="s">
        <v>44</v>
      </c>
      <c r="B18" s="16">
        <v>0</v>
      </c>
      <c r="C18" s="6">
        <v>0</v>
      </c>
    </row>
    <row r="19" spans="1:6" ht="15.75" thickBot="1" x14ac:dyDescent="0.3">
      <c r="A19" s="262" t="s">
        <v>45</v>
      </c>
      <c r="B19" s="263">
        <v>0</v>
      </c>
      <c r="C19" s="264">
        <v>0</v>
      </c>
    </row>
    <row r="20" spans="1:6" ht="16.5" thickBot="1" x14ac:dyDescent="0.3">
      <c r="A20" s="265" t="s">
        <v>46</v>
      </c>
      <c r="B20" s="266">
        <f>SUM(B11:B19)</f>
        <v>99999999.999999985</v>
      </c>
      <c r="C20" s="266">
        <f>SUM(C11:C19)</f>
        <v>134999999.99999997</v>
      </c>
      <c r="D20" s="25"/>
    </row>
    <row r="21" spans="1:6" ht="15.75" thickBot="1" x14ac:dyDescent="0.3"/>
    <row r="22" spans="1:6" ht="16.5" thickBot="1" x14ac:dyDescent="0.3">
      <c r="A22" s="130" t="s">
        <v>58</v>
      </c>
      <c r="B22" s="131"/>
      <c r="C22" s="132"/>
    </row>
    <row r="23" spans="1:6" ht="32.25" thickBot="1" x14ac:dyDescent="0.3">
      <c r="A23" s="109" t="s">
        <v>59</v>
      </c>
      <c r="B23" s="26" t="s">
        <v>35</v>
      </c>
      <c r="C23" s="120" t="s">
        <v>36</v>
      </c>
      <c r="F23" s="106"/>
    </row>
    <row r="24" spans="1:6" ht="25.5" x14ac:dyDescent="0.25">
      <c r="A24" s="112" t="s">
        <v>141</v>
      </c>
      <c r="B24" s="113">
        <v>23090000</v>
      </c>
      <c r="C24" s="114">
        <v>2770847</v>
      </c>
    </row>
    <row r="25" spans="1:6" ht="25.5" x14ac:dyDescent="0.25">
      <c r="A25" s="115" t="s">
        <v>142</v>
      </c>
      <c r="B25" s="110">
        <v>72348000</v>
      </c>
      <c r="C25" s="116">
        <v>31681713</v>
      </c>
      <c r="E25" s="27"/>
      <c r="F25" s="27"/>
    </row>
    <row r="26" spans="1:6" ht="25.5" x14ac:dyDescent="0.25">
      <c r="A26" s="115" t="s">
        <v>143</v>
      </c>
      <c r="B26" s="111">
        <v>3562000</v>
      </c>
      <c r="C26" s="108">
        <v>427440</v>
      </c>
    </row>
    <row r="27" spans="1:6" x14ac:dyDescent="0.25">
      <c r="A27" s="115" t="s">
        <v>113</v>
      </c>
      <c r="B27" s="111">
        <v>1000000</v>
      </c>
      <c r="C27" s="108">
        <v>120000</v>
      </c>
    </row>
    <row r="28" spans="1:6" ht="16.5" thickBot="1" x14ac:dyDescent="0.3">
      <c r="A28" s="117" t="s">
        <v>46</v>
      </c>
      <c r="B28" s="118">
        <f>SUM(B24:B27)</f>
        <v>100000000</v>
      </c>
      <c r="C28" s="8">
        <f>SUM(C24:C27)</f>
        <v>35000000</v>
      </c>
      <c r="D28" s="25"/>
    </row>
    <row r="30" spans="1:6" x14ac:dyDescent="0.25">
      <c r="B30" s="28"/>
      <c r="C30" s="29"/>
    </row>
    <row r="31" spans="1:6" x14ac:dyDescent="0.25">
      <c r="A31" s="30">
        <f>SUM('[1]Detalle Plan de Adquisicion'!G6:G71)</f>
        <v>48261074.49000001</v>
      </c>
      <c r="B31" s="30">
        <f>SUM('[1]Detalle Plan de Adquisicion'!H6:H71)</f>
        <v>5786169.0500000007</v>
      </c>
      <c r="C31" s="30">
        <f>SUM('[1]Detalle Plan de Adquisicion'!I6:I71)</f>
        <v>54047243.539999999</v>
      </c>
    </row>
    <row r="32" spans="1:6" x14ac:dyDescent="0.25">
      <c r="A32" s="30" t="e">
        <f>SUM('[1]Detalle Plan de Adquisicion'!#REF!)</f>
        <v>#REF!</v>
      </c>
      <c r="B32" s="107"/>
      <c r="C32" s="107"/>
      <c r="D32" s="107"/>
    </row>
    <row r="33" spans="1:4" x14ac:dyDescent="0.25">
      <c r="A33" s="31"/>
      <c r="B33" s="31"/>
      <c r="C33" s="32"/>
    </row>
    <row r="34" spans="1:4" x14ac:dyDescent="0.25">
      <c r="B34" s="27"/>
    </row>
    <row r="35" spans="1:4" x14ac:dyDescent="0.25">
      <c r="C35" s="25"/>
    </row>
    <row r="37" spans="1:4" x14ac:dyDescent="0.25">
      <c r="B37" s="106"/>
      <c r="C37" s="106"/>
      <c r="D37" s="106"/>
    </row>
    <row r="38" spans="1:4" x14ac:dyDescent="0.25">
      <c r="B38" s="106"/>
      <c r="C38" s="106"/>
      <c r="D38" s="106"/>
    </row>
  </sheetData>
  <mergeCells count="8">
    <mergeCell ref="A9:C9"/>
    <mergeCell ref="A22:C22"/>
    <mergeCell ref="A1:C1"/>
    <mergeCell ref="A2:C2"/>
    <mergeCell ref="A5:C5"/>
    <mergeCell ref="A6:C6"/>
    <mergeCell ref="B7:C7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70073-7035-4E60-AB3B-3BF0F9ABD4BD}">
  <dimension ref="A1:X172"/>
  <sheetViews>
    <sheetView tabSelected="1" topLeftCell="A116" zoomScale="50" zoomScaleNormal="50" workbookViewId="0">
      <selection activeCell="M75" sqref="M75:M76"/>
    </sheetView>
  </sheetViews>
  <sheetFormatPr defaultColWidth="11.42578125" defaultRowHeight="15" x14ac:dyDescent="0.25"/>
  <cols>
    <col min="1" max="1" width="30.7109375" style="35" customWidth="1"/>
    <col min="2" max="2" width="51.85546875" style="35" customWidth="1"/>
    <col min="3" max="3" width="56.42578125" style="35" customWidth="1"/>
    <col min="4" max="4" width="28.7109375" style="35" customWidth="1"/>
    <col min="5" max="5" width="33.42578125" style="35" customWidth="1"/>
    <col min="6" max="6" width="33.28515625" style="43" customWidth="1"/>
    <col min="7" max="7" width="19.28515625" style="69" bestFit="1" customWidth="1"/>
    <col min="8" max="8" width="15.7109375" style="69" customWidth="1"/>
    <col min="9" max="10" width="17.85546875" style="69" bestFit="1" customWidth="1"/>
    <col min="11" max="11" width="14.28515625" style="70" customWidth="1"/>
    <col min="12" max="12" width="29.7109375" style="44" customWidth="1"/>
    <col min="13" max="13" width="21.28515625" style="44" customWidth="1"/>
    <col min="14" max="14" width="31.7109375" style="77" customWidth="1"/>
    <col min="15" max="15" width="19.5703125" style="77" customWidth="1"/>
    <col min="16" max="16" width="15.5703125" style="35" customWidth="1"/>
    <col min="17" max="17" width="15" style="35" customWidth="1"/>
    <col min="18" max="18" width="14.85546875" style="35" customWidth="1"/>
    <col min="19" max="19" width="12.42578125" style="35" bestFit="1" customWidth="1"/>
    <col min="20" max="20" width="9.140625" style="35" customWidth="1"/>
    <col min="21" max="21" width="41.85546875" style="35" hidden="1" customWidth="1"/>
    <col min="22" max="22" width="20.140625" style="35" bestFit="1" customWidth="1"/>
    <col min="23" max="41" width="9.140625" style="35" customWidth="1"/>
    <col min="42" max="45" width="11.42578125" style="35" customWidth="1"/>
    <col min="46" max="16384" width="11.42578125" style="35"/>
  </cols>
  <sheetData>
    <row r="1" spans="1:24" ht="15.75" thickBot="1" x14ac:dyDescent="0.3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8"/>
      <c r="S1" s="149"/>
      <c r="T1" s="149"/>
      <c r="U1" s="34"/>
      <c r="V1" s="150"/>
      <c r="W1" s="149"/>
      <c r="X1" s="149"/>
    </row>
    <row r="2" spans="1:24" s="37" customFormat="1" x14ac:dyDescent="0.25">
      <c r="A2" s="151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  <c r="S2" s="154"/>
      <c r="T2" s="154"/>
      <c r="U2" s="36" t="s">
        <v>62</v>
      </c>
      <c r="V2" s="155"/>
      <c r="W2" s="154"/>
      <c r="X2" s="154"/>
    </row>
    <row r="3" spans="1:24" s="37" customFormat="1" ht="54" customHeight="1" x14ac:dyDescent="0.25">
      <c r="A3" s="156" t="s">
        <v>5</v>
      </c>
      <c r="B3" s="157" t="s">
        <v>68</v>
      </c>
      <c r="C3" s="157" t="s">
        <v>7</v>
      </c>
      <c r="D3" s="157" t="s">
        <v>229</v>
      </c>
      <c r="E3" s="157" t="s">
        <v>1</v>
      </c>
      <c r="F3" s="157" t="s">
        <v>2</v>
      </c>
      <c r="G3" s="142" t="s">
        <v>125</v>
      </c>
      <c r="H3" s="142" t="s">
        <v>124</v>
      </c>
      <c r="I3" s="158" t="s">
        <v>57</v>
      </c>
      <c r="J3" s="158"/>
      <c r="K3" s="158"/>
      <c r="L3" s="159" t="s">
        <v>66</v>
      </c>
      <c r="M3" s="159" t="s">
        <v>230</v>
      </c>
      <c r="N3" s="160" t="s">
        <v>8</v>
      </c>
      <c r="O3" s="160"/>
      <c r="P3" s="161" t="s">
        <v>116</v>
      </c>
      <c r="Q3" s="154"/>
      <c r="R3" s="154"/>
      <c r="S3" s="36" t="s">
        <v>60</v>
      </c>
      <c r="T3" s="155"/>
      <c r="U3" s="154"/>
      <c r="V3" s="154"/>
    </row>
    <row r="4" spans="1:24" s="37" customFormat="1" ht="45.75" thickBot="1" x14ac:dyDescent="0.3">
      <c r="A4" s="162"/>
      <c r="B4" s="163"/>
      <c r="C4" s="163"/>
      <c r="D4" s="163"/>
      <c r="E4" s="163"/>
      <c r="F4" s="163"/>
      <c r="G4" s="143"/>
      <c r="H4" s="143"/>
      <c r="I4" s="122" t="s">
        <v>65</v>
      </c>
      <c r="J4" s="164" t="s">
        <v>55</v>
      </c>
      <c r="K4" s="165" t="s">
        <v>56</v>
      </c>
      <c r="L4" s="166"/>
      <c r="M4" s="166"/>
      <c r="N4" s="166" t="s">
        <v>112</v>
      </c>
      <c r="O4" s="166" t="s">
        <v>211</v>
      </c>
      <c r="P4" s="167"/>
      <c r="Q4" s="154"/>
      <c r="R4" s="154"/>
      <c r="S4" s="38" t="s">
        <v>61</v>
      </c>
      <c r="T4" s="155"/>
      <c r="U4" s="154"/>
      <c r="V4" s="154"/>
    </row>
    <row r="5" spans="1:24" ht="377.45" customHeight="1" x14ac:dyDescent="0.25">
      <c r="A5" s="52" t="s">
        <v>121</v>
      </c>
      <c r="B5" s="53" t="s">
        <v>298</v>
      </c>
      <c r="C5" s="168" t="s">
        <v>205</v>
      </c>
      <c r="D5" s="168" t="s">
        <v>23</v>
      </c>
      <c r="E5" s="169">
        <v>6</v>
      </c>
      <c r="F5" s="170" t="s">
        <v>139</v>
      </c>
      <c r="G5" s="63">
        <v>44500000</v>
      </c>
      <c r="H5" s="63">
        <f>+G5*0.12</f>
        <v>5340000</v>
      </c>
      <c r="I5" s="64">
        <f>+G5+H5</f>
        <v>49840000</v>
      </c>
      <c r="J5" s="55">
        <f>+G5/I5</f>
        <v>0.8928571428571429</v>
      </c>
      <c r="K5" s="55">
        <f>+H5/I5</f>
        <v>0.10714285714285714</v>
      </c>
      <c r="L5" s="56" t="s">
        <v>140</v>
      </c>
      <c r="M5" s="168" t="s">
        <v>128</v>
      </c>
      <c r="N5" s="119">
        <v>43467</v>
      </c>
      <c r="O5" s="119">
        <v>43753</v>
      </c>
      <c r="P5" s="171"/>
      <c r="Q5" s="149"/>
      <c r="R5" s="149"/>
      <c r="S5" s="42" t="s">
        <v>24</v>
      </c>
      <c r="T5" s="150"/>
      <c r="U5" s="149"/>
      <c r="V5" s="149"/>
    </row>
    <row r="6" spans="1:24" ht="55.15" customHeight="1" x14ac:dyDescent="0.25">
      <c r="A6" s="57" t="s">
        <v>69</v>
      </c>
      <c r="B6" s="33" t="s">
        <v>144</v>
      </c>
      <c r="C6" s="172"/>
      <c r="D6" s="172" t="s">
        <v>120</v>
      </c>
      <c r="E6" s="172"/>
      <c r="F6" s="51" t="s">
        <v>299</v>
      </c>
      <c r="G6" s="65">
        <v>1394476.83</v>
      </c>
      <c r="H6" s="75">
        <v>167337</v>
      </c>
      <c r="I6" s="66">
        <f t="shared" ref="I6:I19" si="0">+G6+H6</f>
        <v>1561813.83</v>
      </c>
      <c r="J6" s="41">
        <f t="shared" ref="J6:J19" si="1">+G6/I6</f>
        <v>0.89285726839798829</v>
      </c>
      <c r="K6" s="41">
        <f t="shared" ref="K6:K19" si="2">+H6/I6</f>
        <v>0.10714273160201174</v>
      </c>
      <c r="L6" s="51" t="s">
        <v>222</v>
      </c>
      <c r="M6" s="172" t="s">
        <v>127</v>
      </c>
      <c r="N6" s="79" t="s">
        <v>206</v>
      </c>
      <c r="O6" s="79" t="s">
        <v>212</v>
      </c>
      <c r="P6" s="173"/>
      <c r="Q6" s="149"/>
      <c r="R6" s="149"/>
      <c r="S6" s="42"/>
      <c r="T6" s="150"/>
      <c r="U6" s="149"/>
      <c r="V6" s="149"/>
    </row>
    <row r="7" spans="1:24" ht="55.15" customHeight="1" x14ac:dyDescent="0.25">
      <c r="A7" s="57" t="s">
        <v>76</v>
      </c>
      <c r="B7" s="33" t="s">
        <v>145</v>
      </c>
      <c r="C7" s="172"/>
      <c r="D7" s="172" t="s">
        <v>63</v>
      </c>
      <c r="E7" s="172"/>
      <c r="F7" s="51" t="s">
        <v>300</v>
      </c>
      <c r="G7" s="65">
        <v>86450</v>
      </c>
      <c r="H7" s="75">
        <v>10374</v>
      </c>
      <c r="I7" s="66">
        <f t="shared" si="0"/>
        <v>96824</v>
      </c>
      <c r="J7" s="41">
        <f t="shared" si="1"/>
        <v>0.8928571428571429</v>
      </c>
      <c r="K7" s="41">
        <f t="shared" si="2"/>
        <v>0.10714285714285714</v>
      </c>
      <c r="L7" s="51" t="s">
        <v>222</v>
      </c>
      <c r="M7" s="172" t="s">
        <v>127</v>
      </c>
      <c r="N7" s="79" t="s">
        <v>206</v>
      </c>
      <c r="O7" s="79" t="s">
        <v>212</v>
      </c>
      <c r="P7" s="173"/>
      <c r="Q7" s="149"/>
      <c r="R7" s="149"/>
      <c r="S7" s="42"/>
      <c r="T7" s="150"/>
      <c r="U7" s="149"/>
      <c r="V7" s="149"/>
    </row>
    <row r="8" spans="1:24" ht="55.15" customHeight="1" x14ac:dyDescent="0.25">
      <c r="A8" s="57" t="s">
        <v>85</v>
      </c>
      <c r="B8" s="33" t="s">
        <v>146</v>
      </c>
      <c r="C8" s="172"/>
      <c r="D8" s="172" t="s">
        <v>120</v>
      </c>
      <c r="E8" s="172"/>
      <c r="F8" s="51" t="s">
        <v>301</v>
      </c>
      <c r="G8" s="65">
        <v>880000</v>
      </c>
      <c r="H8" s="75">
        <v>105600</v>
      </c>
      <c r="I8" s="66">
        <f t="shared" si="0"/>
        <v>985600</v>
      </c>
      <c r="J8" s="41">
        <f t="shared" si="1"/>
        <v>0.8928571428571429</v>
      </c>
      <c r="K8" s="41">
        <f t="shared" si="2"/>
        <v>0.10714285714285714</v>
      </c>
      <c r="L8" s="51" t="s">
        <v>222</v>
      </c>
      <c r="M8" s="172" t="s">
        <v>127</v>
      </c>
      <c r="N8" s="79" t="s">
        <v>207</v>
      </c>
      <c r="O8" s="79" t="s">
        <v>213</v>
      </c>
      <c r="P8" s="173"/>
      <c r="Q8" s="149"/>
      <c r="R8" s="149"/>
      <c r="S8" s="42"/>
      <c r="T8" s="150"/>
      <c r="U8" s="149"/>
      <c r="V8" s="149"/>
    </row>
    <row r="9" spans="1:24" ht="55.15" customHeight="1" x14ac:dyDescent="0.25">
      <c r="A9" s="57" t="s">
        <v>86</v>
      </c>
      <c r="B9" s="33" t="s">
        <v>147</v>
      </c>
      <c r="C9" s="172"/>
      <c r="D9" s="172" t="s">
        <v>120</v>
      </c>
      <c r="E9" s="172"/>
      <c r="F9" s="51" t="s">
        <v>302</v>
      </c>
      <c r="G9" s="65">
        <v>388000</v>
      </c>
      <c r="H9" s="75">
        <v>46560</v>
      </c>
      <c r="I9" s="66">
        <f t="shared" si="0"/>
        <v>434560</v>
      </c>
      <c r="J9" s="41">
        <f t="shared" si="1"/>
        <v>0.8928571428571429</v>
      </c>
      <c r="K9" s="41">
        <f t="shared" si="2"/>
        <v>0.10714285714285714</v>
      </c>
      <c r="L9" s="51" t="s">
        <v>222</v>
      </c>
      <c r="M9" s="172" t="s">
        <v>127</v>
      </c>
      <c r="N9" s="79" t="s">
        <v>206</v>
      </c>
      <c r="O9" s="79" t="s">
        <v>212</v>
      </c>
      <c r="P9" s="173"/>
      <c r="Q9" s="149"/>
      <c r="R9" s="149"/>
      <c r="S9" s="42"/>
      <c r="T9" s="150"/>
      <c r="U9" s="149"/>
      <c r="V9" s="149"/>
    </row>
    <row r="10" spans="1:24" ht="55.15" customHeight="1" x14ac:dyDescent="0.25">
      <c r="A10" s="57" t="s">
        <v>86</v>
      </c>
      <c r="B10" s="33" t="s">
        <v>148</v>
      </c>
      <c r="C10" s="172"/>
      <c r="D10" s="172" t="s">
        <v>63</v>
      </c>
      <c r="E10" s="172"/>
      <c r="F10" s="51" t="s">
        <v>302</v>
      </c>
      <c r="G10" s="65">
        <v>148881.14000000001</v>
      </c>
      <c r="H10" s="75">
        <v>17865.7</v>
      </c>
      <c r="I10" s="66">
        <f t="shared" si="0"/>
        <v>166746.84000000003</v>
      </c>
      <c r="J10" s="41">
        <f t="shared" si="1"/>
        <v>0.89285733990521199</v>
      </c>
      <c r="K10" s="41">
        <f t="shared" si="2"/>
        <v>0.107142660094788</v>
      </c>
      <c r="L10" s="51" t="s">
        <v>222</v>
      </c>
      <c r="M10" s="172" t="s">
        <v>127</v>
      </c>
      <c r="N10" s="79" t="s">
        <v>206</v>
      </c>
      <c r="O10" s="79" t="s">
        <v>212</v>
      </c>
      <c r="P10" s="173"/>
      <c r="Q10" s="149"/>
      <c r="R10" s="149"/>
      <c r="S10" s="42"/>
      <c r="T10" s="150"/>
      <c r="U10" s="149"/>
      <c r="V10" s="149"/>
    </row>
    <row r="11" spans="1:24" ht="55.15" customHeight="1" x14ac:dyDescent="0.25">
      <c r="A11" s="57" t="s">
        <v>69</v>
      </c>
      <c r="B11" s="33" t="s">
        <v>149</v>
      </c>
      <c r="C11" s="172"/>
      <c r="D11" s="172" t="s">
        <v>63</v>
      </c>
      <c r="E11" s="172"/>
      <c r="F11" s="51" t="s">
        <v>303</v>
      </c>
      <c r="G11" s="65">
        <v>227782.64</v>
      </c>
      <c r="H11" s="75">
        <v>27333.919999999998</v>
      </c>
      <c r="I11" s="66">
        <f t="shared" si="0"/>
        <v>255116.56</v>
      </c>
      <c r="J11" s="41">
        <f t="shared" si="1"/>
        <v>0.89285713165778036</v>
      </c>
      <c r="K11" s="41">
        <f t="shared" si="2"/>
        <v>0.10714286834221973</v>
      </c>
      <c r="L11" s="51" t="s">
        <v>223</v>
      </c>
      <c r="M11" s="172" t="s">
        <v>127</v>
      </c>
      <c r="N11" s="79" t="s">
        <v>208</v>
      </c>
      <c r="O11" s="79" t="s">
        <v>214</v>
      </c>
      <c r="P11" s="173"/>
      <c r="Q11" s="149"/>
      <c r="R11" s="149"/>
      <c r="S11" s="42"/>
      <c r="T11" s="150"/>
      <c r="U11" s="149"/>
      <c r="V11" s="149"/>
    </row>
    <row r="12" spans="1:24" ht="55.15" customHeight="1" x14ac:dyDescent="0.25">
      <c r="A12" s="57" t="s">
        <v>69</v>
      </c>
      <c r="B12" s="33" t="s">
        <v>150</v>
      </c>
      <c r="C12" s="172"/>
      <c r="D12" s="172" t="s">
        <v>120</v>
      </c>
      <c r="E12" s="172"/>
      <c r="F12" s="51" t="s">
        <v>304</v>
      </c>
      <c r="G12" s="65">
        <v>969455.46</v>
      </c>
      <c r="H12" s="75">
        <v>116334.65</v>
      </c>
      <c r="I12" s="66">
        <f t="shared" si="0"/>
        <v>1085790.1099999999</v>
      </c>
      <c r="J12" s="41">
        <f t="shared" si="1"/>
        <v>0.89285714713316011</v>
      </c>
      <c r="K12" s="41">
        <f t="shared" si="2"/>
        <v>0.10714285286683999</v>
      </c>
      <c r="L12" s="51" t="s">
        <v>223</v>
      </c>
      <c r="M12" s="172" t="s">
        <v>127</v>
      </c>
      <c r="N12" s="79" t="s">
        <v>209</v>
      </c>
      <c r="O12" s="79" t="s">
        <v>215</v>
      </c>
      <c r="P12" s="173"/>
      <c r="Q12" s="149"/>
      <c r="R12" s="149"/>
      <c r="S12" s="42"/>
      <c r="T12" s="150"/>
      <c r="U12" s="149"/>
      <c r="V12" s="149"/>
    </row>
    <row r="13" spans="1:24" ht="55.15" customHeight="1" x14ac:dyDescent="0.25">
      <c r="A13" s="57" t="s">
        <v>70</v>
      </c>
      <c r="B13" s="33" t="s">
        <v>151</v>
      </c>
      <c r="C13" s="172"/>
      <c r="D13" s="172" t="s">
        <v>120</v>
      </c>
      <c r="E13" s="172"/>
      <c r="F13" s="51" t="s">
        <v>305</v>
      </c>
      <c r="G13" s="65">
        <v>302517.33</v>
      </c>
      <c r="H13" s="75">
        <v>36302.080000000002</v>
      </c>
      <c r="I13" s="66">
        <f t="shared" si="0"/>
        <v>338819.41000000003</v>
      </c>
      <c r="J13" s="41">
        <f t="shared" si="1"/>
        <v>0.89285714180306253</v>
      </c>
      <c r="K13" s="41">
        <f t="shared" si="2"/>
        <v>0.10714285819693742</v>
      </c>
      <c r="L13" s="51" t="s">
        <v>223</v>
      </c>
      <c r="M13" s="172" t="s">
        <v>127</v>
      </c>
      <c r="N13" s="79" t="s">
        <v>209</v>
      </c>
      <c r="O13" s="79" t="s">
        <v>215</v>
      </c>
      <c r="P13" s="173"/>
      <c r="Q13" s="149"/>
      <c r="R13" s="149"/>
      <c r="S13" s="42"/>
      <c r="T13" s="150"/>
      <c r="U13" s="149"/>
      <c r="V13" s="149"/>
    </row>
    <row r="14" spans="1:24" ht="55.15" customHeight="1" x14ac:dyDescent="0.25">
      <c r="A14" s="57" t="s">
        <v>71</v>
      </c>
      <c r="B14" s="33" t="s">
        <v>152</v>
      </c>
      <c r="C14" s="172"/>
      <c r="D14" s="172" t="s">
        <v>120</v>
      </c>
      <c r="E14" s="172"/>
      <c r="F14" s="51" t="s">
        <v>306</v>
      </c>
      <c r="G14" s="65">
        <v>2043013.49</v>
      </c>
      <c r="H14" s="75">
        <v>245161.62</v>
      </c>
      <c r="I14" s="66">
        <f t="shared" si="0"/>
        <v>2288175.11</v>
      </c>
      <c r="J14" s="41">
        <f t="shared" si="1"/>
        <v>0.89285714238889702</v>
      </c>
      <c r="K14" s="41">
        <f t="shared" si="2"/>
        <v>0.10714285761110302</v>
      </c>
      <c r="L14" s="51" t="s">
        <v>223</v>
      </c>
      <c r="M14" s="172" t="s">
        <v>127</v>
      </c>
      <c r="N14" s="79" t="s">
        <v>209</v>
      </c>
      <c r="O14" s="79" t="s">
        <v>215</v>
      </c>
      <c r="P14" s="173"/>
      <c r="Q14" s="149"/>
      <c r="R14" s="149"/>
      <c r="S14" s="42"/>
      <c r="T14" s="150"/>
      <c r="U14" s="149"/>
      <c r="V14" s="149"/>
    </row>
    <row r="15" spans="1:24" ht="55.15" customHeight="1" x14ac:dyDescent="0.25">
      <c r="A15" s="57" t="s">
        <v>71</v>
      </c>
      <c r="B15" s="33" t="s">
        <v>153</v>
      </c>
      <c r="C15" s="172"/>
      <c r="D15" s="172" t="s">
        <v>120</v>
      </c>
      <c r="E15" s="172"/>
      <c r="F15" s="51" t="s">
        <v>307</v>
      </c>
      <c r="G15" s="65">
        <v>1055682.26</v>
      </c>
      <c r="H15" s="75">
        <v>126681.87</v>
      </c>
      <c r="I15" s="66">
        <f t="shared" si="0"/>
        <v>1182364.1299999999</v>
      </c>
      <c r="J15" s="41">
        <f t="shared" si="1"/>
        <v>0.89285714376331771</v>
      </c>
      <c r="K15" s="41">
        <f t="shared" si="2"/>
        <v>0.10714285623668235</v>
      </c>
      <c r="L15" s="51" t="s">
        <v>223</v>
      </c>
      <c r="M15" s="172" t="s">
        <v>127</v>
      </c>
      <c r="N15" s="79" t="s">
        <v>209</v>
      </c>
      <c r="O15" s="79" t="s">
        <v>215</v>
      </c>
      <c r="P15" s="173"/>
      <c r="Q15" s="149"/>
      <c r="R15" s="149"/>
      <c r="S15" s="42"/>
      <c r="T15" s="150"/>
      <c r="U15" s="149"/>
      <c r="V15" s="149"/>
    </row>
    <row r="16" spans="1:24" ht="55.15" customHeight="1" x14ac:dyDescent="0.25">
      <c r="A16" s="57" t="s">
        <v>71</v>
      </c>
      <c r="B16" s="33" t="s">
        <v>154</v>
      </c>
      <c r="C16" s="172"/>
      <c r="D16" s="172" t="s">
        <v>120</v>
      </c>
      <c r="E16" s="172"/>
      <c r="F16" s="51" t="s">
        <v>308</v>
      </c>
      <c r="G16" s="65">
        <v>570000</v>
      </c>
      <c r="H16" s="75">
        <v>68400</v>
      </c>
      <c r="I16" s="66">
        <f t="shared" si="0"/>
        <v>638400</v>
      </c>
      <c r="J16" s="41">
        <f t="shared" si="1"/>
        <v>0.8928571428571429</v>
      </c>
      <c r="K16" s="41">
        <f t="shared" si="2"/>
        <v>0.10714285714285714</v>
      </c>
      <c r="L16" s="51" t="s">
        <v>223</v>
      </c>
      <c r="M16" s="172" t="s">
        <v>127</v>
      </c>
      <c r="N16" s="79" t="s">
        <v>209</v>
      </c>
      <c r="O16" s="79" t="s">
        <v>215</v>
      </c>
      <c r="P16" s="173"/>
      <c r="Q16" s="149"/>
      <c r="R16" s="149"/>
      <c r="S16" s="42"/>
      <c r="T16" s="150"/>
      <c r="U16" s="149"/>
      <c r="V16" s="149"/>
    </row>
    <row r="17" spans="1:22" ht="55.15" customHeight="1" x14ac:dyDescent="0.25">
      <c r="A17" s="57" t="s">
        <v>72</v>
      </c>
      <c r="B17" s="33" t="s">
        <v>155</v>
      </c>
      <c r="C17" s="172"/>
      <c r="D17" s="172" t="s">
        <v>120</v>
      </c>
      <c r="E17" s="172"/>
      <c r="F17" s="51" t="s">
        <v>309</v>
      </c>
      <c r="G17" s="65">
        <v>539234.9</v>
      </c>
      <c r="H17" s="75">
        <v>64708.18</v>
      </c>
      <c r="I17" s="66">
        <f t="shared" si="0"/>
        <v>603943.08000000007</v>
      </c>
      <c r="J17" s="41">
        <f t="shared" si="1"/>
        <v>0.89285715468417981</v>
      </c>
      <c r="K17" s="41">
        <f t="shared" si="2"/>
        <v>0.10714284531582015</v>
      </c>
      <c r="L17" s="51" t="s">
        <v>223</v>
      </c>
      <c r="M17" s="172" t="s">
        <v>127</v>
      </c>
      <c r="N17" s="79" t="s">
        <v>209</v>
      </c>
      <c r="O17" s="79" t="s">
        <v>215</v>
      </c>
      <c r="P17" s="173"/>
      <c r="Q17" s="149"/>
      <c r="R17" s="149"/>
      <c r="S17" s="42"/>
      <c r="T17" s="150"/>
      <c r="U17" s="149"/>
      <c r="V17" s="149"/>
    </row>
    <row r="18" spans="1:22" ht="55.15" customHeight="1" x14ac:dyDescent="0.25">
      <c r="A18" s="57" t="s">
        <v>74</v>
      </c>
      <c r="B18" s="33" t="s">
        <v>156</v>
      </c>
      <c r="C18" s="172"/>
      <c r="D18" s="172" t="s">
        <v>63</v>
      </c>
      <c r="E18" s="172"/>
      <c r="F18" s="51" t="s">
        <v>310</v>
      </c>
      <c r="G18" s="65">
        <v>99888.56</v>
      </c>
      <c r="H18" s="75">
        <v>11986.63</v>
      </c>
      <c r="I18" s="66">
        <f t="shared" si="0"/>
        <v>111875.19</v>
      </c>
      <c r="J18" s="41">
        <f t="shared" si="1"/>
        <v>0.89285712051081201</v>
      </c>
      <c r="K18" s="41">
        <f t="shared" si="2"/>
        <v>0.10714287948918789</v>
      </c>
      <c r="L18" s="51" t="s">
        <v>223</v>
      </c>
      <c r="M18" s="172" t="s">
        <v>127</v>
      </c>
      <c r="N18" s="79" t="s">
        <v>209</v>
      </c>
      <c r="O18" s="79" t="s">
        <v>215</v>
      </c>
      <c r="P18" s="173"/>
      <c r="Q18" s="149"/>
      <c r="R18" s="149"/>
      <c r="S18" s="42"/>
      <c r="T18" s="150"/>
      <c r="U18" s="149"/>
      <c r="V18" s="149"/>
    </row>
    <row r="19" spans="1:22" ht="55.15" customHeight="1" x14ac:dyDescent="0.25">
      <c r="A19" s="57" t="s">
        <v>74</v>
      </c>
      <c r="B19" s="33" t="s">
        <v>157</v>
      </c>
      <c r="C19" s="172"/>
      <c r="D19" s="172" t="s">
        <v>120</v>
      </c>
      <c r="E19" s="172"/>
      <c r="F19" s="51" t="s">
        <v>311</v>
      </c>
      <c r="G19" s="65">
        <v>412426.49</v>
      </c>
      <c r="H19" s="75">
        <v>49491.18</v>
      </c>
      <c r="I19" s="66">
        <f t="shared" si="0"/>
        <v>461917.67</v>
      </c>
      <c r="J19" s="41">
        <f t="shared" si="1"/>
        <v>0.89285714053762011</v>
      </c>
      <c r="K19" s="41">
        <f t="shared" si="2"/>
        <v>0.10714285946237996</v>
      </c>
      <c r="L19" s="51" t="s">
        <v>223</v>
      </c>
      <c r="M19" s="172" t="s">
        <v>127</v>
      </c>
      <c r="N19" s="79" t="s">
        <v>209</v>
      </c>
      <c r="O19" s="79" t="s">
        <v>215</v>
      </c>
      <c r="P19" s="173"/>
      <c r="Q19" s="149"/>
      <c r="R19" s="149"/>
      <c r="S19" s="42"/>
      <c r="T19" s="150"/>
      <c r="U19" s="149"/>
      <c r="V19" s="149"/>
    </row>
    <row r="20" spans="1:22" ht="55.15" customHeight="1" x14ac:dyDescent="0.25">
      <c r="A20" s="57" t="s">
        <v>74</v>
      </c>
      <c r="B20" s="33" t="s">
        <v>158</v>
      </c>
      <c r="C20" s="172"/>
      <c r="D20" s="172" t="s">
        <v>120</v>
      </c>
      <c r="E20" s="172"/>
      <c r="F20" s="51" t="s">
        <v>312</v>
      </c>
      <c r="G20" s="65">
        <v>295750</v>
      </c>
      <c r="H20" s="75">
        <v>35490</v>
      </c>
      <c r="I20" s="66">
        <f>+G20+H20</f>
        <v>331240</v>
      </c>
      <c r="J20" s="41">
        <f>+G20/I20</f>
        <v>0.8928571428571429</v>
      </c>
      <c r="K20" s="41">
        <f>+H20/I20</f>
        <v>0.10714285714285714</v>
      </c>
      <c r="L20" s="51" t="s">
        <v>223</v>
      </c>
      <c r="M20" s="172" t="s">
        <v>128</v>
      </c>
      <c r="N20" s="79" t="s">
        <v>209</v>
      </c>
      <c r="O20" s="79" t="s">
        <v>215</v>
      </c>
      <c r="P20" s="173"/>
      <c r="Q20" s="149"/>
      <c r="R20" s="149"/>
      <c r="S20" s="42"/>
      <c r="T20" s="150"/>
      <c r="U20" s="149"/>
      <c r="V20" s="149"/>
    </row>
    <row r="21" spans="1:22" ht="55.15" customHeight="1" x14ac:dyDescent="0.25">
      <c r="A21" s="57" t="s">
        <v>75</v>
      </c>
      <c r="B21" s="33" t="s">
        <v>159</v>
      </c>
      <c r="C21" s="172"/>
      <c r="D21" s="172" t="s">
        <v>63</v>
      </c>
      <c r="E21" s="172"/>
      <c r="F21" s="51" t="s">
        <v>313</v>
      </c>
      <c r="G21" s="65">
        <v>190000</v>
      </c>
      <c r="H21" s="75">
        <v>22800</v>
      </c>
      <c r="I21" s="66">
        <f t="shared" ref="I21:I34" si="3">+G21+H21</f>
        <v>212800</v>
      </c>
      <c r="J21" s="41">
        <f t="shared" ref="J21:J34" si="4">+G21/I21</f>
        <v>0.8928571428571429</v>
      </c>
      <c r="K21" s="41">
        <f t="shared" ref="K21:K34" si="5">+H21/I21</f>
        <v>0.10714285714285714</v>
      </c>
      <c r="L21" s="51" t="s">
        <v>223</v>
      </c>
      <c r="M21" s="172" t="s">
        <v>127</v>
      </c>
      <c r="N21" s="79" t="s">
        <v>209</v>
      </c>
      <c r="O21" s="79" t="s">
        <v>215</v>
      </c>
      <c r="P21" s="173"/>
      <c r="Q21" s="149"/>
      <c r="R21" s="149"/>
      <c r="S21" s="42"/>
      <c r="T21" s="150"/>
      <c r="U21" s="149"/>
      <c r="V21" s="149"/>
    </row>
    <row r="22" spans="1:22" ht="55.15" customHeight="1" x14ac:dyDescent="0.25">
      <c r="A22" s="57" t="s">
        <v>75</v>
      </c>
      <c r="B22" s="33" t="s">
        <v>160</v>
      </c>
      <c r="C22" s="172"/>
      <c r="D22" s="172" t="s">
        <v>120</v>
      </c>
      <c r="E22" s="172"/>
      <c r="F22" s="51" t="s">
        <v>314</v>
      </c>
      <c r="G22" s="65">
        <v>1963892.96</v>
      </c>
      <c r="H22" s="75">
        <v>235667.15</v>
      </c>
      <c r="I22" s="66">
        <f t="shared" si="3"/>
        <v>2199560.11</v>
      </c>
      <c r="J22" s="41">
        <f t="shared" si="4"/>
        <v>0.89285714496795454</v>
      </c>
      <c r="K22" s="41">
        <f t="shared" si="5"/>
        <v>0.10714285503204547</v>
      </c>
      <c r="L22" s="51" t="s">
        <v>223</v>
      </c>
      <c r="M22" s="172" t="s">
        <v>127</v>
      </c>
      <c r="N22" s="79" t="s">
        <v>209</v>
      </c>
      <c r="O22" s="79" t="s">
        <v>215</v>
      </c>
      <c r="P22" s="173"/>
      <c r="Q22" s="149"/>
      <c r="R22" s="149"/>
      <c r="S22" s="42"/>
      <c r="T22" s="150"/>
      <c r="U22" s="149"/>
      <c r="V22" s="149"/>
    </row>
    <row r="23" spans="1:22" ht="55.15" customHeight="1" x14ac:dyDescent="0.25">
      <c r="A23" s="57" t="s">
        <v>76</v>
      </c>
      <c r="B23" s="33" t="s">
        <v>161</v>
      </c>
      <c r="C23" s="172"/>
      <c r="D23" s="172" t="s">
        <v>120</v>
      </c>
      <c r="E23" s="172"/>
      <c r="F23" s="51" t="s">
        <v>315</v>
      </c>
      <c r="G23" s="65">
        <v>375200</v>
      </c>
      <c r="H23" s="75">
        <v>45024</v>
      </c>
      <c r="I23" s="66">
        <f t="shared" si="3"/>
        <v>420224</v>
      </c>
      <c r="J23" s="41">
        <f t="shared" si="4"/>
        <v>0.8928571428571429</v>
      </c>
      <c r="K23" s="41">
        <f t="shared" si="5"/>
        <v>0.10714285714285714</v>
      </c>
      <c r="L23" s="51" t="s">
        <v>223</v>
      </c>
      <c r="M23" s="172" t="s">
        <v>127</v>
      </c>
      <c r="N23" s="79" t="s">
        <v>209</v>
      </c>
      <c r="O23" s="79" t="s">
        <v>215</v>
      </c>
      <c r="P23" s="173"/>
      <c r="Q23" s="149"/>
      <c r="R23" s="149"/>
      <c r="S23" s="42"/>
      <c r="T23" s="150"/>
      <c r="U23" s="149"/>
      <c r="V23" s="149"/>
    </row>
    <row r="24" spans="1:22" ht="55.15" customHeight="1" x14ac:dyDescent="0.25">
      <c r="A24" s="57" t="s">
        <v>76</v>
      </c>
      <c r="B24" s="33" t="s">
        <v>162</v>
      </c>
      <c r="C24" s="172"/>
      <c r="D24" s="172" t="s">
        <v>120</v>
      </c>
      <c r="E24" s="172"/>
      <c r="F24" s="51" t="s">
        <v>316</v>
      </c>
      <c r="G24" s="65">
        <v>570000</v>
      </c>
      <c r="H24" s="75">
        <v>68400</v>
      </c>
      <c r="I24" s="66">
        <f t="shared" si="3"/>
        <v>638400</v>
      </c>
      <c r="J24" s="41">
        <f t="shared" si="4"/>
        <v>0.8928571428571429</v>
      </c>
      <c r="K24" s="41">
        <f t="shared" si="5"/>
        <v>0.10714285714285714</v>
      </c>
      <c r="L24" s="51" t="s">
        <v>223</v>
      </c>
      <c r="M24" s="172" t="s">
        <v>127</v>
      </c>
      <c r="N24" s="79" t="s">
        <v>209</v>
      </c>
      <c r="O24" s="79" t="s">
        <v>215</v>
      </c>
      <c r="P24" s="173"/>
      <c r="Q24" s="149"/>
      <c r="R24" s="149"/>
      <c r="S24" s="42"/>
      <c r="T24" s="150"/>
      <c r="U24" s="149"/>
      <c r="V24" s="149"/>
    </row>
    <row r="25" spans="1:22" ht="55.15" customHeight="1" x14ac:dyDescent="0.25">
      <c r="A25" s="57" t="s">
        <v>76</v>
      </c>
      <c r="B25" s="33" t="s">
        <v>163</v>
      </c>
      <c r="C25" s="172"/>
      <c r="D25" s="172" t="s">
        <v>63</v>
      </c>
      <c r="E25" s="172"/>
      <c r="F25" s="51" t="s">
        <v>317</v>
      </c>
      <c r="G25" s="65">
        <v>184000</v>
      </c>
      <c r="H25" s="75">
        <v>22080</v>
      </c>
      <c r="I25" s="66">
        <f t="shared" si="3"/>
        <v>206080</v>
      </c>
      <c r="J25" s="41">
        <f t="shared" si="4"/>
        <v>0.8928571428571429</v>
      </c>
      <c r="K25" s="41">
        <f t="shared" si="5"/>
        <v>0.10714285714285714</v>
      </c>
      <c r="L25" s="51" t="s">
        <v>223</v>
      </c>
      <c r="M25" s="172" t="s">
        <v>127</v>
      </c>
      <c r="N25" s="79" t="s">
        <v>209</v>
      </c>
      <c r="O25" s="79" t="s">
        <v>215</v>
      </c>
      <c r="P25" s="173"/>
      <c r="Q25" s="149"/>
      <c r="R25" s="149"/>
      <c r="S25" s="42"/>
      <c r="T25" s="150"/>
      <c r="U25" s="149"/>
      <c r="V25" s="149"/>
    </row>
    <row r="26" spans="1:22" ht="55.15" customHeight="1" x14ac:dyDescent="0.25">
      <c r="A26" s="57" t="s">
        <v>78</v>
      </c>
      <c r="B26" s="33" t="s">
        <v>164</v>
      </c>
      <c r="C26" s="172"/>
      <c r="D26" s="172" t="s">
        <v>120</v>
      </c>
      <c r="E26" s="172"/>
      <c r="F26" s="51" t="s">
        <v>318</v>
      </c>
      <c r="G26" s="65">
        <v>291200</v>
      </c>
      <c r="H26" s="75">
        <v>34944</v>
      </c>
      <c r="I26" s="66">
        <f t="shared" si="3"/>
        <v>326144</v>
      </c>
      <c r="J26" s="41">
        <f t="shared" si="4"/>
        <v>0.8928571428571429</v>
      </c>
      <c r="K26" s="41">
        <f t="shared" si="5"/>
        <v>0.10714285714285714</v>
      </c>
      <c r="L26" s="51" t="s">
        <v>223</v>
      </c>
      <c r="M26" s="172" t="s">
        <v>127</v>
      </c>
      <c r="N26" s="79" t="s">
        <v>209</v>
      </c>
      <c r="O26" s="79" t="s">
        <v>215</v>
      </c>
      <c r="P26" s="173"/>
      <c r="Q26" s="149"/>
      <c r="R26" s="149"/>
      <c r="S26" s="42"/>
      <c r="T26" s="150"/>
      <c r="U26" s="149"/>
      <c r="V26" s="149"/>
    </row>
    <row r="27" spans="1:22" ht="55.15" customHeight="1" x14ac:dyDescent="0.25">
      <c r="A27" s="57" t="s">
        <v>78</v>
      </c>
      <c r="B27" s="33" t="s">
        <v>165</v>
      </c>
      <c r="C27" s="172"/>
      <c r="D27" s="172" t="s">
        <v>63</v>
      </c>
      <c r="E27" s="172"/>
      <c r="F27" s="51" t="s">
        <v>319</v>
      </c>
      <c r="G27" s="65">
        <v>190000</v>
      </c>
      <c r="H27" s="75">
        <v>22800</v>
      </c>
      <c r="I27" s="66">
        <f t="shared" si="3"/>
        <v>212800</v>
      </c>
      <c r="J27" s="41">
        <f t="shared" si="4"/>
        <v>0.8928571428571429</v>
      </c>
      <c r="K27" s="41">
        <f t="shared" si="5"/>
        <v>0.10714285714285714</v>
      </c>
      <c r="L27" s="51" t="s">
        <v>223</v>
      </c>
      <c r="M27" s="172" t="s">
        <v>127</v>
      </c>
      <c r="N27" s="79" t="s">
        <v>209</v>
      </c>
      <c r="O27" s="79" t="s">
        <v>215</v>
      </c>
      <c r="P27" s="173"/>
      <c r="Q27" s="149"/>
      <c r="R27" s="149"/>
      <c r="S27" s="42"/>
      <c r="T27" s="150"/>
      <c r="U27" s="149"/>
      <c r="V27" s="149"/>
    </row>
    <row r="28" spans="1:22" ht="55.15" customHeight="1" x14ac:dyDescent="0.25">
      <c r="A28" s="57" t="s">
        <v>79</v>
      </c>
      <c r="B28" s="33" t="s">
        <v>166</v>
      </c>
      <c r="C28" s="172"/>
      <c r="D28" s="172" t="s">
        <v>120</v>
      </c>
      <c r="E28" s="172"/>
      <c r="F28" s="51" t="s">
        <v>320</v>
      </c>
      <c r="G28" s="65">
        <v>572670.23</v>
      </c>
      <c r="H28" s="75">
        <v>65069.3</v>
      </c>
      <c r="I28" s="66">
        <f t="shared" si="3"/>
        <v>637739.53</v>
      </c>
      <c r="J28" s="41">
        <f t="shared" si="4"/>
        <v>0.89796884630940155</v>
      </c>
      <c r="K28" s="41">
        <f t="shared" si="5"/>
        <v>0.10203115369059841</v>
      </c>
      <c r="L28" s="51" t="s">
        <v>223</v>
      </c>
      <c r="M28" s="172" t="s">
        <v>127</v>
      </c>
      <c r="N28" s="79" t="s">
        <v>209</v>
      </c>
      <c r="O28" s="79" t="s">
        <v>215</v>
      </c>
      <c r="P28" s="173"/>
      <c r="Q28" s="149"/>
      <c r="R28" s="149"/>
      <c r="S28" s="42"/>
      <c r="T28" s="150"/>
      <c r="U28" s="149"/>
      <c r="V28" s="149"/>
    </row>
    <row r="29" spans="1:22" ht="55.15" customHeight="1" x14ac:dyDescent="0.25">
      <c r="A29" s="57" t="s">
        <v>79</v>
      </c>
      <c r="B29" s="33" t="s">
        <v>167</v>
      </c>
      <c r="C29" s="172"/>
      <c r="D29" s="172" t="s">
        <v>120</v>
      </c>
      <c r="E29" s="172"/>
      <c r="F29" s="51" t="s">
        <v>321</v>
      </c>
      <c r="G29" s="65">
        <v>336598.79</v>
      </c>
      <c r="H29" s="75">
        <v>38883.370000000003</v>
      </c>
      <c r="I29" s="66">
        <f t="shared" si="3"/>
        <v>375482.16</v>
      </c>
      <c r="J29" s="41">
        <f t="shared" si="4"/>
        <v>0.89644416128851501</v>
      </c>
      <c r="K29" s="41">
        <f t="shared" si="5"/>
        <v>0.10355583871148501</v>
      </c>
      <c r="L29" s="51" t="s">
        <v>223</v>
      </c>
      <c r="M29" s="172" t="s">
        <v>127</v>
      </c>
      <c r="N29" s="79" t="s">
        <v>208</v>
      </c>
      <c r="O29" s="79" t="s">
        <v>216</v>
      </c>
      <c r="P29" s="173"/>
      <c r="Q29" s="149"/>
      <c r="R29" s="149"/>
      <c r="S29" s="42"/>
      <c r="T29" s="150"/>
      <c r="U29" s="149"/>
      <c r="V29" s="149"/>
    </row>
    <row r="30" spans="1:22" ht="55.15" customHeight="1" x14ac:dyDescent="0.25">
      <c r="A30" s="57" t="s">
        <v>80</v>
      </c>
      <c r="B30" s="33" t="s">
        <v>168</v>
      </c>
      <c r="C30" s="172"/>
      <c r="D30" s="172" t="s">
        <v>120</v>
      </c>
      <c r="E30" s="172"/>
      <c r="F30" s="51" t="s">
        <v>322</v>
      </c>
      <c r="G30" s="65">
        <v>480000</v>
      </c>
      <c r="H30" s="75">
        <v>57600</v>
      </c>
      <c r="I30" s="66">
        <f t="shared" si="3"/>
        <v>537600</v>
      </c>
      <c r="J30" s="41">
        <f t="shared" si="4"/>
        <v>0.8928571428571429</v>
      </c>
      <c r="K30" s="41">
        <f t="shared" si="5"/>
        <v>0.10714285714285714</v>
      </c>
      <c r="L30" s="51" t="s">
        <v>223</v>
      </c>
      <c r="M30" s="172" t="s">
        <v>127</v>
      </c>
      <c r="N30" s="79" t="s">
        <v>209</v>
      </c>
      <c r="O30" s="79" t="s">
        <v>215</v>
      </c>
      <c r="P30" s="173"/>
      <c r="Q30" s="149"/>
      <c r="R30" s="149"/>
      <c r="S30" s="42"/>
      <c r="T30" s="150"/>
      <c r="U30" s="149"/>
      <c r="V30" s="149"/>
    </row>
    <row r="31" spans="1:22" ht="55.15" customHeight="1" x14ac:dyDescent="0.25">
      <c r="A31" s="57" t="s">
        <v>80</v>
      </c>
      <c r="B31" s="33" t="s">
        <v>169</v>
      </c>
      <c r="C31" s="172"/>
      <c r="D31" s="172" t="s">
        <v>120</v>
      </c>
      <c r="E31" s="172"/>
      <c r="F31" s="51" t="s">
        <v>323</v>
      </c>
      <c r="G31" s="65">
        <v>550000</v>
      </c>
      <c r="H31" s="75">
        <v>66000</v>
      </c>
      <c r="I31" s="66">
        <f t="shared" si="3"/>
        <v>616000</v>
      </c>
      <c r="J31" s="41">
        <f t="shared" si="4"/>
        <v>0.8928571428571429</v>
      </c>
      <c r="K31" s="41">
        <f t="shared" si="5"/>
        <v>0.10714285714285714</v>
      </c>
      <c r="L31" s="51" t="s">
        <v>223</v>
      </c>
      <c r="M31" s="172" t="s">
        <v>127</v>
      </c>
      <c r="N31" s="79" t="s">
        <v>208</v>
      </c>
      <c r="O31" s="79" t="s">
        <v>216</v>
      </c>
      <c r="P31" s="173"/>
      <c r="Q31" s="149"/>
      <c r="R31" s="149"/>
      <c r="S31" s="42"/>
      <c r="T31" s="150"/>
      <c r="U31" s="149"/>
      <c r="V31" s="149"/>
    </row>
    <row r="32" spans="1:22" ht="55.15" customHeight="1" x14ac:dyDescent="0.25">
      <c r="A32" s="57" t="s">
        <v>81</v>
      </c>
      <c r="B32" s="33" t="s">
        <v>170</v>
      </c>
      <c r="C32" s="172"/>
      <c r="D32" s="172" t="s">
        <v>120</v>
      </c>
      <c r="E32" s="172"/>
      <c r="F32" s="51" t="s">
        <v>324</v>
      </c>
      <c r="G32" s="65">
        <v>748975.63</v>
      </c>
      <c r="H32" s="75">
        <v>89877.08</v>
      </c>
      <c r="I32" s="66">
        <f t="shared" si="3"/>
        <v>838852.71</v>
      </c>
      <c r="J32" s="41">
        <f t="shared" si="4"/>
        <v>0.89285713817387569</v>
      </c>
      <c r="K32" s="41">
        <f t="shared" si="5"/>
        <v>0.10714286182612441</v>
      </c>
      <c r="L32" s="51" t="s">
        <v>223</v>
      </c>
      <c r="M32" s="172" t="s">
        <v>127</v>
      </c>
      <c r="N32" s="79" t="s">
        <v>209</v>
      </c>
      <c r="O32" s="79" t="s">
        <v>215</v>
      </c>
      <c r="P32" s="173"/>
      <c r="Q32" s="149"/>
      <c r="R32" s="149"/>
      <c r="S32" s="42"/>
      <c r="T32" s="150"/>
      <c r="U32" s="149"/>
      <c r="V32" s="149"/>
    </row>
    <row r="33" spans="1:22" ht="55.15" customHeight="1" x14ac:dyDescent="0.25">
      <c r="A33" s="57" t="s">
        <v>82</v>
      </c>
      <c r="B33" s="33" t="s">
        <v>171</v>
      </c>
      <c r="C33" s="172"/>
      <c r="D33" s="172" t="s">
        <v>120</v>
      </c>
      <c r="E33" s="172"/>
      <c r="F33" s="51" t="s">
        <v>325</v>
      </c>
      <c r="G33" s="65">
        <v>1712950</v>
      </c>
      <c r="H33" s="75">
        <v>205554</v>
      </c>
      <c r="I33" s="66">
        <f t="shared" si="3"/>
        <v>1918504</v>
      </c>
      <c r="J33" s="41">
        <f t="shared" si="4"/>
        <v>0.8928571428571429</v>
      </c>
      <c r="K33" s="41">
        <f t="shared" si="5"/>
        <v>0.10714285714285714</v>
      </c>
      <c r="L33" s="51" t="s">
        <v>223</v>
      </c>
      <c r="M33" s="172" t="s">
        <v>127</v>
      </c>
      <c r="N33" s="79" t="s">
        <v>209</v>
      </c>
      <c r="O33" s="79" t="s">
        <v>215</v>
      </c>
      <c r="P33" s="173"/>
      <c r="Q33" s="149"/>
      <c r="R33" s="149"/>
      <c r="S33" s="42"/>
      <c r="T33" s="150"/>
      <c r="U33" s="149"/>
      <c r="V33" s="149"/>
    </row>
    <row r="34" spans="1:22" ht="55.15" customHeight="1" x14ac:dyDescent="0.25">
      <c r="A34" s="57" t="s">
        <v>88</v>
      </c>
      <c r="B34" s="33" t="s">
        <v>172</v>
      </c>
      <c r="C34" s="172"/>
      <c r="D34" s="172" t="s">
        <v>120</v>
      </c>
      <c r="E34" s="172"/>
      <c r="F34" s="51" t="s">
        <v>326</v>
      </c>
      <c r="G34" s="65">
        <v>630500</v>
      </c>
      <c r="H34" s="75">
        <v>75660</v>
      </c>
      <c r="I34" s="66">
        <f t="shared" si="3"/>
        <v>706160</v>
      </c>
      <c r="J34" s="41">
        <f t="shared" si="4"/>
        <v>0.8928571428571429</v>
      </c>
      <c r="K34" s="41">
        <f t="shared" si="5"/>
        <v>0.10714285714285714</v>
      </c>
      <c r="L34" s="51" t="s">
        <v>223</v>
      </c>
      <c r="M34" s="172" t="s">
        <v>127</v>
      </c>
      <c r="N34" s="79" t="s">
        <v>209</v>
      </c>
      <c r="O34" s="79" t="s">
        <v>215</v>
      </c>
      <c r="P34" s="173"/>
      <c r="Q34" s="149"/>
      <c r="R34" s="149"/>
      <c r="S34" s="42"/>
      <c r="T34" s="150"/>
      <c r="U34" s="149"/>
      <c r="V34" s="149"/>
    </row>
    <row r="35" spans="1:22" ht="55.15" customHeight="1" x14ac:dyDescent="0.25">
      <c r="A35" s="57" t="s">
        <v>84</v>
      </c>
      <c r="B35" s="33" t="s">
        <v>173</v>
      </c>
      <c r="C35" s="172"/>
      <c r="D35" s="172" t="s">
        <v>120</v>
      </c>
      <c r="E35" s="172"/>
      <c r="F35" s="51" t="s">
        <v>327</v>
      </c>
      <c r="G35" s="65">
        <v>1455000</v>
      </c>
      <c r="H35" s="75">
        <v>174600</v>
      </c>
      <c r="I35" s="66">
        <f>+G35+H35</f>
        <v>1629600</v>
      </c>
      <c r="J35" s="41">
        <f>+G35/I35</f>
        <v>0.8928571428571429</v>
      </c>
      <c r="K35" s="41">
        <f>+H35/I35</f>
        <v>0.10714285714285714</v>
      </c>
      <c r="L35" s="51" t="s">
        <v>223</v>
      </c>
      <c r="M35" s="172" t="s">
        <v>128</v>
      </c>
      <c r="N35" s="79" t="s">
        <v>209</v>
      </c>
      <c r="O35" s="79" t="s">
        <v>215</v>
      </c>
      <c r="P35" s="173"/>
      <c r="Q35" s="149"/>
      <c r="R35" s="149"/>
      <c r="S35" s="42"/>
      <c r="T35" s="150"/>
      <c r="U35" s="149"/>
      <c r="V35" s="149"/>
    </row>
    <row r="36" spans="1:22" ht="55.15" customHeight="1" x14ac:dyDescent="0.25">
      <c r="A36" s="57" t="s">
        <v>84</v>
      </c>
      <c r="B36" s="33" t="s">
        <v>174</v>
      </c>
      <c r="C36" s="172"/>
      <c r="D36" s="172" t="s">
        <v>120</v>
      </c>
      <c r="E36" s="172"/>
      <c r="F36" s="51" t="s">
        <v>328</v>
      </c>
      <c r="G36" s="65">
        <v>1261000</v>
      </c>
      <c r="H36" s="75">
        <v>151320</v>
      </c>
      <c r="I36" s="66">
        <f t="shared" ref="I36:I49" si="6">+G36+H36</f>
        <v>1412320</v>
      </c>
      <c r="J36" s="41">
        <f t="shared" ref="J36:J49" si="7">+G36/I36</f>
        <v>0.8928571428571429</v>
      </c>
      <c r="K36" s="41">
        <f t="shared" ref="K36:K49" si="8">+H36/I36</f>
        <v>0.10714285714285714</v>
      </c>
      <c r="L36" s="51" t="s">
        <v>223</v>
      </c>
      <c r="M36" s="172" t="s">
        <v>127</v>
      </c>
      <c r="N36" s="79" t="s">
        <v>209</v>
      </c>
      <c r="O36" s="79" t="s">
        <v>215</v>
      </c>
      <c r="P36" s="173"/>
      <c r="Q36" s="149"/>
      <c r="R36" s="149"/>
      <c r="S36" s="42"/>
      <c r="T36" s="150"/>
      <c r="U36" s="149"/>
      <c r="V36" s="149"/>
    </row>
    <row r="37" spans="1:22" ht="55.15" customHeight="1" x14ac:dyDescent="0.25">
      <c r="A37" s="57" t="s">
        <v>84</v>
      </c>
      <c r="B37" s="33" t="s">
        <v>175</v>
      </c>
      <c r="C37" s="172"/>
      <c r="D37" s="172" t="s">
        <v>120</v>
      </c>
      <c r="E37" s="172"/>
      <c r="F37" s="51" t="s">
        <v>329</v>
      </c>
      <c r="G37" s="65">
        <v>475000</v>
      </c>
      <c r="H37" s="75">
        <v>57000</v>
      </c>
      <c r="I37" s="66">
        <f t="shared" si="6"/>
        <v>532000</v>
      </c>
      <c r="J37" s="41">
        <f t="shared" si="7"/>
        <v>0.8928571428571429</v>
      </c>
      <c r="K37" s="41">
        <f t="shared" si="8"/>
        <v>0.10714285714285714</v>
      </c>
      <c r="L37" s="51" t="s">
        <v>223</v>
      </c>
      <c r="M37" s="172" t="s">
        <v>127</v>
      </c>
      <c r="N37" s="79" t="s">
        <v>209</v>
      </c>
      <c r="O37" s="79" t="s">
        <v>215</v>
      </c>
      <c r="P37" s="173"/>
      <c r="Q37" s="149"/>
      <c r="R37" s="149"/>
      <c r="S37" s="42"/>
      <c r="T37" s="150"/>
      <c r="U37" s="149"/>
      <c r="V37" s="149"/>
    </row>
    <row r="38" spans="1:22" ht="55.15" customHeight="1" x14ac:dyDescent="0.25">
      <c r="A38" s="57" t="s">
        <v>84</v>
      </c>
      <c r="B38" s="33" t="s">
        <v>176</v>
      </c>
      <c r="C38" s="172"/>
      <c r="D38" s="172" t="s">
        <v>120</v>
      </c>
      <c r="E38" s="172"/>
      <c r="F38" s="51" t="s">
        <v>330</v>
      </c>
      <c r="G38" s="65">
        <v>475000</v>
      </c>
      <c r="H38" s="75">
        <v>57000</v>
      </c>
      <c r="I38" s="66">
        <f t="shared" si="6"/>
        <v>532000</v>
      </c>
      <c r="J38" s="41">
        <f t="shared" si="7"/>
        <v>0.8928571428571429</v>
      </c>
      <c r="K38" s="41">
        <f t="shared" si="8"/>
        <v>0.10714285714285714</v>
      </c>
      <c r="L38" s="51" t="s">
        <v>223</v>
      </c>
      <c r="M38" s="172" t="s">
        <v>127</v>
      </c>
      <c r="N38" s="79" t="s">
        <v>209</v>
      </c>
      <c r="O38" s="79" t="s">
        <v>215</v>
      </c>
      <c r="P38" s="173"/>
      <c r="Q38" s="149"/>
      <c r="R38" s="149"/>
      <c r="S38" s="42"/>
      <c r="T38" s="150"/>
      <c r="U38" s="149"/>
      <c r="V38" s="149"/>
    </row>
    <row r="39" spans="1:22" ht="55.15" customHeight="1" x14ac:dyDescent="0.25">
      <c r="A39" s="57" t="s">
        <v>85</v>
      </c>
      <c r="B39" s="33" t="s">
        <v>177</v>
      </c>
      <c r="C39" s="172"/>
      <c r="D39" s="172" t="s">
        <v>120</v>
      </c>
      <c r="E39" s="172"/>
      <c r="F39" s="51" t="s">
        <v>331</v>
      </c>
      <c r="G39" s="65">
        <v>418070</v>
      </c>
      <c r="H39" s="75">
        <v>50168.4</v>
      </c>
      <c r="I39" s="66">
        <f t="shared" si="6"/>
        <v>468238.4</v>
      </c>
      <c r="J39" s="41">
        <f t="shared" si="7"/>
        <v>0.89285714285714279</v>
      </c>
      <c r="K39" s="41">
        <f t="shared" si="8"/>
        <v>0.10714285714285714</v>
      </c>
      <c r="L39" s="51" t="s">
        <v>223</v>
      </c>
      <c r="M39" s="172" t="s">
        <v>127</v>
      </c>
      <c r="N39" s="79" t="s">
        <v>209</v>
      </c>
      <c r="O39" s="79" t="s">
        <v>215</v>
      </c>
      <c r="P39" s="173"/>
      <c r="Q39" s="149"/>
      <c r="R39" s="149"/>
      <c r="S39" s="42"/>
      <c r="T39" s="150"/>
      <c r="U39" s="149"/>
      <c r="V39" s="149"/>
    </row>
    <row r="40" spans="1:22" ht="55.15" customHeight="1" x14ac:dyDescent="0.25">
      <c r="A40" s="57" t="s">
        <v>70</v>
      </c>
      <c r="B40" s="33" t="s">
        <v>178</v>
      </c>
      <c r="C40" s="172"/>
      <c r="D40" s="172" t="s">
        <v>120</v>
      </c>
      <c r="E40" s="172"/>
      <c r="F40" s="51" t="s">
        <v>332</v>
      </c>
      <c r="G40" s="65">
        <v>1164000</v>
      </c>
      <c r="H40" s="75">
        <v>139680</v>
      </c>
      <c r="I40" s="66">
        <f t="shared" si="6"/>
        <v>1303680</v>
      </c>
      <c r="J40" s="41">
        <f t="shared" si="7"/>
        <v>0.8928571428571429</v>
      </c>
      <c r="K40" s="41">
        <f t="shared" si="8"/>
        <v>0.10714285714285714</v>
      </c>
      <c r="L40" s="51" t="s">
        <v>224</v>
      </c>
      <c r="M40" s="172" t="s">
        <v>127</v>
      </c>
      <c r="N40" s="79" t="s">
        <v>209</v>
      </c>
      <c r="O40" s="79" t="s">
        <v>215</v>
      </c>
      <c r="P40" s="173"/>
      <c r="Q40" s="149"/>
      <c r="R40" s="149"/>
      <c r="S40" s="42"/>
      <c r="T40" s="150"/>
      <c r="U40" s="149"/>
      <c r="V40" s="149"/>
    </row>
    <row r="41" spans="1:22" ht="55.15" customHeight="1" x14ac:dyDescent="0.25">
      <c r="A41" s="57" t="s">
        <v>70</v>
      </c>
      <c r="B41" s="33" t="s">
        <v>179</v>
      </c>
      <c r="C41" s="172"/>
      <c r="D41" s="172" t="s">
        <v>120</v>
      </c>
      <c r="E41" s="172"/>
      <c r="F41" s="51" t="s">
        <v>333</v>
      </c>
      <c r="G41" s="65">
        <v>291507.5</v>
      </c>
      <c r="H41" s="75">
        <v>34980.9</v>
      </c>
      <c r="I41" s="66">
        <f t="shared" si="6"/>
        <v>326488.40000000002</v>
      </c>
      <c r="J41" s="41">
        <f t="shared" si="7"/>
        <v>0.89285714285714279</v>
      </c>
      <c r="K41" s="41">
        <f t="shared" si="8"/>
        <v>0.10714285714285714</v>
      </c>
      <c r="L41" s="51" t="s">
        <v>224</v>
      </c>
      <c r="M41" s="172" t="s">
        <v>127</v>
      </c>
      <c r="N41" s="79" t="s">
        <v>209</v>
      </c>
      <c r="O41" s="79" t="s">
        <v>215</v>
      </c>
      <c r="P41" s="173"/>
      <c r="Q41" s="149"/>
      <c r="R41" s="149"/>
      <c r="S41" s="42"/>
      <c r="T41" s="150"/>
      <c r="U41" s="149"/>
      <c r="V41" s="149"/>
    </row>
    <row r="42" spans="1:22" ht="55.15" customHeight="1" x14ac:dyDescent="0.25">
      <c r="A42" s="57" t="s">
        <v>71</v>
      </c>
      <c r="B42" s="33" t="s">
        <v>180</v>
      </c>
      <c r="C42" s="172"/>
      <c r="D42" s="172" t="s">
        <v>120</v>
      </c>
      <c r="E42" s="172"/>
      <c r="F42" s="51" t="s">
        <v>334</v>
      </c>
      <c r="G42" s="65">
        <v>536800.47</v>
      </c>
      <c r="H42" s="75">
        <v>64416.05</v>
      </c>
      <c r="I42" s="66">
        <f t="shared" si="6"/>
        <v>601216.52</v>
      </c>
      <c r="J42" s="41">
        <f t="shared" si="7"/>
        <v>0.89285715236168151</v>
      </c>
      <c r="K42" s="41">
        <f t="shared" si="8"/>
        <v>0.10714284763831838</v>
      </c>
      <c r="L42" s="51" t="s">
        <v>224</v>
      </c>
      <c r="M42" s="172" t="s">
        <v>127</v>
      </c>
      <c r="N42" s="79" t="s">
        <v>209</v>
      </c>
      <c r="O42" s="79" t="s">
        <v>215</v>
      </c>
      <c r="P42" s="173"/>
      <c r="Q42" s="149"/>
      <c r="R42" s="149"/>
      <c r="S42" s="42"/>
      <c r="T42" s="150"/>
      <c r="U42" s="149"/>
      <c r="V42" s="149"/>
    </row>
    <row r="43" spans="1:22" ht="55.15" customHeight="1" x14ac:dyDescent="0.25">
      <c r="A43" s="57" t="s">
        <v>72</v>
      </c>
      <c r="B43" s="33" t="s">
        <v>181</v>
      </c>
      <c r="C43" s="172"/>
      <c r="D43" s="172" t="s">
        <v>120</v>
      </c>
      <c r="E43" s="172"/>
      <c r="F43" s="51" t="s">
        <v>335</v>
      </c>
      <c r="G43" s="65">
        <v>873389.1</v>
      </c>
      <c r="H43" s="75">
        <v>104806.7</v>
      </c>
      <c r="I43" s="66">
        <f t="shared" si="6"/>
        <v>978195.79999999993</v>
      </c>
      <c r="J43" s="41">
        <f t="shared" si="7"/>
        <v>0.89285713555506985</v>
      </c>
      <c r="K43" s="41">
        <f t="shared" si="8"/>
        <v>0.10714286444493015</v>
      </c>
      <c r="L43" s="51" t="s">
        <v>224</v>
      </c>
      <c r="M43" s="172" t="s">
        <v>127</v>
      </c>
      <c r="N43" s="79" t="s">
        <v>209</v>
      </c>
      <c r="O43" s="79" t="s">
        <v>215</v>
      </c>
      <c r="P43" s="173"/>
      <c r="Q43" s="149"/>
      <c r="R43" s="149"/>
      <c r="S43" s="42"/>
      <c r="T43" s="150"/>
      <c r="U43" s="149"/>
      <c r="V43" s="149"/>
    </row>
    <row r="44" spans="1:22" ht="55.15" customHeight="1" x14ac:dyDescent="0.25">
      <c r="A44" s="57" t="s">
        <v>72</v>
      </c>
      <c r="B44" s="33" t="s">
        <v>182</v>
      </c>
      <c r="C44" s="172"/>
      <c r="D44" s="172" t="s">
        <v>120</v>
      </c>
      <c r="E44" s="172"/>
      <c r="F44" s="51" t="s">
        <v>336</v>
      </c>
      <c r="G44" s="65">
        <v>908986.01</v>
      </c>
      <c r="H44" s="75">
        <v>109078.32</v>
      </c>
      <c r="I44" s="66">
        <f t="shared" si="6"/>
        <v>1018064.3300000001</v>
      </c>
      <c r="J44" s="41">
        <f t="shared" si="7"/>
        <v>0.89285714390956017</v>
      </c>
      <c r="K44" s="41">
        <f t="shared" si="8"/>
        <v>0.10714285609043979</v>
      </c>
      <c r="L44" s="51" t="s">
        <v>224</v>
      </c>
      <c r="M44" s="172" t="s">
        <v>127</v>
      </c>
      <c r="N44" s="79" t="s">
        <v>209</v>
      </c>
      <c r="O44" s="79" t="s">
        <v>215</v>
      </c>
      <c r="P44" s="173"/>
      <c r="Q44" s="149"/>
      <c r="R44" s="149"/>
      <c r="S44" s="42"/>
      <c r="T44" s="150"/>
      <c r="U44" s="149"/>
      <c r="V44" s="149"/>
    </row>
    <row r="45" spans="1:22" ht="55.15" customHeight="1" x14ac:dyDescent="0.25">
      <c r="A45" s="57" t="s">
        <v>75</v>
      </c>
      <c r="B45" s="33" t="s">
        <v>183</v>
      </c>
      <c r="C45" s="172"/>
      <c r="D45" s="172" t="s">
        <v>120</v>
      </c>
      <c r="E45" s="172"/>
      <c r="F45" s="51" t="s">
        <v>337</v>
      </c>
      <c r="G45" s="65">
        <v>2091406.89</v>
      </c>
      <c r="H45" s="75">
        <v>250968.83</v>
      </c>
      <c r="I45" s="66">
        <f t="shared" si="6"/>
        <v>2342375.7199999997</v>
      </c>
      <c r="J45" s="41">
        <f t="shared" si="7"/>
        <v>0.89285714163738006</v>
      </c>
      <c r="K45" s="41">
        <f t="shared" si="8"/>
        <v>0.10714285836261998</v>
      </c>
      <c r="L45" s="51" t="s">
        <v>224</v>
      </c>
      <c r="M45" s="172" t="s">
        <v>127</v>
      </c>
      <c r="N45" s="79" t="s">
        <v>209</v>
      </c>
      <c r="O45" s="79" t="s">
        <v>215</v>
      </c>
      <c r="P45" s="173"/>
      <c r="Q45" s="149"/>
      <c r="R45" s="149"/>
      <c r="S45" s="42"/>
      <c r="T45" s="150"/>
      <c r="U45" s="149"/>
      <c r="V45" s="149"/>
    </row>
    <row r="46" spans="1:22" ht="55.15" customHeight="1" x14ac:dyDescent="0.25">
      <c r="A46" s="57" t="s">
        <v>76</v>
      </c>
      <c r="B46" s="33" t="s">
        <v>184</v>
      </c>
      <c r="C46" s="172"/>
      <c r="D46" s="172" t="s">
        <v>120</v>
      </c>
      <c r="E46" s="172"/>
      <c r="F46" s="51" t="s">
        <v>338</v>
      </c>
      <c r="G46" s="65">
        <v>847875</v>
      </c>
      <c r="H46" s="75">
        <v>101745</v>
      </c>
      <c r="I46" s="66">
        <f t="shared" si="6"/>
        <v>949620</v>
      </c>
      <c r="J46" s="41">
        <f t="shared" si="7"/>
        <v>0.8928571428571429</v>
      </c>
      <c r="K46" s="41">
        <f t="shared" si="8"/>
        <v>0.10714285714285714</v>
      </c>
      <c r="L46" s="51" t="s">
        <v>224</v>
      </c>
      <c r="M46" s="172" t="s">
        <v>127</v>
      </c>
      <c r="N46" s="79" t="s">
        <v>209</v>
      </c>
      <c r="O46" s="79" t="s">
        <v>215</v>
      </c>
      <c r="P46" s="173"/>
      <c r="Q46" s="149"/>
      <c r="R46" s="149"/>
      <c r="S46" s="42"/>
      <c r="T46" s="150"/>
      <c r="U46" s="149"/>
      <c r="V46" s="149"/>
    </row>
    <row r="47" spans="1:22" ht="55.15" customHeight="1" x14ac:dyDescent="0.25">
      <c r="A47" s="57" t="s">
        <v>76</v>
      </c>
      <c r="B47" s="33" t="s">
        <v>185</v>
      </c>
      <c r="C47" s="172"/>
      <c r="D47" s="172" t="s">
        <v>120</v>
      </c>
      <c r="E47" s="172"/>
      <c r="F47" s="51" t="s">
        <v>339</v>
      </c>
      <c r="G47" s="65">
        <v>847875</v>
      </c>
      <c r="H47" s="75">
        <v>101745</v>
      </c>
      <c r="I47" s="66">
        <f t="shared" si="6"/>
        <v>949620</v>
      </c>
      <c r="J47" s="41">
        <f t="shared" si="7"/>
        <v>0.8928571428571429</v>
      </c>
      <c r="K47" s="41">
        <f t="shared" si="8"/>
        <v>0.10714285714285714</v>
      </c>
      <c r="L47" s="51" t="s">
        <v>224</v>
      </c>
      <c r="M47" s="172" t="s">
        <v>127</v>
      </c>
      <c r="N47" s="79" t="s">
        <v>209</v>
      </c>
      <c r="O47" s="79" t="s">
        <v>215</v>
      </c>
      <c r="P47" s="173"/>
      <c r="Q47" s="149"/>
      <c r="R47" s="149"/>
      <c r="S47" s="42"/>
      <c r="T47" s="150"/>
      <c r="U47" s="149"/>
      <c r="V47" s="149"/>
    </row>
    <row r="48" spans="1:22" ht="55.15" customHeight="1" x14ac:dyDescent="0.25">
      <c r="A48" s="57" t="s">
        <v>78</v>
      </c>
      <c r="B48" s="33" t="s">
        <v>186</v>
      </c>
      <c r="C48" s="172"/>
      <c r="D48" s="172" t="s">
        <v>120</v>
      </c>
      <c r="E48" s="172"/>
      <c r="F48" s="51" t="s">
        <v>340</v>
      </c>
      <c r="G48" s="65">
        <v>617500</v>
      </c>
      <c r="H48" s="75">
        <v>74100</v>
      </c>
      <c r="I48" s="66">
        <f t="shared" si="6"/>
        <v>691600</v>
      </c>
      <c r="J48" s="41">
        <f t="shared" si="7"/>
        <v>0.8928571428571429</v>
      </c>
      <c r="K48" s="41">
        <f t="shared" si="8"/>
        <v>0.10714285714285714</v>
      </c>
      <c r="L48" s="51" t="s">
        <v>224</v>
      </c>
      <c r="M48" s="172" t="s">
        <v>127</v>
      </c>
      <c r="N48" s="79" t="s">
        <v>209</v>
      </c>
      <c r="O48" s="79" t="s">
        <v>215</v>
      </c>
      <c r="P48" s="173"/>
      <c r="Q48" s="149"/>
      <c r="R48" s="149"/>
      <c r="S48" s="42"/>
      <c r="T48" s="150"/>
      <c r="U48" s="149"/>
      <c r="V48" s="149"/>
    </row>
    <row r="49" spans="1:22" ht="55.15" customHeight="1" x14ac:dyDescent="0.25">
      <c r="A49" s="57" t="s">
        <v>78</v>
      </c>
      <c r="B49" s="33" t="s">
        <v>187</v>
      </c>
      <c r="C49" s="172"/>
      <c r="D49" s="172" t="s">
        <v>120</v>
      </c>
      <c r="E49" s="172"/>
      <c r="F49" s="51" t="s">
        <v>341</v>
      </c>
      <c r="G49" s="65">
        <v>304000</v>
      </c>
      <c r="H49" s="75">
        <v>36480</v>
      </c>
      <c r="I49" s="66">
        <f t="shared" si="6"/>
        <v>340480</v>
      </c>
      <c r="J49" s="41">
        <f t="shared" si="7"/>
        <v>0.8928571428571429</v>
      </c>
      <c r="K49" s="41">
        <f t="shared" si="8"/>
        <v>0.10714285714285714</v>
      </c>
      <c r="L49" s="51" t="s">
        <v>224</v>
      </c>
      <c r="M49" s="172" t="s">
        <v>127</v>
      </c>
      <c r="N49" s="79" t="s">
        <v>209</v>
      </c>
      <c r="O49" s="79" t="s">
        <v>215</v>
      </c>
      <c r="P49" s="173"/>
      <c r="Q49" s="149"/>
      <c r="R49" s="149"/>
      <c r="S49" s="42"/>
      <c r="T49" s="150"/>
      <c r="U49" s="149"/>
      <c r="V49" s="149"/>
    </row>
    <row r="50" spans="1:22" ht="55.15" customHeight="1" x14ac:dyDescent="0.25">
      <c r="A50" s="57" t="s">
        <v>77</v>
      </c>
      <c r="B50" s="33" t="s">
        <v>188</v>
      </c>
      <c r="C50" s="172"/>
      <c r="D50" s="172" t="s">
        <v>120</v>
      </c>
      <c r="E50" s="172"/>
      <c r="F50" s="51" t="s">
        <v>342</v>
      </c>
      <c r="G50" s="65">
        <v>2056112.69</v>
      </c>
      <c r="H50" s="75">
        <v>246733.52</v>
      </c>
      <c r="I50" s="66">
        <f>+G50+H50</f>
        <v>2302846.21</v>
      </c>
      <c r="J50" s="41">
        <f>+G50/I50</f>
        <v>0.89285714394275595</v>
      </c>
      <c r="K50" s="41">
        <f>+H50/I50</f>
        <v>0.10714285605724405</v>
      </c>
      <c r="L50" s="51" t="s">
        <v>224</v>
      </c>
      <c r="M50" s="172" t="s">
        <v>128</v>
      </c>
      <c r="N50" s="79" t="s">
        <v>209</v>
      </c>
      <c r="O50" s="79" t="s">
        <v>215</v>
      </c>
      <c r="P50" s="173"/>
      <c r="Q50" s="149"/>
      <c r="R50" s="149"/>
      <c r="S50" s="42"/>
      <c r="T50" s="150"/>
      <c r="U50" s="149"/>
      <c r="V50" s="149"/>
    </row>
    <row r="51" spans="1:22" ht="55.15" customHeight="1" x14ac:dyDescent="0.25">
      <c r="A51" s="57" t="s">
        <v>79</v>
      </c>
      <c r="B51" s="33" t="s">
        <v>189</v>
      </c>
      <c r="C51" s="172"/>
      <c r="D51" s="172" t="s">
        <v>120</v>
      </c>
      <c r="E51" s="172"/>
      <c r="F51" s="51" t="s">
        <v>343</v>
      </c>
      <c r="G51" s="65">
        <v>1045000</v>
      </c>
      <c r="H51" s="75">
        <v>125400</v>
      </c>
      <c r="I51" s="66">
        <f t="shared" ref="I51:I64" si="9">+G51+H51</f>
        <v>1170400</v>
      </c>
      <c r="J51" s="41">
        <f t="shared" ref="J51:J64" si="10">+G51/I51</f>
        <v>0.8928571428571429</v>
      </c>
      <c r="K51" s="41">
        <f t="shared" ref="K51:K64" si="11">+H51/I51</f>
        <v>0.10714285714285714</v>
      </c>
      <c r="L51" s="51" t="s">
        <v>224</v>
      </c>
      <c r="M51" s="172" t="s">
        <v>127</v>
      </c>
      <c r="N51" s="79" t="s">
        <v>209</v>
      </c>
      <c r="O51" s="79" t="s">
        <v>215</v>
      </c>
      <c r="P51" s="173"/>
      <c r="Q51" s="149"/>
      <c r="R51" s="149"/>
      <c r="S51" s="42"/>
      <c r="T51" s="150"/>
      <c r="U51" s="149"/>
      <c r="V51" s="149"/>
    </row>
    <row r="52" spans="1:22" ht="55.15" customHeight="1" x14ac:dyDescent="0.25">
      <c r="A52" s="57" t="s">
        <v>226</v>
      </c>
      <c r="B52" s="33" t="s">
        <v>190</v>
      </c>
      <c r="C52" s="172"/>
      <c r="D52" s="172" t="s">
        <v>120</v>
      </c>
      <c r="E52" s="172"/>
      <c r="F52" s="51" t="s">
        <v>344</v>
      </c>
      <c r="G52" s="65">
        <v>724316.1</v>
      </c>
      <c r="H52" s="75">
        <v>86917.93</v>
      </c>
      <c r="I52" s="66">
        <f t="shared" si="9"/>
        <v>811234.03</v>
      </c>
      <c r="J52" s="41">
        <f t="shared" si="10"/>
        <v>0.89285714505837477</v>
      </c>
      <c r="K52" s="41">
        <f t="shared" si="11"/>
        <v>0.10714285494162516</v>
      </c>
      <c r="L52" s="51" t="s">
        <v>224</v>
      </c>
      <c r="M52" s="172" t="s">
        <v>127</v>
      </c>
      <c r="N52" s="79" t="s">
        <v>209</v>
      </c>
      <c r="O52" s="79" t="s">
        <v>215</v>
      </c>
      <c r="P52" s="173"/>
      <c r="Q52" s="149"/>
      <c r="R52" s="149"/>
      <c r="S52" s="42"/>
      <c r="T52" s="150"/>
      <c r="U52" s="149"/>
      <c r="V52" s="149"/>
    </row>
    <row r="53" spans="1:22" ht="55.15" customHeight="1" x14ac:dyDescent="0.25">
      <c r="A53" s="57" t="s">
        <v>69</v>
      </c>
      <c r="B53" s="33" t="s">
        <v>191</v>
      </c>
      <c r="C53" s="172"/>
      <c r="D53" s="172" t="s">
        <v>120</v>
      </c>
      <c r="E53" s="172"/>
      <c r="F53" s="51" t="s">
        <v>345</v>
      </c>
      <c r="G53" s="65">
        <v>767161.06</v>
      </c>
      <c r="H53" s="75">
        <v>92059.33</v>
      </c>
      <c r="I53" s="66">
        <f t="shared" si="9"/>
        <v>859220.39</v>
      </c>
      <c r="J53" s="41">
        <f t="shared" si="10"/>
        <v>0.89285713994752858</v>
      </c>
      <c r="K53" s="41">
        <f t="shared" si="11"/>
        <v>0.10714286005247152</v>
      </c>
      <c r="L53" s="51" t="s">
        <v>225</v>
      </c>
      <c r="M53" s="172" t="s">
        <v>127</v>
      </c>
      <c r="N53" s="79" t="s">
        <v>209</v>
      </c>
      <c r="O53" s="79" t="s">
        <v>215</v>
      </c>
      <c r="P53" s="173"/>
      <c r="Q53" s="149"/>
      <c r="R53" s="149"/>
      <c r="S53" s="42"/>
      <c r="T53" s="150"/>
      <c r="U53" s="149"/>
      <c r="V53" s="149"/>
    </row>
    <row r="54" spans="1:22" ht="55.15" customHeight="1" x14ac:dyDescent="0.25">
      <c r="A54" s="57" t="s">
        <v>227</v>
      </c>
      <c r="B54" s="33" t="s">
        <v>191</v>
      </c>
      <c r="C54" s="172"/>
      <c r="D54" s="172" t="s">
        <v>120</v>
      </c>
      <c r="E54" s="172"/>
      <c r="F54" s="51" t="s">
        <v>346</v>
      </c>
      <c r="G54" s="65">
        <v>792180.16</v>
      </c>
      <c r="H54" s="75">
        <v>95061.62</v>
      </c>
      <c r="I54" s="66">
        <f t="shared" si="9"/>
        <v>887241.78</v>
      </c>
      <c r="J54" s="41">
        <f t="shared" si="10"/>
        <v>0.89285714205207967</v>
      </c>
      <c r="K54" s="41">
        <f t="shared" si="11"/>
        <v>0.10714285794792035</v>
      </c>
      <c r="L54" s="51" t="s">
        <v>225</v>
      </c>
      <c r="M54" s="172" t="s">
        <v>127</v>
      </c>
      <c r="N54" s="79" t="s">
        <v>209</v>
      </c>
      <c r="O54" s="79" t="s">
        <v>215</v>
      </c>
      <c r="P54" s="173"/>
      <c r="Q54" s="149"/>
      <c r="R54" s="149"/>
      <c r="S54" s="42"/>
      <c r="T54" s="150"/>
      <c r="U54" s="149"/>
      <c r="V54" s="149"/>
    </row>
    <row r="55" spans="1:22" ht="55.15" customHeight="1" x14ac:dyDescent="0.25">
      <c r="A55" s="57" t="s">
        <v>74</v>
      </c>
      <c r="B55" s="33" t="s">
        <v>192</v>
      </c>
      <c r="C55" s="172"/>
      <c r="D55" s="172" t="s">
        <v>120</v>
      </c>
      <c r="E55" s="172"/>
      <c r="F55" s="51" t="s">
        <v>347</v>
      </c>
      <c r="G55" s="65">
        <v>374769.76</v>
      </c>
      <c r="H55" s="75">
        <v>44972.37</v>
      </c>
      <c r="I55" s="66">
        <f t="shared" si="9"/>
        <v>419742.13</v>
      </c>
      <c r="J55" s="41">
        <f t="shared" si="10"/>
        <v>0.89285714540973049</v>
      </c>
      <c r="K55" s="41">
        <f t="shared" si="11"/>
        <v>0.10714285459026951</v>
      </c>
      <c r="L55" s="51" t="s">
        <v>225</v>
      </c>
      <c r="M55" s="172" t="s">
        <v>127</v>
      </c>
      <c r="N55" s="79" t="s">
        <v>208</v>
      </c>
      <c r="O55" s="79" t="s">
        <v>216</v>
      </c>
      <c r="P55" s="173"/>
      <c r="Q55" s="149"/>
      <c r="R55" s="149"/>
      <c r="S55" s="42"/>
      <c r="T55" s="150"/>
      <c r="U55" s="149"/>
      <c r="V55" s="149"/>
    </row>
    <row r="56" spans="1:22" ht="55.15" customHeight="1" x14ac:dyDescent="0.25">
      <c r="A56" s="57" t="s">
        <v>74</v>
      </c>
      <c r="B56" s="33" t="s">
        <v>193</v>
      </c>
      <c r="C56" s="172"/>
      <c r="D56" s="172" t="s">
        <v>120</v>
      </c>
      <c r="E56" s="172"/>
      <c r="F56" s="51" t="s">
        <v>348</v>
      </c>
      <c r="G56" s="65">
        <v>492222.64</v>
      </c>
      <c r="H56" s="75">
        <v>59066.720000000001</v>
      </c>
      <c r="I56" s="66">
        <f t="shared" si="9"/>
        <v>551289.36</v>
      </c>
      <c r="J56" s="41">
        <f t="shared" si="10"/>
        <v>0.89285713767448738</v>
      </c>
      <c r="K56" s="41">
        <f t="shared" si="11"/>
        <v>0.10714286232551269</v>
      </c>
      <c r="L56" s="51" t="s">
        <v>225</v>
      </c>
      <c r="M56" s="172" t="s">
        <v>127</v>
      </c>
      <c r="N56" s="79" t="s">
        <v>209</v>
      </c>
      <c r="O56" s="79" t="s">
        <v>215</v>
      </c>
      <c r="P56" s="173"/>
      <c r="Q56" s="149"/>
      <c r="R56" s="149"/>
      <c r="S56" s="42"/>
      <c r="T56" s="150"/>
      <c r="U56" s="149"/>
      <c r="V56" s="149"/>
    </row>
    <row r="57" spans="1:22" ht="55.15" customHeight="1" x14ac:dyDescent="0.25">
      <c r="A57" s="57" t="s">
        <v>79</v>
      </c>
      <c r="B57" s="33" t="s">
        <v>194</v>
      </c>
      <c r="C57" s="172"/>
      <c r="D57" s="172" t="s">
        <v>120</v>
      </c>
      <c r="E57" s="172"/>
      <c r="F57" s="51" t="s">
        <v>349</v>
      </c>
      <c r="G57" s="65">
        <v>556631.19999999995</v>
      </c>
      <c r="H57" s="75">
        <v>66795.75</v>
      </c>
      <c r="I57" s="66">
        <f t="shared" si="9"/>
        <v>623426.94999999995</v>
      </c>
      <c r="J57" s="41">
        <f t="shared" si="10"/>
        <v>0.89285713426408664</v>
      </c>
      <c r="K57" s="41">
        <f t="shared" si="11"/>
        <v>0.10714286573591342</v>
      </c>
      <c r="L57" s="51" t="s">
        <v>225</v>
      </c>
      <c r="M57" s="172" t="s">
        <v>127</v>
      </c>
      <c r="N57" s="79" t="s">
        <v>209</v>
      </c>
      <c r="O57" s="79" t="s">
        <v>215</v>
      </c>
      <c r="P57" s="173"/>
      <c r="Q57" s="149"/>
      <c r="R57" s="149"/>
      <c r="S57" s="42"/>
      <c r="T57" s="150"/>
      <c r="U57" s="149"/>
      <c r="V57" s="149"/>
    </row>
    <row r="58" spans="1:22" ht="55.15" customHeight="1" x14ac:dyDescent="0.25">
      <c r="A58" s="57" t="s">
        <v>80</v>
      </c>
      <c r="B58" s="33" t="s">
        <v>195</v>
      </c>
      <c r="C58" s="172"/>
      <c r="D58" s="172" t="s">
        <v>120</v>
      </c>
      <c r="E58" s="172"/>
      <c r="F58" s="51" t="s">
        <v>350</v>
      </c>
      <c r="G58" s="65">
        <v>297724.74</v>
      </c>
      <c r="H58" s="75">
        <v>35726.97</v>
      </c>
      <c r="I58" s="66">
        <f t="shared" si="9"/>
        <v>333451.70999999996</v>
      </c>
      <c r="J58" s="41">
        <f t="shared" si="10"/>
        <v>0.89285713964399827</v>
      </c>
      <c r="K58" s="41">
        <f t="shared" si="11"/>
        <v>0.10714286035600179</v>
      </c>
      <c r="L58" s="51" t="s">
        <v>225</v>
      </c>
      <c r="M58" s="172" t="s">
        <v>127</v>
      </c>
      <c r="N58" s="79" t="s">
        <v>208</v>
      </c>
      <c r="O58" s="79" t="s">
        <v>217</v>
      </c>
      <c r="P58" s="173"/>
      <c r="Q58" s="149"/>
      <c r="R58" s="149"/>
      <c r="S58" s="42"/>
      <c r="T58" s="150"/>
      <c r="U58" s="149"/>
      <c r="V58" s="149"/>
    </row>
    <row r="59" spans="1:22" ht="55.15" customHeight="1" x14ac:dyDescent="0.25">
      <c r="A59" s="57" t="s">
        <v>80</v>
      </c>
      <c r="B59" s="33" t="s">
        <v>196</v>
      </c>
      <c r="C59" s="172"/>
      <c r="D59" s="172" t="s">
        <v>120</v>
      </c>
      <c r="E59" s="172"/>
      <c r="F59" s="51" t="s">
        <v>351</v>
      </c>
      <c r="G59" s="65">
        <v>709217.26</v>
      </c>
      <c r="H59" s="75">
        <v>85106.07</v>
      </c>
      <c r="I59" s="66">
        <f t="shared" si="9"/>
        <v>794323.33000000007</v>
      </c>
      <c r="J59" s="41">
        <f t="shared" si="10"/>
        <v>0.89285714420599982</v>
      </c>
      <c r="K59" s="41">
        <f t="shared" si="11"/>
        <v>0.10714285579400015</v>
      </c>
      <c r="L59" s="51" t="s">
        <v>225</v>
      </c>
      <c r="M59" s="172" t="s">
        <v>127</v>
      </c>
      <c r="N59" s="79" t="s">
        <v>210</v>
      </c>
      <c r="O59" s="79" t="s">
        <v>218</v>
      </c>
      <c r="P59" s="173"/>
      <c r="Q59" s="149"/>
      <c r="R59" s="149"/>
      <c r="S59" s="42"/>
      <c r="T59" s="150"/>
      <c r="U59" s="149"/>
      <c r="V59" s="149"/>
    </row>
    <row r="60" spans="1:22" ht="55.15" customHeight="1" x14ac:dyDescent="0.25">
      <c r="A60" s="57" t="s">
        <v>82</v>
      </c>
      <c r="B60" s="33" t="s">
        <v>196</v>
      </c>
      <c r="C60" s="172"/>
      <c r="D60" s="172" t="s">
        <v>120</v>
      </c>
      <c r="E60" s="172"/>
      <c r="F60" s="51" t="s">
        <v>352</v>
      </c>
      <c r="G60" s="65">
        <v>582051.99</v>
      </c>
      <c r="H60" s="75">
        <v>69846.23</v>
      </c>
      <c r="I60" s="66">
        <f t="shared" si="9"/>
        <v>651898.22</v>
      </c>
      <c r="J60" s="41">
        <f t="shared" si="10"/>
        <v>0.89285715490985695</v>
      </c>
      <c r="K60" s="41">
        <f t="shared" si="11"/>
        <v>0.10714284509014306</v>
      </c>
      <c r="L60" s="51" t="s">
        <v>225</v>
      </c>
      <c r="M60" s="172" t="s">
        <v>127</v>
      </c>
      <c r="N60" s="79" t="s">
        <v>208</v>
      </c>
      <c r="O60" s="79" t="s">
        <v>219</v>
      </c>
      <c r="P60" s="173"/>
      <c r="Q60" s="149"/>
      <c r="R60" s="149"/>
      <c r="S60" s="42"/>
      <c r="T60" s="150"/>
      <c r="U60" s="149"/>
      <c r="V60" s="149"/>
    </row>
    <row r="61" spans="1:22" ht="55.15" customHeight="1" x14ac:dyDescent="0.25">
      <c r="A61" s="57" t="s">
        <v>226</v>
      </c>
      <c r="B61" s="33" t="s">
        <v>197</v>
      </c>
      <c r="C61" s="172"/>
      <c r="D61" s="172" t="s">
        <v>63</v>
      </c>
      <c r="E61" s="172"/>
      <c r="F61" s="51" t="s">
        <v>353</v>
      </c>
      <c r="G61" s="65">
        <v>67475.91</v>
      </c>
      <c r="H61" s="75">
        <v>8097.1</v>
      </c>
      <c r="I61" s="66">
        <f t="shared" si="9"/>
        <v>75573.010000000009</v>
      </c>
      <c r="J61" s="41">
        <f t="shared" si="10"/>
        <v>0.89285725155052043</v>
      </c>
      <c r="K61" s="41">
        <f t="shared" si="11"/>
        <v>0.10714274844947951</v>
      </c>
      <c r="L61" s="51" t="s">
        <v>225</v>
      </c>
      <c r="M61" s="172" t="s">
        <v>127</v>
      </c>
      <c r="N61" s="79" t="s">
        <v>208</v>
      </c>
      <c r="O61" s="79" t="s">
        <v>217</v>
      </c>
      <c r="P61" s="173"/>
      <c r="Q61" s="149"/>
      <c r="R61" s="149"/>
      <c r="S61" s="42"/>
      <c r="T61" s="150"/>
      <c r="U61" s="149"/>
      <c r="V61" s="149"/>
    </row>
    <row r="62" spans="1:22" ht="55.15" customHeight="1" x14ac:dyDescent="0.25">
      <c r="A62" s="57" t="s">
        <v>226</v>
      </c>
      <c r="B62" s="33" t="s">
        <v>198</v>
      </c>
      <c r="C62" s="172"/>
      <c r="D62" s="172" t="s">
        <v>120</v>
      </c>
      <c r="E62" s="172"/>
      <c r="F62" s="51" t="s">
        <v>353</v>
      </c>
      <c r="G62" s="65">
        <v>450474.3</v>
      </c>
      <c r="H62" s="75">
        <v>54056.92</v>
      </c>
      <c r="I62" s="66">
        <f t="shared" si="9"/>
        <v>504531.22</v>
      </c>
      <c r="J62" s="41">
        <f t="shared" si="10"/>
        <v>0.89285713577843606</v>
      </c>
      <c r="K62" s="41">
        <f t="shared" si="11"/>
        <v>0.10714286422156394</v>
      </c>
      <c r="L62" s="51" t="s">
        <v>225</v>
      </c>
      <c r="M62" s="172" t="s">
        <v>127</v>
      </c>
      <c r="N62" s="79" t="s">
        <v>208</v>
      </c>
      <c r="O62" s="79" t="s">
        <v>219</v>
      </c>
      <c r="P62" s="173"/>
      <c r="Q62" s="149"/>
      <c r="R62" s="149"/>
      <c r="S62" s="42"/>
      <c r="T62" s="150"/>
      <c r="U62" s="149"/>
      <c r="V62" s="149"/>
    </row>
    <row r="63" spans="1:22" ht="55.15" customHeight="1" x14ac:dyDescent="0.25">
      <c r="A63" s="57" t="s">
        <v>228</v>
      </c>
      <c r="B63" s="33" t="s">
        <v>198</v>
      </c>
      <c r="C63" s="172"/>
      <c r="D63" s="172" t="s">
        <v>120</v>
      </c>
      <c r="E63" s="172"/>
      <c r="F63" s="51" t="s">
        <v>354</v>
      </c>
      <c r="G63" s="65">
        <v>1121079.8600000001</v>
      </c>
      <c r="H63" s="75">
        <v>134529.57999999999</v>
      </c>
      <c r="I63" s="66">
        <f t="shared" si="9"/>
        <v>1255609.4400000002</v>
      </c>
      <c r="J63" s="41">
        <f t="shared" si="10"/>
        <v>0.89285714513264569</v>
      </c>
      <c r="K63" s="41">
        <f t="shared" si="11"/>
        <v>0.10714285486735427</v>
      </c>
      <c r="L63" s="51" t="s">
        <v>225</v>
      </c>
      <c r="M63" s="172" t="s">
        <v>127</v>
      </c>
      <c r="N63" s="79" t="s">
        <v>208</v>
      </c>
      <c r="O63" s="79" t="s">
        <v>219</v>
      </c>
      <c r="P63" s="173"/>
      <c r="Q63" s="149"/>
      <c r="R63" s="149"/>
      <c r="S63" s="42"/>
      <c r="T63" s="150"/>
      <c r="U63" s="149"/>
      <c r="V63" s="149"/>
    </row>
    <row r="64" spans="1:22" ht="55.15" customHeight="1" x14ac:dyDescent="0.25">
      <c r="A64" s="57" t="s">
        <v>88</v>
      </c>
      <c r="B64" s="33" t="s">
        <v>199</v>
      </c>
      <c r="C64" s="172"/>
      <c r="D64" s="172" t="s">
        <v>120</v>
      </c>
      <c r="E64" s="172"/>
      <c r="F64" s="51" t="s">
        <v>355</v>
      </c>
      <c r="G64" s="65">
        <v>1033607.03</v>
      </c>
      <c r="H64" s="75">
        <v>124032.85</v>
      </c>
      <c r="I64" s="66">
        <f t="shared" si="9"/>
        <v>1157639.8800000001</v>
      </c>
      <c r="J64" s="41">
        <f t="shared" si="10"/>
        <v>0.89285713792099142</v>
      </c>
      <c r="K64" s="41">
        <f t="shared" si="11"/>
        <v>0.10714286207900854</v>
      </c>
      <c r="L64" s="51" t="s">
        <v>225</v>
      </c>
      <c r="M64" s="172" t="s">
        <v>127</v>
      </c>
      <c r="N64" s="79" t="s">
        <v>208</v>
      </c>
      <c r="O64" s="79" t="s">
        <v>220</v>
      </c>
      <c r="P64" s="173"/>
      <c r="Q64" s="149"/>
      <c r="R64" s="149"/>
      <c r="S64" s="42"/>
      <c r="T64" s="150"/>
      <c r="U64" s="149"/>
      <c r="V64" s="149"/>
    </row>
    <row r="65" spans="1:24" ht="55.15" customHeight="1" x14ac:dyDescent="0.25">
      <c r="A65" s="57" t="s">
        <v>88</v>
      </c>
      <c r="B65" s="33" t="s">
        <v>200</v>
      </c>
      <c r="C65" s="172"/>
      <c r="D65" s="172" t="s">
        <v>120</v>
      </c>
      <c r="E65" s="172"/>
      <c r="F65" s="51" t="s">
        <v>356</v>
      </c>
      <c r="G65" s="65">
        <v>1663714.44</v>
      </c>
      <c r="H65" s="75">
        <v>199645.73</v>
      </c>
      <c r="I65" s="66">
        <f>+G65+H65</f>
        <v>1863360.17</v>
      </c>
      <c r="J65" s="41">
        <f>+G65/I65</f>
        <v>0.89285714419880513</v>
      </c>
      <c r="K65" s="41">
        <f>+H65/I65</f>
        <v>0.1071428558011949</v>
      </c>
      <c r="L65" s="51" t="s">
        <v>225</v>
      </c>
      <c r="M65" s="172" t="s">
        <v>127</v>
      </c>
      <c r="N65" s="79" t="s">
        <v>209</v>
      </c>
      <c r="O65" s="79" t="s">
        <v>221</v>
      </c>
      <c r="P65" s="173"/>
      <c r="Q65" s="149"/>
      <c r="R65" s="149"/>
      <c r="S65" s="42"/>
      <c r="T65" s="150"/>
      <c r="U65" s="149"/>
      <c r="V65" s="149"/>
    </row>
    <row r="66" spans="1:24" ht="55.15" customHeight="1" x14ac:dyDescent="0.25">
      <c r="A66" s="57" t="s">
        <v>86</v>
      </c>
      <c r="B66" s="33" t="s">
        <v>201</v>
      </c>
      <c r="C66" s="172"/>
      <c r="D66" s="172" t="s">
        <v>120</v>
      </c>
      <c r="E66" s="172"/>
      <c r="F66" s="51" t="s">
        <v>357</v>
      </c>
      <c r="G66" s="65">
        <v>620259.6</v>
      </c>
      <c r="H66" s="75">
        <v>74431.149999999994</v>
      </c>
      <c r="I66" s="66">
        <f t="shared" ref="I66:I71" si="12">+G66+H66</f>
        <v>694690.75</v>
      </c>
      <c r="J66" s="41">
        <f t="shared" ref="J66:J71" si="13">+G66/I66</f>
        <v>0.8928571454276597</v>
      </c>
      <c r="K66" s="41">
        <f t="shared" ref="K66:K71" si="14">+H66/I66</f>
        <v>0.10714285457234027</v>
      </c>
      <c r="L66" s="51" t="s">
        <v>225</v>
      </c>
      <c r="M66" s="172" t="s">
        <v>127</v>
      </c>
      <c r="N66" s="79" t="s">
        <v>208</v>
      </c>
      <c r="O66" s="79" t="s">
        <v>217</v>
      </c>
      <c r="P66" s="173"/>
      <c r="Q66" s="149"/>
      <c r="R66" s="149"/>
      <c r="S66" s="42"/>
      <c r="T66" s="150"/>
      <c r="U66" s="149"/>
      <c r="V66" s="149"/>
    </row>
    <row r="67" spans="1:24" ht="55.15" customHeight="1" x14ac:dyDescent="0.25">
      <c r="A67" s="57" t="s">
        <v>85</v>
      </c>
      <c r="B67" s="33" t="s">
        <v>202</v>
      </c>
      <c r="C67" s="172"/>
      <c r="D67" s="172" t="s">
        <v>63</v>
      </c>
      <c r="E67" s="172"/>
      <c r="F67" s="51" t="s">
        <v>358</v>
      </c>
      <c r="G67" s="65">
        <v>75883.56</v>
      </c>
      <c r="H67" s="75">
        <v>9106.0300000000007</v>
      </c>
      <c r="I67" s="66">
        <f t="shared" si="12"/>
        <v>84989.59</v>
      </c>
      <c r="J67" s="41">
        <f t="shared" si="13"/>
        <v>0.89285711344177565</v>
      </c>
      <c r="K67" s="41">
        <f t="shared" si="14"/>
        <v>0.10714288655822438</v>
      </c>
      <c r="L67" s="51" t="s">
        <v>225</v>
      </c>
      <c r="M67" s="172" t="s">
        <v>127</v>
      </c>
      <c r="N67" s="79" t="s">
        <v>208</v>
      </c>
      <c r="O67" s="79" t="s">
        <v>217</v>
      </c>
      <c r="P67" s="173"/>
      <c r="Q67" s="149"/>
      <c r="R67" s="149"/>
      <c r="S67" s="42"/>
      <c r="T67" s="150"/>
      <c r="U67" s="149"/>
      <c r="V67" s="149"/>
    </row>
    <row r="68" spans="1:24" ht="55.15" customHeight="1" x14ac:dyDescent="0.25">
      <c r="A68" s="57" t="s">
        <v>85</v>
      </c>
      <c r="B68" s="33" t="s">
        <v>195</v>
      </c>
      <c r="C68" s="172"/>
      <c r="D68" s="172" t="s">
        <v>63</v>
      </c>
      <c r="E68" s="172"/>
      <c r="F68" s="51" t="s">
        <v>359</v>
      </c>
      <c r="G68" s="65">
        <v>111561.81</v>
      </c>
      <c r="H68" s="75">
        <v>13387.42</v>
      </c>
      <c r="I68" s="66">
        <f t="shared" si="12"/>
        <v>124949.23</v>
      </c>
      <c r="J68" s="41">
        <f t="shared" si="13"/>
        <v>0.89285712284901642</v>
      </c>
      <c r="K68" s="41">
        <f t="shared" si="14"/>
        <v>0.10714287715098365</v>
      </c>
      <c r="L68" s="51" t="s">
        <v>225</v>
      </c>
      <c r="M68" s="172" t="s">
        <v>127</v>
      </c>
      <c r="N68" s="79" t="s">
        <v>208</v>
      </c>
      <c r="O68" s="79" t="s">
        <v>217</v>
      </c>
      <c r="P68" s="173"/>
      <c r="Q68" s="149"/>
      <c r="R68" s="149"/>
      <c r="S68" s="42"/>
      <c r="T68" s="150"/>
      <c r="U68" s="149"/>
      <c r="V68" s="149"/>
    </row>
    <row r="69" spans="1:24" ht="55.15" customHeight="1" x14ac:dyDescent="0.25">
      <c r="A69" s="57" t="s">
        <v>85</v>
      </c>
      <c r="B69" s="33" t="s">
        <v>200</v>
      </c>
      <c r="C69" s="172"/>
      <c r="D69" s="172" t="s">
        <v>120</v>
      </c>
      <c r="E69" s="172"/>
      <c r="F69" s="51" t="s">
        <v>360</v>
      </c>
      <c r="G69" s="65">
        <v>426734.24</v>
      </c>
      <c r="H69" s="75">
        <v>51208.1</v>
      </c>
      <c r="I69" s="66">
        <f t="shared" si="12"/>
        <v>477942.33999999997</v>
      </c>
      <c r="J69" s="41">
        <f t="shared" si="13"/>
        <v>0.89285715929666332</v>
      </c>
      <c r="K69" s="41">
        <f t="shared" si="14"/>
        <v>0.10714284070333673</v>
      </c>
      <c r="L69" s="51" t="s">
        <v>225</v>
      </c>
      <c r="M69" s="172" t="s">
        <v>127</v>
      </c>
      <c r="N69" s="79" t="s">
        <v>209</v>
      </c>
      <c r="O69" s="79" t="s">
        <v>221</v>
      </c>
      <c r="P69" s="173"/>
      <c r="Q69" s="149"/>
      <c r="R69" s="149"/>
      <c r="S69" s="42"/>
      <c r="T69" s="150"/>
      <c r="U69" s="149"/>
      <c r="V69" s="149"/>
    </row>
    <row r="70" spans="1:24" ht="55.15" customHeight="1" x14ac:dyDescent="0.25">
      <c r="A70" s="57" t="s">
        <v>81</v>
      </c>
      <c r="B70" s="33" t="s">
        <v>203</v>
      </c>
      <c r="C70" s="172"/>
      <c r="D70" s="172" t="s">
        <v>120</v>
      </c>
      <c r="E70" s="172"/>
      <c r="F70" s="51" t="s">
        <v>361</v>
      </c>
      <c r="G70" s="65">
        <v>781739.46</v>
      </c>
      <c r="H70" s="75">
        <v>93808.73</v>
      </c>
      <c r="I70" s="66">
        <f t="shared" si="12"/>
        <v>875548.19</v>
      </c>
      <c r="J70" s="41">
        <f t="shared" si="13"/>
        <v>0.8928571481599431</v>
      </c>
      <c r="K70" s="41">
        <f t="shared" si="14"/>
        <v>0.10714285184005691</v>
      </c>
      <c r="L70" s="51" t="s">
        <v>225</v>
      </c>
      <c r="M70" s="172" t="s">
        <v>127</v>
      </c>
      <c r="N70" s="79" t="s">
        <v>209</v>
      </c>
      <c r="O70" s="79" t="s">
        <v>215</v>
      </c>
      <c r="P70" s="173"/>
      <c r="Q70" s="149"/>
      <c r="R70" s="149"/>
      <c r="S70" s="42"/>
      <c r="T70" s="150"/>
      <c r="U70" s="149"/>
      <c r="V70" s="149"/>
    </row>
    <row r="71" spans="1:24" ht="55.15" customHeight="1" thickBot="1" x14ac:dyDescent="0.3">
      <c r="A71" s="58" t="s">
        <v>84</v>
      </c>
      <c r="B71" s="59" t="s">
        <v>204</v>
      </c>
      <c r="C71" s="174"/>
      <c r="D71" s="174" t="s">
        <v>120</v>
      </c>
      <c r="E71" s="174"/>
      <c r="F71" s="60" t="s">
        <v>362</v>
      </c>
      <c r="G71" s="67">
        <v>2734200</v>
      </c>
      <c r="H71" s="76">
        <v>328104</v>
      </c>
      <c r="I71" s="68">
        <f t="shared" si="12"/>
        <v>3062304</v>
      </c>
      <c r="J71" s="62">
        <f t="shared" si="13"/>
        <v>0.8928571428571429</v>
      </c>
      <c r="K71" s="62">
        <f t="shared" si="14"/>
        <v>0.10714285714285714</v>
      </c>
      <c r="L71" s="60" t="s">
        <v>225</v>
      </c>
      <c r="M71" s="60" t="s">
        <v>128</v>
      </c>
      <c r="N71" s="80" t="s">
        <v>209</v>
      </c>
      <c r="O71" s="80" t="s">
        <v>215</v>
      </c>
      <c r="P71" s="175"/>
      <c r="Q71" s="149"/>
      <c r="R71" s="149"/>
      <c r="S71" s="42"/>
      <c r="T71" s="150"/>
      <c r="U71" s="149"/>
      <c r="V71" s="149"/>
    </row>
    <row r="72" spans="1:24" ht="15.75" thickBot="1" x14ac:dyDescent="0.3">
      <c r="A72" s="176" t="s">
        <v>89</v>
      </c>
      <c r="B72" s="177"/>
      <c r="C72" s="177"/>
      <c r="D72" s="177"/>
      <c r="E72" s="177"/>
      <c r="F72" s="178"/>
      <c r="G72" s="179">
        <f>SUM(G5:G71)</f>
        <v>92761074.48999998</v>
      </c>
      <c r="H72" s="179">
        <f>SUM(H5:H71)</f>
        <v>11126169.050000001</v>
      </c>
      <c r="I72" s="179">
        <f>SUM(I5:I71)</f>
        <v>103887243.53999999</v>
      </c>
      <c r="J72" s="180"/>
      <c r="K72" s="180"/>
      <c r="L72" s="177"/>
      <c r="M72" s="177"/>
      <c r="N72" s="181"/>
      <c r="O72" s="181"/>
      <c r="P72" s="182"/>
      <c r="Q72" s="149"/>
      <c r="R72" s="149"/>
      <c r="S72" s="42"/>
      <c r="T72" s="150"/>
      <c r="U72" s="149"/>
      <c r="V72" s="149"/>
    </row>
    <row r="73" spans="1:24" ht="15.75" thickBot="1" x14ac:dyDescent="0.3">
      <c r="U73" s="42"/>
      <c r="V73" s="45"/>
    </row>
    <row r="74" spans="1:24" x14ac:dyDescent="0.25">
      <c r="A74" s="183" t="s">
        <v>9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5"/>
      <c r="S74" s="149"/>
      <c r="T74" s="149"/>
      <c r="U74" s="42"/>
      <c r="V74" s="150"/>
      <c r="W74" s="149"/>
      <c r="X74" s="149"/>
    </row>
    <row r="75" spans="1:24" x14ac:dyDescent="0.25">
      <c r="A75" s="186" t="s">
        <v>5</v>
      </c>
      <c r="B75" s="187" t="s">
        <v>68</v>
      </c>
      <c r="C75" s="187" t="s">
        <v>7</v>
      </c>
      <c r="D75" s="187" t="s">
        <v>231</v>
      </c>
      <c r="E75" s="187" t="s">
        <v>1</v>
      </c>
      <c r="F75" s="187" t="s">
        <v>2</v>
      </c>
      <c r="G75" s="188" t="s">
        <v>125</v>
      </c>
      <c r="H75" s="188" t="s">
        <v>126</v>
      </c>
      <c r="I75" s="189" t="s">
        <v>57</v>
      </c>
      <c r="J75" s="190"/>
      <c r="K75" s="191"/>
      <c r="L75" s="192" t="s">
        <v>66</v>
      </c>
      <c r="M75" s="192" t="s">
        <v>232</v>
      </c>
      <c r="N75" s="187" t="s">
        <v>8</v>
      </c>
      <c r="O75" s="187"/>
      <c r="P75" s="193" t="s">
        <v>116</v>
      </c>
      <c r="Q75" s="149"/>
      <c r="R75" s="149"/>
      <c r="S75" s="42"/>
      <c r="T75" s="150"/>
      <c r="U75" s="149"/>
      <c r="V75" s="149"/>
    </row>
    <row r="76" spans="1:24" ht="45" x14ac:dyDescent="0.25">
      <c r="A76" s="186"/>
      <c r="B76" s="187"/>
      <c r="C76" s="187"/>
      <c r="D76" s="187"/>
      <c r="E76" s="187"/>
      <c r="F76" s="187"/>
      <c r="G76" s="188"/>
      <c r="H76" s="188"/>
      <c r="I76" s="121" t="s">
        <v>65</v>
      </c>
      <c r="J76" s="194" t="s">
        <v>55</v>
      </c>
      <c r="K76" s="194" t="s">
        <v>56</v>
      </c>
      <c r="L76" s="192"/>
      <c r="M76" s="192"/>
      <c r="N76" s="195" t="s">
        <v>54</v>
      </c>
      <c r="O76" s="195" t="s">
        <v>4</v>
      </c>
      <c r="P76" s="193"/>
      <c r="Q76" s="149"/>
      <c r="R76" s="149"/>
      <c r="S76" s="34"/>
      <c r="T76" s="150"/>
      <c r="U76" s="149"/>
      <c r="V76" s="149"/>
    </row>
    <row r="77" spans="1:24" ht="22.9" customHeight="1" thickBot="1" x14ac:dyDescent="0.3">
      <c r="A77" s="81" t="s">
        <v>71</v>
      </c>
      <c r="B77" s="81" t="s">
        <v>233</v>
      </c>
      <c r="C77" s="196"/>
      <c r="D77" s="174" t="s">
        <v>119</v>
      </c>
      <c r="E77" s="196"/>
      <c r="F77" s="81" t="s">
        <v>363</v>
      </c>
      <c r="G77" s="82">
        <v>905524</v>
      </c>
      <c r="H77" s="82">
        <v>108662.88</v>
      </c>
      <c r="I77" s="46">
        <f>+G77+H77</f>
        <v>1014186.88</v>
      </c>
      <c r="J77" s="47">
        <f t="shared" ref="J77" si="15">+G77/I77</f>
        <v>0.8928571428571429</v>
      </c>
      <c r="K77" s="47">
        <f t="shared" ref="K77" si="16">+H77/I77</f>
        <v>0.10714285714285715</v>
      </c>
      <c r="L77" s="83" t="s">
        <v>224</v>
      </c>
      <c r="M77" s="84" t="s">
        <v>128</v>
      </c>
      <c r="N77" s="85">
        <v>0</v>
      </c>
      <c r="O77" s="197"/>
      <c r="P77" s="198"/>
      <c r="Q77" s="149"/>
      <c r="R77" s="149"/>
      <c r="S77" s="42"/>
      <c r="T77" s="150"/>
      <c r="U77" s="149"/>
      <c r="V77" s="149"/>
    </row>
    <row r="78" spans="1:24" ht="21.6" customHeight="1" thickBot="1" x14ac:dyDescent="0.3">
      <c r="A78" s="199" t="s">
        <v>89</v>
      </c>
      <c r="B78" s="200"/>
      <c r="C78" s="200"/>
      <c r="D78" s="200"/>
      <c r="E78" s="200"/>
      <c r="F78" s="201"/>
      <c r="G78" s="71">
        <f>SUM(G77:G77)</f>
        <v>905524</v>
      </c>
      <c r="H78" s="71">
        <f>SUM(H77:H77)</f>
        <v>108662.88</v>
      </c>
      <c r="I78" s="71">
        <f>SUM(I77:I77)</f>
        <v>1014186.88</v>
      </c>
      <c r="J78" s="202"/>
      <c r="K78" s="202"/>
      <c r="L78" s="203"/>
      <c r="M78" s="203"/>
      <c r="N78" s="200"/>
      <c r="O78" s="200"/>
      <c r="P78" s="204"/>
      <c r="Q78" s="149"/>
      <c r="R78" s="149"/>
      <c r="S78" s="42" t="s">
        <v>22</v>
      </c>
      <c r="T78" s="150"/>
      <c r="U78" s="149"/>
      <c r="V78" s="149"/>
    </row>
    <row r="79" spans="1:24" ht="15.75" thickBot="1" x14ac:dyDescent="0.3">
      <c r="S79" s="149"/>
      <c r="T79" s="149"/>
      <c r="U79" s="42"/>
      <c r="V79" s="150"/>
      <c r="W79" s="149"/>
      <c r="X79" s="149"/>
    </row>
    <row r="80" spans="1:24" ht="13.9" customHeight="1" x14ac:dyDescent="0.25">
      <c r="A80" s="183" t="s">
        <v>10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6"/>
      <c r="S80" s="149"/>
      <c r="T80" s="149"/>
      <c r="U80" s="42"/>
      <c r="V80" s="150"/>
      <c r="W80" s="149"/>
      <c r="X80" s="149"/>
    </row>
    <row r="81" spans="1:24" x14ac:dyDescent="0.25">
      <c r="A81" s="186" t="s">
        <v>5</v>
      </c>
      <c r="B81" s="187" t="s">
        <v>6</v>
      </c>
      <c r="C81" s="187" t="s">
        <v>7</v>
      </c>
      <c r="D81" s="187" t="s">
        <v>231</v>
      </c>
      <c r="E81" s="187" t="s">
        <v>1</v>
      </c>
      <c r="F81" s="187" t="s">
        <v>2</v>
      </c>
      <c r="G81" s="188" t="s">
        <v>125</v>
      </c>
      <c r="H81" s="188" t="s">
        <v>126</v>
      </c>
      <c r="I81" s="207" t="s">
        <v>57</v>
      </c>
      <c r="J81" s="207"/>
      <c r="K81" s="207"/>
      <c r="L81" s="192" t="s">
        <v>66</v>
      </c>
      <c r="M81" s="192" t="s">
        <v>232</v>
      </c>
      <c r="N81" s="187" t="s">
        <v>8</v>
      </c>
      <c r="O81" s="187"/>
      <c r="P81" s="193" t="s">
        <v>116</v>
      </c>
      <c r="Q81" s="149"/>
      <c r="R81" s="149"/>
      <c r="S81" s="34"/>
      <c r="T81" s="150"/>
      <c r="U81" s="149"/>
      <c r="V81" s="149"/>
    </row>
    <row r="82" spans="1:24" ht="45" x14ac:dyDescent="0.25">
      <c r="A82" s="186"/>
      <c r="B82" s="187"/>
      <c r="C82" s="187"/>
      <c r="D82" s="187"/>
      <c r="E82" s="187"/>
      <c r="F82" s="187"/>
      <c r="G82" s="188"/>
      <c r="H82" s="188"/>
      <c r="I82" s="121" t="s">
        <v>65</v>
      </c>
      <c r="J82" s="194" t="s">
        <v>55</v>
      </c>
      <c r="K82" s="194" t="s">
        <v>56</v>
      </c>
      <c r="L82" s="192"/>
      <c r="M82" s="192"/>
      <c r="N82" s="195" t="s">
        <v>3</v>
      </c>
      <c r="O82" s="195" t="s">
        <v>4</v>
      </c>
      <c r="P82" s="193"/>
      <c r="Q82" s="149"/>
      <c r="R82" s="149"/>
      <c r="S82" s="42" t="s">
        <v>63</v>
      </c>
      <c r="T82" s="150"/>
      <c r="U82" s="149"/>
      <c r="V82" s="149"/>
    </row>
    <row r="83" spans="1:24" ht="46.5" customHeight="1" thickBot="1" x14ac:dyDescent="0.3">
      <c r="A83" s="208" t="s">
        <v>89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67">
        <v>0</v>
      </c>
      <c r="H83" s="67">
        <v>0</v>
      </c>
      <c r="I83" s="68">
        <v>0</v>
      </c>
      <c r="J83" s="209">
        <v>0</v>
      </c>
      <c r="K83" s="209">
        <v>0</v>
      </c>
      <c r="L83" s="78">
        <v>0</v>
      </c>
      <c r="M83" s="78">
        <v>0</v>
      </c>
      <c r="N83" s="48">
        <v>0</v>
      </c>
      <c r="O83" s="48">
        <v>0</v>
      </c>
      <c r="P83" s="49">
        <v>0</v>
      </c>
      <c r="Q83" s="149"/>
      <c r="R83" s="149"/>
      <c r="S83" s="42" t="s">
        <v>20</v>
      </c>
      <c r="T83" s="150"/>
      <c r="U83" s="149"/>
      <c r="V83" s="149"/>
    </row>
    <row r="84" spans="1:24" ht="30.75" thickBot="1" x14ac:dyDescent="0.3">
      <c r="S84" s="149"/>
      <c r="T84" s="149"/>
      <c r="U84" s="42" t="s">
        <v>21</v>
      </c>
      <c r="V84" s="150"/>
      <c r="W84" s="149"/>
      <c r="X84" s="149"/>
    </row>
    <row r="85" spans="1:24" x14ac:dyDescent="0.25">
      <c r="A85" s="183" t="s">
        <v>11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6"/>
      <c r="S85" s="149"/>
      <c r="T85" s="149"/>
      <c r="U85" s="42" t="s">
        <v>22</v>
      </c>
      <c r="V85" s="150"/>
      <c r="W85" s="149"/>
      <c r="X85" s="149"/>
    </row>
    <row r="86" spans="1:24" ht="60" x14ac:dyDescent="0.25">
      <c r="A86" s="186" t="s">
        <v>5</v>
      </c>
      <c r="B86" s="187" t="s">
        <v>6</v>
      </c>
      <c r="C86" s="187" t="s">
        <v>7</v>
      </c>
      <c r="D86" s="187" t="s">
        <v>231</v>
      </c>
      <c r="E86" s="210" t="s">
        <v>2</v>
      </c>
      <c r="F86" s="211"/>
      <c r="G86" s="188" t="s">
        <v>125</v>
      </c>
      <c r="H86" s="188" t="s">
        <v>126</v>
      </c>
      <c r="I86" s="207" t="s">
        <v>57</v>
      </c>
      <c r="J86" s="207"/>
      <c r="K86" s="207"/>
      <c r="L86" s="212" t="s">
        <v>66</v>
      </c>
      <c r="M86" s="212" t="s">
        <v>232</v>
      </c>
      <c r="N86" s="187" t="s">
        <v>8</v>
      </c>
      <c r="O86" s="187"/>
      <c r="P86" s="213" t="s">
        <v>116</v>
      </c>
      <c r="S86" s="42" t="s">
        <v>23</v>
      </c>
      <c r="T86" s="45"/>
    </row>
    <row r="87" spans="1:24" ht="45" x14ac:dyDescent="0.25">
      <c r="A87" s="186"/>
      <c r="B87" s="187"/>
      <c r="C87" s="187"/>
      <c r="D87" s="187"/>
      <c r="E87" s="214"/>
      <c r="F87" s="215"/>
      <c r="G87" s="188"/>
      <c r="H87" s="188"/>
      <c r="I87" s="121" t="s">
        <v>65</v>
      </c>
      <c r="J87" s="216" t="s">
        <v>55</v>
      </c>
      <c r="K87" s="194" t="s">
        <v>56</v>
      </c>
      <c r="L87" s="217"/>
      <c r="M87" s="217"/>
      <c r="N87" s="195" t="s">
        <v>12</v>
      </c>
      <c r="O87" s="195" t="s">
        <v>4</v>
      </c>
      <c r="P87" s="218"/>
      <c r="S87" s="42" t="s">
        <v>119</v>
      </c>
      <c r="T87" s="45"/>
    </row>
    <row r="88" spans="1:24" ht="15.75" thickBot="1" x14ac:dyDescent="0.3">
      <c r="A88" s="208"/>
      <c r="B88" s="174"/>
      <c r="C88" s="174"/>
      <c r="D88" s="174"/>
      <c r="E88" s="219"/>
      <c r="F88" s="220"/>
      <c r="G88" s="72"/>
      <c r="H88" s="72"/>
      <c r="I88" s="72"/>
      <c r="J88" s="221"/>
      <c r="K88" s="209"/>
      <c r="L88" s="222"/>
      <c r="M88" s="223"/>
      <c r="N88" s="174"/>
      <c r="O88" s="174"/>
      <c r="P88" s="175"/>
      <c r="R88" s="50"/>
      <c r="S88" s="50"/>
    </row>
    <row r="89" spans="1:24" ht="15.75" thickBot="1" x14ac:dyDescent="0.3">
      <c r="T89" s="50"/>
      <c r="U89" s="50"/>
    </row>
    <row r="90" spans="1:24" x14ac:dyDescent="0.25">
      <c r="A90" s="224" t="s">
        <v>13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5"/>
      <c r="T90" s="50"/>
      <c r="U90" s="50"/>
    </row>
    <row r="91" spans="1:24" ht="60" x14ac:dyDescent="0.25">
      <c r="A91" s="186" t="s">
        <v>5</v>
      </c>
      <c r="B91" s="187" t="s">
        <v>6</v>
      </c>
      <c r="C91" s="187" t="s">
        <v>7</v>
      </c>
      <c r="D91" s="187" t="s">
        <v>231</v>
      </c>
      <c r="E91" s="187" t="s">
        <v>2</v>
      </c>
      <c r="F91" s="188" t="s">
        <v>125</v>
      </c>
      <c r="G91" s="188" t="s">
        <v>126</v>
      </c>
      <c r="H91" s="189" t="s">
        <v>57</v>
      </c>
      <c r="I91" s="190"/>
      <c r="J91" s="191"/>
      <c r="K91" s="194" t="s">
        <v>67</v>
      </c>
      <c r="L91" s="225" t="s">
        <v>66</v>
      </c>
      <c r="M91" s="195" t="s">
        <v>232</v>
      </c>
      <c r="N91" s="226" t="s">
        <v>8</v>
      </c>
      <c r="O91" s="227"/>
      <c r="P91" s="228" t="s">
        <v>116</v>
      </c>
      <c r="T91" s="50"/>
      <c r="U91" s="50"/>
    </row>
    <row r="92" spans="1:24" ht="30.75" thickBot="1" x14ac:dyDescent="0.3">
      <c r="A92" s="229"/>
      <c r="B92" s="230"/>
      <c r="C92" s="230"/>
      <c r="D92" s="230"/>
      <c r="E92" s="230"/>
      <c r="F92" s="231"/>
      <c r="G92" s="231"/>
      <c r="H92" s="232" t="s">
        <v>65</v>
      </c>
      <c r="I92" s="122" t="s">
        <v>55</v>
      </c>
      <c r="J92" s="164" t="s">
        <v>56</v>
      </c>
      <c r="K92" s="164"/>
      <c r="L92" s="212"/>
      <c r="M92" s="212"/>
      <c r="N92" s="233" t="s">
        <v>14</v>
      </c>
      <c r="O92" s="233" t="s">
        <v>15</v>
      </c>
      <c r="P92" s="213"/>
      <c r="T92" s="50"/>
      <c r="U92" s="42"/>
      <c r="V92" s="45"/>
    </row>
    <row r="93" spans="1:24" ht="60.6" customHeight="1" x14ac:dyDescent="0.25">
      <c r="A93" s="97" t="s">
        <v>69</v>
      </c>
      <c r="B93" s="96" t="s">
        <v>234</v>
      </c>
      <c r="C93" s="168"/>
      <c r="D93" s="169" t="s">
        <v>282</v>
      </c>
      <c r="E93" s="97" t="s">
        <v>364</v>
      </c>
      <c r="F93" s="98">
        <v>43128.17</v>
      </c>
      <c r="G93" s="98">
        <v>5175</v>
      </c>
      <c r="H93" s="63">
        <f t="shared" ref="H93:H149" si="17">+F93+G93</f>
        <v>48303.17</v>
      </c>
      <c r="I93" s="99">
        <v>0.8928571428571429</v>
      </c>
      <c r="J93" s="99">
        <v>0.10714285714285714</v>
      </c>
      <c r="K93" s="54">
        <v>1</v>
      </c>
      <c r="L93" s="97" t="s">
        <v>222</v>
      </c>
      <c r="M93" s="100" t="s">
        <v>286</v>
      </c>
      <c r="N93" s="101" t="s">
        <v>287</v>
      </c>
      <c r="O93" s="101" t="s">
        <v>212</v>
      </c>
      <c r="P93" s="234"/>
      <c r="T93" s="50"/>
    </row>
    <row r="94" spans="1:24" ht="60.6" customHeight="1" x14ac:dyDescent="0.25">
      <c r="A94" s="51" t="s">
        <v>76</v>
      </c>
      <c r="B94" s="33" t="s">
        <v>235</v>
      </c>
      <c r="C94" s="172"/>
      <c r="D94" s="235" t="s">
        <v>282</v>
      </c>
      <c r="E94" s="51" t="s">
        <v>365</v>
      </c>
      <c r="F94" s="93">
        <v>8550</v>
      </c>
      <c r="G94" s="93">
        <v>1026</v>
      </c>
      <c r="H94" s="65">
        <f t="shared" si="17"/>
        <v>9576</v>
      </c>
      <c r="I94" s="86">
        <v>0.8928571428571429</v>
      </c>
      <c r="J94" s="86">
        <v>0.10714285714285714</v>
      </c>
      <c r="K94" s="40">
        <v>1</v>
      </c>
      <c r="L94" s="51" t="s">
        <v>222</v>
      </c>
      <c r="M94" s="94" t="s">
        <v>286</v>
      </c>
      <c r="N94" s="95" t="s">
        <v>287</v>
      </c>
      <c r="O94" s="95" t="s">
        <v>212</v>
      </c>
      <c r="P94" s="236"/>
      <c r="T94" s="50"/>
    </row>
    <row r="95" spans="1:24" ht="60.6" customHeight="1" x14ac:dyDescent="0.25">
      <c r="A95" s="51" t="s">
        <v>85</v>
      </c>
      <c r="B95" s="33" t="s">
        <v>235</v>
      </c>
      <c r="C95" s="172"/>
      <c r="D95" s="235" t="s">
        <v>282</v>
      </c>
      <c r="E95" s="51" t="s">
        <v>366</v>
      </c>
      <c r="F95" s="93">
        <v>16000</v>
      </c>
      <c r="G95" s="93">
        <v>1920</v>
      </c>
      <c r="H95" s="65">
        <f t="shared" si="17"/>
        <v>17920</v>
      </c>
      <c r="I95" s="86">
        <v>0.8928571428571429</v>
      </c>
      <c r="J95" s="86">
        <v>0.10714285714285714</v>
      </c>
      <c r="K95" s="40">
        <v>1</v>
      </c>
      <c r="L95" s="51" t="s">
        <v>222</v>
      </c>
      <c r="M95" s="94" t="s">
        <v>286</v>
      </c>
      <c r="N95" s="95" t="s">
        <v>288</v>
      </c>
      <c r="O95" s="95" t="s">
        <v>213</v>
      </c>
      <c r="P95" s="236"/>
      <c r="T95" s="50"/>
    </row>
    <row r="96" spans="1:24" ht="60.6" customHeight="1" x14ac:dyDescent="0.25">
      <c r="A96" s="51" t="s">
        <v>86</v>
      </c>
      <c r="B96" s="33" t="s">
        <v>236</v>
      </c>
      <c r="C96" s="172"/>
      <c r="D96" s="235" t="s">
        <v>282</v>
      </c>
      <c r="E96" s="51" t="s">
        <v>367</v>
      </c>
      <c r="F96" s="93">
        <v>12000</v>
      </c>
      <c r="G96" s="93">
        <v>1440</v>
      </c>
      <c r="H96" s="65">
        <f t="shared" si="17"/>
        <v>13440</v>
      </c>
      <c r="I96" s="86">
        <v>0.8928571428571429</v>
      </c>
      <c r="J96" s="86">
        <v>0.10714285714285714</v>
      </c>
      <c r="K96" s="40">
        <v>1</v>
      </c>
      <c r="L96" s="51" t="s">
        <v>222</v>
      </c>
      <c r="M96" s="94" t="s">
        <v>286</v>
      </c>
      <c r="N96" s="95" t="s">
        <v>287</v>
      </c>
      <c r="O96" s="95" t="s">
        <v>212</v>
      </c>
      <c r="P96" s="236"/>
      <c r="T96" s="50"/>
    </row>
    <row r="97" spans="1:20" ht="60.6" customHeight="1" x14ac:dyDescent="0.25">
      <c r="A97" s="51" t="s">
        <v>86</v>
      </c>
      <c r="B97" s="33" t="s">
        <v>237</v>
      </c>
      <c r="C97" s="172"/>
      <c r="D97" s="235" t="s">
        <v>282</v>
      </c>
      <c r="E97" s="51" t="s">
        <v>367</v>
      </c>
      <c r="F97" s="93">
        <v>7835.86</v>
      </c>
      <c r="G97" s="93">
        <v>940.3</v>
      </c>
      <c r="H97" s="65">
        <f t="shared" si="17"/>
        <v>8776.16</v>
      </c>
      <c r="I97" s="86">
        <v>0.8928571428571429</v>
      </c>
      <c r="J97" s="86">
        <v>0.10714285714285714</v>
      </c>
      <c r="K97" s="40">
        <v>1</v>
      </c>
      <c r="L97" s="51" t="s">
        <v>222</v>
      </c>
      <c r="M97" s="94" t="s">
        <v>286</v>
      </c>
      <c r="N97" s="95" t="s">
        <v>287</v>
      </c>
      <c r="O97" s="95" t="s">
        <v>212</v>
      </c>
      <c r="P97" s="236"/>
      <c r="T97" s="50"/>
    </row>
    <row r="98" spans="1:20" ht="60.6" customHeight="1" x14ac:dyDescent="0.25">
      <c r="A98" s="51" t="s">
        <v>69</v>
      </c>
      <c r="B98" s="33" t="s">
        <v>238</v>
      </c>
      <c r="C98" s="172"/>
      <c r="D98" s="235" t="s">
        <v>282</v>
      </c>
      <c r="E98" s="51" t="s">
        <v>368</v>
      </c>
      <c r="F98" s="93">
        <v>11988.57</v>
      </c>
      <c r="G98" s="93">
        <v>1438.63</v>
      </c>
      <c r="H98" s="65">
        <f t="shared" si="17"/>
        <v>13427.2</v>
      </c>
      <c r="I98" s="86">
        <v>0.8928571428571429</v>
      </c>
      <c r="J98" s="86">
        <v>0.10714285714285714</v>
      </c>
      <c r="K98" s="40">
        <v>1</v>
      </c>
      <c r="L98" s="51" t="s">
        <v>283</v>
      </c>
      <c r="M98" s="94" t="s">
        <v>286</v>
      </c>
      <c r="N98" s="95" t="s">
        <v>289</v>
      </c>
      <c r="O98" s="95" t="s">
        <v>214</v>
      </c>
      <c r="P98" s="236"/>
      <c r="T98" s="50"/>
    </row>
    <row r="99" spans="1:20" ht="60.6" customHeight="1" x14ac:dyDescent="0.25">
      <c r="A99" s="51" t="s">
        <v>69</v>
      </c>
      <c r="B99" s="33" t="s">
        <v>239</v>
      </c>
      <c r="C99" s="172"/>
      <c r="D99" s="235" t="s">
        <v>282</v>
      </c>
      <c r="E99" s="51" t="s">
        <v>369</v>
      </c>
      <c r="F99" s="93">
        <v>68559.34</v>
      </c>
      <c r="G99" s="93">
        <v>8227.11</v>
      </c>
      <c r="H99" s="65">
        <f t="shared" si="17"/>
        <v>76786.45</v>
      </c>
      <c r="I99" s="86">
        <v>0.8928571428571429</v>
      </c>
      <c r="J99" s="86">
        <v>0.10714285714285714</v>
      </c>
      <c r="K99" s="40">
        <v>1</v>
      </c>
      <c r="L99" s="51" t="s">
        <v>283</v>
      </c>
      <c r="M99" s="94" t="s">
        <v>286</v>
      </c>
      <c r="N99" s="95" t="s">
        <v>290</v>
      </c>
      <c r="O99" s="95" t="s">
        <v>291</v>
      </c>
      <c r="P99" s="236"/>
      <c r="T99" s="50"/>
    </row>
    <row r="100" spans="1:20" ht="60.6" customHeight="1" x14ac:dyDescent="0.25">
      <c r="A100" s="51" t="s">
        <v>69</v>
      </c>
      <c r="B100" s="33" t="s">
        <v>239</v>
      </c>
      <c r="C100" s="172"/>
      <c r="D100" s="235" t="s">
        <v>282</v>
      </c>
      <c r="E100" s="51" t="s">
        <v>369</v>
      </c>
      <c r="F100" s="93">
        <v>63185.98</v>
      </c>
      <c r="G100" s="93">
        <v>7582.31</v>
      </c>
      <c r="H100" s="65">
        <f t="shared" si="17"/>
        <v>70768.290000000008</v>
      </c>
      <c r="I100" s="86">
        <v>0.8928571428571429</v>
      </c>
      <c r="J100" s="86">
        <v>0.10714285714285714</v>
      </c>
      <c r="K100" s="40">
        <v>1</v>
      </c>
      <c r="L100" s="51" t="s">
        <v>283</v>
      </c>
      <c r="M100" s="94" t="s">
        <v>286</v>
      </c>
      <c r="N100" s="95" t="s">
        <v>290</v>
      </c>
      <c r="O100" s="95" t="s">
        <v>291</v>
      </c>
      <c r="P100" s="236"/>
      <c r="T100" s="50"/>
    </row>
    <row r="101" spans="1:20" ht="60.6" customHeight="1" x14ac:dyDescent="0.25">
      <c r="A101" s="51" t="s">
        <v>71</v>
      </c>
      <c r="B101" s="33" t="s">
        <v>239</v>
      </c>
      <c r="C101" s="172"/>
      <c r="D101" s="235" t="s">
        <v>282</v>
      </c>
      <c r="E101" s="51" t="s">
        <v>370</v>
      </c>
      <c r="F101" s="93">
        <v>30000</v>
      </c>
      <c r="G101" s="93">
        <v>3600</v>
      </c>
      <c r="H101" s="65">
        <f t="shared" si="17"/>
        <v>33600</v>
      </c>
      <c r="I101" s="86">
        <v>0.8928571428571429</v>
      </c>
      <c r="J101" s="86">
        <v>0.10714285714285714</v>
      </c>
      <c r="K101" s="40">
        <v>1</v>
      </c>
      <c r="L101" s="51" t="s">
        <v>283</v>
      </c>
      <c r="M101" s="94" t="s">
        <v>286</v>
      </c>
      <c r="N101" s="95" t="s">
        <v>290</v>
      </c>
      <c r="O101" s="95" t="s">
        <v>291</v>
      </c>
      <c r="P101" s="236"/>
      <c r="T101" s="50"/>
    </row>
    <row r="102" spans="1:20" ht="60.6" customHeight="1" x14ac:dyDescent="0.25">
      <c r="A102" s="51" t="s">
        <v>74</v>
      </c>
      <c r="B102" s="33" t="s">
        <v>240</v>
      </c>
      <c r="C102" s="172"/>
      <c r="D102" s="235" t="s">
        <v>282</v>
      </c>
      <c r="E102" s="51" t="s">
        <v>371</v>
      </c>
      <c r="F102" s="93">
        <v>12428.09</v>
      </c>
      <c r="G102" s="93">
        <v>1491.36</v>
      </c>
      <c r="H102" s="65">
        <f t="shared" si="17"/>
        <v>13919.45</v>
      </c>
      <c r="I102" s="86">
        <v>0.8928571428571429</v>
      </c>
      <c r="J102" s="86">
        <v>0.10714285714285714</v>
      </c>
      <c r="K102" s="40">
        <v>1</v>
      </c>
      <c r="L102" s="51" t="s">
        <v>283</v>
      </c>
      <c r="M102" s="94" t="s">
        <v>286</v>
      </c>
      <c r="N102" s="95" t="s">
        <v>290</v>
      </c>
      <c r="O102" s="95" t="s">
        <v>291</v>
      </c>
      <c r="P102" s="236"/>
      <c r="T102" s="50"/>
    </row>
    <row r="103" spans="1:20" ht="60.6" customHeight="1" x14ac:dyDescent="0.25">
      <c r="A103" s="51" t="s">
        <v>74</v>
      </c>
      <c r="B103" s="33" t="s">
        <v>241</v>
      </c>
      <c r="C103" s="172"/>
      <c r="D103" s="235" t="s">
        <v>282</v>
      </c>
      <c r="E103" s="51" t="s">
        <v>372</v>
      </c>
      <c r="F103" s="93">
        <v>1305.3699999999999</v>
      </c>
      <c r="G103" s="93">
        <v>156.63999999999999</v>
      </c>
      <c r="H103" s="65">
        <f t="shared" si="17"/>
        <v>1462.0099999999998</v>
      </c>
      <c r="I103" s="86">
        <v>0.8928571428571429</v>
      </c>
      <c r="J103" s="86">
        <v>0.10714285714285714</v>
      </c>
      <c r="K103" s="40">
        <v>1</v>
      </c>
      <c r="L103" s="51" t="s">
        <v>283</v>
      </c>
      <c r="M103" s="94" t="s">
        <v>286</v>
      </c>
      <c r="N103" s="95" t="s">
        <v>290</v>
      </c>
      <c r="O103" s="95" t="s">
        <v>291</v>
      </c>
      <c r="P103" s="236"/>
      <c r="T103" s="50"/>
    </row>
    <row r="104" spans="1:20" ht="60.6" customHeight="1" x14ac:dyDescent="0.25">
      <c r="A104" s="51" t="s">
        <v>74</v>
      </c>
      <c r="B104" s="33" t="s">
        <v>242</v>
      </c>
      <c r="C104" s="172"/>
      <c r="D104" s="235" t="s">
        <v>282</v>
      </c>
      <c r="E104" s="51" t="s">
        <v>373</v>
      </c>
      <c r="F104" s="93">
        <v>29250</v>
      </c>
      <c r="G104" s="93">
        <v>3510.01</v>
      </c>
      <c r="H104" s="65">
        <f t="shared" si="17"/>
        <v>32760.010000000002</v>
      </c>
      <c r="I104" s="86">
        <v>0.8928571428571429</v>
      </c>
      <c r="J104" s="86">
        <v>0.10714285714285714</v>
      </c>
      <c r="K104" s="40">
        <v>1</v>
      </c>
      <c r="L104" s="51" t="s">
        <v>283</v>
      </c>
      <c r="M104" s="94" t="s">
        <v>286</v>
      </c>
      <c r="N104" s="95" t="s">
        <v>290</v>
      </c>
      <c r="O104" s="95" t="s">
        <v>291</v>
      </c>
      <c r="P104" s="236"/>
      <c r="T104" s="50"/>
    </row>
    <row r="105" spans="1:20" ht="60.6" customHeight="1" x14ac:dyDescent="0.25">
      <c r="A105" s="51" t="s">
        <v>75</v>
      </c>
      <c r="B105" s="33" t="s">
        <v>243</v>
      </c>
      <c r="C105" s="172"/>
      <c r="D105" s="235" t="s">
        <v>282</v>
      </c>
      <c r="E105" s="51" t="s">
        <v>374</v>
      </c>
      <c r="F105" s="93">
        <v>116283.6</v>
      </c>
      <c r="G105" s="93">
        <v>13954.03</v>
      </c>
      <c r="H105" s="65">
        <f t="shared" si="17"/>
        <v>130237.63</v>
      </c>
      <c r="I105" s="86">
        <v>0.8928571428571429</v>
      </c>
      <c r="J105" s="86">
        <v>0.10714285714285714</v>
      </c>
      <c r="K105" s="40">
        <v>1</v>
      </c>
      <c r="L105" s="51" t="s">
        <v>283</v>
      </c>
      <c r="M105" s="94" t="s">
        <v>286</v>
      </c>
      <c r="N105" s="95" t="s">
        <v>290</v>
      </c>
      <c r="O105" s="95" t="s">
        <v>291</v>
      </c>
      <c r="P105" s="236"/>
      <c r="T105" s="50"/>
    </row>
    <row r="106" spans="1:20" ht="60.6" customHeight="1" x14ac:dyDescent="0.25">
      <c r="A106" s="51" t="s">
        <v>76</v>
      </c>
      <c r="B106" s="33" t="s">
        <v>244</v>
      </c>
      <c r="C106" s="172"/>
      <c r="D106" s="235" t="s">
        <v>282</v>
      </c>
      <c r="E106" s="51" t="s">
        <v>375</v>
      </c>
      <c r="F106" s="93">
        <v>24800</v>
      </c>
      <c r="G106" s="93">
        <v>2976</v>
      </c>
      <c r="H106" s="65">
        <f t="shared" si="17"/>
        <v>27776</v>
      </c>
      <c r="I106" s="86">
        <v>0.8928571428571429</v>
      </c>
      <c r="J106" s="86">
        <v>0.10714285714285714</v>
      </c>
      <c r="K106" s="40">
        <v>1</v>
      </c>
      <c r="L106" s="51" t="s">
        <v>283</v>
      </c>
      <c r="M106" s="94" t="s">
        <v>286</v>
      </c>
      <c r="N106" s="95" t="s">
        <v>290</v>
      </c>
      <c r="O106" s="95" t="s">
        <v>291</v>
      </c>
      <c r="P106" s="236"/>
      <c r="T106" s="50"/>
    </row>
    <row r="107" spans="1:20" ht="60.6" customHeight="1" x14ac:dyDescent="0.25">
      <c r="A107" s="51" t="s">
        <v>76</v>
      </c>
      <c r="B107" s="33" t="s">
        <v>245</v>
      </c>
      <c r="C107" s="172"/>
      <c r="D107" s="235" t="s">
        <v>282</v>
      </c>
      <c r="E107" s="51" t="s">
        <v>376</v>
      </c>
      <c r="F107" s="93">
        <v>30000</v>
      </c>
      <c r="G107" s="93">
        <v>3600</v>
      </c>
      <c r="H107" s="65">
        <f t="shared" si="17"/>
        <v>33600</v>
      </c>
      <c r="I107" s="86">
        <v>0.8928571428571429</v>
      </c>
      <c r="J107" s="86">
        <v>0.10714285714285714</v>
      </c>
      <c r="K107" s="40">
        <v>1</v>
      </c>
      <c r="L107" s="51" t="s">
        <v>283</v>
      </c>
      <c r="M107" s="94" t="s">
        <v>286</v>
      </c>
      <c r="N107" s="95" t="s">
        <v>290</v>
      </c>
      <c r="O107" s="95" t="s">
        <v>291</v>
      </c>
      <c r="P107" s="236"/>
      <c r="T107" s="50"/>
    </row>
    <row r="108" spans="1:20" ht="60.6" customHeight="1" x14ac:dyDescent="0.25">
      <c r="A108" s="51" t="s">
        <v>76</v>
      </c>
      <c r="B108" s="33" t="s">
        <v>246</v>
      </c>
      <c r="C108" s="172"/>
      <c r="D108" s="235" t="s">
        <v>282</v>
      </c>
      <c r="E108" s="51" t="s">
        <v>377</v>
      </c>
      <c r="F108" s="93">
        <v>16000</v>
      </c>
      <c r="G108" s="93">
        <v>1920</v>
      </c>
      <c r="H108" s="65">
        <f t="shared" si="17"/>
        <v>17920</v>
      </c>
      <c r="I108" s="86">
        <v>0.8928571428571429</v>
      </c>
      <c r="J108" s="86">
        <v>0.10714285714285714</v>
      </c>
      <c r="K108" s="40">
        <v>1</v>
      </c>
      <c r="L108" s="51" t="s">
        <v>283</v>
      </c>
      <c r="M108" s="94" t="s">
        <v>286</v>
      </c>
      <c r="N108" s="95" t="s">
        <v>290</v>
      </c>
      <c r="O108" s="95" t="s">
        <v>291</v>
      </c>
      <c r="P108" s="236"/>
      <c r="T108" s="50"/>
    </row>
    <row r="109" spans="1:20" ht="60.6" customHeight="1" x14ac:dyDescent="0.25">
      <c r="A109" s="51" t="s">
        <v>78</v>
      </c>
      <c r="B109" s="33" t="s">
        <v>247</v>
      </c>
      <c r="C109" s="172"/>
      <c r="D109" s="235" t="s">
        <v>282</v>
      </c>
      <c r="E109" s="51" t="s">
        <v>378</v>
      </c>
      <c r="F109" s="93">
        <v>28800</v>
      </c>
      <c r="G109" s="93">
        <v>3456</v>
      </c>
      <c r="H109" s="65">
        <f t="shared" si="17"/>
        <v>32256</v>
      </c>
      <c r="I109" s="86">
        <v>0.8928571428571429</v>
      </c>
      <c r="J109" s="86">
        <v>0.10714285714285714</v>
      </c>
      <c r="K109" s="40">
        <v>1</v>
      </c>
      <c r="L109" s="51" t="s">
        <v>283</v>
      </c>
      <c r="M109" s="94" t="s">
        <v>286</v>
      </c>
      <c r="N109" s="95" t="s">
        <v>290</v>
      </c>
      <c r="O109" s="95" t="s">
        <v>291</v>
      </c>
      <c r="P109" s="236"/>
      <c r="T109" s="50"/>
    </row>
    <row r="110" spans="1:20" ht="60.6" customHeight="1" x14ac:dyDescent="0.25">
      <c r="A110" s="51" t="s">
        <v>79</v>
      </c>
      <c r="B110" s="33" t="s">
        <v>248</v>
      </c>
      <c r="C110" s="172"/>
      <c r="D110" s="235" t="s">
        <v>282</v>
      </c>
      <c r="E110" s="51" t="s">
        <v>379</v>
      </c>
      <c r="F110" s="93">
        <v>40086.910000000003</v>
      </c>
      <c r="G110" s="93">
        <v>4554.8599999999997</v>
      </c>
      <c r="H110" s="65">
        <f t="shared" si="17"/>
        <v>44641.770000000004</v>
      </c>
      <c r="I110" s="86">
        <v>0.8928571428571429</v>
      </c>
      <c r="J110" s="86">
        <v>0.10714285714285714</v>
      </c>
      <c r="K110" s="40">
        <v>1</v>
      </c>
      <c r="L110" s="51" t="s">
        <v>283</v>
      </c>
      <c r="M110" s="94" t="s">
        <v>286</v>
      </c>
      <c r="N110" s="95" t="s">
        <v>290</v>
      </c>
      <c r="O110" s="95" t="s">
        <v>291</v>
      </c>
      <c r="P110" s="236"/>
      <c r="T110" s="50"/>
    </row>
    <row r="111" spans="1:20" ht="60.6" customHeight="1" x14ac:dyDescent="0.25">
      <c r="A111" s="51" t="s">
        <v>79</v>
      </c>
      <c r="B111" s="33" t="s">
        <v>249</v>
      </c>
      <c r="C111" s="172"/>
      <c r="D111" s="235" t="s">
        <v>282</v>
      </c>
      <c r="E111" s="51" t="s">
        <v>380</v>
      </c>
      <c r="F111" s="93">
        <v>23561.91</v>
      </c>
      <c r="G111" s="93">
        <v>2721.83</v>
      </c>
      <c r="H111" s="65">
        <f t="shared" si="17"/>
        <v>26283.739999999998</v>
      </c>
      <c r="I111" s="86">
        <v>0.8928571428571429</v>
      </c>
      <c r="J111" s="86">
        <v>0.10714285714285714</v>
      </c>
      <c r="K111" s="40">
        <v>1</v>
      </c>
      <c r="L111" s="51" t="s">
        <v>283</v>
      </c>
      <c r="M111" s="94" t="s">
        <v>286</v>
      </c>
      <c r="N111" s="95" t="s">
        <v>289</v>
      </c>
      <c r="O111" s="95" t="s">
        <v>292</v>
      </c>
      <c r="P111" s="236"/>
      <c r="T111" s="50"/>
    </row>
    <row r="112" spans="1:20" ht="60.6" customHeight="1" x14ac:dyDescent="0.25">
      <c r="A112" s="51" t="s">
        <v>81</v>
      </c>
      <c r="B112" s="33" t="s">
        <v>250</v>
      </c>
      <c r="C112" s="172"/>
      <c r="D112" s="235" t="s">
        <v>282</v>
      </c>
      <c r="E112" s="51" t="s">
        <v>381</v>
      </c>
      <c r="F112" s="93">
        <v>46577.66</v>
      </c>
      <c r="G112" s="93">
        <v>5589.32</v>
      </c>
      <c r="H112" s="65">
        <f t="shared" si="17"/>
        <v>52166.98</v>
      </c>
      <c r="I112" s="86">
        <v>0.8928571428571429</v>
      </c>
      <c r="J112" s="86">
        <v>0.10714285714285714</v>
      </c>
      <c r="K112" s="40">
        <v>1</v>
      </c>
      <c r="L112" s="51" t="s">
        <v>283</v>
      </c>
      <c r="M112" s="94" t="s">
        <v>286</v>
      </c>
      <c r="N112" s="95" t="s">
        <v>290</v>
      </c>
      <c r="O112" s="95" t="s">
        <v>291</v>
      </c>
      <c r="P112" s="236"/>
      <c r="T112" s="50"/>
    </row>
    <row r="113" spans="1:20" ht="60.6" customHeight="1" x14ac:dyDescent="0.25">
      <c r="A113" s="51" t="s">
        <v>88</v>
      </c>
      <c r="B113" s="33" t="s">
        <v>251</v>
      </c>
      <c r="C113" s="172"/>
      <c r="D113" s="235" t="s">
        <v>282</v>
      </c>
      <c r="E113" s="51" t="s">
        <v>382</v>
      </c>
      <c r="F113" s="93">
        <v>19500</v>
      </c>
      <c r="G113" s="93">
        <v>2340</v>
      </c>
      <c r="H113" s="65">
        <f t="shared" si="17"/>
        <v>21840</v>
      </c>
      <c r="I113" s="86">
        <v>0.8928571428571429</v>
      </c>
      <c r="J113" s="86">
        <v>0.10714285714285714</v>
      </c>
      <c r="K113" s="40">
        <v>1</v>
      </c>
      <c r="L113" s="51" t="s">
        <v>283</v>
      </c>
      <c r="M113" s="94" t="s">
        <v>286</v>
      </c>
      <c r="N113" s="95" t="s">
        <v>290</v>
      </c>
      <c r="O113" s="95" t="s">
        <v>291</v>
      </c>
      <c r="P113" s="236"/>
      <c r="T113" s="50"/>
    </row>
    <row r="114" spans="1:20" ht="60.6" customHeight="1" x14ac:dyDescent="0.25">
      <c r="A114" s="51" t="s">
        <v>84</v>
      </c>
      <c r="B114" s="33" t="s">
        <v>252</v>
      </c>
      <c r="C114" s="172"/>
      <c r="D114" s="235" t="s">
        <v>282</v>
      </c>
      <c r="E114" s="51" t="s">
        <v>383</v>
      </c>
      <c r="F114" s="93">
        <v>45000</v>
      </c>
      <c r="G114" s="93">
        <v>5400</v>
      </c>
      <c r="H114" s="65">
        <f t="shared" si="17"/>
        <v>50400</v>
      </c>
      <c r="I114" s="86">
        <v>0.8928571428571429</v>
      </c>
      <c r="J114" s="86">
        <v>0.10714285714285714</v>
      </c>
      <c r="K114" s="40">
        <v>1</v>
      </c>
      <c r="L114" s="51" t="s">
        <v>283</v>
      </c>
      <c r="M114" s="94" t="s">
        <v>286</v>
      </c>
      <c r="N114" s="95" t="s">
        <v>290</v>
      </c>
      <c r="O114" s="95" t="s">
        <v>291</v>
      </c>
      <c r="P114" s="236"/>
      <c r="T114" s="50"/>
    </row>
    <row r="115" spans="1:20" ht="60.6" customHeight="1" x14ac:dyDescent="0.25">
      <c r="A115" s="51" t="s">
        <v>84</v>
      </c>
      <c r="B115" s="33" t="s">
        <v>253</v>
      </c>
      <c r="C115" s="172"/>
      <c r="D115" s="235" t="s">
        <v>282</v>
      </c>
      <c r="E115" s="51" t="s">
        <v>384</v>
      </c>
      <c r="F115" s="93">
        <v>39000</v>
      </c>
      <c r="G115" s="93">
        <v>4680</v>
      </c>
      <c r="H115" s="65">
        <f t="shared" si="17"/>
        <v>43680</v>
      </c>
      <c r="I115" s="86">
        <v>0.8928571428571429</v>
      </c>
      <c r="J115" s="86">
        <v>0.10714285714285714</v>
      </c>
      <c r="K115" s="40">
        <v>1</v>
      </c>
      <c r="L115" s="51" t="s">
        <v>283</v>
      </c>
      <c r="M115" s="94" t="s">
        <v>286</v>
      </c>
      <c r="N115" s="95" t="s">
        <v>290</v>
      </c>
      <c r="O115" s="95" t="s">
        <v>291</v>
      </c>
      <c r="P115" s="236"/>
      <c r="T115" s="50"/>
    </row>
    <row r="116" spans="1:20" ht="60.6" customHeight="1" x14ac:dyDescent="0.25">
      <c r="A116" s="51" t="s">
        <v>84</v>
      </c>
      <c r="B116" s="33" t="s">
        <v>254</v>
      </c>
      <c r="C116" s="172"/>
      <c r="D116" s="235" t="s">
        <v>282</v>
      </c>
      <c r="E116" s="51" t="s">
        <v>385</v>
      </c>
      <c r="F116" s="93">
        <v>25000</v>
      </c>
      <c r="G116" s="93">
        <v>3000</v>
      </c>
      <c r="H116" s="65">
        <f t="shared" si="17"/>
        <v>28000</v>
      </c>
      <c r="I116" s="86">
        <v>0.8928571428571429</v>
      </c>
      <c r="J116" s="86">
        <v>0.10714285714285714</v>
      </c>
      <c r="K116" s="40">
        <v>1</v>
      </c>
      <c r="L116" s="51" t="s">
        <v>283</v>
      </c>
      <c r="M116" s="94" t="s">
        <v>286</v>
      </c>
      <c r="N116" s="95" t="s">
        <v>290</v>
      </c>
      <c r="O116" s="95" t="s">
        <v>291</v>
      </c>
      <c r="P116" s="236"/>
      <c r="T116" s="50"/>
    </row>
    <row r="117" spans="1:20" ht="60.6" customHeight="1" x14ac:dyDescent="0.25">
      <c r="A117" s="51" t="s">
        <v>84</v>
      </c>
      <c r="B117" s="33" t="s">
        <v>255</v>
      </c>
      <c r="C117" s="172"/>
      <c r="D117" s="235" t="s">
        <v>282</v>
      </c>
      <c r="E117" s="51" t="s">
        <v>386</v>
      </c>
      <c r="F117" s="93">
        <v>25000</v>
      </c>
      <c r="G117" s="93">
        <v>3000</v>
      </c>
      <c r="H117" s="65">
        <f t="shared" si="17"/>
        <v>28000</v>
      </c>
      <c r="I117" s="86">
        <v>0.8928571428571429</v>
      </c>
      <c r="J117" s="86">
        <v>0.10714285714285714</v>
      </c>
      <c r="K117" s="40">
        <v>1</v>
      </c>
      <c r="L117" s="51" t="s">
        <v>283</v>
      </c>
      <c r="M117" s="94" t="s">
        <v>286</v>
      </c>
      <c r="N117" s="95" t="s">
        <v>290</v>
      </c>
      <c r="O117" s="95" t="s">
        <v>291</v>
      </c>
      <c r="P117" s="236"/>
      <c r="T117" s="50"/>
    </row>
    <row r="118" spans="1:20" ht="60.6" customHeight="1" x14ac:dyDescent="0.25">
      <c r="A118" s="51" t="s">
        <v>85</v>
      </c>
      <c r="B118" s="33" t="s">
        <v>256</v>
      </c>
      <c r="C118" s="172"/>
      <c r="D118" s="235" t="s">
        <v>282</v>
      </c>
      <c r="E118" s="51" t="s">
        <v>387</v>
      </c>
      <c r="F118" s="93">
        <v>12930</v>
      </c>
      <c r="G118" s="93">
        <v>1551.61</v>
      </c>
      <c r="H118" s="65">
        <f t="shared" si="17"/>
        <v>14481.61</v>
      </c>
      <c r="I118" s="86">
        <v>0.8928571428571429</v>
      </c>
      <c r="J118" s="86">
        <v>0.10714285714285714</v>
      </c>
      <c r="K118" s="40">
        <v>1</v>
      </c>
      <c r="L118" s="51" t="s">
        <v>283</v>
      </c>
      <c r="M118" s="94" t="s">
        <v>286</v>
      </c>
      <c r="N118" s="95" t="s">
        <v>290</v>
      </c>
      <c r="O118" s="95" t="s">
        <v>291</v>
      </c>
      <c r="P118" s="236"/>
      <c r="T118" s="50"/>
    </row>
    <row r="119" spans="1:20" ht="60.6" customHeight="1" x14ac:dyDescent="0.25">
      <c r="A119" s="51" t="s">
        <v>70</v>
      </c>
      <c r="B119" s="33" t="s">
        <v>257</v>
      </c>
      <c r="C119" s="172"/>
      <c r="D119" s="235" t="s">
        <v>282</v>
      </c>
      <c r="E119" s="51" t="s">
        <v>388</v>
      </c>
      <c r="F119" s="93">
        <v>36000</v>
      </c>
      <c r="G119" s="93">
        <v>4320</v>
      </c>
      <c r="H119" s="65">
        <f t="shared" si="17"/>
        <v>40320</v>
      </c>
      <c r="I119" s="86">
        <v>0.8928571428571429</v>
      </c>
      <c r="J119" s="86">
        <v>0.10714285714285714</v>
      </c>
      <c r="K119" s="40">
        <v>1</v>
      </c>
      <c r="L119" s="51" t="s">
        <v>284</v>
      </c>
      <c r="M119" s="94" t="s">
        <v>286</v>
      </c>
      <c r="N119" s="95" t="s">
        <v>290</v>
      </c>
      <c r="O119" s="95" t="s">
        <v>291</v>
      </c>
      <c r="P119" s="236"/>
      <c r="T119" s="50"/>
    </row>
    <row r="120" spans="1:20" ht="60.6" customHeight="1" x14ac:dyDescent="0.25">
      <c r="A120" s="51" t="s">
        <v>70</v>
      </c>
      <c r="B120" s="33" t="s">
        <v>258</v>
      </c>
      <c r="C120" s="172"/>
      <c r="D120" s="235" t="s">
        <v>282</v>
      </c>
      <c r="E120" s="51" t="s">
        <v>389</v>
      </c>
      <c r="F120" s="93">
        <v>15342.5</v>
      </c>
      <c r="G120" s="93">
        <v>1841.1</v>
      </c>
      <c r="H120" s="65">
        <f t="shared" si="17"/>
        <v>17183.599999999999</v>
      </c>
      <c r="I120" s="86">
        <v>0.8928571428571429</v>
      </c>
      <c r="J120" s="86">
        <v>0.10714285714285714</v>
      </c>
      <c r="K120" s="40">
        <v>1</v>
      </c>
      <c r="L120" s="51" t="s">
        <v>284</v>
      </c>
      <c r="M120" s="94" t="s">
        <v>286</v>
      </c>
      <c r="N120" s="95" t="s">
        <v>290</v>
      </c>
      <c r="O120" s="95" t="s">
        <v>291</v>
      </c>
      <c r="P120" s="236"/>
      <c r="T120" s="50"/>
    </row>
    <row r="121" spans="1:20" ht="60.6" customHeight="1" x14ac:dyDescent="0.25">
      <c r="A121" s="51" t="s">
        <v>71</v>
      </c>
      <c r="B121" s="33" t="s">
        <v>259</v>
      </c>
      <c r="C121" s="172"/>
      <c r="D121" s="235" t="s">
        <v>282</v>
      </c>
      <c r="E121" s="51" t="s">
        <v>390</v>
      </c>
      <c r="F121" s="93">
        <v>16602.09</v>
      </c>
      <c r="G121" s="93">
        <v>1992.25</v>
      </c>
      <c r="H121" s="65">
        <f t="shared" si="17"/>
        <v>18594.34</v>
      </c>
      <c r="I121" s="86">
        <v>0.8928571428571429</v>
      </c>
      <c r="J121" s="86">
        <v>0.10714285714285714</v>
      </c>
      <c r="K121" s="40">
        <v>1</v>
      </c>
      <c r="L121" s="51" t="s">
        <v>284</v>
      </c>
      <c r="M121" s="94" t="s">
        <v>286</v>
      </c>
      <c r="N121" s="95" t="s">
        <v>290</v>
      </c>
      <c r="O121" s="95" t="s">
        <v>291</v>
      </c>
      <c r="P121" s="236"/>
      <c r="T121" s="50"/>
    </row>
    <row r="122" spans="1:20" ht="60.6" customHeight="1" x14ac:dyDescent="0.25">
      <c r="A122" s="51" t="s">
        <v>72</v>
      </c>
      <c r="B122" s="33" t="s">
        <v>260</v>
      </c>
      <c r="C122" s="172"/>
      <c r="D122" s="235" t="s">
        <v>282</v>
      </c>
      <c r="E122" s="51" t="s">
        <v>391</v>
      </c>
      <c r="F122" s="93">
        <v>45967.85</v>
      </c>
      <c r="G122" s="93">
        <v>5516.14</v>
      </c>
      <c r="H122" s="65">
        <f t="shared" si="17"/>
        <v>51483.99</v>
      </c>
      <c r="I122" s="86">
        <v>0.8928571428571429</v>
      </c>
      <c r="J122" s="86">
        <v>0.10714285714285714</v>
      </c>
      <c r="K122" s="40">
        <v>1</v>
      </c>
      <c r="L122" s="51" t="s">
        <v>284</v>
      </c>
      <c r="M122" s="94" t="s">
        <v>286</v>
      </c>
      <c r="N122" s="95" t="s">
        <v>290</v>
      </c>
      <c r="O122" s="95" t="s">
        <v>291</v>
      </c>
      <c r="P122" s="236"/>
      <c r="T122" s="50"/>
    </row>
    <row r="123" spans="1:20" ht="60.6" customHeight="1" x14ac:dyDescent="0.25">
      <c r="A123" s="51" t="s">
        <v>72</v>
      </c>
      <c r="B123" s="33" t="s">
        <v>261</v>
      </c>
      <c r="C123" s="172"/>
      <c r="D123" s="235" t="s">
        <v>282</v>
      </c>
      <c r="E123" s="51" t="s">
        <v>392</v>
      </c>
      <c r="F123" s="93">
        <v>47841.37</v>
      </c>
      <c r="G123" s="93">
        <v>5740.96</v>
      </c>
      <c r="H123" s="65">
        <f t="shared" si="17"/>
        <v>53582.33</v>
      </c>
      <c r="I123" s="86">
        <v>0.8928571428571429</v>
      </c>
      <c r="J123" s="86">
        <v>0.10714285714285714</v>
      </c>
      <c r="K123" s="40">
        <v>1</v>
      </c>
      <c r="L123" s="51" t="s">
        <v>284</v>
      </c>
      <c r="M123" s="94" t="s">
        <v>286</v>
      </c>
      <c r="N123" s="95" t="s">
        <v>290</v>
      </c>
      <c r="O123" s="95" t="s">
        <v>291</v>
      </c>
      <c r="P123" s="236"/>
      <c r="T123" s="50"/>
    </row>
    <row r="124" spans="1:20" ht="60.6" customHeight="1" x14ac:dyDescent="0.25">
      <c r="A124" s="51" t="s">
        <v>75</v>
      </c>
      <c r="B124" s="33" t="s">
        <v>262</v>
      </c>
      <c r="C124" s="172"/>
      <c r="D124" s="235" t="s">
        <v>282</v>
      </c>
      <c r="E124" s="51" t="s">
        <v>393</v>
      </c>
      <c r="F124" s="93">
        <v>64682.69</v>
      </c>
      <c r="G124" s="93">
        <v>7761.92</v>
      </c>
      <c r="H124" s="65">
        <f t="shared" si="17"/>
        <v>72444.61</v>
      </c>
      <c r="I124" s="86">
        <v>0.8928571428571429</v>
      </c>
      <c r="J124" s="86">
        <v>0.10714285714285714</v>
      </c>
      <c r="K124" s="40">
        <v>1</v>
      </c>
      <c r="L124" s="51" t="s">
        <v>284</v>
      </c>
      <c r="M124" s="94" t="s">
        <v>286</v>
      </c>
      <c r="N124" s="95" t="s">
        <v>290</v>
      </c>
      <c r="O124" s="95" t="s">
        <v>291</v>
      </c>
      <c r="P124" s="236"/>
      <c r="T124" s="50"/>
    </row>
    <row r="125" spans="1:20" ht="60.6" customHeight="1" x14ac:dyDescent="0.25">
      <c r="A125" s="51" t="s">
        <v>76</v>
      </c>
      <c r="B125" s="33" t="s">
        <v>263</v>
      </c>
      <c r="C125" s="172"/>
      <c r="D125" s="235" t="s">
        <v>282</v>
      </c>
      <c r="E125" s="51" t="s">
        <v>394</v>
      </c>
      <c r="F125" s="93">
        <v>44625</v>
      </c>
      <c r="G125" s="93">
        <v>5355</v>
      </c>
      <c r="H125" s="65">
        <f t="shared" si="17"/>
        <v>49980</v>
      </c>
      <c r="I125" s="86">
        <v>0.8928571428571429</v>
      </c>
      <c r="J125" s="86">
        <v>0.10714285714285714</v>
      </c>
      <c r="K125" s="40">
        <v>1</v>
      </c>
      <c r="L125" s="51" t="s">
        <v>284</v>
      </c>
      <c r="M125" s="94" t="s">
        <v>286</v>
      </c>
      <c r="N125" s="95" t="s">
        <v>290</v>
      </c>
      <c r="O125" s="95" t="s">
        <v>291</v>
      </c>
      <c r="P125" s="236"/>
      <c r="T125" s="50"/>
    </row>
    <row r="126" spans="1:20" ht="60.6" customHeight="1" x14ac:dyDescent="0.25">
      <c r="A126" s="51" t="s">
        <v>76</v>
      </c>
      <c r="B126" s="33" t="s">
        <v>264</v>
      </c>
      <c r="C126" s="172"/>
      <c r="D126" s="235" t="s">
        <v>282</v>
      </c>
      <c r="E126" s="51" t="s">
        <v>395</v>
      </c>
      <c r="F126" s="93">
        <v>44625</v>
      </c>
      <c r="G126" s="93">
        <v>5355</v>
      </c>
      <c r="H126" s="65">
        <f t="shared" si="17"/>
        <v>49980</v>
      </c>
      <c r="I126" s="86">
        <v>0.8928571428571429</v>
      </c>
      <c r="J126" s="86">
        <v>0.10714285714285714</v>
      </c>
      <c r="K126" s="40">
        <v>1</v>
      </c>
      <c r="L126" s="51" t="s">
        <v>284</v>
      </c>
      <c r="M126" s="94" t="s">
        <v>286</v>
      </c>
      <c r="N126" s="95" t="s">
        <v>290</v>
      </c>
      <c r="O126" s="95" t="s">
        <v>291</v>
      </c>
      <c r="P126" s="236"/>
      <c r="T126" s="50"/>
    </row>
    <row r="127" spans="1:20" ht="60.6" customHeight="1" x14ac:dyDescent="0.25">
      <c r="A127" s="51" t="s">
        <v>78</v>
      </c>
      <c r="B127" s="33" t="s">
        <v>265</v>
      </c>
      <c r="C127" s="172"/>
      <c r="D127" s="235" t="s">
        <v>282</v>
      </c>
      <c r="E127" s="51" t="s">
        <v>396</v>
      </c>
      <c r="F127" s="93">
        <v>32500</v>
      </c>
      <c r="G127" s="93">
        <v>3900</v>
      </c>
      <c r="H127" s="65">
        <f t="shared" si="17"/>
        <v>36400</v>
      </c>
      <c r="I127" s="86">
        <v>0.8928571428571429</v>
      </c>
      <c r="J127" s="86">
        <v>0.10714285714285714</v>
      </c>
      <c r="K127" s="40">
        <v>1</v>
      </c>
      <c r="L127" s="51" t="s">
        <v>284</v>
      </c>
      <c r="M127" s="94" t="s">
        <v>286</v>
      </c>
      <c r="N127" s="95" t="s">
        <v>290</v>
      </c>
      <c r="O127" s="95" t="s">
        <v>291</v>
      </c>
      <c r="P127" s="236"/>
      <c r="T127" s="50"/>
    </row>
    <row r="128" spans="1:20" ht="60.6" customHeight="1" x14ac:dyDescent="0.25">
      <c r="A128" s="51" t="s">
        <v>78</v>
      </c>
      <c r="B128" s="33" t="s">
        <v>266</v>
      </c>
      <c r="C128" s="172"/>
      <c r="D128" s="235" t="s">
        <v>282</v>
      </c>
      <c r="E128" s="51" t="s">
        <v>397</v>
      </c>
      <c r="F128" s="93">
        <v>16000</v>
      </c>
      <c r="G128" s="93">
        <v>1920</v>
      </c>
      <c r="H128" s="65">
        <f t="shared" si="17"/>
        <v>17920</v>
      </c>
      <c r="I128" s="86">
        <v>0.8928571428571429</v>
      </c>
      <c r="J128" s="86">
        <v>0.10714285714285714</v>
      </c>
      <c r="K128" s="40">
        <v>1</v>
      </c>
      <c r="L128" s="51" t="s">
        <v>284</v>
      </c>
      <c r="M128" s="94" t="s">
        <v>286</v>
      </c>
      <c r="N128" s="95" t="s">
        <v>290</v>
      </c>
      <c r="O128" s="95" t="s">
        <v>291</v>
      </c>
      <c r="P128" s="236"/>
      <c r="T128" s="50"/>
    </row>
    <row r="129" spans="1:20" ht="60.6" customHeight="1" x14ac:dyDescent="0.25">
      <c r="A129" s="51" t="s">
        <v>77</v>
      </c>
      <c r="B129" s="33" t="s">
        <v>267</v>
      </c>
      <c r="C129" s="172"/>
      <c r="D129" s="235" t="s">
        <v>282</v>
      </c>
      <c r="E129" s="51" t="s">
        <v>398</v>
      </c>
      <c r="F129" s="93">
        <v>41961.49</v>
      </c>
      <c r="G129" s="93">
        <v>5035.38</v>
      </c>
      <c r="H129" s="65">
        <f t="shared" si="17"/>
        <v>46996.869999999995</v>
      </c>
      <c r="I129" s="86">
        <v>0.8928571428571429</v>
      </c>
      <c r="J129" s="86">
        <v>0.10714285714285714</v>
      </c>
      <c r="K129" s="40">
        <v>1</v>
      </c>
      <c r="L129" s="51" t="s">
        <v>284</v>
      </c>
      <c r="M129" s="94" t="s">
        <v>286</v>
      </c>
      <c r="N129" s="95" t="s">
        <v>290</v>
      </c>
      <c r="O129" s="95" t="s">
        <v>291</v>
      </c>
      <c r="P129" s="236"/>
      <c r="T129" s="50"/>
    </row>
    <row r="130" spans="1:20" ht="60.6" customHeight="1" x14ac:dyDescent="0.25">
      <c r="A130" s="51" t="s">
        <v>79</v>
      </c>
      <c r="B130" s="33" t="s">
        <v>268</v>
      </c>
      <c r="C130" s="172"/>
      <c r="D130" s="235" t="s">
        <v>282</v>
      </c>
      <c r="E130" s="51" t="s">
        <v>399</v>
      </c>
      <c r="F130" s="93">
        <v>55000</v>
      </c>
      <c r="G130" s="93">
        <v>6600</v>
      </c>
      <c r="H130" s="65">
        <f t="shared" si="17"/>
        <v>61600</v>
      </c>
      <c r="I130" s="86">
        <v>0.8928571428571429</v>
      </c>
      <c r="J130" s="86">
        <v>0.10714285714285714</v>
      </c>
      <c r="K130" s="40">
        <v>1</v>
      </c>
      <c r="L130" s="51" t="s">
        <v>284</v>
      </c>
      <c r="M130" s="94" t="s">
        <v>286</v>
      </c>
      <c r="N130" s="95" t="s">
        <v>290</v>
      </c>
      <c r="O130" s="95" t="s">
        <v>291</v>
      </c>
      <c r="P130" s="236"/>
      <c r="T130" s="50"/>
    </row>
    <row r="131" spans="1:20" ht="60.6" customHeight="1" x14ac:dyDescent="0.25">
      <c r="A131" s="51" t="s">
        <v>226</v>
      </c>
      <c r="B131" s="33" t="s">
        <v>269</v>
      </c>
      <c r="C131" s="172"/>
      <c r="D131" s="235" t="s">
        <v>282</v>
      </c>
      <c r="E131" s="51" t="s">
        <v>400</v>
      </c>
      <c r="F131" s="93">
        <v>38121.910000000003</v>
      </c>
      <c r="G131" s="93">
        <v>4574.63</v>
      </c>
      <c r="H131" s="65">
        <f t="shared" si="17"/>
        <v>42696.54</v>
      </c>
      <c r="I131" s="86">
        <v>0.8928571428571429</v>
      </c>
      <c r="J131" s="86">
        <v>0.10714285714285714</v>
      </c>
      <c r="K131" s="40">
        <v>1</v>
      </c>
      <c r="L131" s="51" t="s">
        <v>284</v>
      </c>
      <c r="M131" s="94" t="s">
        <v>286</v>
      </c>
      <c r="N131" s="95" t="s">
        <v>290</v>
      </c>
      <c r="O131" s="95" t="s">
        <v>291</v>
      </c>
      <c r="P131" s="236"/>
      <c r="T131" s="50"/>
    </row>
    <row r="132" spans="1:20" ht="60.6" customHeight="1" x14ac:dyDescent="0.25">
      <c r="A132" s="51" t="s">
        <v>69</v>
      </c>
      <c r="B132" s="33" t="s">
        <v>270</v>
      </c>
      <c r="C132" s="172"/>
      <c r="D132" s="235" t="s">
        <v>282</v>
      </c>
      <c r="E132" s="51" t="s">
        <v>401</v>
      </c>
      <c r="F132" s="93">
        <v>35848.660000000003</v>
      </c>
      <c r="G132" s="93">
        <v>4301.83</v>
      </c>
      <c r="H132" s="65">
        <f t="shared" si="17"/>
        <v>40150.490000000005</v>
      </c>
      <c r="I132" s="86">
        <v>0.8928571428571429</v>
      </c>
      <c r="J132" s="86">
        <v>0.10714285714285714</v>
      </c>
      <c r="K132" s="40">
        <v>1</v>
      </c>
      <c r="L132" s="51" t="s">
        <v>285</v>
      </c>
      <c r="M132" s="94" t="s">
        <v>286</v>
      </c>
      <c r="N132" s="95" t="s">
        <v>290</v>
      </c>
      <c r="O132" s="95" t="s">
        <v>291</v>
      </c>
      <c r="P132" s="236"/>
      <c r="T132" s="50"/>
    </row>
    <row r="133" spans="1:20" ht="60.6" customHeight="1" x14ac:dyDescent="0.25">
      <c r="A133" s="51" t="s">
        <v>227</v>
      </c>
      <c r="B133" s="33" t="s">
        <v>270</v>
      </c>
      <c r="C133" s="172"/>
      <c r="D133" s="235" t="s">
        <v>282</v>
      </c>
      <c r="E133" s="51" t="s">
        <v>402</v>
      </c>
      <c r="F133" s="93">
        <v>41693.69</v>
      </c>
      <c r="G133" s="93">
        <v>5003.25</v>
      </c>
      <c r="H133" s="65">
        <f t="shared" si="17"/>
        <v>46696.94</v>
      </c>
      <c r="I133" s="86">
        <v>0.8928571428571429</v>
      </c>
      <c r="J133" s="86">
        <v>0.10714285714285714</v>
      </c>
      <c r="K133" s="40">
        <v>1</v>
      </c>
      <c r="L133" s="51" t="s">
        <v>285</v>
      </c>
      <c r="M133" s="94" t="s">
        <v>286</v>
      </c>
      <c r="N133" s="95" t="s">
        <v>290</v>
      </c>
      <c r="O133" s="95" t="s">
        <v>291</v>
      </c>
      <c r="P133" s="236"/>
      <c r="T133" s="50"/>
    </row>
    <row r="134" spans="1:20" ht="60.6" customHeight="1" x14ac:dyDescent="0.25">
      <c r="A134" s="51" t="s">
        <v>74</v>
      </c>
      <c r="B134" s="33" t="s">
        <v>271</v>
      </c>
      <c r="C134" s="172"/>
      <c r="D134" s="235" t="s">
        <v>282</v>
      </c>
      <c r="E134" s="51" t="s">
        <v>403</v>
      </c>
      <c r="F134" s="93">
        <v>19724.71</v>
      </c>
      <c r="G134" s="93">
        <v>2366.9699999999998</v>
      </c>
      <c r="H134" s="65">
        <f t="shared" si="17"/>
        <v>22091.68</v>
      </c>
      <c r="I134" s="86">
        <v>0.8928571428571429</v>
      </c>
      <c r="J134" s="86">
        <v>0.10714285714285714</v>
      </c>
      <c r="K134" s="40">
        <v>1</v>
      </c>
      <c r="L134" s="51" t="s">
        <v>285</v>
      </c>
      <c r="M134" s="94" t="s">
        <v>286</v>
      </c>
      <c r="N134" s="95" t="s">
        <v>289</v>
      </c>
      <c r="O134" s="95" t="s">
        <v>292</v>
      </c>
      <c r="P134" s="236"/>
      <c r="T134" s="50"/>
    </row>
    <row r="135" spans="1:20" ht="60.6" customHeight="1" x14ac:dyDescent="0.25">
      <c r="A135" s="51" t="s">
        <v>74</v>
      </c>
      <c r="B135" s="33" t="s">
        <v>272</v>
      </c>
      <c r="C135" s="172"/>
      <c r="D135" s="235" t="s">
        <v>282</v>
      </c>
      <c r="E135" s="51" t="s">
        <v>404</v>
      </c>
      <c r="F135" s="93">
        <v>25906.46</v>
      </c>
      <c r="G135" s="93">
        <v>3108.78</v>
      </c>
      <c r="H135" s="65">
        <f t="shared" si="17"/>
        <v>29015.239999999998</v>
      </c>
      <c r="I135" s="86">
        <v>0.8928571428571429</v>
      </c>
      <c r="J135" s="86">
        <v>0.10714285714285714</v>
      </c>
      <c r="K135" s="40">
        <v>1</v>
      </c>
      <c r="L135" s="51" t="s">
        <v>285</v>
      </c>
      <c r="M135" s="94" t="s">
        <v>286</v>
      </c>
      <c r="N135" s="95" t="s">
        <v>290</v>
      </c>
      <c r="O135" s="95" t="s">
        <v>291</v>
      </c>
      <c r="P135" s="236"/>
      <c r="T135" s="50"/>
    </row>
    <row r="136" spans="1:20" ht="60.6" customHeight="1" x14ac:dyDescent="0.25">
      <c r="A136" s="51" t="s">
        <v>79</v>
      </c>
      <c r="B136" s="33" t="s">
        <v>273</v>
      </c>
      <c r="C136" s="172"/>
      <c r="D136" s="235" t="s">
        <v>282</v>
      </c>
      <c r="E136" s="51" t="s">
        <v>405</v>
      </c>
      <c r="F136" s="93">
        <v>41896.97</v>
      </c>
      <c r="G136" s="93">
        <v>5027.63</v>
      </c>
      <c r="H136" s="65">
        <f t="shared" si="17"/>
        <v>46924.6</v>
      </c>
      <c r="I136" s="86">
        <v>0.8928571428571429</v>
      </c>
      <c r="J136" s="86">
        <v>0.10714285714285714</v>
      </c>
      <c r="K136" s="40">
        <v>1</v>
      </c>
      <c r="L136" s="51" t="s">
        <v>285</v>
      </c>
      <c r="M136" s="94" t="s">
        <v>286</v>
      </c>
      <c r="N136" s="95" t="s">
        <v>290</v>
      </c>
      <c r="O136" s="95" t="s">
        <v>291</v>
      </c>
      <c r="P136" s="236"/>
      <c r="T136" s="50"/>
    </row>
    <row r="137" spans="1:20" ht="60.6" customHeight="1" x14ac:dyDescent="0.25">
      <c r="A137" s="51" t="s">
        <v>226</v>
      </c>
      <c r="B137" s="33" t="s">
        <v>274</v>
      </c>
      <c r="C137" s="172"/>
      <c r="D137" s="235" t="s">
        <v>282</v>
      </c>
      <c r="E137" s="51" t="s">
        <v>406</v>
      </c>
      <c r="F137" s="93">
        <v>13453.26</v>
      </c>
      <c r="G137" s="93">
        <v>1614.4</v>
      </c>
      <c r="H137" s="65">
        <f t="shared" si="17"/>
        <v>15067.66</v>
      </c>
      <c r="I137" s="86">
        <v>0.8928571428571429</v>
      </c>
      <c r="J137" s="86">
        <v>0.10714285714285714</v>
      </c>
      <c r="K137" s="40">
        <v>1</v>
      </c>
      <c r="L137" s="51" t="s">
        <v>285</v>
      </c>
      <c r="M137" s="94" t="s">
        <v>286</v>
      </c>
      <c r="N137" s="95" t="s">
        <v>293</v>
      </c>
      <c r="O137" s="95" t="s">
        <v>294</v>
      </c>
      <c r="P137" s="236"/>
      <c r="T137" s="50"/>
    </row>
    <row r="138" spans="1:20" ht="60.6" customHeight="1" x14ac:dyDescent="0.25">
      <c r="A138" s="51" t="s">
        <v>228</v>
      </c>
      <c r="B138" s="33" t="s">
        <v>274</v>
      </c>
      <c r="C138" s="172"/>
      <c r="D138" s="235" t="s">
        <v>282</v>
      </c>
      <c r="E138" s="51" t="s">
        <v>407</v>
      </c>
      <c r="F138" s="93">
        <v>59127.37</v>
      </c>
      <c r="G138" s="93">
        <v>7095.29</v>
      </c>
      <c r="H138" s="65">
        <f t="shared" si="17"/>
        <v>66222.66</v>
      </c>
      <c r="I138" s="86">
        <v>0.8928571428571429</v>
      </c>
      <c r="J138" s="86">
        <v>0.10714285714285714</v>
      </c>
      <c r="K138" s="40">
        <v>1</v>
      </c>
      <c r="L138" s="51" t="s">
        <v>285</v>
      </c>
      <c r="M138" s="94" t="s">
        <v>286</v>
      </c>
      <c r="N138" s="95" t="s">
        <v>293</v>
      </c>
      <c r="O138" s="95" t="s">
        <v>295</v>
      </c>
      <c r="P138" s="236"/>
      <c r="T138" s="50"/>
    </row>
    <row r="139" spans="1:20" ht="60.6" customHeight="1" x14ac:dyDescent="0.25">
      <c r="A139" s="51" t="s">
        <v>88</v>
      </c>
      <c r="B139" s="33" t="s">
        <v>275</v>
      </c>
      <c r="C139" s="172"/>
      <c r="D139" s="235" t="s">
        <v>282</v>
      </c>
      <c r="E139" s="51" t="s">
        <v>408</v>
      </c>
      <c r="F139" s="93">
        <v>23530.2</v>
      </c>
      <c r="G139" s="93">
        <v>2823.63</v>
      </c>
      <c r="H139" s="65">
        <f t="shared" si="17"/>
        <v>26353.83</v>
      </c>
      <c r="I139" s="86">
        <v>0.8928571428571429</v>
      </c>
      <c r="J139" s="86">
        <v>0.10714285714285714</v>
      </c>
      <c r="K139" s="40">
        <v>1</v>
      </c>
      <c r="L139" s="51" t="s">
        <v>285</v>
      </c>
      <c r="M139" s="94" t="s">
        <v>286</v>
      </c>
      <c r="N139" s="95" t="s">
        <v>293</v>
      </c>
      <c r="O139" s="95" t="s">
        <v>296</v>
      </c>
      <c r="P139" s="236"/>
      <c r="T139" s="50"/>
    </row>
    <row r="140" spans="1:20" ht="60.6" customHeight="1" x14ac:dyDescent="0.25">
      <c r="A140" s="51" t="s">
        <v>88</v>
      </c>
      <c r="B140" s="33" t="s">
        <v>276</v>
      </c>
      <c r="C140" s="172"/>
      <c r="D140" s="235" t="s">
        <v>282</v>
      </c>
      <c r="E140" s="51" t="s">
        <v>409</v>
      </c>
      <c r="F140" s="93">
        <v>51455.09</v>
      </c>
      <c r="G140" s="93">
        <v>6174.61</v>
      </c>
      <c r="H140" s="65">
        <f t="shared" si="17"/>
        <v>57629.7</v>
      </c>
      <c r="I140" s="86">
        <v>0.8928571428571429</v>
      </c>
      <c r="J140" s="86">
        <v>0.10714285714285714</v>
      </c>
      <c r="K140" s="40">
        <v>1</v>
      </c>
      <c r="L140" s="51" t="s">
        <v>285</v>
      </c>
      <c r="M140" s="94" t="s">
        <v>286</v>
      </c>
      <c r="N140" s="95" t="s">
        <v>290</v>
      </c>
      <c r="O140" s="95" t="s">
        <v>291</v>
      </c>
      <c r="P140" s="236"/>
      <c r="T140" s="50"/>
    </row>
    <row r="141" spans="1:20" ht="60.6" customHeight="1" x14ac:dyDescent="0.25">
      <c r="A141" s="51" t="s">
        <v>86</v>
      </c>
      <c r="B141" s="33" t="s">
        <v>277</v>
      </c>
      <c r="C141" s="172"/>
      <c r="D141" s="235" t="s">
        <v>282</v>
      </c>
      <c r="E141" s="51" t="s">
        <v>410</v>
      </c>
      <c r="F141" s="93">
        <v>34477.69</v>
      </c>
      <c r="G141" s="93">
        <v>4137.33</v>
      </c>
      <c r="H141" s="65">
        <f t="shared" si="17"/>
        <v>38615.020000000004</v>
      </c>
      <c r="I141" s="86">
        <v>0.8928571428571429</v>
      </c>
      <c r="J141" s="86">
        <v>0.10714285714285714</v>
      </c>
      <c r="K141" s="40">
        <v>1</v>
      </c>
      <c r="L141" s="51" t="s">
        <v>285</v>
      </c>
      <c r="M141" s="94" t="s">
        <v>286</v>
      </c>
      <c r="N141" s="95" t="s">
        <v>290</v>
      </c>
      <c r="O141" s="95" t="s">
        <v>291</v>
      </c>
      <c r="P141" s="236"/>
      <c r="T141" s="50"/>
    </row>
    <row r="142" spans="1:20" ht="60.6" customHeight="1" x14ac:dyDescent="0.25">
      <c r="A142" s="51" t="s">
        <v>85</v>
      </c>
      <c r="B142" s="33" t="s">
        <v>278</v>
      </c>
      <c r="C142" s="172"/>
      <c r="D142" s="235" t="s">
        <v>282</v>
      </c>
      <c r="E142" s="51" t="s">
        <v>411</v>
      </c>
      <c r="F142" s="93">
        <v>2346.91</v>
      </c>
      <c r="G142" s="93">
        <v>281.62</v>
      </c>
      <c r="H142" s="65">
        <f t="shared" si="17"/>
        <v>2628.5299999999997</v>
      </c>
      <c r="I142" s="86">
        <v>0.8928571428571429</v>
      </c>
      <c r="J142" s="86">
        <v>0.10714285714285714</v>
      </c>
      <c r="K142" s="40">
        <v>1</v>
      </c>
      <c r="L142" s="51" t="s">
        <v>285</v>
      </c>
      <c r="M142" s="94" t="s">
        <v>286</v>
      </c>
      <c r="N142" s="95" t="s">
        <v>290</v>
      </c>
      <c r="O142" s="95" t="s">
        <v>291</v>
      </c>
      <c r="P142" s="236"/>
      <c r="T142" s="50"/>
    </row>
    <row r="143" spans="1:20" ht="60.6" customHeight="1" x14ac:dyDescent="0.25">
      <c r="A143" s="51" t="s">
        <v>85</v>
      </c>
      <c r="B143" s="33" t="s">
        <v>279</v>
      </c>
      <c r="C143" s="172"/>
      <c r="D143" s="235" t="s">
        <v>282</v>
      </c>
      <c r="E143" s="51" t="s">
        <v>412</v>
      </c>
      <c r="F143" s="93">
        <v>6550.29</v>
      </c>
      <c r="G143" s="93">
        <v>786.03</v>
      </c>
      <c r="H143" s="65">
        <f t="shared" si="17"/>
        <v>7336.32</v>
      </c>
      <c r="I143" s="86">
        <v>0.8928571428571429</v>
      </c>
      <c r="J143" s="86">
        <v>0.10714285714285714</v>
      </c>
      <c r="K143" s="40">
        <v>1</v>
      </c>
      <c r="L143" s="51" t="s">
        <v>285</v>
      </c>
      <c r="M143" s="94" t="s">
        <v>286</v>
      </c>
      <c r="N143" s="95" t="s">
        <v>293</v>
      </c>
      <c r="O143" s="95" t="s">
        <v>297</v>
      </c>
      <c r="P143" s="236"/>
      <c r="T143" s="50"/>
    </row>
    <row r="144" spans="1:20" ht="60.6" customHeight="1" x14ac:dyDescent="0.25">
      <c r="A144" s="51" t="s">
        <v>85</v>
      </c>
      <c r="B144" s="33" t="s">
        <v>276</v>
      </c>
      <c r="C144" s="172"/>
      <c r="D144" s="235" t="s">
        <v>282</v>
      </c>
      <c r="E144" s="51" t="s">
        <v>413</v>
      </c>
      <c r="F144" s="93">
        <v>22459.69</v>
      </c>
      <c r="G144" s="93">
        <v>2695.16</v>
      </c>
      <c r="H144" s="65">
        <f t="shared" si="17"/>
        <v>25154.85</v>
      </c>
      <c r="I144" s="86">
        <v>0.8928571428571429</v>
      </c>
      <c r="J144" s="86">
        <v>0.10714285714285714</v>
      </c>
      <c r="K144" s="40">
        <v>1</v>
      </c>
      <c r="L144" s="51" t="s">
        <v>285</v>
      </c>
      <c r="M144" s="94" t="s">
        <v>286</v>
      </c>
      <c r="N144" s="95" t="s">
        <v>290</v>
      </c>
      <c r="O144" s="95" t="s">
        <v>291</v>
      </c>
      <c r="P144" s="236"/>
      <c r="T144" s="50"/>
    </row>
    <row r="145" spans="1:20" ht="60.6" customHeight="1" x14ac:dyDescent="0.25">
      <c r="A145" s="51" t="s">
        <v>81</v>
      </c>
      <c r="B145" s="33" t="s">
        <v>280</v>
      </c>
      <c r="C145" s="172"/>
      <c r="D145" s="235" t="s">
        <v>282</v>
      </c>
      <c r="E145" s="51" t="s">
        <v>414</v>
      </c>
      <c r="F145" s="93">
        <v>41144.18</v>
      </c>
      <c r="G145" s="93">
        <v>4937.3</v>
      </c>
      <c r="H145" s="65">
        <f t="shared" si="17"/>
        <v>46081.48</v>
      </c>
      <c r="I145" s="86">
        <v>0.8928571428571429</v>
      </c>
      <c r="J145" s="86">
        <v>0.10714285714285714</v>
      </c>
      <c r="K145" s="40">
        <v>1</v>
      </c>
      <c r="L145" s="51" t="s">
        <v>285</v>
      </c>
      <c r="M145" s="94" t="s">
        <v>286</v>
      </c>
      <c r="N145" s="95" t="s">
        <v>290</v>
      </c>
      <c r="O145" s="95" t="s">
        <v>291</v>
      </c>
      <c r="P145" s="236"/>
      <c r="T145" s="50"/>
    </row>
    <row r="146" spans="1:20" ht="60.6" customHeight="1" x14ac:dyDescent="0.25">
      <c r="A146" s="51" t="s">
        <v>84</v>
      </c>
      <c r="B146" s="33" t="s">
        <v>281</v>
      </c>
      <c r="C146" s="172"/>
      <c r="D146" s="235" t="s">
        <v>282</v>
      </c>
      <c r="E146" s="51" t="s">
        <v>415</v>
      </c>
      <c r="F146" s="93">
        <v>55800</v>
      </c>
      <c r="G146" s="93">
        <v>6696</v>
      </c>
      <c r="H146" s="65">
        <f t="shared" si="17"/>
        <v>62496</v>
      </c>
      <c r="I146" s="86">
        <v>0.8928571428571429</v>
      </c>
      <c r="J146" s="86">
        <v>0.10714285714285714</v>
      </c>
      <c r="K146" s="40">
        <v>1</v>
      </c>
      <c r="L146" s="51" t="s">
        <v>285</v>
      </c>
      <c r="M146" s="94" t="s">
        <v>286</v>
      </c>
      <c r="N146" s="95" t="s">
        <v>290</v>
      </c>
      <c r="O146" s="95" t="s">
        <v>291</v>
      </c>
      <c r="P146" s="236"/>
      <c r="T146" s="50"/>
    </row>
    <row r="147" spans="1:20" hidden="1" x14ac:dyDescent="0.25">
      <c r="A147" s="237" t="s">
        <v>130</v>
      </c>
      <c r="B147" s="39" t="s">
        <v>131</v>
      </c>
      <c r="C147" s="172"/>
      <c r="D147" s="235" t="s">
        <v>282</v>
      </c>
      <c r="E147" s="237" t="s">
        <v>134</v>
      </c>
      <c r="F147" s="103">
        <v>0</v>
      </c>
      <c r="G147" s="103">
        <v>0</v>
      </c>
      <c r="H147" s="103">
        <f t="shared" si="17"/>
        <v>0</v>
      </c>
      <c r="I147" s="86" t="e">
        <f>+#REF!/H147</f>
        <v>#REF!</v>
      </c>
      <c r="J147" s="86" t="e">
        <f>+#REF!/H147</f>
        <v>#REF!</v>
      </c>
      <c r="K147" s="40">
        <v>1</v>
      </c>
      <c r="L147" s="51"/>
      <c r="M147" s="94" t="s">
        <v>286</v>
      </c>
      <c r="N147" s="238"/>
      <c r="O147" s="238"/>
      <c r="P147" s="236"/>
      <c r="T147" s="50"/>
    </row>
    <row r="148" spans="1:20" hidden="1" x14ac:dyDescent="0.25">
      <c r="A148" s="237" t="s">
        <v>130</v>
      </c>
      <c r="B148" s="39" t="s">
        <v>132</v>
      </c>
      <c r="C148" s="172"/>
      <c r="D148" s="235" t="s">
        <v>282</v>
      </c>
      <c r="E148" s="237" t="s">
        <v>135</v>
      </c>
      <c r="F148" s="103">
        <v>0</v>
      </c>
      <c r="G148" s="103">
        <v>0</v>
      </c>
      <c r="H148" s="103">
        <f t="shared" si="17"/>
        <v>0</v>
      </c>
      <c r="I148" s="86" t="e">
        <f>+#REF!/H148</f>
        <v>#REF!</v>
      </c>
      <c r="J148" s="86" t="e">
        <f>+#REF!/H148</f>
        <v>#REF!</v>
      </c>
      <c r="K148" s="40">
        <v>1</v>
      </c>
      <c r="L148" s="51"/>
      <c r="M148" s="94" t="s">
        <v>286</v>
      </c>
      <c r="N148" s="238"/>
      <c r="O148" s="238"/>
      <c r="P148" s="236"/>
      <c r="T148" s="50"/>
    </row>
    <row r="149" spans="1:20" ht="15.75" hidden="1" thickBot="1" x14ac:dyDescent="0.3">
      <c r="A149" s="239" t="s">
        <v>130</v>
      </c>
      <c r="B149" s="92" t="s">
        <v>133</v>
      </c>
      <c r="C149" s="240"/>
      <c r="D149" s="241" t="s">
        <v>282</v>
      </c>
      <c r="E149" s="239" t="s">
        <v>136</v>
      </c>
      <c r="F149" s="104">
        <v>0</v>
      </c>
      <c r="G149" s="104">
        <v>0</v>
      </c>
      <c r="H149" s="104">
        <f t="shared" si="17"/>
        <v>0</v>
      </c>
      <c r="I149" s="87" t="e">
        <f>+#REF!/H149</f>
        <v>#REF!</v>
      </c>
      <c r="J149" s="87" t="e">
        <f>+#REF!/H149</f>
        <v>#REF!</v>
      </c>
      <c r="K149" s="61">
        <v>1</v>
      </c>
      <c r="L149" s="60"/>
      <c r="M149" s="102" t="s">
        <v>286</v>
      </c>
      <c r="N149" s="242"/>
      <c r="O149" s="242"/>
      <c r="P149" s="243"/>
      <c r="T149" s="50"/>
    </row>
    <row r="150" spans="1:20" ht="15.75" thickBot="1" x14ac:dyDescent="0.3">
      <c r="A150" s="176" t="s">
        <v>89</v>
      </c>
      <c r="B150" s="88">
        <v>0</v>
      </c>
      <c r="C150" s="88">
        <v>0</v>
      </c>
      <c r="D150" s="88">
        <v>0</v>
      </c>
      <c r="E150" s="88">
        <v>0</v>
      </c>
      <c r="F150" s="105">
        <f>SUM(F93:F149)</f>
        <v>1771456.5299999996</v>
      </c>
      <c r="G150" s="105">
        <f>SUM(G93:G149)</f>
        <v>212213.21999999997</v>
      </c>
      <c r="H150" s="105">
        <f>SUM(H93:H149)</f>
        <v>1983669.75</v>
      </c>
      <c r="I150" s="89">
        <v>0</v>
      </c>
      <c r="J150" s="89">
        <v>0</v>
      </c>
      <c r="K150" s="88">
        <v>0</v>
      </c>
      <c r="L150" s="90">
        <v>0</v>
      </c>
      <c r="M150" s="90">
        <v>0</v>
      </c>
      <c r="N150" s="88">
        <v>0</v>
      </c>
      <c r="O150" s="88">
        <v>0</v>
      </c>
      <c r="P150" s="91">
        <v>0</v>
      </c>
    </row>
    <row r="151" spans="1:20" ht="15.75" thickBot="1" x14ac:dyDescent="0.3"/>
    <row r="152" spans="1:20" x14ac:dyDescent="0.25">
      <c r="A152" s="244" t="s">
        <v>16</v>
      </c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6"/>
    </row>
    <row r="153" spans="1:20" ht="14.45" customHeight="1" x14ac:dyDescent="0.25">
      <c r="A153" s="186" t="s">
        <v>5</v>
      </c>
      <c r="B153" s="187" t="s">
        <v>6</v>
      </c>
      <c r="C153" s="187" t="s">
        <v>7</v>
      </c>
      <c r="D153" s="187" t="s">
        <v>231</v>
      </c>
      <c r="E153" s="210" t="s">
        <v>2</v>
      </c>
      <c r="F153" s="211"/>
      <c r="G153" s="188" t="s">
        <v>122</v>
      </c>
      <c r="H153" s="188" t="s">
        <v>123</v>
      </c>
      <c r="I153" s="188" t="s">
        <v>125</v>
      </c>
      <c r="J153" s="188" t="s">
        <v>126</v>
      </c>
      <c r="K153" s="207" t="s">
        <v>57</v>
      </c>
      <c r="L153" s="207"/>
      <c r="M153" s="207"/>
      <c r="N153" s="192" t="s">
        <v>66</v>
      </c>
      <c r="O153" s="192" t="s">
        <v>232</v>
      </c>
      <c r="P153" s="187" t="s">
        <v>8</v>
      </c>
      <c r="Q153" s="187"/>
      <c r="R153" s="193" t="s">
        <v>116</v>
      </c>
    </row>
    <row r="154" spans="1:20" ht="45" x14ac:dyDescent="0.25">
      <c r="A154" s="186"/>
      <c r="B154" s="187"/>
      <c r="C154" s="187"/>
      <c r="D154" s="187"/>
      <c r="E154" s="214"/>
      <c r="F154" s="215"/>
      <c r="G154" s="188"/>
      <c r="H154" s="188"/>
      <c r="I154" s="188"/>
      <c r="J154" s="188"/>
      <c r="K154" s="121" t="s">
        <v>65</v>
      </c>
      <c r="L154" s="216" t="s">
        <v>55</v>
      </c>
      <c r="M154" s="194" t="s">
        <v>56</v>
      </c>
      <c r="N154" s="192"/>
      <c r="O154" s="192"/>
      <c r="P154" s="195" t="s">
        <v>12</v>
      </c>
      <c r="Q154" s="195" t="s">
        <v>4</v>
      </c>
      <c r="R154" s="193"/>
    </row>
    <row r="155" spans="1:20" ht="15.75" thickBot="1" x14ac:dyDescent="0.3">
      <c r="A155" s="208" t="s">
        <v>89</v>
      </c>
      <c r="B155" s="48">
        <v>0</v>
      </c>
      <c r="C155" s="48">
        <v>0</v>
      </c>
      <c r="D155" s="48">
        <v>0</v>
      </c>
      <c r="E155" s="140">
        <v>0</v>
      </c>
      <c r="F155" s="141"/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48">
        <v>0</v>
      </c>
      <c r="M155" s="48">
        <v>0</v>
      </c>
      <c r="N155" s="78">
        <v>0</v>
      </c>
      <c r="O155" s="78">
        <v>0</v>
      </c>
      <c r="P155" s="48">
        <v>0</v>
      </c>
      <c r="Q155" s="48">
        <v>0</v>
      </c>
      <c r="R155" s="49">
        <v>0</v>
      </c>
    </row>
    <row r="156" spans="1:20" x14ac:dyDescent="0.25">
      <c r="A156" s="247"/>
      <c r="B156" s="247"/>
      <c r="C156" s="247"/>
      <c r="D156" s="247"/>
      <c r="E156" s="247"/>
      <c r="F156" s="248"/>
      <c r="G156" s="73"/>
      <c r="H156" s="73"/>
      <c r="I156" s="73"/>
      <c r="J156" s="73"/>
      <c r="K156" s="74"/>
      <c r="L156" s="249"/>
      <c r="M156" s="250"/>
      <c r="N156" s="251"/>
      <c r="O156" s="252"/>
      <c r="P156" s="247"/>
      <c r="Q156" s="247"/>
      <c r="R156" s="247"/>
    </row>
    <row r="157" spans="1:20" ht="15.75" thickBot="1" x14ac:dyDescent="0.3">
      <c r="E157" s="247"/>
      <c r="F157" s="248"/>
      <c r="G157" s="73"/>
      <c r="H157" s="73"/>
      <c r="I157" s="73"/>
      <c r="J157" s="73"/>
      <c r="K157" s="74"/>
      <c r="L157" s="249"/>
      <c r="M157" s="250"/>
      <c r="N157" s="251"/>
      <c r="O157" s="252"/>
      <c r="P157" s="247"/>
      <c r="Q157" s="247"/>
      <c r="R157" s="247"/>
    </row>
    <row r="158" spans="1:20" x14ac:dyDescent="0.25">
      <c r="A158" s="244" t="s">
        <v>114</v>
      </c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6"/>
    </row>
    <row r="159" spans="1:20" x14ac:dyDescent="0.25">
      <c r="A159" s="186" t="s">
        <v>5</v>
      </c>
      <c r="B159" s="187" t="s">
        <v>25</v>
      </c>
      <c r="C159" s="187" t="s">
        <v>7</v>
      </c>
      <c r="D159" s="187"/>
      <c r="E159" s="187" t="s">
        <v>2</v>
      </c>
      <c r="F159" s="187"/>
      <c r="G159" s="188" t="s">
        <v>122</v>
      </c>
      <c r="H159" s="188" t="s">
        <v>123</v>
      </c>
      <c r="I159" s="188" t="s">
        <v>125</v>
      </c>
      <c r="J159" s="188" t="s">
        <v>126</v>
      </c>
      <c r="K159" s="207" t="s">
        <v>57</v>
      </c>
      <c r="L159" s="207"/>
      <c r="M159" s="207"/>
      <c r="N159" s="192" t="s">
        <v>66</v>
      </c>
      <c r="O159" s="253" t="s">
        <v>17</v>
      </c>
      <c r="P159" s="187" t="s">
        <v>8</v>
      </c>
      <c r="Q159" s="187"/>
      <c r="R159" s="254" t="s">
        <v>64</v>
      </c>
    </row>
    <row r="160" spans="1:20" ht="90" x14ac:dyDescent="0.25">
      <c r="A160" s="186"/>
      <c r="B160" s="187"/>
      <c r="C160" s="187"/>
      <c r="D160" s="187"/>
      <c r="E160" s="187"/>
      <c r="F160" s="187"/>
      <c r="G160" s="188"/>
      <c r="H160" s="188"/>
      <c r="I160" s="188"/>
      <c r="J160" s="188"/>
      <c r="K160" s="121" t="s">
        <v>65</v>
      </c>
      <c r="L160" s="195" t="s">
        <v>55</v>
      </c>
      <c r="M160" s="216" t="s">
        <v>56</v>
      </c>
      <c r="N160" s="192"/>
      <c r="O160" s="253"/>
      <c r="P160" s="195" t="s">
        <v>18</v>
      </c>
      <c r="Q160" s="195" t="s">
        <v>19</v>
      </c>
      <c r="R160" s="255"/>
    </row>
    <row r="161" spans="1:18" ht="15.75" thickBot="1" x14ac:dyDescent="0.3">
      <c r="A161" s="208" t="s">
        <v>89</v>
      </c>
      <c r="B161" s="48">
        <v>0</v>
      </c>
      <c r="C161" s="48">
        <v>0</v>
      </c>
      <c r="D161" s="48">
        <v>0</v>
      </c>
      <c r="E161" s="140">
        <v>0</v>
      </c>
      <c r="F161" s="141"/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48">
        <v>0</v>
      </c>
      <c r="M161" s="48">
        <v>0</v>
      </c>
      <c r="N161" s="78">
        <v>0</v>
      </c>
      <c r="O161" s="78">
        <v>0</v>
      </c>
      <c r="P161" s="48">
        <v>0</v>
      </c>
      <c r="Q161" s="48">
        <v>0</v>
      </c>
      <c r="R161" s="49">
        <v>0</v>
      </c>
    </row>
    <row r="162" spans="1:18" ht="15.75" thickBot="1" x14ac:dyDescent="0.3"/>
    <row r="163" spans="1:18" x14ac:dyDescent="0.25">
      <c r="A163" s="244" t="s">
        <v>117</v>
      </c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6"/>
    </row>
    <row r="164" spans="1:18" x14ac:dyDescent="0.25">
      <c r="A164" s="186" t="s">
        <v>5</v>
      </c>
      <c r="B164" s="187" t="s">
        <v>118</v>
      </c>
      <c r="C164" s="187" t="s">
        <v>7</v>
      </c>
      <c r="D164" s="187"/>
      <c r="E164" s="187" t="s">
        <v>2</v>
      </c>
      <c r="F164" s="187"/>
      <c r="G164" s="188" t="s">
        <v>122</v>
      </c>
      <c r="H164" s="188" t="s">
        <v>123</v>
      </c>
      <c r="I164" s="188" t="s">
        <v>125</v>
      </c>
      <c r="J164" s="188" t="s">
        <v>126</v>
      </c>
      <c r="K164" s="207" t="s">
        <v>57</v>
      </c>
      <c r="L164" s="207"/>
      <c r="M164" s="207"/>
      <c r="N164" s="192" t="s">
        <v>66</v>
      </c>
      <c r="O164" s="253" t="s">
        <v>17</v>
      </c>
      <c r="P164" s="187" t="s">
        <v>8</v>
      </c>
      <c r="Q164" s="187"/>
      <c r="R164" s="254" t="s">
        <v>64</v>
      </c>
    </row>
    <row r="165" spans="1:18" ht="90" x14ac:dyDescent="0.25">
      <c r="A165" s="186"/>
      <c r="B165" s="187"/>
      <c r="C165" s="187"/>
      <c r="D165" s="187"/>
      <c r="E165" s="187"/>
      <c r="F165" s="187"/>
      <c r="G165" s="188"/>
      <c r="H165" s="188"/>
      <c r="I165" s="188"/>
      <c r="J165" s="188"/>
      <c r="K165" s="121" t="s">
        <v>65</v>
      </c>
      <c r="L165" s="195" t="s">
        <v>55</v>
      </c>
      <c r="M165" s="216" t="s">
        <v>56</v>
      </c>
      <c r="N165" s="192"/>
      <c r="O165" s="253"/>
      <c r="P165" s="195" t="s">
        <v>18</v>
      </c>
      <c r="Q165" s="195" t="s">
        <v>19</v>
      </c>
      <c r="R165" s="255"/>
    </row>
    <row r="166" spans="1:18" ht="15.75" thickBot="1" x14ac:dyDescent="0.3">
      <c r="A166" s="208" t="s">
        <v>89</v>
      </c>
      <c r="B166" s="48">
        <v>0</v>
      </c>
      <c r="C166" s="48">
        <v>0</v>
      </c>
      <c r="D166" s="48">
        <v>0</v>
      </c>
      <c r="E166" s="140">
        <v>0</v>
      </c>
      <c r="F166" s="141"/>
      <c r="G166" s="68">
        <v>0</v>
      </c>
      <c r="H166" s="68">
        <v>0</v>
      </c>
      <c r="I166" s="68">
        <v>0</v>
      </c>
      <c r="J166" s="68">
        <v>0</v>
      </c>
      <c r="K166" s="68">
        <v>0</v>
      </c>
      <c r="L166" s="48">
        <v>0</v>
      </c>
      <c r="M166" s="48">
        <v>0</v>
      </c>
      <c r="N166" s="78">
        <v>0</v>
      </c>
      <c r="O166" s="78">
        <v>0</v>
      </c>
      <c r="P166" s="48">
        <v>0</v>
      </c>
      <c r="Q166" s="48">
        <v>0</v>
      </c>
      <c r="R166" s="49">
        <v>0</v>
      </c>
    </row>
    <row r="171" spans="1:18" ht="34.5" customHeight="1" x14ac:dyDescent="0.25"/>
    <row r="172" spans="1:18" ht="33" customHeight="1" x14ac:dyDescent="0.25"/>
  </sheetData>
  <mergeCells count="103">
    <mergeCell ref="N164:N165"/>
    <mergeCell ref="O164:O165"/>
    <mergeCell ref="P164:Q164"/>
    <mergeCell ref="R164:R165"/>
    <mergeCell ref="E166:F166"/>
    <mergeCell ref="A163:R163"/>
    <mergeCell ref="A164:A165"/>
    <mergeCell ref="B164:B165"/>
    <mergeCell ref="C164:D165"/>
    <mergeCell ref="E164:F165"/>
    <mergeCell ref="G164:G165"/>
    <mergeCell ref="H164:H165"/>
    <mergeCell ref="I164:I165"/>
    <mergeCell ref="J164:J165"/>
    <mergeCell ref="K164:M164"/>
    <mergeCell ref="K159:M159"/>
    <mergeCell ref="N159:N160"/>
    <mergeCell ref="O159:O160"/>
    <mergeCell ref="P159:Q159"/>
    <mergeCell ref="R159:R160"/>
    <mergeCell ref="E161:F161"/>
    <mergeCell ref="E155:F155"/>
    <mergeCell ref="A158:R158"/>
    <mergeCell ref="A159:A160"/>
    <mergeCell ref="B159:B160"/>
    <mergeCell ref="C159:D160"/>
    <mergeCell ref="E159:F160"/>
    <mergeCell ref="G159:G160"/>
    <mergeCell ref="H159:H160"/>
    <mergeCell ref="I159:I160"/>
    <mergeCell ref="J159:J160"/>
    <mergeCell ref="J153:J154"/>
    <mergeCell ref="K153:M153"/>
    <mergeCell ref="N153:N154"/>
    <mergeCell ref="O153:O154"/>
    <mergeCell ref="P153:Q153"/>
    <mergeCell ref="R153:R154"/>
    <mergeCell ref="N91:O91"/>
    <mergeCell ref="A152:R152"/>
    <mergeCell ref="A153:A154"/>
    <mergeCell ref="B153:B154"/>
    <mergeCell ref="C153:C154"/>
    <mergeCell ref="D153:D154"/>
    <mergeCell ref="E153:F154"/>
    <mergeCell ref="G153:G154"/>
    <mergeCell ref="H153:H154"/>
    <mergeCell ref="I153:I154"/>
    <mergeCell ref="N86:O86"/>
    <mergeCell ref="E88:F88"/>
    <mergeCell ref="A91:A92"/>
    <mergeCell ref="B91:B92"/>
    <mergeCell ref="C91:C92"/>
    <mergeCell ref="D91:D92"/>
    <mergeCell ref="E91:E92"/>
    <mergeCell ref="F91:F92"/>
    <mergeCell ref="G91:G92"/>
    <mergeCell ref="H91:J91"/>
    <mergeCell ref="N81:O81"/>
    <mergeCell ref="P81:P82"/>
    <mergeCell ref="A86:A87"/>
    <mergeCell ref="B86:B87"/>
    <mergeCell ref="C86:C87"/>
    <mergeCell ref="D86:D87"/>
    <mergeCell ref="E86:F87"/>
    <mergeCell ref="G86:G87"/>
    <mergeCell ref="H86:H87"/>
    <mergeCell ref="I86:K86"/>
    <mergeCell ref="F81:F82"/>
    <mergeCell ref="G81:G82"/>
    <mergeCell ref="H81:H82"/>
    <mergeCell ref="I81:K81"/>
    <mergeCell ref="L81:L82"/>
    <mergeCell ref="M81:M82"/>
    <mergeCell ref="I75:K75"/>
    <mergeCell ref="L75:L76"/>
    <mergeCell ref="M75:M76"/>
    <mergeCell ref="N75:O75"/>
    <mergeCell ref="P75:P76"/>
    <mergeCell ref="A81:A82"/>
    <mergeCell ref="B81:B82"/>
    <mergeCell ref="C81:C82"/>
    <mergeCell ref="D81:D82"/>
    <mergeCell ref="E81:E82"/>
    <mergeCell ref="I3:K3"/>
    <mergeCell ref="N3:O3"/>
    <mergeCell ref="A75:A76"/>
    <mergeCell ref="B75:B76"/>
    <mergeCell ref="C75:C76"/>
    <mergeCell ref="D75:D76"/>
    <mergeCell ref="E75:E76"/>
    <mergeCell ref="F75:F76"/>
    <mergeCell ref="G75:G76"/>
    <mergeCell ref="H75:H76"/>
    <mergeCell ref="A1:R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dataValidations count="5">
    <dataValidation type="list" allowBlank="1" showInputMessage="1" showErrorMessage="1" sqref="D77 D5:D72" xr:uid="{B8303871-8D34-4805-AA8E-740E9B143008}">
      <formula1>$U$82:$U$87</formula1>
    </dataValidation>
    <dataValidation type="list" allowBlank="1" showInputMessage="1" showErrorMessage="1" sqref="D78" xr:uid="{D94C97DF-BFEA-46DD-A093-BBAF7C981752}">
      <formula1>$S$5:$S$11</formula1>
    </dataValidation>
    <dataValidation type="list" allowBlank="1" showInputMessage="1" showErrorMessage="1" sqref="O156:O157" xr:uid="{144B8F59-7E05-44FB-9704-9E4AEBE5FF7E}">
      <formula1>$U$2:$U$3</formula1>
    </dataValidation>
    <dataValidation type="list" allowBlank="1" showInputMessage="1" showErrorMessage="1" sqref="D156 M78" xr:uid="{927E23EA-E650-4A90-AF08-073A8087E9C5}">
      <formula1>#REF!</formula1>
    </dataValidation>
    <dataValidation type="list" allowBlank="1" showInputMessage="1" showErrorMessage="1" sqref="M83 M88 M5:M71 M77" xr:uid="{F221538B-04F7-4F4C-9993-FC9251B54304}">
      <formula1>$U$2:$U$4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25"/>
  <sheetViews>
    <sheetView workbookViewId="0"/>
  </sheetViews>
  <sheetFormatPr defaultColWidth="11.42578125" defaultRowHeight="12.75" x14ac:dyDescent="0.2"/>
  <cols>
    <col min="1" max="1" width="9.140625" style="17" customWidth="1"/>
    <col min="2" max="2" width="31.5703125" style="17" customWidth="1"/>
    <col min="3" max="3" width="15.140625" style="17" customWidth="1"/>
    <col min="4" max="16384" width="11.42578125" style="17"/>
  </cols>
  <sheetData>
    <row r="2" spans="2:3" x14ac:dyDescent="0.2">
      <c r="B2" s="144" t="s">
        <v>90</v>
      </c>
      <c r="C2" s="145"/>
    </row>
    <row r="3" spans="2:3" ht="24.95" customHeight="1" x14ac:dyDescent="0.2">
      <c r="B3" s="18" t="s">
        <v>91</v>
      </c>
      <c r="C3" s="18" t="s">
        <v>80</v>
      </c>
    </row>
    <row r="4" spans="2:3" ht="24.95" customHeight="1" x14ac:dyDescent="0.2">
      <c r="B4" s="18" t="s">
        <v>92</v>
      </c>
      <c r="C4" s="18" t="s">
        <v>81</v>
      </c>
    </row>
    <row r="5" spans="2:3" ht="24.95" customHeight="1" x14ac:dyDescent="0.2">
      <c r="B5" s="18" t="s">
        <v>93</v>
      </c>
      <c r="C5" s="18" t="s">
        <v>82</v>
      </c>
    </row>
    <row r="6" spans="2:3" ht="24.95" customHeight="1" x14ac:dyDescent="0.2">
      <c r="B6" s="18" t="s">
        <v>94</v>
      </c>
      <c r="C6" s="18" t="s">
        <v>87</v>
      </c>
    </row>
    <row r="7" spans="2:3" ht="24.95" customHeight="1" x14ac:dyDescent="0.2">
      <c r="B7" s="18" t="s">
        <v>95</v>
      </c>
      <c r="C7" s="18" t="s">
        <v>83</v>
      </c>
    </row>
    <row r="8" spans="2:3" ht="24.95" customHeight="1" x14ac:dyDescent="0.2">
      <c r="B8" s="18" t="s">
        <v>96</v>
      </c>
      <c r="C8" s="18" t="s">
        <v>88</v>
      </c>
    </row>
    <row r="9" spans="2:3" ht="24.95" customHeight="1" x14ac:dyDescent="0.2">
      <c r="B9" s="18" t="s">
        <v>97</v>
      </c>
      <c r="C9" s="18" t="s">
        <v>84</v>
      </c>
    </row>
    <row r="10" spans="2:3" ht="24.95" customHeight="1" x14ac:dyDescent="0.2">
      <c r="B10" s="18" t="s">
        <v>98</v>
      </c>
      <c r="C10" s="18" t="s">
        <v>85</v>
      </c>
    </row>
    <row r="11" spans="2:3" ht="24.95" customHeight="1" x14ac:dyDescent="0.2">
      <c r="B11" s="18" t="s">
        <v>99</v>
      </c>
      <c r="C11" s="18" t="s">
        <v>86</v>
      </c>
    </row>
    <row r="12" spans="2:3" ht="24.95" customHeight="1" x14ac:dyDescent="0.2">
      <c r="B12" s="18" t="s">
        <v>100</v>
      </c>
      <c r="C12" s="18" t="s">
        <v>69</v>
      </c>
    </row>
    <row r="13" spans="2:3" ht="24.95" customHeight="1" x14ac:dyDescent="0.2">
      <c r="B13" s="18" t="s">
        <v>101</v>
      </c>
      <c r="C13" s="18" t="s">
        <v>70</v>
      </c>
    </row>
    <row r="14" spans="2:3" ht="24.95" customHeight="1" x14ac:dyDescent="0.2">
      <c r="B14" s="18" t="s">
        <v>102</v>
      </c>
      <c r="C14" s="18" t="s">
        <v>71</v>
      </c>
    </row>
    <row r="15" spans="2:3" ht="24.95" customHeight="1" x14ac:dyDescent="0.2">
      <c r="B15" s="18" t="s">
        <v>103</v>
      </c>
      <c r="C15" s="18" t="s">
        <v>73</v>
      </c>
    </row>
    <row r="16" spans="2:3" ht="24.95" customHeight="1" x14ac:dyDescent="0.2">
      <c r="B16" s="18" t="s">
        <v>104</v>
      </c>
      <c r="C16" s="18" t="s">
        <v>72</v>
      </c>
    </row>
    <row r="17" spans="2:3" ht="24.95" customHeight="1" x14ac:dyDescent="0.2">
      <c r="B17" s="18" t="s">
        <v>105</v>
      </c>
      <c r="C17" s="18" t="s">
        <v>74</v>
      </c>
    </row>
    <row r="18" spans="2:3" ht="24.95" customHeight="1" x14ac:dyDescent="0.2">
      <c r="B18" s="18" t="s">
        <v>106</v>
      </c>
      <c r="C18" s="18" t="s">
        <v>75</v>
      </c>
    </row>
    <row r="19" spans="2:3" ht="24.95" customHeight="1" x14ac:dyDescent="0.2">
      <c r="B19" s="18" t="s">
        <v>107</v>
      </c>
      <c r="C19" s="18" t="s">
        <v>76</v>
      </c>
    </row>
    <row r="20" spans="2:3" ht="24.95" customHeight="1" x14ac:dyDescent="0.2">
      <c r="B20" s="18" t="s">
        <v>108</v>
      </c>
      <c r="C20" s="18" t="s">
        <v>78</v>
      </c>
    </row>
    <row r="21" spans="2:3" ht="24.95" customHeight="1" x14ac:dyDescent="0.2">
      <c r="B21" s="18" t="s">
        <v>109</v>
      </c>
      <c r="C21" s="18" t="s">
        <v>77</v>
      </c>
    </row>
    <row r="22" spans="2:3" ht="24.95" customHeight="1" x14ac:dyDescent="0.2">
      <c r="B22" s="18" t="s">
        <v>110</v>
      </c>
      <c r="C22" s="18" t="s">
        <v>79</v>
      </c>
    </row>
    <row r="23" spans="2:3" ht="24.95" customHeight="1" x14ac:dyDescent="0.2"/>
    <row r="24" spans="2:3" ht="24.95" customHeight="1" x14ac:dyDescent="0.2"/>
    <row r="25" spans="2:3" ht="24.95" customHeight="1" x14ac:dyDescent="0.2"/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2B7DFA4FA407054BA842D956A9293199" ma:contentTypeVersion="365" ma:contentTypeDescription="The base project type from which other project content types inherit their information." ma:contentTypeScope="" ma:versionID="0cadbdd818dddd50d653ddd313b4a30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68cd1e603a3fceb71d2ac3ce9b1d1d23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EC-L1231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D1CD9291EEA935489F73955FCC9F0D44" ma:contentTypeVersion="492" ma:contentTypeDescription="A content type to manage public (operations) IDB documents" ma:contentTypeScope="" ma:versionID="f3dcde8288d0801237c21a51ab587f0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c8a584feb8b0a4b34486d0e1c95d26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EC-L1231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Ecuador</TermName>
          <TermId xmlns="http://schemas.microsoft.com/office/infopath/2007/PartnerControls">8f163189-00fa-4e7c-827d-28fb5798781c</TermId>
        </TermInfo>
      </Terms>
    </ic46d7e087fd4a108fb86518ca413cc6>
    <IDBDocs_x0020_Number xmlns="cdc7663a-08f0-4737-9e8c-148ce897a09c" xsi:nil="true"/>
    <Division_x0020_or_x0020_Unit xmlns="cdc7663a-08f0-4737-9e8c-148ce897a09c">INE/ENE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 xsi:nil="true"/>
    <Document_x0020_Author xmlns="cdc7663a-08f0-4737-9e8c-148ce897a09c">Bonifaz Urquizu, Jeanette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SECTOR REHABILITATION AND EFFICIENCY</TermName>
          <TermId xmlns="http://schemas.microsoft.com/office/infopath/2007/PartnerControls">bc14044a-5020-4002-b61d-5f3750c96619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50</Value>
      <Value>32</Value>
      <Value>51</Value>
      <Value>30</Value>
      <Value>1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EC-L1231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</TermName>
          <TermId xmlns="http://schemas.microsoft.com/office/infopath/2007/PartnerControls">4fed196a-cd0b-4970-87de-42da17f9b203</TermId>
        </TermInfo>
      </Terms>
    </nddeef1749674d76abdbe4b239a70bc6>
    <Record_x0020_Number xmlns="cdc7663a-08f0-4737-9e8c-148ce897a09c">R0002304177</Record_x0020_Number>
    <_dlc_DocId xmlns="cdc7663a-08f0-4737-9e8c-148ce897a09c">EZSHARE-889776521-20</_dlc_DocId>
    <_dlc_DocIdUrl xmlns="cdc7663a-08f0-4737-9e8c-148ce897a09c">
      <Url>https://idbg.sharepoint.com/teams/EZ-EC-LON/EC-L1231/_layouts/15/DocIdRedir.aspx?ID=EZSHARE-889776521-20</Url>
      <Description>EZSHARE-889776521-20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Climate Change and Renewable Energy;Electricity;Energy;Energy Distribution and Transmission;Energy Management and Regulation;Energy Markets and Studies;</Webtopic>
    <Abstract xmlns="cdc7663a-08f0-4737-9e8c-148ce897a09c" xsi:nil="true"/>
    <Publishing_x0020_House xmlns="cdc7663a-08f0-4737-9e8c-148ce897a09c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2B7DFA4FA407054BA842D956A9293199" ma:contentTypeVersion="297" ma:contentTypeDescription="The base project type from which other project content types inherit their information." ma:contentTypeScope="" ma:versionID="057b5f58b3ca99d5603e09eb318c569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68cd1e603a3fceb71d2ac3ce9b1d1d23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EC-L1231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2B7DFA4FA407054BA842D956A9293199" ma:contentTypeVersion="492" ma:contentTypeDescription="The base project type from which other project content types inherit their information." ma:contentTypeScope="" ma:versionID="2d4bb704bc5c19a1500a88b3877634f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68cd1e603a3fceb71d2ac3ce9b1d1d23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EC-L1231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BE2DAFE1-C079-432E-9BAC-E5C235B951B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CC47C0C-3FA8-406A-848C-5464B439F7B8}"/>
</file>

<file path=customXml/itemProps3.xml><?xml version="1.0" encoding="utf-8"?>
<ds:datastoreItem xmlns:ds="http://schemas.openxmlformats.org/officeDocument/2006/customXml" ds:itemID="{2E4A52D8-E9F1-4066-AFE8-6B182AC61361}"/>
</file>

<file path=customXml/itemProps4.xml><?xml version="1.0" encoding="utf-8"?>
<ds:datastoreItem xmlns:ds="http://schemas.openxmlformats.org/officeDocument/2006/customXml" ds:itemID="{F50E2CBD-C009-49EE-B3C2-ACA2EC01FA6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dc7663a-08f0-4737-9e8c-148ce897a09c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5D13B2C7-74FD-48F7-B5D9-9ACDF5BAD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66F9C2CB-D4BB-41E5-A7FC-EE46364DC3B9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FF8DF29D-C8A0-449E-BDF8-AA30CEC4102D}"/>
</file>

<file path=customXml/itemProps8.xml><?xml version="1.0" encoding="utf-8"?>
<ds:datastoreItem xmlns:ds="http://schemas.openxmlformats.org/officeDocument/2006/customXml" ds:itemID="{0CAE8E42-1305-4A81-A66A-EC41A2A639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Estructura del Proyecto</vt:lpstr>
      <vt:lpstr>Plan de Adquisiciones</vt:lpstr>
      <vt:lpstr>Detalle Plan de Adquisicion</vt:lpstr>
      <vt:lpstr>Cod empresas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Echeverria, Carlos Bladimir</cp:lastModifiedBy>
  <dcterms:created xsi:type="dcterms:W3CDTF">2011-03-30T14:45:37Z</dcterms:created>
  <dcterms:modified xsi:type="dcterms:W3CDTF">2018-07-02T17:24:06Z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51;#ENERGY SECTOR REHABILITATION AND EFFICIENCY|bc14044a-5020-4002-b61d-5f3750c96619</vt:lpwstr>
  </property>
  <property fmtid="{D5CDD505-2E9C-101B-9397-08002B2CF9AE}" pid="7" name="Fund IDB">
    <vt:lpwstr>30;#ORC|c028a4b2-ad8b-4cf4-9cac-a2ae6a778e23</vt:lpwstr>
  </property>
  <property fmtid="{D5CDD505-2E9C-101B-9397-08002B2CF9AE}" pid="8" name="Country">
    <vt:lpwstr>32;#Ecuador|8f163189-00fa-4e7c-827d-28fb5798781c</vt:lpwstr>
  </property>
  <property fmtid="{D5CDD505-2E9C-101B-9397-08002B2CF9AE}" pid="9" name="Sector IDB">
    <vt:lpwstr>50;#ENERGY|4fed196a-cd0b-4970-87de-42da17f9b203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1" name="_dlc_DocIdItemGuid">
    <vt:lpwstr>9523141b-ef87-4de9-b911-c1da1ede79a0</vt:lpwstr>
  </property>
  <property fmtid="{D5CDD505-2E9C-101B-9397-08002B2CF9AE}" pid="12" name="Disclosure Activity">
    <vt:lpwstr>Loan Proposal</vt:lpwstr>
  </property>
  <property fmtid="{D5CDD505-2E9C-101B-9397-08002B2CF9AE}" pid="13" name="ContentTypeId">
    <vt:lpwstr>0x0101001A458A224826124E8B45B1D613300CFC00D1CD9291EEA935489F73955FCC9F0D44</vt:lpwstr>
  </property>
</Properties>
</file>