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5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juliam\Desktop\EC-L1223\POD\PA\"/>
    </mc:Choice>
  </mc:AlternateContent>
  <xr:revisionPtr revIDLastSave="35" documentId="73593443EA823129F5FE8073EF7DDC928B0C20B1" xr6:coauthVersionLast="23" xr6:coauthVersionMax="23" xr10:uidLastSave="{0C634AE8-A96A-4218-9BB4-F9829959F3A0}"/>
  <bookViews>
    <workbookView xWindow="0" yWindow="0" windowWidth="20496" windowHeight="7752" firstSheet="2" activeTab="2" xr2:uid="{00000000-000D-0000-FFFF-FFFF00000000}"/>
  </bookViews>
  <sheets>
    <sheet name="Estructura del Proyecto" sheetId="3" r:id="rId1"/>
    <sheet name="Plan de Adquisiciones" sheetId="2" r:id="rId2"/>
    <sheet name="Detalle Plan de Adquisicion" sheetId="5" r:id="rId3"/>
    <sheet name="Cod empresas" sheetId="4" r:id="rId4"/>
  </sheets>
  <definedNames>
    <definedName name="_xlnm._FilterDatabase" localSheetId="2" hidden="1">'Detalle Plan de Adquisicion'!$A$4:$AS$134</definedName>
  </definedNames>
  <calcPr calcId="171026"/>
</workbook>
</file>

<file path=xl/calcChain.xml><?xml version="1.0" encoding="utf-8"?>
<calcChain xmlns="http://schemas.openxmlformats.org/spreadsheetml/2006/main">
  <c r="K112" i="5" l="1"/>
  <c r="C31" i="2"/>
  <c r="G6" i="5"/>
  <c r="C31" i="3"/>
  <c r="C30" i="3"/>
  <c r="C29" i="3"/>
  <c r="C28" i="3"/>
  <c r="C27" i="2"/>
  <c r="B27" i="2"/>
  <c r="C26" i="2"/>
  <c r="B26" i="2"/>
  <c r="K143" i="5"/>
  <c r="C32" i="2"/>
  <c r="B31" i="2"/>
  <c r="B32" i="2"/>
  <c r="A32" i="2"/>
  <c r="A31" i="2"/>
  <c r="B25" i="2"/>
  <c r="C25" i="2"/>
  <c r="F175" i="5"/>
  <c r="I175" i="5"/>
  <c r="G175" i="5"/>
  <c r="H174" i="5"/>
  <c r="H173" i="5"/>
  <c r="H172" i="5"/>
  <c r="G167" i="5"/>
  <c r="J167" i="5"/>
  <c r="H167" i="5"/>
  <c r="I166" i="5"/>
  <c r="K166" i="5"/>
  <c r="M166" i="5"/>
  <c r="I165" i="5"/>
  <c r="K165" i="5"/>
  <c r="M165" i="5"/>
  <c r="I164" i="5"/>
  <c r="K164" i="5"/>
  <c r="M164" i="5"/>
  <c r="I163" i="5"/>
  <c r="K163" i="5"/>
  <c r="M163" i="5"/>
  <c r="I162" i="5"/>
  <c r="K162" i="5"/>
  <c r="M162" i="5"/>
  <c r="I161" i="5"/>
  <c r="K161" i="5"/>
  <c r="M161" i="5"/>
  <c r="I160" i="5"/>
  <c r="K160" i="5"/>
  <c r="M160" i="5"/>
  <c r="I159" i="5"/>
  <c r="K159" i="5"/>
  <c r="M159" i="5"/>
  <c r="I158" i="5"/>
  <c r="K158" i="5"/>
  <c r="M158" i="5"/>
  <c r="I157" i="5"/>
  <c r="K157" i="5"/>
  <c r="M157" i="5"/>
  <c r="I156" i="5"/>
  <c r="K156" i="5"/>
  <c r="M156" i="5"/>
  <c r="I155" i="5"/>
  <c r="K155" i="5"/>
  <c r="K167" i="5"/>
  <c r="C17" i="2"/>
  <c r="B17" i="2"/>
  <c r="C15" i="2"/>
  <c r="B15" i="2"/>
  <c r="C14" i="2"/>
  <c r="B14" i="2"/>
  <c r="C13" i="2"/>
  <c r="B13" i="2"/>
  <c r="J145" i="5"/>
  <c r="H145" i="5"/>
  <c r="G145" i="5"/>
  <c r="I144" i="5"/>
  <c r="K144" i="5"/>
  <c r="L144" i="5"/>
  <c r="I143" i="5"/>
  <c r="M143" i="5"/>
  <c r="I142" i="5"/>
  <c r="K142" i="5"/>
  <c r="L142" i="5"/>
  <c r="I141" i="5"/>
  <c r="K141" i="5"/>
  <c r="I140" i="5"/>
  <c r="K140" i="5"/>
  <c r="M140" i="5"/>
  <c r="I139" i="5"/>
  <c r="K139" i="5"/>
  <c r="I8" i="5"/>
  <c r="I6" i="5"/>
  <c r="I134" i="5"/>
  <c r="B11" i="2"/>
  <c r="I9" i="5"/>
  <c r="I10" i="5"/>
  <c r="K10" i="5"/>
  <c r="M10" i="5"/>
  <c r="I11" i="5"/>
  <c r="I12" i="5"/>
  <c r="L12" i="5"/>
  <c r="I13" i="5"/>
  <c r="I14" i="5"/>
  <c r="I15" i="5"/>
  <c r="I16" i="5"/>
  <c r="I17" i="5"/>
  <c r="I18" i="5"/>
  <c r="I19" i="5"/>
  <c r="I20" i="5"/>
  <c r="I21" i="5"/>
  <c r="I22" i="5"/>
  <c r="K22" i="5"/>
  <c r="M22" i="5"/>
  <c r="I23" i="5"/>
  <c r="I24" i="5"/>
  <c r="I25" i="5"/>
  <c r="I26" i="5"/>
  <c r="K26" i="5"/>
  <c r="M26" i="5"/>
  <c r="I27" i="5"/>
  <c r="K27" i="5"/>
  <c r="I28" i="5"/>
  <c r="I29" i="5"/>
  <c r="I30" i="5"/>
  <c r="K30" i="5"/>
  <c r="M30" i="5"/>
  <c r="I31" i="5"/>
  <c r="I32" i="5"/>
  <c r="K32" i="5"/>
  <c r="L32" i="5"/>
  <c r="I33" i="5"/>
  <c r="L33" i="5"/>
  <c r="I34" i="5"/>
  <c r="I35" i="5"/>
  <c r="I36" i="5"/>
  <c r="I37" i="5"/>
  <c r="I38" i="5"/>
  <c r="K38" i="5"/>
  <c r="M38" i="5"/>
  <c r="I39" i="5"/>
  <c r="I40" i="5"/>
  <c r="I41" i="5"/>
  <c r="I42" i="5"/>
  <c r="K42" i="5"/>
  <c r="M42" i="5"/>
  <c r="I43" i="5"/>
  <c r="K43" i="5"/>
  <c r="M43" i="5"/>
  <c r="I44" i="5"/>
  <c r="K44" i="5"/>
  <c r="M44" i="5"/>
  <c r="I45" i="5"/>
  <c r="I46" i="5"/>
  <c r="K46" i="5"/>
  <c r="L46" i="5"/>
  <c r="M46" i="5"/>
  <c r="I47" i="5"/>
  <c r="I48" i="5"/>
  <c r="K48" i="5"/>
  <c r="M48" i="5"/>
  <c r="I49" i="5"/>
  <c r="I50" i="5"/>
  <c r="I51" i="5"/>
  <c r="K51" i="5"/>
  <c r="I52" i="5"/>
  <c r="L52" i="5"/>
  <c r="I53" i="5"/>
  <c r="I54" i="5"/>
  <c r="K54" i="5"/>
  <c r="M54" i="5"/>
  <c r="I55" i="5"/>
  <c r="I56" i="5"/>
  <c r="I57" i="5"/>
  <c r="I58" i="5"/>
  <c r="K58" i="5"/>
  <c r="M58" i="5"/>
  <c r="I59" i="5"/>
  <c r="I60" i="5"/>
  <c r="I61" i="5"/>
  <c r="I62" i="5"/>
  <c r="K62" i="5"/>
  <c r="L62" i="5"/>
  <c r="M62" i="5"/>
  <c r="I63" i="5"/>
  <c r="I64" i="5"/>
  <c r="K64" i="5"/>
  <c r="I65" i="5"/>
  <c r="K65" i="5"/>
  <c r="M65" i="5"/>
  <c r="I66" i="5"/>
  <c r="I67" i="5"/>
  <c r="K67" i="5"/>
  <c r="M67" i="5"/>
  <c r="I68" i="5"/>
  <c r="K68" i="5"/>
  <c r="I69" i="5"/>
  <c r="I70" i="5"/>
  <c r="K70" i="5"/>
  <c r="M70" i="5"/>
  <c r="I71" i="5"/>
  <c r="I72" i="5"/>
  <c r="I73" i="5"/>
  <c r="I74" i="5"/>
  <c r="K74" i="5"/>
  <c r="M74" i="5"/>
  <c r="I75" i="5"/>
  <c r="I76" i="5"/>
  <c r="L76" i="5"/>
  <c r="I77" i="5"/>
  <c r="I78" i="5"/>
  <c r="K78" i="5"/>
  <c r="M78" i="5"/>
  <c r="I79" i="5"/>
  <c r="I80" i="5"/>
  <c r="K80" i="5"/>
  <c r="L80" i="5"/>
  <c r="M80" i="5"/>
  <c r="I81" i="5"/>
  <c r="I82" i="5"/>
  <c r="K82" i="5"/>
  <c r="M82" i="5"/>
  <c r="I83" i="5"/>
  <c r="I84" i="5"/>
  <c r="K84" i="5"/>
  <c r="L84" i="5"/>
  <c r="M84" i="5"/>
  <c r="I85" i="5"/>
  <c r="I86" i="5"/>
  <c r="K86" i="5"/>
  <c r="L86" i="5"/>
  <c r="M86" i="5"/>
  <c r="I87" i="5"/>
  <c r="I88" i="5"/>
  <c r="K88" i="5"/>
  <c r="M88" i="5"/>
  <c r="I89" i="5"/>
  <c r="I90" i="5"/>
  <c r="K90" i="5"/>
  <c r="L90" i="5"/>
  <c r="M90" i="5"/>
  <c r="I91" i="5"/>
  <c r="I92" i="5"/>
  <c r="K92" i="5"/>
  <c r="M92" i="5"/>
  <c r="I93" i="5"/>
  <c r="I94" i="5"/>
  <c r="K94" i="5"/>
  <c r="M94" i="5"/>
  <c r="I95" i="5"/>
  <c r="I96" i="5"/>
  <c r="K96" i="5"/>
  <c r="M96" i="5"/>
  <c r="I97" i="5"/>
  <c r="I98" i="5"/>
  <c r="K98" i="5"/>
  <c r="M98" i="5"/>
  <c r="I99" i="5"/>
  <c r="I100" i="5"/>
  <c r="K100" i="5"/>
  <c r="L100" i="5"/>
  <c r="M100" i="5"/>
  <c r="I101" i="5"/>
  <c r="I102" i="5"/>
  <c r="K102" i="5"/>
  <c r="M102" i="5"/>
  <c r="I103" i="5"/>
  <c r="I104" i="5"/>
  <c r="K104" i="5"/>
  <c r="M104" i="5"/>
  <c r="I105" i="5"/>
  <c r="I106" i="5"/>
  <c r="K106" i="5"/>
  <c r="L106" i="5"/>
  <c r="M106" i="5"/>
  <c r="I107" i="5"/>
  <c r="I108" i="5"/>
  <c r="K108" i="5"/>
  <c r="L108" i="5"/>
  <c r="M108" i="5"/>
  <c r="I109" i="5"/>
  <c r="I110" i="5"/>
  <c r="K110" i="5"/>
  <c r="L110" i="5"/>
  <c r="M110" i="5"/>
  <c r="I111" i="5"/>
  <c r="I112" i="5"/>
  <c r="M112" i="5"/>
  <c r="I113" i="5"/>
  <c r="I114" i="5"/>
  <c r="K114" i="5"/>
  <c r="M114" i="5"/>
  <c r="I115" i="5"/>
  <c r="I116" i="5"/>
  <c r="K116" i="5"/>
  <c r="M116" i="5"/>
  <c r="I117" i="5"/>
  <c r="I118" i="5"/>
  <c r="K118" i="5"/>
  <c r="M118" i="5"/>
  <c r="I119" i="5"/>
  <c r="I120" i="5"/>
  <c r="K120" i="5"/>
  <c r="M120" i="5"/>
  <c r="I121" i="5"/>
  <c r="I122" i="5"/>
  <c r="K122" i="5"/>
  <c r="M122" i="5"/>
  <c r="I123" i="5"/>
  <c r="I124" i="5"/>
  <c r="K124" i="5"/>
  <c r="L124" i="5"/>
  <c r="M124" i="5"/>
  <c r="I125" i="5"/>
  <c r="I126" i="5"/>
  <c r="K126" i="5"/>
  <c r="L126" i="5"/>
  <c r="M126" i="5"/>
  <c r="I127" i="5"/>
  <c r="I128" i="5"/>
  <c r="K128" i="5"/>
  <c r="M128" i="5"/>
  <c r="I129" i="5"/>
  <c r="I130" i="5"/>
  <c r="K130" i="5"/>
  <c r="L130" i="5"/>
  <c r="M130" i="5"/>
  <c r="I131" i="5"/>
  <c r="I132" i="5"/>
  <c r="K132" i="5"/>
  <c r="L132" i="5"/>
  <c r="M132" i="5"/>
  <c r="I133" i="5"/>
  <c r="I7" i="5"/>
  <c r="K7" i="5"/>
  <c r="L7" i="5"/>
  <c r="M7" i="5"/>
  <c r="J6" i="5"/>
  <c r="H6" i="5"/>
  <c r="H134" i="5"/>
  <c r="G134" i="5"/>
  <c r="I5" i="5"/>
  <c r="B24" i="2"/>
  <c r="K5" i="5"/>
  <c r="H175" i="5"/>
  <c r="I167" i="5"/>
  <c r="J174" i="5"/>
  <c r="L174" i="5"/>
  <c r="J173" i="5"/>
  <c r="J172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M155" i="5"/>
  <c r="K145" i="5"/>
  <c r="C12" i="2"/>
  <c r="I145" i="5"/>
  <c r="B12" i="2"/>
  <c r="K133" i="5"/>
  <c r="M133" i="5"/>
  <c r="K125" i="5"/>
  <c r="M125" i="5"/>
  <c r="K117" i="5"/>
  <c r="L117" i="5"/>
  <c r="M117" i="5"/>
  <c r="K109" i="5"/>
  <c r="M109" i="5"/>
  <c r="K101" i="5"/>
  <c r="M101" i="5"/>
  <c r="K93" i="5"/>
  <c r="M93" i="5"/>
  <c r="K85" i="5"/>
  <c r="L85" i="5"/>
  <c r="M85" i="5"/>
  <c r="K81" i="5"/>
  <c r="M81" i="5"/>
  <c r="K73" i="5"/>
  <c r="M73" i="5"/>
  <c r="K69" i="5"/>
  <c r="M69" i="5"/>
  <c r="K61" i="5"/>
  <c r="L61" i="5"/>
  <c r="M61" i="5"/>
  <c r="J134" i="5"/>
  <c r="K131" i="5"/>
  <c r="M131" i="5"/>
  <c r="K123" i="5"/>
  <c r="M123" i="5"/>
  <c r="K119" i="5"/>
  <c r="M119" i="5"/>
  <c r="K115" i="5"/>
  <c r="M115" i="5"/>
  <c r="K107" i="5"/>
  <c r="M107" i="5"/>
  <c r="K103" i="5"/>
  <c r="M103" i="5"/>
  <c r="K99" i="5"/>
  <c r="M99" i="5"/>
  <c r="K95" i="5"/>
  <c r="L95" i="5"/>
  <c r="M95" i="5"/>
  <c r="K91" i="5"/>
  <c r="K87" i="5"/>
  <c r="M87" i="5"/>
  <c r="K83" i="5"/>
  <c r="M83" i="5"/>
  <c r="K79" i="5"/>
  <c r="M79" i="5"/>
  <c r="K75" i="5"/>
  <c r="M75" i="5"/>
  <c r="K71" i="5"/>
  <c r="L71" i="5"/>
  <c r="K63" i="5"/>
  <c r="M63" i="5"/>
  <c r="K55" i="5"/>
  <c r="M55" i="5"/>
  <c r="M51" i="5"/>
  <c r="K47" i="5"/>
  <c r="M47" i="5"/>
  <c r="K39" i="5"/>
  <c r="L39" i="5"/>
  <c r="M39" i="5"/>
  <c r="K31" i="5"/>
  <c r="M31" i="5"/>
  <c r="M27" i="5"/>
  <c r="K23" i="5"/>
  <c r="M23" i="5"/>
  <c r="K15" i="5"/>
  <c r="M15" i="5"/>
  <c r="K11" i="5"/>
  <c r="M11" i="5"/>
  <c r="K129" i="5"/>
  <c r="M129" i="5"/>
  <c r="K121" i="5"/>
  <c r="M121" i="5"/>
  <c r="K113" i="5"/>
  <c r="L113" i="5"/>
  <c r="M113" i="5"/>
  <c r="K105" i="5"/>
  <c r="M105" i="5"/>
  <c r="K97" i="5"/>
  <c r="L97" i="5"/>
  <c r="M97" i="5"/>
  <c r="K89" i="5"/>
  <c r="M89" i="5"/>
  <c r="K77" i="5"/>
  <c r="M77" i="5"/>
  <c r="K53" i="5"/>
  <c r="M53" i="5"/>
  <c r="K127" i="5"/>
  <c r="M127" i="5"/>
  <c r="K111" i="5"/>
  <c r="M111" i="5"/>
  <c r="K45" i="5"/>
  <c r="M45" i="5"/>
  <c r="K41" i="5"/>
  <c r="M41" i="5"/>
  <c r="K37" i="5"/>
  <c r="M37" i="5"/>
  <c r="K33" i="5"/>
  <c r="M33" i="5"/>
  <c r="K29" i="5"/>
  <c r="K25" i="5"/>
  <c r="M25" i="5"/>
  <c r="K21" i="5"/>
  <c r="M21" i="5"/>
  <c r="K17" i="5"/>
  <c r="L17" i="5"/>
  <c r="M17" i="5"/>
  <c r="K13" i="5"/>
  <c r="M13" i="5"/>
  <c r="K9" i="5"/>
  <c r="M9" i="5"/>
  <c r="L116" i="5"/>
  <c r="L112" i="5"/>
  <c r="L96" i="5"/>
  <c r="L92" i="5"/>
  <c r="K24" i="5"/>
  <c r="M24" i="5"/>
  <c r="K20" i="5"/>
  <c r="M20" i="5"/>
  <c r="K16" i="5"/>
  <c r="M16" i="5"/>
  <c r="K12" i="5"/>
  <c r="M12" i="5"/>
  <c r="K76" i="5"/>
  <c r="M76" i="5"/>
  <c r="K52" i="5"/>
  <c r="M52" i="5"/>
  <c r="K36" i="5"/>
  <c r="M36" i="5"/>
  <c r="L122" i="5"/>
  <c r="L118" i="5"/>
  <c r="L102" i="5"/>
  <c r="L94" i="5"/>
  <c r="L78" i="5"/>
  <c r="L74" i="5"/>
  <c r="L70" i="5"/>
  <c r="L58" i="5"/>
  <c r="L54" i="5"/>
  <c r="L42" i="5"/>
  <c r="L38" i="5"/>
  <c r="L30" i="5"/>
  <c r="L22" i="5"/>
  <c r="L10" i="5"/>
  <c r="K72" i="5"/>
  <c r="M72" i="5"/>
  <c r="M64" i="5"/>
  <c r="K56" i="5"/>
  <c r="L56" i="5"/>
  <c r="M56" i="5"/>
  <c r="K40" i="5"/>
  <c r="M40" i="5"/>
  <c r="M32" i="5"/>
  <c r="K18" i="5"/>
  <c r="M18" i="5"/>
  <c r="L140" i="5"/>
  <c r="L143" i="5"/>
  <c r="M139" i="5"/>
  <c r="M142" i="5"/>
  <c r="M144" i="5"/>
  <c r="L139" i="5"/>
  <c r="L5" i="5"/>
  <c r="B16" i="2"/>
  <c r="L172" i="5"/>
  <c r="J175" i="5"/>
  <c r="L67" i="5"/>
  <c r="L173" i="5"/>
  <c r="C16" i="2"/>
  <c r="L27" i="5"/>
  <c r="L51" i="5"/>
  <c r="K174" i="5"/>
  <c r="K172" i="5"/>
  <c r="K173" i="5"/>
  <c r="L127" i="5"/>
  <c r="L31" i="5"/>
  <c r="L47" i="5"/>
  <c r="L63" i="5"/>
  <c r="L15" i="5"/>
  <c r="L72" i="5"/>
  <c r="L11" i="5"/>
  <c r="L18" i="5"/>
  <c r="L111" i="5"/>
  <c r="L40" i="5"/>
  <c r="L131" i="5"/>
  <c r="L20" i="5"/>
  <c r="L13" i="5"/>
  <c r="L37" i="5"/>
  <c r="L45" i="5"/>
  <c r="L65" i="5"/>
  <c r="L89" i="5"/>
  <c r="L105" i="5"/>
  <c r="L121" i="5"/>
  <c r="L83" i="5"/>
  <c r="L69" i="5"/>
  <c r="L81" i="5"/>
  <c r="L93" i="5"/>
  <c r="L109" i="5"/>
  <c r="L125" i="5"/>
  <c r="L48" i="5"/>
  <c r="K6" i="5"/>
  <c r="L6" i="5"/>
  <c r="L16" i="5"/>
  <c r="L24" i="5"/>
  <c r="L25" i="5"/>
  <c r="L53" i="5"/>
  <c r="L77" i="5"/>
  <c r="L79" i="5"/>
  <c r="L87" i="5"/>
  <c r="L103" i="5"/>
  <c r="L115" i="5"/>
  <c r="L123" i="5"/>
  <c r="L73" i="5"/>
  <c r="L101" i="5"/>
  <c r="L133" i="5"/>
  <c r="M6" i="5"/>
  <c r="B20" i="2"/>
  <c r="B28" i="2"/>
  <c r="L28" i="5"/>
  <c r="M68" i="5"/>
  <c r="L68" i="5"/>
  <c r="K66" i="5"/>
  <c r="M66" i="5"/>
  <c r="L66" i="5"/>
  <c r="L60" i="5"/>
  <c r="K50" i="5"/>
  <c r="M50" i="5"/>
  <c r="L50" i="5"/>
  <c r="K34" i="5"/>
  <c r="M34" i="5"/>
  <c r="L34" i="5"/>
  <c r="K14" i="5"/>
  <c r="M14" i="5"/>
  <c r="L14" i="5"/>
  <c r="L9" i="5"/>
  <c r="L119" i="5"/>
  <c r="K60" i="5"/>
  <c r="M60" i="5"/>
  <c r="K28" i="5"/>
  <c r="M28" i="5"/>
  <c r="C24" i="2"/>
  <c r="C28" i="2"/>
  <c r="M5" i="5"/>
  <c r="L75" i="5"/>
  <c r="K59" i="5"/>
  <c r="M59" i="5"/>
  <c r="L59" i="5"/>
  <c r="L129" i="5"/>
  <c r="L41" i="5"/>
  <c r="L107" i="5"/>
  <c r="L44" i="5"/>
  <c r="L23" i="5"/>
  <c r="K8" i="5"/>
  <c r="M8" i="5"/>
  <c r="L128" i="5"/>
  <c r="L120" i="5"/>
  <c r="L114" i="5"/>
  <c r="L104" i="5"/>
  <c r="L98" i="5"/>
  <c r="L88" i="5"/>
  <c r="L82" i="5"/>
  <c r="L36" i="5"/>
  <c r="L99" i="5"/>
  <c r="L21" i="5"/>
  <c r="L55" i="5"/>
  <c r="L43" i="5"/>
  <c r="L26" i="5"/>
  <c r="M29" i="5"/>
  <c r="L29" i="5"/>
  <c r="K49" i="5"/>
  <c r="M49" i="5"/>
  <c r="M71" i="5"/>
  <c r="M91" i="5"/>
  <c r="L91" i="5"/>
  <c r="K57" i="5"/>
  <c r="M57" i="5"/>
  <c r="K35" i="5"/>
  <c r="M35" i="5"/>
  <c r="L35" i="5"/>
  <c r="K19" i="5"/>
  <c r="M19" i="5"/>
  <c r="L64" i="5"/>
  <c r="K134" i="5"/>
  <c r="C11" i="2"/>
  <c r="C20" i="2"/>
  <c r="L49" i="5"/>
  <c r="L8" i="5"/>
  <c r="L19" i="5"/>
  <c r="L57" i="5"/>
</calcChain>
</file>

<file path=xl/sharedStrings.xml><?xml version="1.0" encoding="utf-8"?>
<sst xmlns="http://schemas.openxmlformats.org/spreadsheetml/2006/main" count="1480" uniqueCount="445">
  <si>
    <t>Nombre Organismo Prestatario</t>
  </si>
  <si>
    <t>Nombre Organismo Sub-Ejecutor (si aplica)</t>
  </si>
  <si>
    <t>Iniciales Organismo Sub-ejecutor</t>
  </si>
  <si>
    <t xml:space="preserve">República del Ecuador
Organismo Ejecutor: Ministerio de Electricidad y  Energía Renovable </t>
  </si>
  <si>
    <t>UNIDAD DE NEGOCIO TRANSELECTRIC</t>
  </si>
  <si>
    <t>CELEC EP-TRANSELECTRIC</t>
  </si>
  <si>
    <t>EMPRESA ELÉCTRICA AMBATO</t>
  </si>
  <si>
    <t>EEASA</t>
  </si>
  <si>
    <t>EMPRESA ELÉCTRICA AZOGUES</t>
  </si>
  <si>
    <t>EEAZ</t>
  </si>
  <si>
    <t>EMPRESA ELÉCTRICA CENTRO SUR</t>
  </si>
  <si>
    <t>EECS</t>
  </si>
  <si>
    <t>EMPRESA ELÉCTRICA COTOPAXI</t>
  </si>
  <si>
    <t>ELEPCO</t>
  </si>
  <si>
    <t>EMPRESA ELÉCTRICA GALÁPAGOS</t>
  </si>
  <si>
    <t>EEPGSA</t>
  </si>
  <si>
    <t>EMPRESA ELÉCTRICA NORTE</t>
  </si>
  <si>
    <t>EMELNORTE</t>
  </si>
  <si>
    <t>EMPRESA ELÉCTRICA QUITO</t>
  </si>
  <si>
    <t>EEQ</t>
  </si>
  <si>
    <t>EMPRESA ELÉCTRICA RIOBAMBA</t>
  </si>
  <si>
    <t>EERSA</t>
  </si>
  <si>
    <t>EMPRESA ELÉCTRICA SUR</t>
  </si>
  <si>
    <t>EERSSA</t>
  </si>
  <si>
    <t>UNIDAD DE NEGOCIO BOLÍVAR</t>
  </si>
  <si>
    <t>CNELBOL</t>
  </si>
  <si>
    <t>UNIDAD DE NEGOCIO EL ORO</t>
  </si>
  <si>
    <t>CNELEOR</t>
  </si>
  <si>
    <t>UNIDAD DE NEGOCIO ESMERALDAS</t>
  </si>
  <si>
    <t>CNELESM</t>
  </si>
  <si>
    <t>UNIDAD DE NEGOCIO GUAYAQUIL</t>
  </si>
  <si>
    <t>CNELGY</t>
  </si>
  <si>
    <t>UNIDAD DE NEGOCIO GUAYAS LOS RÍOS</t>
  </si>
  <si>
    <t>CNELGLR</t>
  </si>
  <si>
    <t>UNIDAD DE NEGOCIO LOS RÍOS</t>
  </si>
  <si>
    <t>CNELLRS</t>
  </si>
  <si>
    <t>UNIDAD DE NEGOCIO MANABÍ</t>
  </si>
  <si>
    <t>CNELMAN</t>
  </si>
  <si>
    <t>UNIDAD DE NEGOCIO MILAGRO</t>
  </si>
  <si>
    <t>CNELMLG</t>
  </si>
  <si>
    <t>UNIDAD DE NEGOCIO SANTA ELENA</t>
  </si>
  <si>
    <t>CNELSTE</t>
  </si>
  <si>
    <t>UNIDAD DE NEGOCIO SANTO DOMINGO</t>
  </si>
  <si>
    <t>CNELSTD</t>
  </si>
  <si>
    <t>UNIDAD DE NEGOCIO SUCUMBÍOS</t>
  </si>
  <si>
    <t>CNELSUC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</si>
  <si>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</si>
  <si>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</si>
  <si>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</si>
  <si>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t xml:space="preserve">SI 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</si>
  <si>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</si>
  <si>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</si>
  <si>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</si>
  <si>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</si>
  <si>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</si>
  <si>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</si>
  <si>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</si>
  <si>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</si>
  <si>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 xml:space="preserve">Versión </t>
  </si>
  <si>
    <t>3. Tipos de Gasto</t>
  </si>
  <si>
    <t>Categoría de Adquisición</t>
  </si>
  <si>
    <t>Monto Financiado por el Banco</t>
  </si>
  <si>
    <t>Monto Total Proyecto 
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</si>
  <si>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</si>
  <si>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</si>
  <si>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</si>
  <si>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</si>
  <si>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</si>
  <si>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</si>
  <si>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</si>
  <si>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</si>
  <si>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</si>
  <si>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</si>
  <si>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4. Componentes</t>
  </si>
  <si>
    <t>Componente de Inversión</t>
  </si>
  <si>
    <t>Monto Total Proyecto (Incluyendo Contraparte)</t>
  </si>
  <si>
    <t>Componente I. Expansión y reforzamiento del SNT</t>
  </si>
  <si>
    <t>Componente II. Expansión y modernización del SND</t>
  </si>
  <si>
    <t>Componente III. Apoyo a la Implementación del PLANEE y Desarrollo de Capacidades Institucionales</t>
  </si>
  <si>
    <t>Administración del Programa</t>
  </si>
  <si>
    <t>+</t>
  </si>
  <si>
    <t>OBRAS</t>
  </si>
  <si>
    <t>Sistema Nacional</t>
  </si>
  <si>
    <t>Unidad Ejecutora:</t>
  </si>
  <si>
    <t>Actividad: (nombre del contrato)</t>
  </si>
  <si>
    <t>Descripción adicional: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</si>
  <si>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</si>
  <si>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</si>
  <si>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</si>
  <si>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>CO</t>
  </si>
  <si>
    <t>JICA</t>
  </si>
  <si>
    <t>TOTAL BID</t>
  </si>
  <si>
    <t>APORTE LOCAL</t>
  </si>
  <si>
    <t xml:space="preserve">Monto Estimado </t>
  </si>
  <si>
    <t>Componente Asociado: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</si>
  <si>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</si>
  <si>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Fechas</t>
  </si>
  <si>
    <t>Comentarios - para UCS incluir método de selección</t>
  </si>
  <si>
    <t>Ex-Post</t>
  </si>
  <si>
    <t>Monto Estimado en US$:</t>
  </si>
  <si>
    <t>Monto Estimado % BID:</t>
  </si>
  <si>
    <t>Monto Estimado % Contraparte:</t>
  </si>
  <si>
    <t>Aviso Específico de Adquisiciones</t>
  </si>
  <si>
    <t>Firma del Contrato</t>
  </si>
  <si>
    <t>Ex-Ante</t>
  </si>
  <si>
    <t>MEER-CELEC EP-TRANSELECTRIC</t>
  </si>
  <si>
    <t>Construcción de obras civiles, provisión de materiales, equipamiento, montaje electromecánico, pruebas y puesta en servicio segundo autotransformador 138/69-13.8 kV, 40/53.3/67 MVA, patio 138 kV y modernización Sistema Automatización SE Posorja</t>
  </si>
  <si>
    <t>Licitación Pública Internacional</t>
  </si>
  <si>
    <t>BID4-TRANS-001-2018</t>
  </si>
  <si>
    <t>CI-TRANSMISIÓN</t>
  </si>
  <si>
    <t>EX ANTE</t>
  </si>
  <si>
    <t>Wed 4/18/18</t>
  </si>
  <si>
    <t>Thu 9/27/18</t>
  </si>
  <si>
    <t>Construcción de obras civiles, provisión de materiales, equipamiento, montaje electromecánico, pruebas y puesta en servicio de los Sistemas de Transmisión a 230/138 kv y Ampliación de Subestaciones - cuatro (4) lotes</t>
  </si>
  <si>
    <r>
      <rPr>
        <b/>
        <sz val="10"/>
        <rFont val="Calibri"/>
        <family val="2"/>
      </rPr>
      <t>LOTE 1</t>
    </r>
    <r>
      <rPr>
        <sz val="10"/>
        <rFont val="Calibri"/>
        <family val="2"/>
      </rPr>
      <t xml:space="preserve">: Sistema de Transmisión Las Orquídeas 138 kV, 2x125 MVA
</t>
    </r>
    <r>
      <rPr>
        <b/>
        <sz val="10"/>
        <rFont val="Calibri"/>
        <family val="2"/>
      </rPr>
      <t>LOTE 2</t>
    </r>
    <r>
      <rPr>
        <sz val="10"/>
        <rFont val="Calibri"/>
        <family val="2"/>
      </rPr>
      <t xml:space="preserve">: Sistema de Transmisión Tanicuchí 230/138 kV, 2x75 MVA
</t>
    </r>
    <r>
      <rPr>
        <b/>
        <sz val="10"/>
        <rFont val="Calibri"/>
        <family val="2"/>
      </rPr>
      <t>LOTE 3</t>
    </r>
    <r>
      <rPr>
        <sz val="10"/>
        <rFont val="Calibri"/>
        <family val="2"/>
      </rPr>
      <t xml:space="preserve">: Sistema de Transmisión La Avanzada 230 kV, 2x75 MVA
</t>
    </r>
    <r>
      <rPr>
        <b/>
        <sz val="10"/>
        <rFont val="Calibri"/>
        <family val="2"/>
      </rPr>
      <t>LOTE 4:</t>
    </r>
    <r>
      <rPr>
        <sz val="10"/>
        <rFont val="Calibri"/>
        <family val="2"/>
      </rPr>
      <t xml:space="preserve"> Sistema de Transmisión Cajas 138 kV y Reforzamiento del Sistema de Transmisión Pimampiro - Ibarra 138 kV </t>
    </r>
  </si>
  <si>
    <t>Licitación Pública Internacional por Lotes </t>
  </si>
  <si>
    <t>BID4-TRANS-002-2018</t>
  </si>
  <si>
    <t>Fri 6/8/18</t>
  </si>
  <si>
    <t>Wed 11/28/18</t>
  </si>
  <si>
    <t>Comparación de Calificaciones</t>
  </si>
  <si>
    <t>MEER - CNEL-El Oro</t>
  </si>
  <si>
    <t>Construcción de obras civiles, provisión de materiales, equipamiento, montaje electromecánico, pruebas y puesta en servicio de la subestación La Avanzada a 138/69 kV</t>
  </si>
  <si>
    <t>BIDIV-RSND-CNELEOR-ST-OB-001</t>
  </si>
  <si>
    <t>Fri 1/18/19</t>
  </si>
  <si>
    <t>Wed 7/10/19</t>
  </si>
  <si>
    <t>Construcción de obras civiles, provisión de materiales, equipamiento, montaje electromecánico, pruebas y puesta en servicio Repotenciación de la S/E Portovelo</t>
  </si>
  <si>
    <t>Licitación Pública Nacional</t>
  </si>
  <si>
    <t>BIDIV-RSND-CNELEOR-ST-OB-002</t>
  </si>
  <si>
    <t>C II-DISTRIBUCIÓN RSND</t>
  </si>
  <si>
    <t>EX POST</t>
  </si>
  <si>
    <t>Thu 8/8/19</t>
  </si>
  <si>
    <t>Mon 11/25/19</t>
  </si>
  <si>
    <t>Construcción de obras civiles, provisión de materiales, equipamiento, montaje electromecánico, pruebas y puesta en servicio Ampliación de patio de 13,8 kV y repotenciación de la S/E Los Pinos</t>
  </si>
  <si>
    <t>BIDIV-RSND-CNELEOR-ST-OB-003</t>
  </si>
  <si>
    <t>C II.1-DISTRIBUCIÓN RSND</t>
  </si>
  <si>
    <t>Construcción de obras civiles, provisión de materiales, equipamiento, montaje electromecánico, pruebas y puesta en servicio Ampliación de patio de 69 kV y de 13,8 kV en la S/E Pagua</t>
  </si>
  <si>
    <t>BIDIV-RSND-CNELEOR-ST-OB-004</t>
  </si>
  <si>
    <t>Thu 8/9/18</t>
  </si>
  <si>
    <t>Mon 11/26/18</t>
  </si>
  <si>
    <t>MEER - CNEL GUAYAQUIL</t>
  </si>
  <si>
    <t>Construcción de obras civiles, provisión de materiales, equipamiento, montaje electromecánico, pruebas y puesta en servicio Construcción del Tap a 69 Kv para energizar a la Nueva S/E Tres Bocas</t>
  </si>
  <si>
    <t>BIDIV-RSND-CNELGUY-ST-OB-001</t>
  </si>
  <si>
    <t>Construcción de obras civiles, provisión de materiales, equipamiento, montaje electromecánico, pruebas y puesta en servicio Tap a 69 kV para energizar a la Nueva S/E Tres Bocas</t>
  </si>
  <si>
    <t>Comparación de Precios </t>
  </si>
  <si>
    <t>BIDIV-RSND-CNELGUY-ST-OB-002</t>
  </si>
  <si>
    <t>MEER - CNEL GUAYAS LOS RÍOS</t>
  </si>
  <si>
    <t>Construcción de obras civiles, provisión de materiales, equipamiento, montaje electromecánico, pruebas y puesta en servicio DOBLE TERNA L_ST SNT S/E DURAN L1 - L2 69 kV</t>
  </si>
  <si>
    <t>BIDIV-RSND-CNELGLR-ST-OB-001</t>
  </si>
  <si>
    <t>MEER - CNEL LOS RÍOS</t>
  </si>
  <si>
    <t>Construcción de obras civiles, provisión de materiales, equipamiento, montaje electromecánico, pruebas y puesta en servicio S/E Terminal Terrestre 2</t>
  </si>
  <si>
    <t>BIDIV-RSND-CNELLR-ST-OB-001</t>
  </si>
  <si>
    <t>Construcción de obras civiles, provisión de materiales, equipamiento, montaje electromecánico, pruebas y puesta en servicio S/E San Juan</t>
  </si>
  <si>
    <t>BIDIV-RSND-CNELLR-ST-OB-002</t>
  </si>
  <si>
    <t>MEER - CNEL MANABÍ</t>
  </si>
  <si>
    <t>Construcción de obras civiles, provisión de materiales, equipamiento, montaje electromecánico, pruebas y puesta en servicio línea de subtransmisión Manta 2-Manta 1</t>
  </si>
  <si>
    <t>BIDIV-RSND-CNELMAN-ST-OB-001</t>
  </si>
  <si>
    <t>MEER - CNEL MILAGRO</t>
  </si>
  <si>
    <t>Construcción de obras civiles, provisión de materiales, equipamiento, montaje electromecánico, pruebas y puesta en servicio Repotenciación de la línea de subtransmisión a 69 kV Milagro - Yaguachi</t>
  </si>
  <si>
    <t>BIDIV-RSND-CNELMLG-ST-OB-001</t>
  </si>
  <si>
    <t>MEER - CNEL-Sucumbíos</t>
  </si>
  <si>
    <t>Construcción de obras civiles, provisión de materiales, equipamiento, montaje electromecánico, pruebas y puesta en servicio Repotenciación de la línea de subtransmisión desde la S/E Jivino de TRANSELECTRIC hasta la S/E Jivino de CNEL UN Sucumbíos</t>
  </si>
  <si>
    <t>BIDIV-RSND-CNELSUC-ST-OB-001</t>
  </si>
  <si>
    <t>MEER - EE AZOGUES</t>
  </si>
  <si>
    <t>Construcción de obras civiles, provisión de materiales, equipamiento, montaje electromecánico, pruebas y puesta en servicio Variante de la línea de subtransmisión 69 Kv S/E Cuenca - S/E Azogues 1</t>
  </si>
  <si>
    <t>BIDIV-RSND-EEAZ-ST-OB-001</t>
  </si>
  <si>
    <t>MEER - EE COTOPAXI</t>
  </si>
  <si>
    <t>Construcción de obras civiles, provisión de materiales, equipamiento, montaje electromecánico, pruebas y puesta en servicio Implementación Línea 69 Kv Saquisilí - El Chang</t>
  </si>
  <si>
    <t>BIDIV-RSND-ELEPCO-ST-OB-001</t>
  </si>
  <si>
    <t>Construcción de obras civiles, provisión de materiales, equipamiento, montaje electromecánico, pruebas y puesta en servicio Sistema de Tanicuchí 138/69 kV</t>
  </si>
  <si>
    <t>BIDIV-RSND-ELEPCO-ST-OB-002</t>
  </si>
  <si>
    <t>MEER - E.E. Regional Norte</t>
  </si>
  <si>
    <t>Construcción de obras civiles, provisión de materiales, equipamiento, montaje electromecánico, pruebas y puesta en servicio Interconexión del sistema de Subtransmisión a la S/E El Cajas</t>
  </si>
  <si>
    <t>BIDIV-RSND-EMELNORTE-ST-OB-001</t>
  </si>
  <si>
    <t>MEER - EE Regional Sur</t>
  </si>
  <si>
    <t>Construcción de obras civiles, provisión de materiales, equipamiento, montaje electromecánico, pruebas y puesta en servicio L/S/T Bomboiza – Gualaquiza</t>
  </si>
  <si>
    <t>BIDIV-RSND-EERSA-ST-OB-001</t>
  </si>
  <si>
    <t>Construcción de obras civiles, provisión de materiales, equipamiento, montaje electromecánico, pruebas y puesta en servicio S/E Gualaquiza</t>
  </si>
  <si>
    <t>BIDIV-RSND-EERSA-ST-OB-002</t>
  </si>
  <si>
    <t>MEER - Galápagos</t>
  </si>
  <si>
    <t>Construcción de obras civiles, provisión de materiales, equipamiento, montaje electromecánico, pruebas y puesta en servicio Modernización y repotenciación de la S/E San Cristóbal</t>
  </si>
  <si>
    <t>BIDIV-RSND-EMEGAL-ST-OB-001</t>
  </si>
  <si>
    <t>MEER - CNEL-Bolivar</t>
  </si>
  <si>
    <t>Construcción y montaje electromecánico, pruebas y puesta en servicio Reconfiguración de Líneas y Redes Régulo de Mora, Julio Moreno, comunidad El Sinche, Caluma, Copalillo</t>
  </si>
  <si>
    <t>BIDIV-RSND-CNELBOL-DI-OB-001</t>
  </si>
  <si>
    <t>Construcción y montaje electromecánico, pruebas y puesta en servicio Reconfiguración de Líneas y Redes comunidad Paltabamba, San Lorenzo, recinto Llacán, Cachisagua</t>
  </si>
  <si>
    <t>BIDIV-RSND-CNELBOL-DI-OB-002</t>
  </si>
  <si>
    <t>Construcción y montaje electromecánico, pruebas y puesta en servicio Reconfiguración de Líneas y Redes San Luis de Pambil</t>
  </si>
  <si>
    <t>BIDIV-RSND-CNELBOL-DI-OB-003</t>
  </si>
  <si>
    <t>Construcción y montaje electromecánico, pruebas y puesta en servicio ramal trifásico para interconexión entre Alimentadores Balao y Tenguel</t>
  </si>
  <si>
    <t>BIDIV-RSND-CNELEOR-DI-OB-001</t>
  </si>
  <si>
    <t>MEER - CNEL-Esmeraldas</t>
  </si>
  <si>
    <t>Construcción y montaje electromecánico, pruebas y puesta en servicio Alimentadores para anillamiento/transferencia automatizada y alivio de carga S/E Quininde - nuevo Quininde, Cabaplan con sistema de protección automatizado, Piedrafina con sistema de pro</t>
  </si>
  <si>
    <t>BIDIV-RSND-CNELESM-DI-OB-001</t>
  </si>
  <si>
    <t>Construcción y montaje electromecánico, pruebas y puesta en servicio alimentador Club Pacífico con sistema de protección automatizado, Guayacanes con sistema de protección automatizado</t>
  </si>
  <si>
    <t>BIDIV-RSND-CNELESM-DI-OB-002</t>
  </si>
  <si>
    <t>MEER - CNEL-Guayaquil</t>
  </si>
  <si>
    <t>Construcción y montaje electromecánico, pruebas y puesta en servicio Alimentadore a 13.8 Kv Tres Bocas 1, 2 (San Eduardo) y 3 (Cerro Azul)</t>
  </si>
  <si>
    <t>BIDIV-RSND-CNELGUY-DI-OB-001</t>
  </si>
  <si>
    <t>MEER - CNEL-Guayas Los Ríos</t>
  </si>
  <si>
    <t>Construcción y montaje electromecánico, pruebas y puesta en servicio Alimentador S/E Daule Sur – S/E Magro</t>
  </si>
  <si>
    <t>BIDIV-RSND-CNELGLR-DI-OB-001</t>
  </si>
  <si>
    <t>MEER - CNEL-Santa Elena</t>
  </si>
  <si>
    <t>Construcción y montaje electromecánico, pruebas y puesta en servicio Repotenciación de redes en media tensión Chanduy</t>
  </si>
  <si>
    <t>BIDIV-RSND-CNELSTE-DI-OB-001</t>
  </si>
  <si>
    <t>Construcción y montaje electromecánico, pruebas y puesta en servicio Repotenciación de los alimentadores San Juan, Impesca y Jambelí a nivel de 13.8 kV - División Playas – fase II</t>
  </si>
  <si>
    <t>BIDIV-RSND-CNELSTE-DI-OB-002</t>
  </si>
  <si>
    <t>Construcción y montaje electromecánico, pruebas y puesta en servicio Repotenciación de redes en media tensión</t>
  </si>
  <si>
    <t>BIDIV-RSND-CNELSTE-DI-OB-003</t>
  </si>
  <si>
    <t>MEER - CNEL-Santo Domingo</t>
  </si>
  <si>
    <t>Construcción y montaje electromecánico, pruebas y puesta en servicio Reforzamiento redes medio y bajo voltaje y centros transformacion Alimentador trifásico Pepepan; y Alimentador No.1.</t>
  </si>
  <si>
    <t>BIDIV-RSND-CNELSTD-DI-OB-001</t>
  </si>
  <si>
    <t>Construcción y montaje electromecánico, pruebas y puesta en servicio cambio conductor MT por cable semi-aislado derivación Los Libres; alimentador Luz de América sector Las Caucheras</t>
  </si>
  <si>
    <t>BIDIV-RSND-CNELSTD-DI-OB-002</t>
  </si>
  <si>
    <t>Construcción y montaje electromecánico, pruebas y puesta en servicio Repotenciación integral centros de transformación en los cantones Lago Agrio, Cascales y Gonzalo Pizarro.</t>
  </si>
  <si>
    <t>BIDIV-RSND-CNELSUC-DI-OB-001</t>
  </si>
  <si>
    <t>MEER - E.E. Ambato</t>
  </si>
  <si>
    <t>Construcción y montaje electromecánico, pruebas y puesta en servicio Mejoramiento de redes eléctricas sectores Santo Domingo, Calvario, Huertos Familiares, Lushanta</t>
  </si>
  <si>
    <t>BIDIV-RSND-EEASA-DI-OB-001</t>
  </si>
  <si>
    <t>Construcción y montaje electromecánico, pruebas y puesta en servicio Mejoramiento de redes eléctricas sectores Barrio Vista Hermosa; Palandacocha y Gil Ramirez Dávalos; Alimentador Canelos; Cooperativa Plaza Aray; San Jose de Veracruz; Vía Pindo Mirador</t>
  </si>
  <si>
    <t>BIDIV-RSND-EEASA-DI-OB-002</t>
  </si>
  <si>
    <t>Construcción y montaje electromecánico, pruebas y puesta en servicio alimentador El Triunfo - Villano</t>
  </si>
  <si>
    <t>BIDIV-RSND-EEASA-DI-OB-003</t>
  </si>
  <si>
    <t>MEER - E.E. Azogues</t>
  </si>
  <si>
    <t>Construcción y montaje electromecánico, pruebas y puesta en servicio Mejoramiento de la operación de interruptores y reconectadores</t>
  </si>
  <si>
    <t>BIDIV-RSND-EEAZ-DI-OB-001</t>
  </si>
  <si>
    <t>Construcción y montaje electromecánico, pruebas y puesta en servicio Reforzamiento del Alimentador trifásico Bellavista - Chavay Alto</t>
  </si>
  <si>
    <t>BIDIV-RSND-EEAZ-DI-OB-002</t>
  </si>
  <si>
    <t>MEER - E.E. Cotopaxi</t>
  </si>
  <si>
    <t>Construcción y montaje electromecánico, pruebas y puesta en servicio Remodelación de redes en sectores San Francisco de Chipe unión y Progreso</t>
  </si>
  <si>
    <t>BIDIV-RSND-ELEPCO-DI-CC-001</t>
  </si>
  <si>
    <t>Construcción y montaje electromecánico, pruebas y puesta en servicio Redes de Distribución Santa Rosa Moraspungo</t>
  </si>
  <si>
    <t>BIDIV-RSND-ELEPCO-DI-CC-002</t>
  </si>
  <si>
    <t>Construcción y montaje electromecánico, pruebas y puesta en servicio S/E SAQUISILI 69-13,8 kV; 16 MVA</t>
  </si>
  <si>
    <t>BIDIV-RSND-ELEPCO-DI-OB-001</t>
  </si>
  <si>
    <t>MEER - EEQ</t>
  </si>
  <si>
    <t>Construcción y montaje electromecánico, pruebas y puesta en servicio Reforzamiento de redes de MT-VT y AP promario: 31C sector El Tambillo; San Rafael 27A; 49A Pacto; 49D Nanegalito; 58A Chinchiloma; Reino de Quito; Santa Rosa de Cumbayá</t>
  </si>
  <si>
    <t>BIDIV-RSND-EEQ-DI-OB-001</t>
  </si>
  <si>
    <t>MEER - E.E. Riobamba</t>
  </si>
  <si>
    <t>Construcción y montaje electromecánico, pruebas y puesta en servicio Repotenciación de redes de distribución San Pedro de Las Abras; barrio El Carmen San Andres.</t>
  </si>
  <si>
    <t>BIDIV-RSND-EERSA-DI-OB-001</t>
  </si>
  <si>
    <t>Construcción y montaje electromecánico, pruebas y puesta en servicio Repotenciación de redes de distribución sector Olte San Pedro; comunidad Lalanshi; comunidad Pungal San Pedro; comunidad Gualipite Jatumpamba-Matriz-Guamote</t>
  </si>
  <si>
    <t>BIDIV-RSND-EERSA-DI-OB-002</t>
  </si>
  <si>
    <t>MEER - EE Centro Sur</t>
  </si>
  <si>
    <t>Construcción y montaje electromecánico, pruebas y puesta en servicio Repotenciación del sistema eléctrico alimentador 2211 desde S/E No.22 hasta el acceso Sur Logroño; parroquia Mendez</t>
  </si>
  <si>
    <t>BIDIV-RSND-EECS-DI-OB-001</t>
  </si>
  <si>
    <t>Construcción y montaje electromecánico, pruebas y puesta en servicio Repotenciación de los alimentadores 1823 S/E 18 - Altar Urco; El Molino Cochaseca; Yaritzagua El Molino El Progreso Nabon; Cochaseca-La Paz El Progreso; 0523 mejora línea control Quinuas</t>
  </si>
  <si>
    <t>BIDIV-RSND-EECS-DI-OB-002</t>
  </si>
  <si>
    <t>MEER - E.E. Galápagos</t>
  </si>
  <si>
    <t>Construcción y montaje electromecánico, pruebas y puesta en servicio Reconfiguración de la red de distribución del sector “El Chino"</t>
  </si>
  <si>
    <t>BIDIV-RSND-EMEGAL-DI-OB-001</t>
  </si>
  <si>
    <t>Construcción y montaje electromecánico, pruebas y puesta en servicio Reconfiguración de la red de distribución: calle Matazarno; barrio Loja Etapa 1</t>
  </si>
  <si>
    <t>Construcción y montaje electromecánico, pruebas y puesta en servicio Redes eléctricas para moradores de Bolivar proyectos 2019</t>
  </si>
  <si>
    <t>BIDIV-RSND-CNELBOL-FERUM-OB-001</t>
  </si>
  <si>
    <t>C II.2-DISTRIBUCIÓN FERUM</t>
  </si>
  <si>
    <t>Construcción y montaje electromecánico, pruebas y puesta en servicio Redes eléctricas para moradores de Bolivar proyectos 2020</t>
  </si>
  <si>
    <t>BIDIV-RSND-CNELBOL-FERUM-OB-002</t>
  </si>
  <si>
    <t>Construcción y montaje electromecánico, pruebas y puesta en servicio Redes eléctricas para moradores de Bolivar proyectos 2021</t>
  </si>
  <si>
    <t>BIDIV-RSND-CNELBOL-FERUM-OB-003</t>
  </si>
  <si>
    <t>Construcción y montaje electromecánico, pruebas y puesta en servicio Redes eléctricas proyectos 2019</t>
  </si>
  <si>
    <t>BIDIV-RSND-CNELEOR-FERUM-OB-001</t>
  </si>
  <si>
    <t>Construcción y montaje electromecánico, pruebas y puesta en servicio Redes eléctricas proyectos 2020</t>
  </si>
  <si>
    <t>BIDIV-RSND-CNELEOR-FERUM-OB-002</t>
  </si>
  <si>
    <t>Construcción y montaje electromecánico, pruebas y puesta en servicio Redes eléctricasproyectos 2021</t>
  </si>
  <si>
    <t>BIDIV-RSND-CNELEOR-FERUM-OB-003</t>
  </si>
  <si>
    <t>BIDIV-RSND-CNELESM-FERUM-OB-001</t>
  </si>
  <si>
    <t>Construcción y montaje electromecánico, pruebas y puesta en servicio Redes eléctricas proyectos 2021</t>
  </si>
  <si>
    <t>BIDIV-RSND-CNELESM-FERUM-OB-002</t>
  </si>
  <si>
    <t>Construcción y montaje electromecánico, pruebas y puesta en servicio Redes eléctricas sector 4 DE AGOSTO</t>
  </si>
  <si>
    <t>BIDIV-RSND-CNELESM-FERUM-OB-003</t>
  </si>
  <si>
    <t>BIDIV-RSND-CNELGUY-FERUM-OB-001</t>
  </si>
  <si>
    <t>Construcción y montaje electromecánico, pruebas y puesta en servicio Redes eléctricas sector Monte SINAI proyectos 2021</t>
  </si>
  <si>
    <t>BIDIV-RSND-CNELGLR-FERUM-OB-001</t>
  </si>
  <si>
    <t>BIDIV-RSND-CNELGLR-FERUM-OB-002</t>
  </si>
  <si>
    <t>BIDIV-RSND-CNELGLR-FERUM-OB-003</t>
  </si>
  <si>
    <t>MEER - CNEL-Los Ríos</t>
  </si>
  <si>
    <t>BIDIV-RSND-CNELLRS-FERUM-OB-001</t>
  </si>
  <si>
    <t>BIDIV-RSND-CNELLRS-FERUM-OB-002</t>
  </si>
  <si>
    <t>BIDIV-RSND-CNELLRS-FERUM-OB-003</t>
  </si>
  <si>
    <t>MEER - CNEL-Manabí</t>
  </si>
  <si>
    <t>BIDIV-RSND-CNELMAN-FERUM-OB-001</t>
  </si>
  <si>
    <t>BIDIV-RSND-CNELMAN-FERUM-OB-002</t>
  </si>
  <si>
    <t>BIDIV-RSND-CNELMAN-FERUM-OB-003</t>
  </si>
  <si>
    <t>MEER - CNEL-Milagro</t>
  </si>
  <si>
    <t>BIDIV-RSND-CNELMLG-FERUM-OB-001</t>
  </si>
  <si>
    <t>BIDIV-RSND-CNELMLG-FERUM-OB-002</t>
  </si>
  <si>
    <t>BIDIV-RSND-CNELMLG-FERUM-OB-003</t>
  </si>
  <si>
    <t>BIDIV-RSND-CNELSTE-FERUM-OB-001</t>
  </si>
  <si>
    <t>BIDIV-RSND-CNELSTE-FERUM-OB-002</t>
  </si>
  <si>
    <t>BIDIV-RSND-CNELSTE-FERUM-OB-003</t>
  </si>
  <si>
    <t>BIDIV-RSND-CNELSTD-FERUM-OB-001</t>
  </si>
  <si>
    <t>BIDIV-RSND-CNELSTD-FERUM-OB-002</t>
  </si>
  <si>
    <t>BIDIV-RSND-CNELSTD-FERUM-OB-003</t>
  </si>
  <si>
    <t>BIDIV-RSND-CNELSUC-FERUM-OB-001</t>
  </si>
  <si>
    <t>MEER - EE Ambato</t>
  </si>
  <si>
    <t>BIDIV-RSND-EEASA-FERUM-OB-001</t>
  </si>
  <si>
    <t>BIDIV-RSND-EEASA-FERUM-OB-002</t>
  </si>
  <si>
    <t>MEER - EE Azogues</t>
  </si>
  <si>
    <t>BIDIV-RSND-EEAZ-FERUM-OB-001</t>
  </si>
  <si>
    <t>BIDIV-RSND-EEAZ-FERUM-OB-002</t>
  </si>
  <si>
    <t>BIDIV-RSND-EECS-FERUM-OB-001</t>
  </si>
  <si>
    <t>BIDIV-RSND-EECS-FERUM-OB-002</t>
  </si>
  <si>
    <t>BIDIV-RSND-EECS-FERUM-OB-003</t>
  </si>
  <si>
    <t>MEER - EE Cotopaxi</t>
  </si>
  <si>
    <t>BIDIV-RSND-ELEPCO-FERUM-OB-001</t>
  </si>
  <si>
    <t>BIDIV-RSND-ELEPCO-FERUM-OB-002</t>
  </si>
  <si>
    <t>BIDIV-RSND-ELEPCO-FERUM-OB-003</t>
  </si>
  <si>
    <t>BIDIV-RSND-EMEGAL-FERUM-OB-001</t>
  </si>
  <si>
    <t>BIDIV-RSND-EMEGAL-FERUM-OB-002</t>
  </si>
  <si>
    <t>MEER - EE Norte</t>
  </si>
  <si>
    <t>BIDIV-RSND-EMELNORTE-FERUM-OB-001</t>
  </si>
  <si>
    <t>BIDIV-RSND-EMELNORTE-FERUM-OB-002</t>
  </si>
  <si>
    <t>BIDIV-RSND-EMELNORTE-FERUM-OB-003</t>
  </si>
  <si>
    <t>MEER - Quito</t>
  </si>
  <si>
    <t>BIDIV-RSND-EEQ-FERUM-OB-001</t>
  </si>
  <si>
    <t>BIDIV-RSND-EEQ-FERUM-OB-002</t>
  </si>
  <si>
    <t>BIDIV-RSND-EEQ-FERUM-OB-003</t>
  </si>
  <si>
    <t>MEER - Riobamba</t>
  </si>
  <si>
    <t>BIDIV-RSND-EERSA-FERUM-OB-001</t>
  </si>
  <si>
    <t>MEER - Sur</t>
  </si>
  <si>
    <t>BIDIV-RSND-EERSSA-FERUM-OB-001</t>
  </si>
  <si>
    <t>BIDIV-RSND-EERSSA-FERUM-OB-002</t>
  </si>
  <si>
    <t>BIDIV-RSND-EERSSA-FERUM-OB-003</t>
  </si>
  <si>
    <t>Construcción de obras civiles, provisión de materiales, equipamiento, montaje electromecánico, pruebas y puesta en servicio LINEA DE SUBTRANSMISION A 69 KV S/E ARENILLAS-S/E LA PITAHAYA</t>
  </si>
  <si>
    <t>BIDIV-PLANEE-CNELEOR-ST-OB-001</t>
  </si>
  <si>
    <t>C II.3-DISTRIBUCIÓN EE</t>
  </si>
  <si>
    <t>Construcción de obras civiles, provisión de materiales, equipamiento, montaje electromecánico, pruebas y puesta en servicio TAP A 69 Kv S/E CAMARONERAS + LÍNEA DE DI A 13.8 Kv A CAMARONERA OMARSA</t>
  </si>
  <si>
    <t>BIDIV-PLANEE-CNELGUY-ST-OB-001</t>
  </si>
  <si>
    <t>Construcción de obras civiles, provisión de materiales, equipamiento, montaje electromecánico, pruebas y puesta en servicio S/E CAMARONERAS (INCLUYE TERRENO + PROTECCIÓN DE TAP)</t>
  </si>
  <si>
    <t>BIDIV-PLANEE-CNELGUY-ST-OB-002</t>
  </si>
  <si>
    <t>Construcción de obras civiles, provisión de materiales, equipamiento, montaje electromecánico, pruebas y puesta en servicio REPOTENCIACION DE LA S/E MONTERO; CELDAS MT SUBESTACION NARANJAL</t>
  </si>
  <si>
    <t>BIDIV-PLANEE-CNELMLG-ST-OB-001</t>
  </si>
  <si>
    <t>Construcción y montaje electromecánico, pruebas y puesta en servicio LINEA DE SUBTRANSMISION de la linea de 69 kv s/e san lorenzo-sabana grande y s/e sabana grande ( INCLUYE 3 ALIMENTADORES A 13.8KV)</t>
  </si>
  <si>
    <t>BIDIV-PLANEE-CNELSTE-DI-OB-001</t>
  </si>
  <si>
    <t>Construcción y montaje electromecánico, pruebas y puesta en servicio LÍNEA TRIFASICA PARA EL SECTOR DE LAS CAMARONERAS DEL SITIO CORRAL VIEJO Y SAL SI PUEDES</t>
  </si>
  <si>
    <t>BIDIV-PLANEE-CNELEOR-DI-OB-001</t>
  </si>
  <si>
    <t>Construcción y montaje electromecánico, pruebas y puesta en servicio REDES MT: PARROQUIA TENGUEL-LOS CONCHEROS; CAMARONERAS ASOCIACIÓN LEDESMA-COODEVIR; ALIMENTADOR VIA BALOSA-KM13; ALIMENTADOR KM13-VIA SANTA ROSA; S/E PAGUA; SECTOR EL RETIRO</t>
  </si>
  <si>
    <t>BIDIV-PLANEE-CNELEOR-DI-OB-002</t>
  </si>
  <si>
    <t>Construcción y montaje electromecánico, pruebas y puesta en servicio LÍNEA TRIFASICA PARA EL SECTOR DE LAS CAMARONERAS DEL SECTOR COSTA AZUL</t>
  </si>
  <si>
    <t>BIDIV-PLANEE-CNELEOR-DI-OB-003</t>
  </si>
  <si>
    <t>Construcción y montaje electromecánico, pruebas y puesta en servicio Construccion Alimentador Tres Vìas</t>
  </si>
  <si>
    <t>BIDIV-PLANEE-CNELESM-DI-OB-001</t>
  </si>
  <si>
    <t>Construcción y montaje electromecánico, pruebas y puesta en servicio Alimentador Mompiche</t>
  </si>
  <si>
    <t>BIDIV-PLANEE-CNELESM-DI-OB-002</t>
  </si>
  <si>
    <t>Construcción y montaje electromecánico, pruebas y puesta en servicio LÍNEA EXISTENTE (AL. VALLE ALTO) DESDE LA CARRETERA (VÍA A LA COSTA) HASTA LA CAMARONERA FINCACUA</t>
  </si>
  <si>
    <t>BIDIV-PLANEE-CNELGUY-DI-OB-001</t>
  </si>
  <si>
    <t>Construcción y montaje electromecánico, pruebas y puesta en servicio REPOTENCIACIÓN DE LA LÍNEA EXISTENTE (AL. CHONGÓN) DESDE LA SALIDA DE LA S/E CHONGON HASTA LA FUTURA S/E CAMARONERAS</t>
  </si>
  <si>
    <t>BIDIV-PLANEE-CNELGUY-DI-OB-002</t>
  </si>
  <si>
    <t>Construcción y montaje electromecánico, pruebas y puesta en servicio ALIMENTADORA A 13.8 Kv DESDE FUTURA S/E CAMARONERAS HASTA LA CAMARONERA FINCACUA</t>
  </si>
  <si>
    <t>BIDIV-PLANEE-CNELGUY-DI-OB-003</t>
  </si>
  <si>
    <t>Construcción y montaje electromecánico, pruebas y puesta en servicio Línea Monofásica a Trifásca: Vía a Rcto. Chonero; Vía a Rcto. Cuatro Mangas</t>
  </si>
  <si>
    <t>BIDIV-PLANEE-CNELGLR-DI-OB-001</t>
  </si>
  <si>
    <t>Construcción y montaje electromecánico, pruebas y puesta en servicio Línea Monofásica a Trifásca de proyectos 2020</t>
  </si>
  <si>
    <t>BIDIV-PLANEE-CNELGLR-DI-OB-002</t>
  </si>
  <si>
    <t>Construcción y montaje electromecánico, pruebas y puesta en servicio Línea Monofásica a Trifásca de proyectos 2021</t>
  </si>
  <si>
    <t>BIDIV-PLANEE-CNELGLR-DI-OB-003</t>
  </si>
  <si>
    <t>Construcción de obras civiles, provisión de materiales, equipamiento, montaje electromecánico, pruebas y puesta en servicio readecuación de redes para servicio a: MARCO TULIO DIAZ QUINTEROS; GUIDO RAMON BELLETINI ANDRADE; RUBEN ALEJANDRO LOOR ARTEAGA</t>
  </si>
  <si>
    <t>BIDIV-PLANEE-CNELMAN-ST-OB-001</t>
  </si>
  <si>
    <t>Construcción de obras civiles, provisión de materiales, equipamiento, montaje electromecánico, pruebas y puesta en servicio ALIMENTADORES SAN VICENTE (13.8KM)</t>
  </si>
  <si>
    <t>BIDIV-PLANEE-CNELMAN-ST-OB-002</t>
  </si>
  <si>
    <t>Construcción de obras civiles, provisión de materiales, equipamiento, montaje electromecánico, pruebas y puesta en servicio ALIMENTADOR TRIFASICO CAMARONERAS TAURA; ALIMENTADOR TRIFASICO CAMARONERAS BOLICHE</t>
  </si>
  <si>
    <t>Construcción de obras civiles, provisión de materiales, equipamiento, montaje electromecánico, pruebas y puesta en servicio ALIMENTADOR TRIFASICO CAMARONERAS CERRO PELADO; ALIMENTADOR TRIFASICO CAMARONERAS VILLA NUEVA 2</t>
  </si>
  <si>
    <t>BIDIV-PLANEE-CNELMLG-ST-OB-002</t>
  </si>
  <si>
    <t>Construcción y montaje electromecánico, pruebas y puesta en servicio Redes Eléctricas para Camaronera FILACAS; Camaronera MESANICA</t>
  </si>
  <si>
    <t>Construcción y montaje electromecánico, pruebas y puesta en servicio REDES ELÉCTRICAS PARA: DIVACI S.A. Y JAVIER DUEÑAS; Honorina, Katia, Luisa y PADOA S.A. Irene Cevallos Medina de Muentes; NESCUR. S.A.</t>
  </si>
  <si>
    <t>BIDIV-PLANEE-CNELSTD-DI-OB-001</t>
  </si>
  <si>
    <t>Construcción y montaje electromecánico, pruebas y puesta en servicio REFORZAMIENTO DEL ALIMENTADOR COAQUE</t>
  </si>
  <si>
    <t>BIDIV-PLANEE-CNELSTD-DI-OB-002</t>
  </si>
  <si>
    <t>Construcción y montaje electromecánico, pruebas y puesta en servicio REFORZAMIENTO Y CONSTRUCCIÓN DEL ALIMENTADOR COJIMIES VÍA ESMERALDAS</t>
  </si>
  <si>
    <t>BIDIV-PLANEE-CNELSTD-DI-OB-003</t>
  </si>
  <si>
    <t>TOTAL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</si>
  <si>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</si>
  <si>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</si>
  <si>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Aporte Local</t>
  </si>
  <si>
    <t>Aviso Especial de Adquisiciones</t>
  </si>
  <si>
    <t>Adquisición de Terrenos</t>
  </si>
  <si>
    <t>Proceso LOSNCP</t>
  </si>
  <si>
    <t>TRANS-BID4-CD-BI-001-2017</t>
  </si>
  <si>
    <t>TRANS-BID4-CD-BI-002-2017</t>
  </si>
  <si>
    <t>TRANS-BID4-CD-BI-003-2017</t>
  </si>
  <si>
    <t>TRANS-BID4-CD-BI-004-2017</t>
  </si>
  <si>
    <t>ADQUISICIÓN DE SUBESTACIÓN MÓVIL</t>
  </si>
  <si>
    <t>BIDIV-PLANEE-CNELEOR-ST-BI-001</t>
  </si>
  <si>
    <t>BIDIV-PLANEE-MAN-ST-BI-001</t>
  </si>
  <si>
    <t>Licitación Pública Internacional en 2 etapas </t>
  </si>
  <si>
    <t>SERVICIOS DE NO CONSULTORÍA</t>
  </si>
  <si>
    <t>Actividad:</t>
  </si>
  <si>
    <t>Documento de Licitación</t>
  </si>
  <si>
    <t>Contratación Directa </t>
  </si>
  <si>
    <t>Licitación Pública Internacional con Precalificación</t>
  </si>
  <si>
    <t>CONSULTORÍAS FIRMAS</t>
  </si>
  <si>
    <t>Aviso de Expresiones de Interés</t>
  </si>
  <si>
    <t>Consultoría para Estudios de Ingeniería Civil y Eléctrica</t>
  </si>
  <si>
    <t>TRANS-BID4-FC-LC-001-2017</t>
  </si>
  <si>
    <t>Fri 9/1/17</t>
  </si>
  <si>
    <t>TRANS-BID4-FC-LC-002-2017</t>
  </si>
  <si>
    <t>Thu 11/23/17</t>
  </si>
  <si>
    <t>Selección Basada en la Calidad </t>
  </si>
  <si>
    <t>TRANS-BID4-FC-LC-003-2017</t>
  </si>
  <si>
    <t>TRANS-BID4-FC-LC-004-2017</t>
  </si>
  <si>
    <t>TRANS-BID4-FC-LC-005-2017</t>
  </si>
  <si>
    <t>MEER-SEREE</t>
  </si>
  <si>
    <t>Consutoría para la elaboración del Marco Regulatorio y Normativo del PLANEE</t>
  </si>
  <si>
    <t>Selección Basada en la Calidad y Costo </t>
  </si>
  <si>
    <t>BIDV-PLANEE-SEREE-FC-001</t>
  </si>
  <si>
    <t>CIII-PLANEE</t>
  </si>
  <si>
    <t>Mon 10/1/18</t>
  </si>
  <si>
    <t>Tue 3/26/19</t>
  </si>
  <si>
    <t>Consutoría para la elaboración del Etiquetado y Normalización</t>
  </si>
  <si>
    <t>BIDV-PLANEE-SEREE-FC-002</t>
  </si>
  <si>
    <t>Consutoría para la elaboración del Programa de EE en la agroindustria</t>
  </si>
  <si>
    <t>BIDV-PLANEE-SEREE-FC-003</t>
  </si>
  <si>
    <t>MEER-SDYCE</t>
  </si>
  <si>
    <t>Consuttoría para la elaboración de la Estrategia para fomentar la Equidad de Género en el sector eléctrico del Ecuador</t>
  </si>
  <si>
    <t>BIDV-PLANEE-SDYCE-FC-001</t>
  </si>
  <si>
    <t>CIII-CAPACIDADES INSTITUCIONALES</t>
  </si>
  <si>
    <t>Consultoría para la elaboración de la Estrategia para el Acceso Universal a la Energía</t>
  </si>
  <si>
    <t>BIDV-PLANEE-SDYCE-FC-002</t>
  </si>
  <si>
    <t>MEER-UGP</t>
  </si>
  <si>
    <t>Contratación de Auditorías Financieras del Programa</t>
  </si>
  <si>
    <t>BIDV-ADM-AUD-FC-001</t>
  </si>
  <si>
    <t>ADMINISTRACIÓN DEL PROGRAMA</t>
  </si>
  <si>
    <t>Thu 9/20/18</t>
  </si>
  <si>
    <t>Contratación de Evaluaciones del Programa</t>
  </si>
  <si>
    <t>Tue 10/15/19</t>
  </si>
  <si>
    <t>Mon 12/30/19</t>
  </si>
  <si>
    <t>CONSULTORÍAS INDIVIDUOS</t>
  </si>
  <si>
    <t>Cantidad Estimada de Consultores:</t>
  </si>
  <si>
    <t>No Objeción a los TdR de la Actividad</t>
  </si>
  <si>
    <t>Firma Contrato</t>
  </si>
  <si>
    <t>Contratación Especialista de Adquisiciones</t>
  </si>
  <si>
    <t>BIDV-MEER-UGP-001</t>
  </si>
  <si>
    <t>Contratación Especialista de Seguimiento y Monitoreo</t>
  </si>
  <si>
    <t>BIDV-MEER-UGP-002</t>
  </si>
  <si>
    <t>Contratación Especialista Financiero</t>
  </si>
  <si>
    <t>BIDV-MEER-UGP-003</t>
  </si>
  <si>
    <t>CAPACITACIÓN</t>
  </si>
  <si>
    <t>TRANSFERENCIAS</t>
  </si>
  <si>
    <t>Objeto de la Transferencia:</t>
  </si>
  <si>
    <t>Cantidad Estimada de Subproyectos:</t>
  </si>
  <si>
    <t>Comentarios</t>
  </si>
  <si>
    <t>Firma del Contrato / Convenio por Adjudicación de los Subproyectos</t>
  </si>
  <si>
    <t>Fecha de 
Transferencia</t>
  </si>
  <si>
    <t>GASTOS OPERATIVOS</t>
  </si>
  <si>
    <t>Objeto del Gasto operativo:</t>
  </si>
  <si>
    <t>NOMENCLATURA 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</si>
</sst>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[$USD]\ #,##0.00"/>
    <numFmt numFmtId="165" formatCode="_(* #,##0_);_(* \(#,##0\);_(* &quot;-&quot;??_);_(@_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0">
    <xf numFmtId="0" fontId="0" fillId="0" borderId="0" xfId="0"/>
    <xf numFmtId="0" fontId="26" fillId="0" borderId="10" xfId="40" applyFont="1" applyFill="1" applyBorder="1" applyAlignment="1">
      <alignment vertical="center" wrapText="1"/>
    </xf>
    <xf numFmtId="0" fontId="26" fillId="0" borderId="11" xfId="40" applyFont="1" applyFill="1" applyBorder="1" applyAlignment="1">
      <alignment vertical="center" wrapText="1"/>
    </xf>
    <xf numFmtId="0" fontId="27" fillId="24" borderId="12" xfId="41" applyFont="1" applyFill="1" applyBorder="1" applyAlignment="1">
      <alignment horizontal="center" vertical="center" wrapText="1"/>
    </xf>
    <xf numFmtId="0" fontId="27" fillId="24" borderId="10" xfId="41" applyFont="1" applyFill="1" applyBorder="1" applyAlignment="1">
      <alignment horizontal="center" vertical="center" wrapText="1"/>
    </xf>
    <xf numFmtId="0" fontId="27" fillId="24" borderId="11" xfId="41" applyFont="1" applyFill="1" applyBorder="1" applyAlignment="1">
      <alignment horizontal="center" vertical="center" wrapText="1"/>
    </xf>
    <xf numFmtId="0" fontId="28" fillId="0" borderId="13" xfId="41" applyFont="1" applyFill="1" applyBorder="1" applyAlignment="1">
      <alignment horizontal="left" vertical="center" wrapText="1"/>
    </xf>
    <xf numFmtId="0" fontId="26" fillId="0" borderId="12" xfId="41" quotePrefix="1" applyFont="1" applyBorder="1" applyAlignment="1" applyProtection="1"/>
    <xf numFmtId="0" fontId="26" fillId="0" borderId="12" xfId="41" applyFont="1" applyBorder="1" applyAlignment="1" applyProtection="1"/>
    <xf numFmtId="0" fontId="27" fillId="24" borderId="13" xfId="41" applyFont="1" applyFill="1" applyBorder="1" applyAlignment="1">
      <alignment horizontal="center" vertical="center" wrapText="1"/>
    </xf>
    <xf numFmtId="164" fontId="27" fillId="24" borderId="14" xfId="41" applyNumberFormat="1" applyFont="1" applyFill="1" applyBorder="1" applyAlignment="1">
      <alignment horizontal="right" vertical="center" wrapText="1"/>
    </xf>
    <xf numFmtId="0" fontId="1" fillId="0" borderId="0" xfId="41"/>
    <xf numFmtId="0" fontId="29" fillId="24" borderId="15" xfId="41" applyFont="1" applyFill="1" applyBorder="1" applyAlignment="1">
      <alignment horizontal="center" vertical="center"/>
    </xf>
    <xf numFmtId="0" fontId="29" fillId="24" borderId="16" xfId="41" applyFont="1" applyFill="1" applyBorder="1" applyAlignment="1">
      <alignment horizontal="center" vertical="center"/>
    </xf>
    <xf numFmtId="0" fontId="29" fillId="24" borderId="17" xfId="41" applyFont="1" applyFill="1" applyBorder="1" applyAlignment="1">
      <alignment horizontal="center" vertical="center" wrapText="1"/>
    </xf>
    <xf numFmtId="0" fontId="30" fillId="24" borderId="18" xfId="41" applyFont="1" applyFill="1" applyBorder="1" applyAlignment="1">
      <alignment horizontal="center" vertical="center"/>
    </xf>
    <xf numFmtId="0" fontId="30" fillId="24" borderId="19" xfId="41" applyFont="1" applyFill="1" applyBorder="1" applyAlignment="1">
      <alignment horizontal="center" vertical="center"/>
    </xf>
    <xf numFmtId="0" fontId="26" fillId="0" borderId="0" xfId="41" applyFont="1" applyAlignment="1">
      <alignment vertical="center"/>
    </xf>
    <xf numFmtId="164" fontId="26" fillId="0" borderId="10" xfId="41" applyNumberFormat="1" applyFont="1" applyFill="1" applyBorder="1" applyAlignment="1">
      <alignment horizontal="right" vertical="center" wrapText="1"/>
    </xf>
    <xf numFmtId="164" fontId="26" fillId="0" borderId="11" xfId="41" applyNumberFormat="1" applyFont="1" applyFill="1" applyBorder="1" applyAlignment="1">
      <alignment horizontal="right" vertical="center" wrapText="1"/>
    </xf>
    <xf numFmtId="10" fontId="26" fillId="0" borderId="10" xfId="40" applyNumberFormat="1" applyFont="1" applyFill="1" applyBorder="1" applyAlignment="1">
      <alignment vertical="center" wrapText="1"/>
    </xf>
    <xf numFmtId="10" fontId="26" fillId="0" borderId="20" xfId="40" applyNumberFormat="1" applyFont="1" applyFill="1" applyBorder="1" applyAlignment="1">
      <alignment vertical="center" wrapText="1"/>
    </xf>
    <xf numFmtId="0" fontId="26" fillId="0" borderId="0" xfId="40" applyFont="1" applyFill="1" applyBorder="1" applyAlignment="1">
      <alignment vertical="center" wrapText="1"/>
    </xf>
    <xf numFmtId="4" fontId="26" fillId="0" borderId="0" xfId="40" applyNumberFormat="1" applyFont="1" applyFill="1" applyBorder="1" applyAlignment="1">
      <alignment vertical="center" wrapText="1"/>
    </xf>
    <xf numFmtId="10" fontId="26" fillId="0" borderId="0" xfId="40" applyNumberFormat="1" applyFont="1" applyFill="1" applyBorder="1" applyAlignment="1">
      <alignment vertical="center" wrapText="1"/>
    </xf>
    <xf numFmtId="4" fontId="31" fillId="24" borderId="10" xfId="40" applyNumberFormat="1" applyFont="1" applyFill="1" applyBorder="1" applyAlignment="1">
      <alignment horizontal="center" vertical="center" wrapText="1"/>
    </xf>
    <xf numFmtId="0" fontId="26" fillId="0" borderId="0" xfId="41" applyFont="1" applyFill="1" applyBorder="1" applyAlignment="1">
      <alignment vertical="center" wrapText="1"/>
    </xf>
    <xf numFmtId="0" fontId="26" fillId="0" borderId="0" xfId="41" applyFont="1" applyFill="1" applyBorder="1" applyAlignment="1">
      <alignment horizontal="left" vertical="center" wrapText="1"/>
    </xf>
    <xf numFmtId="0" fontId="26" fillId="0" borderId="0" xfId="40" applyFont="1"/>
    <xf numFmtId="0" fontId="26" fillId="0" borderId="0" xfId="41" applyFont="1" applyBorder="1"/>
    <xf numFmtId="0" fontId="26" fillId="0" borderId="0" xfId="40" applyFont="1" applyBorder="1"/>
    <xf numFmtId="0" fontId="26" fillId="0" borderId="21" xfId="40" applyFont="1" applyFill="1" applyBorder="1" applyAlignment="1">
      <alignment vertical="center" wrapText="1"/>
    </xf>
    <xf numFmtId="0" fontId="26" fillId="0" borderId="22" xfId="40" applyFont="1" applyFill="1" applyBorder="1" applyAlignment="1">
      <alignment vertical="center" wrapText="1"/>
    </xf>
    <xf numFmtId="4" fontId="28" fillId="0" borderId="20" xfId="40" applyNumberFormat="1" applyFont="1" applyFill="1" applyBorder="1" applyAlignment="1">
      <alignment vertical="center" wrapText="1"/>
    </xf>
    <xf numFmtId="0" fontId="28" fillId="0" borderId="13" xfId="40" applyFont="1" applyFill="1" applyBorder="1" applyAlignment="1">
      <alignment vertical="center" wrapText="1"/>
    </xf>
    <xf numFmtId="0" fontId="26" fillId="0" borderId="0" xfId="0" applyFont="1"/>
    <xf numFmtId="0" fontId="26" fillId="0" borderId="10" xfId="0" applyFont="1" applyBorder="1" applyAlignment="1">
      <alignment horizontal="left" vertical="center"/>
    </xf>
    <xf numFmtId="9" fontId="26" fillId="0" borderId="10" xfId="44" applyFont="1" applyFill="1" applyBorder="1" applyAlignment="1">
      <alignment vertical="center" wrapText="1"/>
    </xf>
    <xf numFmtId="0" fontId="26" fillId="0" borderId="20" xfId="41" applyFont="1" applyFill="1" applyBorder="1" applyAlignment="1">
      <alignment horizontal="center" vertical="center" wrapText="1"/>
    </xf>
    <xf numFmtId="0" fontId="26" fillId="0" borderId="14" xfId="41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0" xfId="0" applyFont="1" applyBorder="1" applyAlignment="1">
      <alignment horizontal="center" vertical="center"/>
    </xf>
    <xf numFmtId="0" fontId="26" fillId="0" borderId="11" xfId="41" applyFont="1" applyBorder="1" applyAlignment="1">
      <alignment vertical="center" wrapText="1"/>
    </xf>
    <xf numFmtId="0" fontId="26" fillId="0" borderId="14" xfId="41" applyFont="1" applyBorder="1" applyAlignment="1">
      <alignment vertical="center" wrapText="1"/>
    </xf>
    <xf numFmtId="0" fontId="26" fillId="0" borderId="23" xfId="41" applyFont="1" applyBorder="1" applyAlignment="1">
      <alignment vertical="center" wrapText="1"/>
    </xf>
    <xf numFmtId="164" fontId="0" fillId="0" borderId="0" xfId="0" applyNumberFormat="1"/>
    <xf numFmtId="14" fontId="26" fillId="0" borderId="10" xfId="40" applyNumberFormat="1" applyFont="1" applyFill="1" applyBorder="1" applyAlignment="1">
      <alignment vertical="center" wrapText="1"/>
    </xf>
    <xf numFmtId="0" fontId="26" fillId="25" borderId="10" xfId="40" applyFont="1" applyFill="1" applyBorder="1" applyAlignment="1">
      <alignment vertical="center" wrapText="1"/>
    </xf>
    <xf numFmtId="164" fontId="26" fillId="0" borderId="14" xfId="41" applyNumberFormat="1" applyFont="1" applyFill="1" applyBorder="1" applyAlignment="1">
      <alignment horizontal="right" vertical="center" wrapText="1"/>
    </xf>
    <xf numFmtId="164" fontId="27" fillId="24" borderId="25" xfId="41" applyNumberFormat="1" applyFont="1" applyFill="1" applyBorder="1" applyAlignment="1">
      <alignment horizontal="right" vertical="center" wrapText="1"/>
    </xf>
    <xf numFmtId="0" fontId="27" fillId="24" borderId="26" xfId="41" applyFont="1" applyFill="1" applyBorder="1" applyAlignment="1">
      <alignment horizontal="center" vertical="center" wrapText="1"/>
    </xf>
    <xf numFmtId="164" fontId="26" fillId="0" borderId="27" xfId="41" applyNumberFormat="1" applyFont="1" applyFill="1" applyBorder="1" applyAlignment="1">
      <alignment horizontal="right" vertical="center" wrapText="1"/>
    </xf>
    <xf numFmtId="164" fontId="26" fillId="0" borderId="28" xfId="41" applyNumberFormat="1" applyFont="1" applyFill="1" applyBorder="1" applyAlignment="1">
      <alignment horizontal="right" vertical="center" wrapText="1"/>
    </xf>
    <xf numFmtId="164" fontId="27" fillId="24" borderId="29" xfId="41" applyNumberFormat="1" applyFont="1" applyFill="1" applyBorder="1" applyAlignment="1">
      <alignment horizontal="right" vertical="center" wrapText="1"/>
    </xf>
    <xf numFmtId="0" fontId="27" fillId="24" borderId="30" xfId="41" applyFont="1" applyFill="1" applyBorder="1" applyAlignment="1">
      <alignment horizontal="center" vertical="center" wrapText="1"/>
    </xf>
    <xf numFmtId="0" fontId="26" fillId="0" borderId="31" xfId="41" applyFont="1" applyBorder="1" applyAlignment="1">
      <alignment vertical="center" wrapText="1"/>
    </xf>
    <xf numFmtId="0" fontId="27" fillId="24" borderId="32" xfId="41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horizontal="left" vertical="center"/>
    </xf>
    <xf numFmtId="43" fontId="0" fillId="0" borderId="0" xfId="0" applyNumberFormat="1"/>
    <xf numFmtId="43" fontId="26" fillId="0" borderId="10" xfId="28" applyFont="1" applyFill="1" applyBorder="1" applyAlignment="1">
      <alignment vertical="center" wrapText="1"/>
    </xf>
    <xf numFmtId="14" fontId="26" fillId="0" borderId="21" xfId="40" applyNumberFormat="1" applyFont="1" applyFill="1" applyBorder="1" applyAlignment="1">
      <alignment vertical="center" wrapText="1"/>
    </xf>
    <xf numFmtId="164" fontId="26" fillId="0" borderId="0" xfId="41" applyNumberFormat="1" applyFont="1" applyFill="1" applyBorder="1" applyAlignment="1">
      <alignment horizontal="right" vertical="center" wrapText="1"/>
    </xf>
    <xf numFmtId="43" fontId="25" fillId="0" borderId="0" xfId="28" applyFont="1"/>
    <xf numFmtId="10" fontId="26" fillId="25" borderId="10" xfId="40" applyNumberFormat="1" applyFont="1" applyFill="1" applyBorder="1" applyAlignment="1">
      <alignment vertical="center" wrapText="1"/>
    </xf>
    <xf numFmtId="43" fontId="26" fillId="0" borderId="0" xfId="28" applyFont="1"/>
    <xf numFmtId="43" fontId="26" fillId="0" borderId="20" xfId="28" applyFont="1" applyFill="1" applyBorder="1" applyAlignment="1">
      <alignment vertical="center" wrapText="1"/>
    </xf>
    <xf numFmtId="43" fontId="26" fillId="25" borderId="10" xfId="28" applyFont="1" applyFill="1" applyBorder="1" applyAlignment="1">
      <alignment vertical="center" wrapText="1"/>
    </xf>
    <xf numFmtId="43" fontId="26" fillId="0" borderId="0" xfId="28" applyFont="1" applyFill="1" applyBorder="1" applyAlignment="1">
      <alignment vertical="center" wrapText="1"/>
    </xf>
    <xf numFmtId="0" fontId="31" fillId="24" borderId="21" xfId="40" applyFont="1" applyFill="1" applyBorder="1" applyAlignment="1">
      <alignment horizontal="center" vertical="center" wrapText="1"/>
    </xf>
    <xf numFmtId="0" fontId="31" fillId="24" borderId="33" xfId="40" applyFont="1" applyFill="1" applyBorder="1" applyAlignment="1">
      <alignment horizontal="center" vertical="center" wrapText="1"/>
    </xf>
    <xf numFmtId="0" fontId="32" fillId="0" borderId="0" xfId="0" applyFont="1"/>
    <xf numFmtId="0" fontId="26" fillId="0" borderId="0" xfId="0" applyFont="1" applyBorder="1"/>
    <xf numFmtId="0" fontId="26" fillId="0" borderId="10" xfId="39" applyFont="1" applyFill="1" applyBorder="1" applyAlignment="1">
      <alignment vertical="center" wrapText="1"/>
    </xf>
    <xf numFmtId="43" fontId="32" fillId="0" borderId="0" xfId="28" applyFont="1"/>
    <xf numFmtId="10" fontId="32" fillId="0" borderId="0" xfId="0" applyNumberFormat="1" applyFont="1"/>
    <xf numFmtId="0" fontId="26" fillId="0" borderId="21" xfId="39" applyFont="1" applyFill="1" applyBorder="1" applyAlignment="1">
      <alignment vertical="center" wrapText="1"/>
    </xf>
    <xf numFmtId="0" fontId="26" fillId="0" borderId="10" xfId="4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6" fillId="25" borderId="10" xfId="39" applyFont="1" applyFill="1" applyBorder="1" applyAlignment="1">
      <alignment horizontal="center" vertical="center" wrapText="1"/>
    </xf>
    <xf numFmtId="43" fontId="26" fillId="0" borderId="10" xfId="28" applyFont="1" applyFill="1" applyBorder="1" applyAlignment="1">
      <alignment horizontal="center" vertical="center" wrapText="1"/>
    </xf>
    <xf numFmtId="0" fontId="26" fillId="0" borderId="0" xfId="40" applyFont="1" applyFill="1" applyBorder="1" applyAlignment="1">
      <alignment horizontal="center" vertical="center" wrapText="1"/>
    </xf>
    <xf numFmtId="43" fontId="26" fillId="0" borderId="20" xfId="28" applyFont="1" applyFill="1" applyBorder="1" applyAlignment="1">
      <alignment horizontal="center" vertical="center" wrapText="1"/>
    </xf>
    <xf numFmtId="43" fontId="32" fillId="0" borderId="0" xfId="28" applyFont="1" applyAlignment="1">
      <alignment horizontal="center"/>
    </xf>
    <xf numFmtId="43" fontId="26" fillId="25" borderId="10" xfId="28" applyFont="1" applyFill="1" applyBorder="1" applyAlignment="1">
      <alignment horizontal="center" vertical="center" wrapText="1"/>
    </xf>
    <xf numFmtId="43" fontId="26" fillId="0" borderId="0" xfId="28" applyFont="1" applyFill="1" applyBorder="1" applyAlignment="1">
      <alignment horizontal="center" vertical="center" wrapText="1"/>
    </xf>
    <xf numFmtId="165" fontId="26" fillId="0" borderId="10" xfId="28" applyNumberFormat="1" applyFont="1" applyFill="1" applyBorder="1" applyAlignment="1">
      <alignment horizontal="center" vertical="center" wrapText="1"/>
    </xf>
    <xf numFmtId="8" fontId="26" fillId="25" borderId="10" xfId="28" applyNumberFormat="1" applyFont="1" applyFill="1" applyBorder="1" applyAlignment="1">
      <alignment horizontal="center" vertical="center" wrapText="1"/>
    </xf>
    <xf numFmtId="9" fontId="26" fillId="25" borderId="10" xfId="44" applyFont="1" applyFill="1" applyBorder="1" applyAlignment="1">
      <alignment vertical="center" wrapText="1"/>
    </xf>
    <xf numFmtId="0" fontId="26" fillId="0" borderId="10" xfId="40" applyFont="1" applyFill="1" applyBorder="1" applyAlignment="1">
      <alignment horizontal="left" vertical="center" wrapText="1"/>
    </xf>
    <xf numFmtId="43" fontId="26" fillId="0" borderId="14" xfId="28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8" fillId="0" borderId="20" xfId="40" applyFont="1" applyFill="1" applyBorder="1" applyAlignment="1">
      <alignment vertical="center" wrapText="1"/>
    </xf>
    <xf numFmtId="43" fontId="28" fillId="0" borderId="49" xfId="28" applyFont="1" applyFill="1" applyBorder="1" applyAlignment="1">
      <alignment horizontal="center" vertical="center" wrapText="1"/>
    </xf>
    <xf numFmtId="10" fontId="28" fillId="0" borderId="20" xfId="40" applyNumberFormat="1" applyFont="1" applyFill="1" applyBorder="1" applyAlignment="1">
      <alignment vertical="center" wrapText="1"/>
    </xf>
    <xf numFmtId="0" fontId="28" fillId="0" borderId="14" xfId="40" applyFont="1" applyFill="1" applyBorder="1" applyAlignment="1">
      <alignment vertical="center" wrapText="1"/>
    </xf>
    <xf numFmtId="0" fontId="34" fillId="0" borderId="0" xfId="0" applyFont="1"/>
    <xf numFmtId="0" fontId="28" fillId="0" borderId="0" xfId="41" applyFont="1" applyFill="1" applyBorder="1" applyAlignment="1">
      <alignment horizontal="left" vertical="center" wrapText="1"/>
    </xf>
    <xf numFmtId="0" fontId="26" fillId="25" borderId="21" xfId="4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31" fillId="0" borderId="21" xfId="40" applyFont="1" applyFill="1" applyBorder="1" applyAlignment="1">
      <alignment horizontal="center" vertical="center" wrapText="1"/>
    </xf>
    <xf numFmtId="0" fontId="31" fillId="0" borderId="22" xfId="40" applyFont="1" applyFill="1" applyBorder="1" applyAlignment="1">
      <alignment horizontal="center" vertical="center" wrapText="1"/>
    </xf>
    <xf numFmtId="0" fontId="26" fillId="0" borderId="21" xfId="40" applyFont="1" applyFill="1" applyBorder="1" applyAlignment="1">
      <alignment horizontal="center" vertical="center" wrapText="1"/>
    </xf>
    <xf numFmtId="43" fontId="26" fillId="0" borderId="21" xfId="28" applyFont="1" applyFill="1" applyBorder="1" applyAlignment="1">
      <alignment horizontal="center" vertical="center" wrapText="1"/>
    </xf>
    <xf numFmtId="165" fontId="26" fillId="0" borderId="21" xfId="28" applyNumberFormat="1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/>
    </xf>
    <xf numFmtId="0" fontId="26" fillId="0" borderId="21" xfId="40" applyFont="1" applyFill="1" applyBorder="1" applyAlignment="1">
      <alignment horizontal="left" vertical="center" wrapText="1"/>
    </xf>
    <xf numFmtId="43" fontId="26" fillId="0" borderId="21" xfId="28" applyFont="1" applyFill="1" applyBorder="1" applyAlignment="1">
      <alignment vertical="center" wrapText="1"/>
    </xf>
    <xf numFmtId="9" fontId="26" fillId="0" borderId="21" xfId="44" applyFont="1" applyFill="1" applyBorder="1" applyAlignment="1">
      <alignment vertical="center" wrapText="1"/>
    </xf>
    <xf numFmtId="0" fontId="26" fillId="0" borderId="42" xfId="39" applyFont="1" applyFill="1" applyBorder="1" applyAlignment="1">
      <alignment horizontal="left" vertical="center" wrapText="1"/>
    </xf>
    <xf numFmtId="0" fontId="28" fillId="0" borderId="50" xfId="40" applyFont="1" applyFill="1" applyBorder="1" applyAlignment="1">
      <alignment vertical="center" wrapText="1"/>
    </xf>
    <xf numFmtId="0" fontId="26" fillId="0" borderId="51" xfId="40" applyFont="1" applyFill="1" applyBorder="1" applyAlignment="1">
      <alignment vertical="center" wrapText="1"/>
    </xf>
    <xf numFmtId="0" fontId="26" fillId="0" borderId="51" xfId="40" applyFont="1" applyFill="1" applyBorder="1" applyAlignment="1">
      <alignment horizontal="center" vertical="center" wrapText="1"/>
    </xf>
    <xf numFmtId="165" fontId="26" fillId="0" borderId="51" xfId="40" applyNumberFormat="1" applyFont="1" applyFill="1" applyBorder="1" applyAlignment="1">
      <alignment horizontal="center" vertical="center" wrapText="1"/>
    </xf>
    <xf numFmtId="43" fontId="28" fillId="0" borderId="51" xfId="28" applyFont="1" applyFill="1" applyBorder="1" applyAlignment="1">
      <alignment vertical="center" wrapText="1"/>
    </xf>
    <xf numFmtId="10" fontId="26" fillId="0" borderId="51" xfId="40" applyNumberFormat="1" applyFont="1" applyFill="1" applyBorder="1" applyAlignment="1">
      <alignment vertical="center" wrapText="1"/>
    </xf>
    <xf numFmtId="0" fontId="26" fillId="0" borderId="52" xfId="40" applyFont="1" applyFill="1" applyBorder="1" applyAlignment="1">
      <alignment vertical="center" wrapText="1"/>
    </xf>
    <xf numFmtId="0" fontId="26" fillId="25" borderId="21" xfId="39" applyFont="1" applyFill="1" applyBorder="1" applyAlignment="1">
      <alignment horizontal="center" vertical="center" wrapText="1"/>
    </xf>
    <xf numFmtId="8" fontId="26" fillId="25" borderId="21" xfId="28" applyNumberFormat="1" applyFont="1" applyFill="1" applyBorder="1" applyAlignment="1">
      <alignment horizontal="center" vertical="center" wrapText="1"/>
    </xf>
    <xf numFmtId="43" fontId="26" fillId="25" borderId="21" xfId="28" applyFont="1" applyFill="1" applyBorder="1" applyAlignment="1">
      <alignment horizontal="center" vertical="center" wrapText="1"/>
    </xf>
    <xf numFmtId="43" fontId="26" fillId="25" borderId="21" xfId="28" applyFont="1" applyFill="1" applyBorder="1" applyAlignment="1">
      <alignment vertical="center" wrapText="1"/>
    </xf>
    <xf numFmtId="9" fontId="26" fillId="25" borderId="21" xfId="44" applyFont="1" applyFill="1" applyBorder="1" applyAlignment="1">
      <alignment vertical="center" wrapText="1"/>
    </xf>
    <xf numFmtId="43" fontId="35" fillId="0" borderId="0" xfId="0" applyNumberFormat="1" applyFont="1"/>
    <xf numFmtId="0" fontId="35" fillId="0" borderId="0" xfId="0" applyFont="1"/>
    <xf numFmtId="164" fontId="35" fillId="0" borderId="0" xfId="0" applyNumberFormat="1" applyFont="1"/>
    <xf numFmtId="0" fontId="26" fillId="0" borderId="10" xfId="40" applyFont="1" applyFill="1" applyBorder="1" applyAlignment="1">
      <alignment horizontal="right" vertical="center" wrapText="1"/>
    </xf>
    <xf numFmtId="0" fontId="27" fillId="24" borderId="24" xfId="41" applyFont="1" applyFill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</xf>
    <xf numFmtId="10" fontId="31" fillId="24" borderId="10" xfId="40" applyNumberFormat="1" applyFont="1" applyFill="1" applyBorder="1" applyAlignment="1">
      <alignment horizontal="center" vertical="center" wrapText="1"/>
    </xf>
    <xf numFmtId="0" fontId="31" fillId="24" borderId="22" xfId="40" applyFont="1" applyFill="1" applyBorder="1" applyAlignment="1">
      <alignment horizontal="center" vertical="center" wrapText="1"/>
    </xf>
    <xf numFmtId="0" fontId="31" fillId="24" borderId="34" xfId="40" applyFont="1" applyFill="1" applyBorder="1" applyAlignment="1">
      <alignment horizontal="center" vertical="center" wrapText="1"/>
    </xf>
    <xf numFmtId="0" fontId="26" fillId="0" borderId="28" xfId="39" applyFont="1" applyFill="1" applyBorder="1" applyAlignment="1">
      <alignment horizontal="left" vertical="center" wrapText="1"/>
    </xf>
    <xf numFmtId="0" fontId="31" fillId="24" borderId="11" xfId="40" applyFont="1" applyFill="1" applyBorder="1" applyAlignment="1">
      <alignment horizontal="center" vertical="center" wrapText="1"/>
    </xf>
    <xf numFmtId="43" fontId="31" fillId="24" borderId="10" xfId="28" applyFont="1" applyFill="1" applyBorder="1" applyAlignment="1">
      <alignment horizontal="center" vertical="center" wrapText="1"/>
    </xf>
    <xf numFmtId="0" fontId="26" fillId="0" borderId="0" xfId="40" applyFont="1" applyAlignment="1">
      <alignment horizontal="left" vertical="center" wrapText="1"/>
    </xf>
    <xf numFmtId="0" fontId="26" fillId="0" borderId="10" xfId="41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Alignment="1">
      <alignment horizontal="left" vertical="center" wrapText="1"/>
    </xf>
    <xf numFmtId="0" fontId="26" fillId="0" borderId="35" xfId="41" applyFont="1" applyBorder="1" applyAlignment="1">
      <alignment horizontal="center" vertical="center"/>
    </xf>
    <xf numFmtId="0" fontId="26" fillId="0" borderId="36" xfId="41" applyFont="1" applyBorder="1" applyAlignment="1">
      <alignment horizontal="center" vertical="center"/>
    </xf>
    <xf numFmtId="0" fontId="26" fillId="0" borderId="37" xfId="41" applyFont="1" applyBorder="1" applyAlignment="1">
      <alignment horizontal="center" vertical="center"/>
    </xf>
    <xf numFmtId="0" fontId="27" fillId="24" borderId="38" xfId="41" applyFont="1" applyFill="1" applyBorder="1" applyAlignment="1">
      <alignment horizontal="center" vertical="center" wrapText="1"/>
    </xf>
    <xf numFmtId="0" fontId="27" fillId="24" borderId="39" xfId="41" applyFont="1" applyFill="1" applyBorder="1" applyAlignment="1">
      <alignment horizontal="center" vertical="center" wrapText="1"/>
    </xf>
    <xf numFmtId="0" fontId="27" fillId="24" borderId="24" xfId="41" applyFont="1" applyFill="1" applyBorder="1" applyAlignment="1">
      <alignment horizontal="center" vertical="center" wrapText="1"/>
    </xf>
    <xf numFmtId="0" fontId="28" fillId="0" borderId="40" xfId="41" applyFont="1" applyFill="1" applyBorder="1" applyAlignment="1">
      <alignment horizontal="center" vertical="center" wrapText="1"/>
    </xf>
    <xf numFmtId="0" fontId="33" fillId="0" borderId="21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7" fillId="24" borderId="16" xfId="41" applyFont="1" applyFill="1" applyBorder="1" applyAlignment="1">
      <alignment horizontal="center" vertical="center" wrapText="1"/>
    </xf>
    <xf numFmtId="0" fontId="27" fillId="24" borderId="17" xfId="41" applyFont="1" applyFill="1" applyBorder="1" applyAlignment="1">
      <alignment horizontal="center" vertical="center" wrapText="1"/>
    </xf>
    <xf numFmtId="14" fontId="26" fillId="0" borderId="20" xfId="41" applyNumberFormat="1" applyFont="1" applyFill="1" applyBorder="1" applyAlignment="1">
      <alignment horizontal="center" vertical="center" wrapText="1"/>
    </xf>
    <xf numFmtId="14" fontId="26" fillId="0" borderId="14" xfId="41" applyNumberFormat="1" applyFont="1" applyFill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 wrapText="1"/>
    </xf>
    <xf numFmtId="0" fontId="31" fillId="24" borderId="41" xfId="40" applyFont="1" applyFill="1" applyBorder="1" applyAlignment="1">
      <alignment horizontal="center" vertical="center" wrapText="1"/>
    </xf>
    <xf numFmtId="0" fontId="31" fillId="24" borderId="42" xfId="40" applyFont="1" applyFill="1" applyBorder="1" applyAlignment="1">
      <alignment horizontal="center" vertical="center" wrapText="1"/>
    </xf>
    <xf numFmtId="0" fontId="31" fillId="24" borderId="46" xfId="40" applyFont="1" applyFill="1" applyBorder="1" applyAlignment="1">
      <alignment horizontal="center" vertical="center" wrapText="1"/>
    </xf>
    <xf numFmtId="0" fontId="31" fillId="24" borderId="47" xfId="40" applyFont="1" applyFill="1" applyBorder="1" applyAlignment="1">
      <alignment horizontal="center" vertical="center" wrapText="1"/>
    </xf>
    <xf numFmtId="43" fontId="26" fillId="0" borderId="48" xfId="28" applyFont="1" applyFill="1" applyBorder="1" applyAlignment="1">
      <alignment horizontal="center" vertical="center" wrapText="1"/>
    </xf>
    <xf numFmtId="43" fontId="26" fillId="0" borderId="49" xfId="28" applyFont="1" applyFill="1" applyBorder="1" applyAlignment="1">
      <alignment horizontal="center" vertical="center" wrapText="1"/>
    </xf>
    <xf numFmtId="0" fontId="30" fillId="24" borderId="15" xfId="40" applyFont="1" applyFill="1" applyBorder="1" applyAlignment="1">
      <alignment horizontal="left" vertical="center" wrapText="1"/>
    </xf>
    <xf numFmtId="0" fontId="30" fillId="24" borderId="16" xfId="40" applyFont="1" applyFill="1" applyBorder="1" applyAlignment="1">
      <alignment horizontal="left" vertical="center" wrapText="1"/>
    </xf>
    <xf numFmtId="0" fontId="30" fillId="24" borderId="17" xfId="40" applyFont="1" applyFill="1" applyBorder="1" applyAlignment="1">
      <alignment horizontal="left" vertical="center" wrapText="1"/>
    </xf>
    <xf numFmtId="0" fontId="31" fillId="24" borderId="12" xfId="40" applyFont="1" applyFill="1" applyBorder="1" applyAlignment="1">
      <alignment horizontal="center" vertical="center" wrapText="1"/>
    </xf>
    <xf numFmtId="0" fontId="31" fillId="24" borderId="11" xfId="40" applyFont="1" applyFill="1" applyBorder="1" applyAlignment="1">
      <alignment horizontal="center" vertical="center" wrapText="1"/>
    </xf>
    <xf numFmtId="0" fontId="31" fillId="24" borderId="10" xfId="40" applyFont="1" applyFill="1" applyBorder="1" applyAlignment="1">
      <alignment horizontal="center" vertical="center"/>
    </xf>
    <xf numFmtId="0" fontId="26" fillId="0" borderId="44" xfId="39" applyFont="1" applyFill="1" applyBorder="1" applyAlignment="1">
      <alignment horizontal="left" vertical="center" wrapText="1"/>
    </xf>
    <xf numFmtId="0" fontId="26" fillId="0" borderId="28" xfId="39" applyFont="1" applyFill="1" applyBorder="1" applyAlignment="1">
      <alignment horizontal="left" vertical="center" wrapText="1"/>
    </xf>
    <xf numFmtId="0" fontId="28" fillId="0" borderId="48" xfId="40" applyFont="1" applyFill="1" applyBorder="1" applyAlignment="1">
      <alignment horizontal="center" vertical="center" wrapText="1"/>
    </xf>
    <xf numFmtId="0" fontId="28" fillId="0" borderId="49" xfId="40" applyFont="1" applyFill="1" applyBorder="1" applyAlignment="1">
      <alignment horizontal="center" vertical="center" wrapText="1"/>
    </xf>
    <xf numFmtId="0" fontId="28" fillId="0" borderId="41" xfId="40" applyFont="1" applyFill="1" applyBorder="1" applyAlignment="1">
      <alignment horizontal="left" vertical="center" wrapText="1"/>
    </xf>
    <xf numFmtId="0" fontId="28" fillId="0" borderId="43" xfId="40" applyFont="1" applyFill="1" applyBorder="1" applyAlignment="1">
      <alignment horizontal="left" vertical="center" wrapText="1"/>
    </xf>
    <xf numFmtId="0" fontId="28" fillId="0" borderId="42" xfId="40" applyFont="1" applyFill="1" applyBorder="1" applyAlignment="1">
      <alignment horizontal="left" vertical="center" wrapText="1"/>
    </xf>
    <xf numFmtId="43" fontId="31" fillId="24" borderId="10" xfId="28" applyFont="1" applyFill="1" applyBorder="1" applyAlignment="1">
      <alignment horizontal="center" vertical="center" wrapText="1"/>
    </xf>
    <xf numFmtId="0" fontId="31" fillId="24" borderId="44" xfId="40" applyFont="1" applyFill="1" applyBorder="1" applyAlignment="1">
      <alignment horizontal="center" vertical="center"/>
    </xf>
    <xf numFmtId="0" fontId="31" fillId="24" borderId="45" xfId="40" applyFont="1" applyFill="1" applyBorder="1" applyAlignment="1">
      <alignment horizontal="center" vertical="center"/>
    </xf>
    <xf numFmtId="0" fontId="31" fillId="24" borderId="28" xfId="40" applyFont="1" applyFill="1" applyBorder="1" applyAlignment="1">
      <alignment horizontal="center" vertical="center"/>
    </xf>
    <xf numFmtId="10" fontId="31" fillId="24" borderId="10" xfId="40" applyNumberFormat="1" applyFont="1" applyFill="1" applyBorder="1" applyAlignment="1">
      <alignment horizontal="center" vertical="center" wrapText="1"/>
    </xf>
    <xf numFmtId="0" fontId="31" fillId="24" borderId="22" xfId="40" applyFont="1" applyFill="1" applyBorder="1" applyAlignment="1">
      <alignment horizontal="center" vertical="center" wrapText="1"/>
    </xf>
    <xf numFmtId="0" fontId="31" fillId="24" borderId="34" xfId="4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8" fontId="0" fillId="0" borderId="0" xfId="0" applyNumberFormat="1"/>
  </cellXfs>
  <cellStyles count="4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Millares 2 3" xfId="37" xr:uid="{00000000-0005-0000-0000-000024000000}"/>
    <cellStyle name="Neutral 2" xfId="38" xr:uid="{00000000-0005-0000-0000-000025000000}"/>
    <cellStyle name="Normal" xfId="0" builtinId="0"/>
    <cellStyle name="Normal 10" xfId="39" xr:uid="{00000000-0005-0000-0000-000027000000}"/>
    <cellStyle name="Normal 2" xfId="40" xr:uid="{00000000-0005-0000-0000-000028000000}"/>
    <cellStyle name="Normal 3" xfId="41" xr:uid="{00000000-0005-0000-0000-000029000000}"/>
    <cellStyle name="Note 2" xfId="42" xr:uid="{00000000-0005-0000-0000-00002A000000}"/>
    <cellStyle name="Output 2" xfId="43" xr:uid="{00000000-0005-0000-0000-00002B000000}"/>
    <cellStyle name="Percent" xfId="44" builtinId="5"/>
    <cellStyle name="Title 2" xfId="45" xr:uid="{00000000-0005-0000-0000-00002D000000}"/>
    <cellStyle name="Total 2" xfId="46" xr:uid="{00000000-0005-0000-0000-00002E000000}"/>
    <cellStyle name="Warning Text 2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2"/>
  <sheetViews>
    <sheetView workbookViewId="0" xr3:uid="{AEA406A1-0E4B-5B11-9CD5-51D6E497D94C}">
      <selection activeCell="B1" sqref="B1"/>
    </sheetView>
  </sheetViews>
  <sheetFormatPr defaultColWidth="11.42578125" defaultRowHeight="14.45"/>
  <cols>
    <col min="1" max="1" width="11.42578125" customWidth="1"/>
    <col min="2" max="2" width="55" customWidth="1"/>
    <col min="3" max="3" width="45.7109375" bestFit="1" customWidth="1"/>
    <col min="4" max="4" width="30.85546875" bestFit="1" customWidth="1"/>
    <col min="5" max="5" width="11.42578125" customWidth="1"/>
    <col min="6" max="6" width="38.42578125" customWidth="1"/>
  </cols>
  <sheetData>
    <row r="1" spans="2:4" ht="15" thickBot="1">
      <c r="B1" s="11"/>
      <c r="C1" s="11"/>
      <c r="D1" s="11"/>
    </row>
    <row r="2" spans="2:4">
      <c r="B2" s="12" t="s">
        <v>0</v>
      </c>
      <c r="C2" s="13" t="s">
        <v>1</v>
      </c>
      <c r="D2" s="14" t="s">
        <v>2</v>
      </c>
    </row>
    <row r="3" spans="2:4">
      <c r="B3" s="134" t="s">
        <v>3</v>
      </c>
      <c r="C3" s="40" t="s">
        <v>4</v>
      </c>
      <c r="D3" s="41" t="s">
        <v>5</v>
      </c>
    </row>
    <row r="4" spans="2:4">
      <c r="B4" s="134"/>
      <c r="C4" s="40" t="s">
        <v>6</v>
      </c>
      <c r="D4" s="41" t="s">
        <v>7</v>
      </c>
    </row>
    <row r="5" spans="2:4">
      <c r="B5" s="135"/>
      <c r="C5" s="40" t="s">
        <v>8</v>
      </c>
      <c r="D5" s="41" t="s">
        <v>9</v>
      </c>
    </row>
    <row r="6" spans="2:4">
      <c r="B6" s="135"/>
      <c r="C6" s="40" t="s">
        <v>10</v>
      </c>
      <c r="D6" s="41" t="s">
        <v>11</v>
      </c>
    </row>
    <row r="7" spans="2:4">
      <c r="B7" s="135"/>
      <c r="C7" s="40" t="s">
        <v>12</v>
      </c>
      <c r="D7" s="41" t="s">
        <v>13</v>
      </c>
    </row>
    <row r="8" spans="2:4">
      <c r="B8" s="135"/>
      <c r="C8" s="40" t="s">
        <v>14</v>
      </c>
      <c r="D8" s="41" t="s">
        <v>15</v>
      </c>
    </row>
    <row r="9" spans="2:4">
      <c r="B9" s="135"/>
      <c r="C9" s="40" t="s">
        <v>16</v>
      </c>
      <c r="D9" s="41" t="s">
        <v>17</v>
      </c>
    </row>
    <row r="10" spans="2:4">
      <c r="B10" s="135"/>
      <c r="C10" s="40" t="s">
        <v>18</v>
      </c>
      <c r="D10" s="41" t="s">
        <v>19</v>
      </c>
    </row>
    <row r="11" spans="2:4">
      <c r="B11" s="135"/>
      <c r="C11" s="40" t="s">
        <v>20</v>
      </c>
      <c r="D11" s="41" t="s">
        <v>21</v>
      </c>
    </row>
    <row r="12" spans="2:4">
      <c r="B12" s="135"/>
      <c r="C12" s="40" t="s">
        <v>22</v>
      </c>
      <c r="D12" s="41" t="s">
        <v>23</v>
      </c>
    </row>
    <row r="13" spans="2:4">
      <c r="B13" s="135"/>
      <c r="C13" s="40" t="s">
        <v>24</v>
      </c>
      <c r="D13" s="41" t="s">
        <v>25</v>
      </c>
    </row>
    <row r="14" spans="2:4">
      <c r="B14" s="135"/>
      <c r="C14" s="40" t="s">
        <v>26</v>
      </c>
      <c r="D14" s="41" t="s">
        <v>27</v>
      </c>
    </row>
    <row r="15" spans="2:4">
      <c r="B15" s="135"/>
      <c r="C15" s="40" t="s">
        <v>28</v>
      </c>
      <c r="D15" s="41" t="s">
        <v>29</v>
      </c>
    </row>
    <row r="16" spans="2:4">
      <c r="B16" s="135"/>
      <c r="C16" s="40" t="s">
        <v>30</v>
      </c>
      <c r="D16" s="41" t="s">
        <v>31</v>
      </c>
    </row>
    <row r="17" spans="2:4">
      <c r="B17" s="135"/>
      <c r="C17" s="40" t="s">
        <v>32</v>
      </c>
      <c r="D17" s="41" t="s">
        <v>33</v>
      </c>
    </row>
    <row r="18" spans="2:4">
      <c r="B18" s="135"/>
      <c r="C18" s="40" t="s">
        <v>34</v>
      </c>
      <c r="D18" s="41" t="s">
        <v>35</v>
      </c>
    </row>
    <row r="19" spans="2:4">
      <c r="B19" s="135"/>
      <c r="C19" s="40" t="s">
        <v>36</v>
      </c>
      <c r="D19" s="41" t="s">
        <v>37</v>
      </c>
    </row>
    <row r="20" spans="2:4">
      <c r="B20" s="135"/>
      <c r="C20" s="40" t="s">
        <v>38</v>
      </c>
      <c r="D20" s="41" t="s">
        <v>39</v>
      </c>
    </row>
    <row r="21" spans="2:4">
      <c r="B21" s="135"/>
      <c r="C21" s="40" t="s">
        <v>40</v>
      </c>
      <c r="D21" s="41" t="s">
        <v>41</v>
      </c>
    </row>
    <row r="22" spans="2:4">
      <c r="B22" s="135"/>
      <c r="C22" s="40" t="s">
        <v>42</v>
      </c>
      <c r="D22" s="41" t="s">
        <v>43</v>
      </c>
    </row>
    <row r="23" spans="2:4">
      <c r="B23" s="135"/>
      <c r="C23" s="40" t="s">
        <v>44</v>
      </c>
      <c r="D23" s="41" t="s">
        <v>45</v>
      </c>
    </row>
    <row r="25" spans="2:4" ht="49.5" customHeight="1">
      <c r="B25" s="136" t="s">
        <v>46</v>
      </c>
      <c r="C25" s="136"/>
      <c r="D25" s="11"/>
    </row>
    <row r="26" spans="2:4" ht="15" thickBot="1">
      <c r="B26" s="11"/>
      <c r="C26" s="11"/>
      <c r="D26" s="11"/>
    </row>
    <row r="27" spans="2:4">
      <c r="B27" s="15" t="s">
        <v>47</v>
      </c>
      <c r="C27" s="16" t="s">
        <v>48</v>
      </c>
      <c r="D27" s="17"/>
    </row>
    <row r="28" spans="2:4">
      <c r="B28" s="137" t="s">
        <v>49</v>
      </c>
      <c r="C28" s="42" t="str">
        <f>+'Plan de Adquisiciones'!A24</f>
        <v>Componente I. Expansión y reforzamiento del SNT</v>
      </c>
      <c r="D28" s="17"/>
    </row>
    <row r="29" spans="2:4">
      <c r="B29" s="138"/>
      <c r="C29" s="42" t="str">
        <f>+'Plan de Adquisiciones'!A25</f>
        <v>Componente II. Expansión y modernización del SND</v>
      </c>
      <c r="D29" s="11"/>
    </row>
    <row r="30" spans="2:4" ht="27.6">
      <c r="B30" s="138"/>
      <c r="C30" s="42" t="str">
        <f>+'Plan de Adquisiciones'!A26</f>
        <v>Componente III. Apoyo a la Implementación del PLANEE y Desarrollo de Capacidades Institucionales</v>
      </c>
      <c r="D30" s="11"/>
    </row>
    <row r="31" spans="2:4" ht="15" thickBot="1">
      <c r="B31" s="139"/>
      <c r="C31" s="43" t="str">
        <f>+'Plan de Adquisiciones'!A27</f>
        <v>Administración del Programa</v>
      </c>
    </row>
    <row r="32" spans="2:4" ht="54" customHeight="1">
      <c r="B32" s="133" t="s">
        <v>50</v>
      </c>
      <c r="C32" s="133"/>
    </row>
  </sheetData>
  <mergeCells count="4">
    <mergeCell ref="B32:C32"/>
    <mergeCell ref="B3:B23"/>
    <mergeCell ref="B25:C25"/>
    <mergeCell ref="B28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workbookViewId="0" xr3:uid="{958C4451-9541-5A59-BF78-D2F731DF1C81}">
      <selection activeCell="C37" sqref="C37"/>
    </sheetView>
  </sheetViews>
  <sheetFormatPr defaultColWidth="11.42578125" defaultRowHeight="14.45"/>
  <cols>
    <col min="1" max="1" width="42.28515625" customWidth="1"/>
    <col min="2" max="2" width="35.140625" customWidth="1"/>
    <col min="3" max="3" width="33.42578125" customWidth="1"/>
    <col min="4" max="4" width="11.42578125" customWidth="1"/>
  </cols>
  <sheetData>
    <row r="1" spans="1:3" ht="15" thickBot="1">
      <c r="A1" s="144" t="s">
        <v>51</v>
      </c>
      <c r="B1" s="144"/>
      <c r="C1" s="144"/>
    </row>
    <row r="2" spans="1:3" ht="15.6">
      <c r="A2" s="145" t="s">
        <v>52</v>
      </c>
      <c r="B2" s="146"/>
      <c r="C2" s="147"/>
    </row>
    <row r="3" spans="1:3" ht="15.6">
      <c r="A3" s="3" t="s">
        <v>53</v>
      </c>
      <c r="B3" s="4" t="s">
        <v>54</v>
      </c>
      <c r="C3" s="5" t="s">
        <v>55</v>
      </c>
    </row>
    <row r="4" spans="1:3" ht="15" thickBot="1">
      <c r="A4" s="6" t="s">
        <v>56</v>
      </c>
      <c r="B4" s="38">
        <v>2017</v>
      </c>
      <c r="C4" s="39">
        <v>2018</v>
      </c>
    </row>
    <row r="5" spans="1:3" ht="15" thickBot="1">
      <c r="A5" s="143"/>
      <c r="B5" s="143"/>
      <c r="C5" s="143"/>
    </row>
    <row r="6" spans="1:3" ht="15.6">
      <c r="A6" s="145" t="s">
        <v>57</v>
      </c>
      <c r="B6" s="146"/>
      <c r="C6" s="147"/>
    </row>
    <row r="7" spans="1:3" ht="15" thickBot="1">
      <c r="A7" s="6" t="s">
        <v>58</v>
      </c>
      <c r="B7" s="148">
        <v>42936</v>
      </c>
      <c r="C7" s="149"/>
    </row>
    <row r="8" spans="1:3" ht="15" thickBot="1">
      <c r="A8" s="143"/>
      <c r="B8" s="143"/>
      <c r="C8" s="143"/>
    </row>
    <row r="9" spans="1:3" ht="15.6">
      <c r="A9" s="145" t="s">
        <v>59</v>
      </c>
      <c r="B9" s="146"/>
      <c r="C9" s="147"/>
    </row>
    <row r="10" spans="1:3" ht="31.15">
      <c r="A10" s="3" t="s">
        <v>60</v>
      </c>
      <c r="B10" s="4" t="s">
        <v>61</v>
      </c>
      <c r="C10" s="5" t="s">
        <v>62</v>
      </c>
    </row>
    <row r="11" spans="1:3">
      <c r="A11" s="7" t="s">
        <v>63</v>
      </c>
      <c r="B11" s="18">
        <f>+'Detalle Plan de Adquisicion'!I134</f>
        <v>213815000</v>
      </c>
      <c r="C11" s="19">
        <f>+'Detalle Plan de Adquisicion'!K134</f>
        <v>298771304</v>
      </c>
    </row>
    <row r="12" spans="1:3">
      <c r="A12" s="7" t="s">
        <v>64</v>
      </c>
      <c r="B12" s="18">
        <f>+'Detalle Plan de Adquisicion'!I145</f>
        <v>1785000</v>
      </c>
      <c r="C12" s="19">
        <f>+'Detalle Plan de Adquisicion'!K145</f>
        <v>3674871</v>
      </c>
    </row>
    <row r="13" spans="1:3">
      <c r="A13" s="7" t="s">
        <v>65</v>
      </c>
      <c r="B13" s="18">
        <f>+'Detalle Plan de Adquisicion'!I150</f>
        <v>0</v>
      </c>
      <c r="C13" s="19">
        <f>+'Detalle Plan de Adquisicion'!K150</f>
        <v>0</v>
      </c>
    </row>
    <row r="14" spans="1:3">
      <c r="A14" s="7" t="s">
        <v>66</v>
      </c>
      <c r="B14" s="18">
        <f>+'Detalle Plan de Adquisicion'!I180</f>
        <v>0</v>
      </c>
      <c r="C14" s="19">
        <f>+'Detalle Plan de Adquisicion'!K180</f>
        <v>0</v>
      </c>
    </row>
    <row r="15" spans="1:3">
      <c r="A15" s="7" t="s">
        <v>67</v>
      </c>
      <c r="B15" s="18">
        <f>+'Detalle Plan de Adquisicion'!I191</f>
        <v>0</v>
      </c>
      <c r="C15" s="19">
        <f>+'Detalle Plan de Adquisicion'!L191</f>
        <v>0</v>
      </c>
    </row>
    <row r="16" spans="1:3">
      <c r="A16" s="7" t="s">
        <v>68</v>
      </c>
      <c r="B16" s="18">
        <f>+'Detalle Plan de Adquisicion'!I167+'Detalle Plan de Adquisicion'!H175</f>
        <v>4400000</v>
      </c>
      <c r="C16" s="19">
        <f>+'Detalle Plan de Adquisicion'!K167+'Detalle Plan de Adquisicion'!J175</f>
        <v>6628701</v>
      </c>
    </row>
    <row r="17" spans="1:4">
      <c r="A17" s="8" t="s">
        <v>69</v>
      </c>
      <c r="B17" s="18">
        <f>+'Detalle Plan de Adquisicion'!I186</f>
        <v>0</v>
      </c>
      <c r="C17" s="19">
        <f>+'Detalle Plan de Adquisicion'!K186</f>
        <v>0</v>
      </c>
    </row>
    <row r="18" spans="1:4">
      <c r="A18" s="7" t="s">
        <v>70</v>
      </c>
      <c r="B18" s="18">
        <v>0</v>
      </c>
      <c r="C18" s="19">
        <v>0</v>
      </c>
    </row>
    <row r="19" spans="1:4">
      <c r="A19" s="8" t="s">
        <v>71</v>
      </c>
      <c r="B19" s="18">
        <v>0</v>
      </c>
      <c r="C19" s="19">
        <v>0</v>
      </c>
    </row>
    <row r="20" spans="1:4" ht="16.149999999999999" thickBot="1">
      <c r="A20" s="9" t="s">
        <v>72</v>
      </c>
      <c r="B20" s="10">
        <f>SUM(B11:B19)</f>
        <v>220000000</v>
      </c>
      <c r="C20" s="10">
        <f>SUM(C11:C19)</f>
        <v>309074876</v>
      </c>
    </row>
    <row r="21" spans="1:4" ht="15" thickBot="1"/>
    <row r="22" spans="1:4" ht="16.149999999999999" thickBot="1">
      <c r="A22" s="140" t="s">
        <v>73</v>
      </c>
      <c r="B22" s="141"/>
      <c r="C22" s="142"/>
    </row>
    <row r="23" spans="1:4" ht="31.9" thickBot="1">
      <c r="A23" s="54" t="s">
        <v>74</v>
      </c>
      <c r="B23" s="50" t="s">
        <v>61</v>
      </c>
      <c r="C23" s="125" t="s">
        <v>75</v>
      </c>
    </row>
    <row r="24" spans="1:4">
      <c r="A24" s="44" t="s">
        <v>76</v>
      </c>
      <c r="B24" s="51">
        <f>+'Detalle Plan de Adquisicion'!I5+'Detalle Plan de Adquisicion'!I6+'Detalle Plan de Adquisicion'!I7+'Detalle Plan de Adquisicion'!I139+'Detalle Plan de Adquisicion'!I140+'Detalle Plan de Adquisicion'!I141+'Detalle Plan de Adquisicion'!I142+'Detalle Plan de Adquisicion'!I155+'Detalle Plan de Adquisicion'!I156+'Detalle Plan de Adquisicion'!I157+'Detalle Plan de Adquisicion'!I158+'Detalle Plan de Adquisicion'!I159</f>
        <v>111364327</v>
      </c>
      <c r="C24" s="51">
        <f>+'Detalle Plan de Adquisicion'!K5+'Detalle Plan de Adquisicion'!K6+'Detalle Plan de Adquisicion'!K7+'Detalle Plan de Adquisicion'!K139+'Detalle Plan de Adquisicion'!K140+'Detalle Plan de Adquisicion'!K141+'Detalle Plan de Adquisicion'!K142+'Detalle Plan de Adquisicion'!K155+'Detalle Plan de Adquisicion'!K156+'Detalle Plan de Adquisicion'!K157+'Detalle Plan de Adquisicion'!K158+'Detalle Plan de Adquisicion'!K159</f>
        <v>182927815</v>
      </c>
    </row>
    <row r="25" spans="1:4">
      <c r="A25" s="44" t="s">
        <v>77</v>
      </c>
      <c r="B25" s="52">
        <f>+A31+A32</f>
        <v>104235673</v>
      </c>
      <c r="C25" s="19">
        <f>+C31+C32</f>
        <v>121219061</v>
      </c>
    </row>
    <row r="26" spans="1:4" ht="27.6">
      <c r="A26" s="44" t="s">
        <v>78</v>
      </c>
      <c r="B26" s="52">
        <f>SUM('Detalle Plan de Adquisicion'!I160:I164)</f>
        <v>3400000</v>
      </c>
      <c r="C26" s="19">
        <f>SUM('Detalle Plan de Adquisicion'!K160:K164)</f>
        <v>3808000</v>
      </c>
    </row>
    <row r="27" spans="1:4" ht="15" thickBot="1">
      <c r="A27" s="55" t="s">
        <v>79</v>
      </c>
      <c r="B27" s="52">
        <f>+'Detalle Plan de Adquisicion'!I165+'Detalle Plan de Adquisicion'!I166+'Detalle Plan de Adquisicion'!H173+'Detalle Plan de Adquisicion'!H172+'Detalle Plan de Adquisicion'!H174</f>
        <v>1000000</v>
      </c>
      <c r="C27" s="48">
        <f>+'Detalle Plan de Adquisicion'!K165+'Detalle Plan de Adquisicion'!K166+'Detalle Plan de Adquisicion'!J172+'Detalle Plan de Adquisicion'!J173+'Detalle Plan de Adquisicion'!J174</f>
        <v>1120000</v>
      </c>
    </row>
    <row r="28" spans="1:4" ht="16.149999999999999" thickBot="1">
      <c r="A28" s="56" t="s">
        <v>72</v>
      </c>
      <c r="B28" s="53">
        <f>SUM(B24:B27)</f>
        <v>220000000</v>
      </c>
      <c r="C28" s="49">
        <f>SUM(C24:C27)</f>
        <v>309074876</v>
      </c>
      <c r="D28" s="45"/>
    </row>
    <row r="30" spans="1:4">
      <c r="B30" s="61"/>
      <c r="C30" s="62"/>
    </row>
    <row r="31" spans="1:4" ht="15">
      <c r="A31" s="121">
        <f>SUM('Detalle Plan de Adquisicion'!I8:I133)</f>
        <v>102450673</v>
      </c>
      <c r="B31" s="121">
        <f>SUM('Detalle Plan de Adquisicion'!J8:J133)</f>
        <v>16869188</v>
      </c>
      <c r="C31" s="121">
        <f>SUM('Detalle Plan de Adquisicion'!K8:K133)</f>
        <v>119319861</v>
      </c>
    </row>
    <row r="32" spans="1:4">
      <c r="A32" s="121">
        <f>SUM('Detalle Plan de Adquisicion'!I143:I144)</f>
        <v>1785000</v>
      </c>
      <c r="B32" s="121">
        <f>SUM('Detalle Plan de Adquisicion'!J143:J144)</f>
        <v>114200</v>
      </c>
      <c r="C32" s="121">
        <f>SUM('Detalle Plan de Adquisicion'!K143:K144)</f>
        <v>1899200</v>
      </c>
    </row>
    <row r="33" spans="1:3">
      <c r="A33" s="122"/>
      <c r="B33" s="122"/>
      <c r="C33" s="123"/>
    </row>
    <row r="34" spans="1:3">
      <c r="B34" s="58"/>
    </row>
    <row r="35" spans="1:3">
      <c r="C35" s="45"/>
    </row>
    <row r="37" spans="1:3">
      <c r="C37" s="179"/>
    </row>
    <row r="38" spans="1:3">
      <c r="C38" t="s">
        <v>80</v>
      </c>
    </row>
  </sheetData>
  <mergeCells count="8">
    <mergeCell ref="A22:C22"/>
    <mergeCell ref="A8:C8"/>
    <mergeCell ref="A1:C1"/>
    <mergeCell ref="A9:C9"/>
    <mergeCell ref="A2:C2"/>
    <mergeCell ref="A6:C6"/>
    <mergeCell ref="B7:C7"/>
    <mergeCell ref="A5:C5"/>
  </mergeCells>
  <pageMargins left="0.7" right="0.7" top="0.75" bottom="0.75" header="0.3" footer="0.3"/>
  <ignoredErrors>
    <ignoredError sqref="B31:B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97"/>
  <sheetViews>
    <sheetView tabSelected="1" topLeftCell="F137" zoomScale="85" zoomScaleNormal="85" workbookViewId="0" xr3:uid="{842E5F09-E766-5B8D-85AF-A39847EA96FD}">
      <selection activeCell="J157" sqref="J157"/>
    </sheetView>
  </sheetViews>
  <sheetFormatPr defaultColWidth="11.42578125" defaultRowHeight="13.9"/>
  <cols>
    <col min="1" max="1" width="27.140625" style="70" customWidth="1"/>
    <col min="2" max="2" width="51.85546875" style="70" customWidth="1"/>
    <col min="3" max="3" width="43" style="70" customWidth="1"/>
    <col min="4" max="4" width="27.28515625" style="70" customWidth="1"/>
    <col min="5" max="5" width="19.7109375" style="70" customWidth="1"/>
    <col min="6" max="6" width="33.28515625" style="77" customWidth="1"/>
    <col min="7" max="8" width="16.7109375" style="82" bestFit="1" customWidth="1"/>
    <col min="9" max="9" width="16.5703125" style="82" bestFit="1" customWidth="1"/>
    <col min="10" max="10" width="17.28515625" style="82" bestFit="1" customWidth="1"/>
    <col min="11" max="11" width="25.28515625" style="73" customWidth="1"/>
    <col min="12" max="12" width="17.28515625" style="74" customWidth="1"/>
    <col min="13" max="13" width="15" style="74" customWidth="1"/>
    <col min="14" max="14" width="27" style="70" bestFit="1" customWidth="1"/>
    <col min="15" max="15" width="19.5703125" style="70" customWidth="1"/>
    <col min="16" max="16" width="15.5703125" style="70" customWidth="1"/>
    <col min="17" max="17" width="15" style="70" customWidth="1"/>
    <col min="18" max="18" width="14.85546875" style="70" customWidth="1"/>
    <col min="19" max="19" width="12.42578125" style="70" bestFit="1" customWidth="1"/>
    <col min="20" max="20" width="9.140625" style="70" customWidth="1"/>
    <col min="21" max="21" width="41.85546875" style="70" hidden="1" customWidth="1"/>
    <col min="22" max="22" width="20.140625" style="70" bestFit="1" customWidth="1"/>
    <col min="23" max="41" width="9.140625" style="70" customWidth="1"/>
    <col min="42" max="45" width="11.42578125" style="70" customWidth="1"/>
    <col min="46" max="16384" width="11.42578125" style="70"/>
  </cols>
  <sheetData>
    <row r="1" spans="1:24" ht="14.45" thickBo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  <c r="S1" s="28"/>
      <c r="T1" s="28"/>
      <c r="U1" s="29"/>
      <c r="V1" s="30"/>
      <c r="W1" s="28"/>
      <c r="X1" s="28"/>
    </row>
    <row r="2" spans="1:24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  <c r="S2" s="28"/>
      <c r="T2" s="28"/>
      <c r="U2" s="26" t="s">
        <v>82</v>
      </c>
      <c r="V2" s="30"/>
      <c r="W2" s="28"/>
      <c r="X2" s="28"/>
    </row>
    <row r="3" spans="1:24" ht="54" customHeight="1">
      <c r="A3" s="160" t="s">
        <v>83</v>
      </c>
      <c r="B3" s="150" t="s">
        <v>84</v>
      </c>
      <c r="C3" s="150" t="s">
        <v>85</v>
      </c>
      <c r="D3" s="150" t="s">
        <v>86</v>
      </c>
      <c r="E3" s="150" t="s">
        <v>87</v>
      </c>
      <c r="F3" s="150" t="s">
        <v>88</v>
      </c>
      <c r="G3" s="170" t="s">
        <v>89</v>
      </c>
      <c r="H3" s="170" t="s">
        <v>90</v>
      </c>
      <c r="I3" s="170" t="s">
        <v>91</v>
      </c>
      <c r="J3" s="170" t="s">
        <v>92</v>
      </c>
      <c r="K3" s="162" t="s">
        <v>93</v>
      </c>
      <c r="L3" s="162"/>
      <c r="M3" s="162"/>
      <c r="N3" s="126" t="s">
        <v>94</v>
      </c>
      <c r="O3" s="126" t="s">
        <v>95</v>
      </c>
      <c r="P3" s="150" t="s">
        <v>96</v>
      </c>
      <c r="Q3" s="150"/>
      <c r="R3" s="131" t="s">
        <v>97</v>
      </c>
      <c r="S3" s="28"/>
      <c r="T3" s="28"/>
      <c r="U3" s="26" t="s">
        <v>98</v>
      </c>
      <c r="V3" s="30"/>
      <c r="W3" s="28"/>
      <c r="X3" s="28"/>
    </row>
    <row r="4" spans="1:24" ht="27.6">
      <c r="A4" s="160"/>
      <c r="B4" s="150"/>
      <c r="C4" s="150"/>
      <c r="D4" s="150"/>
      <c r="E4" s="150"/>
      <c r="F4" s="150"/>
      <c r="G4" s="170"/>
      <c r="H4" s="170"/>
      <c r="I4" s="170"/>
      <c r="J4" s="170"/>
      <c r="K4" s="132" t="s">
        <v>99</v>
      </c>
      <c r="L4" s="127" t="s">
        <v>100</v>
      </c>
      <c r="M4" s="127" t="s">
        <v>101</v>
      </c>
      <c r="N4" s="126"/>
      <c r="O4" s="126"/>
      <c r="P4" s="126" t="s">
        <v>102</v>
      </c>
      <c r="Q4" s="126" t="s">
        <v>103</v>
      </c>
      <c r="R4" s="131"/>
      <c r="S4" s="28"/>
      <c r="T4" s="28"/>
      <c r="U4" s="71" t="s">
        <v>104</v>
      </c>
      <c r="V4" s="30"/>
      <c r="W4" s="28"/>
      <c r="X4" s="28"/>
    </row>
    <row r="5" spans="1:24" ht="63.75">
      <c r="A5" s="57" t="s">
        <v>105</v>
      </c>
      <c r="B5" s="72" t="s">
        <v>106</v>
      </c>
      <c r="C5" s="1"/>
      <c r="D5" s="1" t="s">
        <v>107</v>
      </c>
      <c r="E5" s="1"/>
      <c r="F5" s="88" t="s">
        <v>108</v>
      </c>
      <c r="G5" s="85">
        <v>5836552</v>
      </c>
      <c r="H5" s="85">
        <v>4107950</v>
      </c>
      <c r="I5" s="79">
        <f>+G5+H5</f>
        <v>9944502</v>
      </c>
      <c r="J5" s="79">
        <v>4373391</v>
      </c>
      <c r="K5" s="59">
        <f>+I5+J5</f>
        <v>14317893</v>
      </c>
      <c r="L5" s="37">
        <f>+I5/K5</f>
        <v>0.6945506576980286</v>
      </c>
      <c r="M5" s="37">
        <f>+J5/K5</f>
        <v>0.3054493423019714</v>
      </c>
      <c r="N5" s="130" t="s">
        <v>109</v>
      </c>
      <c r="O5" s="1" t="s">
        <v>110</v>
      </c>
      <c r="P5" s="46" t="s">
        <v>111</v>
      </c>
      <c r="Q5" s="46" t="s">
        <v>112</v>
      </c>
      <c r="R5" s="2"/>
      <c r="S5" s="64"/>
      <c r="T5" s="28"/>
      <c r="U5" s="26"/>
      <c r="V5" s="30"/>
      <c r="W5" s="28"/>
      <c r="X5" s="28"/>
    </row>
    <row r="6" spans="1:24" ht="114.75">
      <c r="A6" s="57" t="s">
        <v>105</v>
      </c>
      <c r="B6" s="72" t="s">
        <v>113</v>
      </c>
      <c r="C6" s="1" t="s">
        <v>114</v>
      </c>
      <c r="D6" s="1" t="s">
        <v>115</v>
      </c>
      <c r="E6" s="76">
        <v>4</v>
      </c>
      <c r="F6" s="88" t="s">
        <v>116</v>
      </c>
      <c r="G6" s="85">
        <f>16188300+13671120+22417863+21099001</f>
        <v>73376284</v>
      </c>
      <c r="H6" s="85">
        <f>11393837+9622167</f>
        <v>21016004</v>
      </c>
      <c r="I6" s="79">
        <f>+G6+H6</f>
        <v>94392288</v>
      </c>
      <c r="J6" s="79">
        <f>18417348+12805294+11939048+17196269</f>
        <v>60357959</v>
      </c>
      <c r="K6" s="59">
        <f>+I6+J6</f>
        <v>154750247</v>
      </c>
      <c r="L6" s="37">
        <f>+I6/K6</f>
        <v>0.60996534629117583</v>
      </c>
      <c r="M6" s="37">
        <f>+J6/K6</f>
        <v>0.39003465370882412</v>
      </c>
      <c r="N6" s="130" t="s">
        <v>109</v>
      </c>
      <c r="O6" s="1" t="s">
        <v>110</v>
      </c>
      <c r="P6" s="46" t="s">
        <v>117</v>
      </c>
      <c r="Q6" s="46" t="s">
        <v>118</v>
      </c>
      <c r="R6" s="2"/>
      <c r="S6" s="28"/>
      <c r="T6" s="28"/>
      <c r="U6" s="26" t="s">
        <v>119</v>
      </c>
      <c r="V6" s="30"/>
      <c r="W6" s="28"/>
      <c r="X6" s="28"/>
    </row>
    <row r="7" spans="1:24" ht="41.45">
      <c r="A7" s="57" t="s">
        <v>120</v>
      </c>
      <c r="B7" s="72" t="s">
        <v>121</v>
      </c>
      <c r="C7" s="1"/>
      <c r="D7" s="1" t="s">
        <v>107</v>
      </c>
      <c r="E7" s="1"/>
      <c r="F7" s="88" t="s">
        <v>122</v>
      </c>
      <c r="G7" s="85">
        <v>7027537</v>
      </c>
      <c r="H7" s="85">
        <v>0</v>
      </c>
      <c r="I7" s="79">
        <f>+G7+H7</f>
        <v>7027537</v>
      </c>
      <c r="J7" s="79">
        <v>3355766</v>
      </c>
      <c r="K7" s="59">
        <f>+I7+J7</f>
        <v>10383303</v>
      </c>
      <c r="L7" s="37">
        <f>+I7/K7</f>
        <v>0.67681131909566739</v>
      </c>
      <c r="M7" s="37">
        <f>+J7/K7</f>
        <v>0.32318868090433267</v>
      </c>
      <c r="N7" s="130" t="s">
        <v>109</v>
      </c>
      <c r="O7" s="1" t="s">
        <v>110</v>
      </c>
      <c r="P7" s="46" t="s">
        <v>123</v>
      </c>
      <c r="Q7" s="46" t="s">
        <v>124</v>
      </c>
      <c r="R7" s="2"/>
      <c r="S7" s="28"/>
      <c r="T7" s="28"/>
      <c r="U7" s="26"/>
      <c r="V7" s="30"/>
      <c r="W7" s="28"/>
      <c r="X7" s="28"/>
    </row>
    <row r="8" spans="1:24" ht="41.45">
      <c r="A8" s="57" t="s">
        <v>120</v>
      </c>
      <c r="B8" s="72" t="s">
        <v>125</v>
      </c>
      <c r="C8" s="1"/>
      <c r="D8" s="1" t="s">
        <v>126</v>
      </c>
      <c r="E8" s="1"/>
      <c r="F8" s="88" t="s">
        <v>127</v>
      </c>
      <c r="G8" s="85">
        <v>456539</v>
      </c>
      <c r="H8" s="85">
        <v>321328</v>
      </c>
      <c r="I8" s="79">
        <f t="shared" ref="I8:I71" si="0">+G8+H8</f>
        <v>777867</v>
      </c>
      <c r="J8" s="79">
        <v>101776</v>
      </c>
      <c r="K8" s="59">
        <f t="shared" ref="K8:K71" si="1">+I8+J8</f>
        <v>879643</v>
      </c>
      <c r="L8" s="37">
        <f t="shared" ref="L8:L71" si="2">+I8/K8</f>
        <v>0.8842985165572852</v>
      </c>
      <c r="M8" s="37">
        <f t="shared" ref="M8:M71" si="3">+J8/K8</f>
        <v>0.11570148344271483</v>
      </c>
      <c r="N8" s="130" t="s">
        <v>128</v>
      </c>
      <c r="O8" s="1" t="s">
        <v>129</v>
      </c>
      <c r="P8" s="46" t="s">
        <v>130</v>
      </c>
      <c r="Q8" s="46" t="s">
        <v>131</v>
      </c>
      <c r="R8" s="2"/>
      <c r="S8" s="28"/>
      <c r="T8" s="28"/>
      <c r="U8" s="26"/>
      <c r="V8" s="30"/>
      <c r="W8" s="28"/>
      <c r="X8" s="28"/>
    </row>
    <row r="9" spans="1:24" ht="55.15">
      <c r="A9" s="57" t="s">
        <v>120</v>
      </c>
      <c r="B9" s="72" t="s">
        <v>132</v>
      </c>
      <c r="C9" s="1"/>
      <c r="D9" s="1" t="s">
        <v>126</v>
      </c>
      <c r="E9" s="1"/>
      <c r="F9" s="88" t="s">
        <v>133</v>
      </c>
      <c r="G9" s="85">
        <v>633361</v>
      </c>
      <c r="H9" s="85">
        <v>445780</v>
      </c>
      <c r="I9" s="79">
        <f t="shared" si="0"/>
        <v>1079141</v>
      </c>
      <c r="J9" s="79">
        <v>141195</v>
      </c>
      <c r="K9" s="59">
        <f t="shared" si="1"/>
        <v>1220336</v>
      </c>
      <c r="L9" s="37">
        <f t="shared" si="2"/>
        <v>0.88429825884018831</v>
      </c>
      <c r="M9" s="37">
        <f t="shared" si="3"/>
        <v>0.11570174115981173</v>
      </c>
      <c r="N9" s="130" t="s">
        <v>134</v>
      </c>
      <c r="O9" s="1" t="s">
        <v>129</v>
      </c>
      <c r="P9" s="46" t="s">
        <v>130</v>
      </c>
      <c r="Q9" s="46" t="s">
        <v>131</v>
      </c>
      <c r="R9" s="2"/>
      <c r="S9" s="28"/>
      <c r="T9" s="28"/>
      <c r="U9" s="26"/>
      <c r="V9" s="30"/>
      <c r="W9" s="28"/>
      <c r="X9" s="28"/>
    </row>
    <row r="10" spans="1:24" ht="55.15">
      <c r="A10" s="57" t="s">
        <v>120</v>
      </c>
      <c r="B10" s="72" t="s">
        <v>135</v>
      </c>
      <c r="C10" s="1"/>
      <c r="D10" s="1" t="s">
        <v>126</v>
      </c>
      <c r="E10" s="1"/>
      <c r="F10" s="88" t="s">
        <v>136</v>
      </c>
      <c r="G10" s="85">
        <v>512156</v>
      </c>
      <c r="H10" s="85">
        <v>360471</v>
      </c>
      <c r="I10" s="79">
        <f t="shared" si="0"/>
        <v>872627</v>
      </c>
      <c r="J10" s="79">
        <v>114175</v>
      </c>
      <c r="K10" s="59">
        <f t="shared" si="1"/>
        <v>986802</v>
      </c>
      <c r="L10" s="37">
        <f t="shared" si="2"/>
        <v>0.88429796453594545</v>
      </c>
      <c r="M10" s="37">
        <f t="shared" si="3"/>
        <v>0.1157020354640546</v>
      </c>
      <c r="N10" s="130" t="s">
        <v>134</v>
      </c>
      <c r="O10" s="1" t="s">
        <v>129</v>
      </c>
      <c r="P10" s="46" t="s">
        <v>137</v>
      </c>
      <c r="Q10" s="46" t="s">
        <v>138</v>
      </c>
      <c r="R10" s="2"/>
      <c r="S10" s="28"/>
      <c r="T10" s="28"/>
      <c r="U10" s="26"/>
      <c r="V10" s="30"/>
      <c r="W10" s="28"/>
      <c r="X10" s="28"/>
    </row>
    <row r="11" spans="1:24" ht="55.15">
      <c r="A11" s="57" t="s">
        <v>139</v>
      </c>
      <c r="B11" s="72" t="s">
        <v>140</v>
      </c>
      <c r="C11" s="1"/>
      <c r="D11" s="1" t="s">
        <v>126</v>
      </c>
      <c r="E11" s="1"/>
      <c r="F11" s="88" t="s">
        <v>141</v>
      </c>
      <c r="G11" s="85">
        <v>1014501</v>
      </c>
      <c r="H11" s="85">
        <v>714038</v>
      </c>
      <c r="I11" s="79">
        <f t="shared" si="0"/>
        <v>1728539</v>
      </c>
      <c r="J11" s="79">
        <v>241999</v>
      </c>
      <c r="K11" s="59">
        <f t="shared" si="1"/>
        <v>1970538</v>
      </c>
      <c r="L11" s="37">
        <f t="shared" si="2"/>
        <v>0.87719140661078343</v>
      </c>
      <c r="M11" s="37">
        <f t="shared" si="3"/>
        <v>0.12280859338921656</v>
      </c>
      <c r="N11" s="130" t="s">
        <v>134</v>
      </c>
      <c r="O11" s="1" t="s">
        <v>129</v>
      </c>
      <c r="P11" s="46" t="s">
        <v>130</v>
      </c>
      <c r="Q11" s="46" t="s">
        <v>131</v>
      </c>
      <c r="R11" s="2"/>
      <c r="S11" s="28"/>
      <c r="T11" s="28"/>
      <c r="U11" s="26"/>
      <c r="V11" s="30"/>
      <c r="W11" s="28"/>
      <c r="X11" s="28"/>
    </row>
    <row r="12" spans="1:24" ht="41.45">
      <c r="A12" s="57" t="s">
        <v>139</v>
      </c>
      <c r="B12" s="72" t="s">
        <v>142</v>
      </c>
      <c r="C12" s="1"/>
      <c r="D12" s="1" t="s">
        <v>143</v>
      </c>
      <c r="E12" s="1"/>
      <c r="F12" s="88" t="s">
        <v>144</v>
      </c>
      <c r="G12" s="85">
        <v>33790</v>
      </c>
      <c r="H12" s="85">
        <v>23781</v>
      </c>
      <c r="I12" s="79">
        <f t="shared" si="0"/>
        <v>57571</v>
      </c>
      <c r="J12" s="79">
        <v>8060</v>
      </c>
      <c r="K12" s="59">
        <f t="shared" si="1"/>
        <v>65631</v>
      </c>
      <c r="L12" s="37">
        <f t="shared" si="2"/>
        <v>0.87719218052444725</v>
      </c>
      <c r="M12" s="37">
        <f t="shared" si="3"/>
        <v>0.12280781947555271</v>
      </c>
      <c r="N12" s="130" t="s">
        <v>134</v>
      </c>
      <c r="O12" s="1" t="s">
        <v>129</v>
      </c>
      <c r="P12" s="46" t="s">
        <v>137</v>
      </c>
      <c r="Q12" s="46" t="s">
        <v>138</v>
      </c>
      <c r="R12" s="2"/>
      <c r="S12" s="28"/>
      <c r="T12" s="28"/>
      <c r="U12" s="26"/>
      <c r="V12" s="30"/>
      <c r="W12" s="28"/>
      <c r="X12" s="28"/>
    </row>
    <row r="13" spans="1:24" ht="41.45">
      <c r="A13" s="57" t="s">
        <v>145</v>
      </c>
      <c r="B13" s="72" t="s">
        <v>146</v>
      </c>
      <c r="C13" s="1"/>
      <c r="D13" s="1" t="s">
        <v>126</v>
      </c>
      <c r="E13" s="1"/>
      <c r="F13" s="88" t="s">
        <v>147</v>
      </c>
      <c r="G13" s="85">
        <v>1380221</v>
      </c>
      <c r="H13" s="85">
        <v>971444</v>
      </c>
      <c r="I13" s="79">
        <f t="shared" si="0"/>
        <v>2351665</v>
      </c>
      <c r="J13" s="79">
        <v>329233</v>
      </c>
      <c r="K13" s="59">
        <f t="shared" si="1"/>
        <v>2680898</v>
      </c>
      <c r="L13" s="37">
        <f t="shared" si="2"/>
        <v>0.87719301517625814</v>
      </c>
      <c r="M13" s="37">
        <f t="shared" si="3"/>
        <v>0.1228069848237419</v>
      </c>
      <c r="N13" s="130" t="s">
        <v>134</v>
      </c>
      <c r="O13" s="1" t="s">
        <v>129</v>
      </c>
      <c r="P13" s="46" t="s">
        <v>137</v>
      </c>
      <c r="Q13" s="46" t="s">
        <v>138</v>
      </c>
      <c r="R13" s="2"/>
      <c r="S13" s="28"/>
      <c r="T13" s="28"/>
      <c r="U13" s="26"/>
      <c r="V13" s="30"/>
      <c r="W13" s="28"/>
      <c r="X13" s="28"/>
    </row>
    <row r="14" spans="1:24" ht="41.45">
      <c r="A14" s="57" t="s">
        <v>148</v>
      </c>
      <c r="B14" s="72" t="s">
        <v>149</v>
      </c>
      <c r="C14" s="1"/>
      <c r="D14" s="1" t="s">
        <v>126</v>
      </c>
      <c r="E14" s="1"/>
      <c r="F14" s="88" t="s">
        <v>150</v>
      </c>
      <c r="G14" s="85">
        <v>1727816</v>
      </c>
      <c r="H14" s="85">
        <v>1216091</v>
      </c>
      <c r="I14" s="79">
        <f t="shared" si="0"/>
        <v>2943907</v>
      </c>
      <c r="J14" s="79">
        <v>306028</v>
      </c>
      <c r="K14" s="59">
        <f t="shared" si="1"/>
        <v>3249935</v>
      </c>
      <c r="L14" s="37">
        <f t="shared" si="2"/>
        <v>0.90583565517464193</v>
      </c>
      <c r="M14" s="37">
        <f t="shared" si="3"/>
        <v>9.4164344825358043E-2</v>
      </c>
      <c r="N14" s="130" t="s">
        <v>134</v>
      </c>
      <c r="O14" s="1" t="s">
        <v>129</v>
      </c>
      <c r="P14" s="46" t="s">
        <v>130</v>
      </c>
      <c r="Q14" s="46" t="s">
        <v>131</v>
      </c>
      <c r="R14" s="2"/>
      <c r="S14" s="28"/>
      <c r="T14" s="28"/>
      <c r="U14" s="26"/>
      <c r="V14" s="30"/>
      <c r="W14" s="28"/>
      <c r="X14" s="28"/>
    </row>
    <row r="15" spans="1:24" ht="41.45">
      <c r="A15" s="57" t="s">
        <v>148</v>
      </c>
      <c r="B15" s="72" t="s">
        <v>151</v>
      </c>
      <c r="C15" s="1"/>
      <c r="D15" s="1" t="s">
        <v>126</v>
      </c>
      <c r="E15" s="1"/>
      <c r="F15" s="88" t="s">
        <v>152</v>
      </c>
      <c r="G15" s="85">
        <v>1457194</v>
      </c>
      <c r="H15" s="85">
        <v>1025620</v>
      </c>
      <c r="I15" s="79">
        <f t="shared" si="0"/>
        <v>2482814</v>
      </c>
      <c r="J15" s="79">
        <v>253980</v>
      </c>
      <c r="K15" s="59">
        <f t="shared" si="1"/>
        <v>2736794</v>
      </c>
      <c r="L15" s="37">
        <f t="shared" si="2"/>
        <v>0.90719798421072251</v>
      </c>
      <c r="M15" s="37">
        <f t="shared" si="3"/>
        <v>9.2802015789277534E-2</v>
      </c>
      <c r="N15" s="130" t="s">
        <v>134</v>
      </c>
      <c r="O15" s="1" t="s">
        <v>129</v>
      </c>
      <c r="P15" s="46" t="s">
        <v>130</v>
      </c>
      <c r="Q15" s="46" t="s">
        <v>131</v>
      </c>
      <c r="R15" s="2"/>
      <c r="S15" s="28"/>
      <c r="T15" s="28"/>
      <c r="U15" s="26"/>
      <c r="V15" s="30"/>
      <c r="W15" s="28"/>
      <c r="X15" s="28"/>
    </row>
    <row r="16" spans="1:24" ht="41.45">
      <c r="A16" s="57" t="s">
        <v>153</v>
      </c>
      <c r="B16" s="72" t="s">
        <v>154</v>
      </c>
      <c r="C16" s="1"/>
      <c r="D16" s="1" t="s">
        <v>126</v>
      </c>
      <c r="E16" s="1"/>
      <c r="F16" s="88" t="s">
        <v>155</v>
      </c>
      <c r="G16" s="85">
        <v>920156</v>
      </c>
      <c r="H16" s="85">
        <v>647634</v>
      </c>
      <c r="I16" s="79">
        <f t="shared" si="0"/>
        <v>1567790</v>
      </c>
      <c r="J16" s="79">
        <v>188135</v>
      </c>
      <c r="K16" s="59">
        <f t="shared" si="1"/>
        <v>1755925</v>
      </c>
      <c r="L16" s="37">
        <f t="shared" si="2"/>
        <v>0.8928570411606418</v>
      </c>
      <c r="M16" s="37">
        <f t="shared" si="3"/>
        <v>0.10714295883935818</v>
      </c>
      <c r="N16" s="130" t="s">
        <v>134</v>
      </c>
      <c r="O16" s="1" t="s">
        <v>129</v>
      </c>
      <c r="P16" s="46" t="s">
        <v>130</v>
      </c>
      <c r="Q16" s="46" t="s">
        <v>131</v>
      </c>
      <c r="R16" s="2"/>
      <c r="S16" s="28"/>
      <c r="T16" s="28"/>
      <c r="U16" s="26"/>
      <c r="V16" s="30"/>
      <c r="W16" s="28"/>
      <c r="X16" s="28"/>
    </row>
    <row r="17" spans="1:24" ht="55.15">
      <c r="A17" s="57" t="s">
        <v>156</v>
      </c>
      <c r="B17" s="72" t="s">
        <v>157</v>
      </c>
      <c r="C17" s="1"/>
      <c r="D17" s="1" t="s">
        <v>126</v>
      </c>
      <c r="E17" s="1"/>
      <c r="F17" s="88" t="s">
        <v>158</v>
      </c>
      <c r="G17" s="85">
        <v>566860</v>
      </c>
      <c r="H17" s="85">
        <v>398974</v>
      </c>
      <c r="I17" s="79">
        <f t="shared" si="0"/>
        <v>965834</v>
      </c>
      <c r="J17" s="79">
        <v>135217</v>
      </c>
      <c r="K17" s="59">
        <f t="shared" si="1"/>
        <v>1101051</v>
      </c>
      <c r="L17" s="37">
        <f t="shared" si="2"/>
        <v>0.87719279125126814</v>
      </c>
      <c r="M17" s="37">
        <f t="shared" si="3"/>
        <v>0.1228072087487319</v>
      </c>
      <c r="N17" s="130" t="s">
        <v>134</v>
      </c>
      <c r="O17" s="1" t="s">
        <v>129</v>
      </c>
      <c r="P17" s="46" t="s">
        <v>137</v>
      </c>
      <c r="Q17" s="46" t="s">
        <v>138</v>
      </c>
      <c r="R17" s="2"/>
      <c r="S17" s="28"/>
      <c r="T17" s="28"/>
      <c r="U17" s="26"/>
      <c r="V17" s="30"/>
      <c r="W17" s="28"/>
      <c r="X17" s="28"/>
    </row>
    <row r="18" spans="1:24" ht="69">
      <c r="A18" s="57" t="s">
        <v>159</v>
      </c>
      <c r="B18" s="72" t="s">
        <v>160</v>
      </c>
      <c r="C18" s="1"/>
      <c r="D18" s="1" t="s">
        <v>126</v>
      </c>
      <c r="E18" s="1"/>
      <c r="F18" s="88" t="s">
        <v>161</v>
      </c>
      <c r="G18" s="85">
        <v>182824</v>
      </c>
      <c r="H18" s="85">
        <v>128677</v>
      </c>
      <c r="I18" s="79">
        <f t="shared" si="0"/>
        <v>311501</v>
      </c>
      <c r="J18" s="79">
        <v>37380</v>
      </c>
      <c r="K18" s="59">
        <f t="shared" si="1"/>
        <v>348881</v>
      </c>
      <c r="L18" s="37">
        <f t="shared" si="2"/>
        <v>0.89285744996144822</v>
      </c>
      <c r="M18" s="37">
        <f t="shared" si="3"/>
        <v>0.10714255003855183</v>
      </c>
      <c r="N18" s="130" t="s">
        <v>134</v>
      </c>
      <c r="O18" s="1" t="s">
        <v>129</v>
      </c>
      <c r="P18" s="46" t="s">
        <v>130</v>
      </c>
      <c r="Q18" s="46" t="s">
        <v>131</v>
      </c>
      <c r="R18" s="2"/>
      <c r="S18" s="28"/>
      <c r="T18" s="28"/>
      <c r="U18" s="26"/>
      <c r="V18" s="30"/>
      <c r="W18" s="28"/>
      <c r="X18" s="28"/>
    </row>
    <row r="19" spans="1:24" ht="55.15">
      <c r="A19" s="57" t="s">
        <v>162</v>
      </c>
      <c r="B19" s="72" t="s">
        <v>163</v>
      </c>
      <c r="C19" s="1"/>
      <c r="D19" s="1" t="s">
        <v>126</v>
      </c>
      <c r="E19" s="1"/>
      <c r="F19" s="88" t="s">
        <v>164</v>
      </c>
      <c r="G19" s="85">
        <v>255474</v>
      </c>
      <c r="H19" s="85">
        <v>179811</v>
      </c>
      <c r="I19" s="79">
        <f t="shared" si="0"/>
        <v>435285</v>
      </c>
      <c r="J19" s="79">
        <v>60940</v>
      </c>
      <c r="K19" s="59">
        <f t="shared" si="1"/>
        <v>496225</v>
      </c>
      <c r="L19" s="37">
        <f t="shared" si="2"/>
        <v>0.87719280568290592</v>
      </c>
      <c r="M19" s="37">
        <f t="shared" si="3"/>
        <v>0.12280719431709405</v>
      </c>
      <c r="N19" s="130" t="s">
        <v>134</v>
      </c>
      <c r="O19" s="1" t="s">
        <v>129</v>
      </c>
      <c r="P19" s="46" t="s">
        <v>130</v>
      </c>
      <c r="Q19" s="46" t="s">
        <v>131</v>
      </c>
      <c r="R19" s="2"/>
      <c r="S19" s="28"/>
      <c r="T19" s="28"/>
      <c r="U19" s="26"/>
      <c r="V19" s="30"/>
      <c r="W19" s="28"/>
      <c r="X19" s="28"/>
    </row>
    <row r="20" spans="1:24" ht="41.45">
      <c r="A20" s="57" t="s">
        <v>165</v>
      </c>
      <c r="B20" s="72" t="s">
        <v>166</v>
      </c>
      <c r="C20" s="1"/>
      <c r="D20" s="1" t="s">
        <v>126</v>
      </c>
      <c r="E20" s="1"/>
      <c r="F20" s="88" t="s">
        <v>167</v>
      </c>
      <c r="G20" s="85">
        <v>751461</v>
      </c>
      <c r="H20" s="85">
        <v>528901</v>
      </c>
      <c r="I20" s="79">
        <f t="shared" si="0"/>
        <v>1280362</v>
      </c>
      <c r="J20" s="79">
        <v>153643</v>
      </c>
      <c r="K20" s="59">
        <f t="shared" si="1"/>
        <v>1434005</v>
      </c>
      <c r="L20" s="37">
        <f t="shared" si="2"/>
        <v>0.89285741681514363</v>
      </c>
      <c r="M20" s="37">
        <f t="shared" si="3"/>
        <v>0.10714258318485639</v>
      </c>
      <c r="N20" s="130" t="s">
        <v>134</v>
      </c>
      <c r="O20" s="1" t="s">
        <v>129</v>
      </c>
      <c r="P20" s="46" t="s">
        <v>130</v>
      </c>
      <c r="Q20" s="46" t="s">
        <v>131</v>
      </c>
      <c r="R20" s="2"/>
      <c r="S20" s="28"/>
      <c r="T20" s="28"/>
      <c r="U20" s="26"/>
      <c r="V20" s="30"/>
      <c r="W20" s="28"/>
      <c r="X20" s="28"/>
    </row>
    <row r="21" spans="1:24" ht="41.45">
      <c r="A21" s="57" t="s">
        <v>165</v>
      </c>
      <c r="B21" s="72" t="s">
        <v>168</v>
      </c>
      <c r="C21" s="1"/>
      <c r="D21" s="1" t="s">
        <v>126</v>
      </c>
      <c r="E21" s="1"/>
      <c r="F21" s="88" t="s">
        <v>169</v>
      </c>
      <c r="G21" s="85">
        <v>4124550</v>
      </c>
      <c r="H21" s="85">
        <v>2902989</v>
      </c>
      <c r="I21" s="79">
        <f t="shared" si="0"/>
        <v>7027539</v>
      </c>
      <c r="J21" s="79">
        <v>3355766</v>
      </c>
      <c r="K21" s="59">
        <f t="shared" si="1"/>
        <v>10383305</v>
      </c>
      <c r="L21" s="37">
        <f t="shared" si="2"/>
        <v>0.67681138134726848</v>
      </c>
      <c r="M21" s="37">
        <f t="shared" si="3"/>
        <v>0.32318861865273146</v>
      </c>
      <c r="N21" s="130" t="s">
        <v>134</v>
      </c>
      <c r="O21" s="1" t="s">
        <v>129</v>
      </c>
      <c r="P21" s="46" t="s">
        <v>130</v>
      </c>
      <c r="Q21" s="46" t="s">
        <v>131</v>
      </c>
      <c r="R21" s="2"/>
      <c r="S21" s="28"/>
      <c r="T21" s="28"/>
      <c r="U21" s="26"/>
      <c r="V21" s="30"/>
      <c r="W21" s="28"/>
      <c r="X21" s="28"/>
    </row>
    <row r="22" spans="1:24" ht="55.15">
      <c r="A22" s="57" t="s">
        <v>170</v>
      </c>
      <c r="B22" s="72" t="s">
        <v>171</v>
      </c>
      <c r="C22" s="1"/>
      <c r="D22" s="1" t="s">
        <v>126</v>
      </c>
      <c r="E22" s="1"/>
      <c r="F22" s="88" t="s">
        <v>172</v>
      </c>
      <c r="G22" s="85">
        <v>1059240</v>
      </c>
      <c r="H22" s="85">
        <v>745526</v>
      </c>
      <c r="I22" s="79">
        <f t="shared" si="0"/>
        <v>1804766</v>
      </c>
      <c r="J22" s="79">
        <v>861806</v>
      </c>
      <c r="K22" s="59">
        <f t="shared" si="1"/>
        <v>2666572</v>
      </c>
      <c r="L22" s="37">
        <f t="shared" si="2"/>
        <v>0.67681127680032638</v>
      </c>
      <c r="M22" s="37">
        <f t="shared" si="3"/>
        <v>0.32318872319967357</v>
      </c>
      <c r="N22" s="130" t="s">
        <v>134</v>
      </c>
      <c r="O22" s="1" t="s">
        <v>129</v>
      </c>
      <c r="P22" s="46" t="s">
        <v>130</v>
      </c>
      <c r="Q22" s="46" t="s">
        <v>131</v>
      </c>
      <c r="R22" s="2"/>
      <c r="S22" s="28"/>
      <c r="T22" s="28"/>
      <c r="U22" s="26"/>
      <c r="V22" s="30"/>
      <c r="W22" s="28"/>
      <c r="X22" s="28"/>
    </row>
    <row r="23" spans="1:24" ht="41.45">
      <c r="A23" s="57" t="s">
        <v>173</v>
      </c>
      <c r="B23" s="72" t="s">
        <v>174</v>
      </c>
      <c r="C23" s="1"/>
      <c r="D23" s="1" t="s">
        <v>126</v>
      </c>
      <c r="E23" s="1"/>
      <c r="F23" s="88" t="s">
        <v>175</v>
      </c>
      <c r="G23" s="85">
        <v>1321970</v>
      </c>
      <c r="H23" s="85">
        <v>930444</v>
      </c>
      <c r="I23" s="79">
        <f t="shared" si="0"/>
        <v>2252414</v>
      </c>
      <c r="J23" s="79">
        <v>315338</v>
      </c>
      <c r="K23" s="59">
        <f t="shared" si="1"/>
        <v>2567752</v>
      </c>
      <c r="L23" s="37">
        <f t="shared" si="2"/>
        <v>0.87719296879137865</v>
      </c>
      <c r="M23" s="37">
        <f t="shared" si="3"/>
        <v>0.12280703120862139</v>
      </c>
      <c r="N23" s="130" t="s">
        <v>134</v>
      </c>
      <c r="O23" s="1" t="s">
        <v>129</v>
      </c>
      <c r="P23" s="46" t="s">
        <v>130</v>
      </c>
      <c r="Q23" s="46" t="s">
        <v>131</v>
      </c>
      <c r="R23" s="2"/>
      <c r="S23" s="28"/>
      <c r="T23" s="28"/>
      <c r="U23" s="26"/>
      <c r="V23" s="30"/>
      <c r="W23" s="28"/>
      <c r="X23" s="28"/>
    </row>
    <row r="24" spans="1:24" ht="41.45">
      <c r="A24" s="57" t="s">
        <v>173</v>
      </c>
      <c r="B24" s="72" t="s">
        <v>176</v>
      </c>
      <c r="C24" s="1"/>
      <c r="D24" s="1" t="s">
        <v>126</v>
      </c>
      <c r="E24" s="1"/>
      <c r="F24" s="88" t="s">
        <v>177</v>
      </c>
      <c r="G24" s="85">
        <v>1571474</v>
      </c>
      <c r="H24" s="85">
        <v>1106054</v>
      </c>
      <c r="I24" s="79">
        <f t="shared" si="0"/>
        <v>2677528</v>
      </c>
      <c r="J24" s="79">
        <v>374853</v>
      </c>
      <c r="K24" s="59">
        <f t="shared" si="1"/>
        <v>3052381</v>
      </c>
      <c r="L24" s="37">
        <f t="shared" si="2"/>
        <v>0.87719324684565914</v>
      </c>
      <c r="M24" s="37">
        <f t="shared" si="3"/>
        <v>0.12280675315434082</v>
      </c>
      <c r="N24" s="130" t="s">
        <v>134</v>
      </c>
      <c r="O24" s="1" t="s">
        <v>129</v>
      </c>
      <c r="P24" s="46" t="s">
        <v>130</v>
      </c>
      <c r="Q24" s="46" t="s">
        <v>131</v>
      </c>
      <c r="R24" s="2"/>
      <c r="S24" s="28"/>
      <c r="T24" s="28"/>
      <c r="U24" s="26"/>
      <c r="V24" s="30"/>
      <c r="W24" s="28"/>
      <c r="X24" s="28"/>
    </row>
    <row r="25" spans="1:24" ht="41.45">
      <c r="A25" s="57" t="s">
        <v>178</v>
      </c>
      <c r="B25" s="72" t="s">
        <v>179</v>
      </c>
      <c r="C25" s="1"/>
      <c r="D25" s="1" t="s">
        <v>126</v>
      </c>
      <c r="E25" s="1"/>
      <c r="F25" s="88" t="s">
        <v>180</v>
      </c>
      <c r="G25" s="85">
        <v>1445591</v>
      </c>
      <c r="H25" s="85">
        <v>1017454</v>
      </c>
      <c r="I25" s="79">
        <f t="shared" si="0"/>
        <v>2463045</v>
      </c>
      <c r="J25" s="79">
        <v>344827</v>
      </c>
      <c r="K25" s="59">
        <f t="shared" si="1"/>
        <v>2807872</v>
      </c>
      <c r="L25" s="37">
        <f t="shared" si="2"/>
        <v>0.87719276377270761</v>
      </c>
      <c r="M25" s="37">
        <f t="shared" si="3"/>
        <v>0.12280723622729241</v>
      </c>
      <c r="N25" s="130" t="s">
        <v>134</v>
      </c>
      <c r="O25" s="1" t="s">
        <v>129</v>
      </c>
      <c r="P25" s="46" t="s">
        <v>130</v>
      </c>
      <c r="Q25" s="46" t="s">
        <v>131</v>
      </c>
      <c r="R25" s="2"/>
      <c r="S25" s="28"/>
      <c r="T25" s="28"/>
      <c r="U25" s="26"/>
      <c r="V25" s="30"/>
      <c r="W25" s="28"/>
      <c r="X25" s="28"/>
    </row>
    <row r="26" spans="1:24" ht="41.45">
      <c r="A26" s="57" t="s">
        <v>181</v>
      </c>
      <c r="B26" s="72" t="s">
        <v>182</v>
      </c>
      <c r="C26" s="1"/>
      <c r="D26" s="1" t="s">
        <v>126</v>
      </c>
      <c r="E26" s="1"/>
      <c r="F26" s="88" t="s">
        <v>183</v>
      </c>
      <c r="G26" s="85">
        <v>246269</v>
      </c>
      <c r="H26" s="85">
        <v>173332</v>
      </c>
      <c r="I26" s="79">
        <f t="shared" si="0"/>
        <v>419601</v>
      </c>
      <c r="J26" s="79">
        <v>50683</v>
      </c>
      <c r="K26" s="59">
        <f t="shared" si="1"/>
        <v>470284</v>
      </c>
      <c r="L26" s="37">
        <f t="shared" si="2"/>
        <v>0.89222895101683242</v>
      </c>
      <c r="M26" s="37">
        <f t="shared" si="3"/>
        <v>0.10777104898316761</v>
      </c>
      <c r="N26" s="130" t="s">
        <v>134</v>
      </c>
      <c r="O26" s="1" t="s">
        <v>129</v>
      </c>
      <c r="P26" s="46" t="s">
        <v>137</v>
      </c>
      <c r="Q26" s="46" t="s">
        <v>138</v>
      </c>
      <c r="R26" s="2"/>
      <c r="S26" s="28"/>
      <c r="T26" s="28"/>
      <c r="U26" s="26"/>
      <c r="V26" s="30"/>
      <c r="W26" s="28"/>
      <c r="X26" s="28"/>
    </row>
    <row r="27" spans="1:24" ht="41.45">
      <c r="A27" s="57" t="s">
        <v>181</v>
      </c>
      <c r="B27" s="72" t="s">
        <v>184</v>
      </c>
      <c r="C27" s="1"/>
      <c r="D27" s="1" t="s">
        <v>126</v>
      </c>
      <c r="E27" s="1"/>
      <c r="F27" s="88" t="s">
        <v>185</v>
      </c>
      <c r="G27" s="85">
        <v>437789</v>
      </c>
      <c r="H27" s="85">
        <v>308130</v>
      </c>
      <c r="I27" s="79">
        <f t="shared" si="0"/>
        <v>745919</v>
      </c>
      <c r="J27" s="79">
        <v>107424</v>
      </c>
      <c r="K27" s="59">
        <f t="shared" si="1"/>
        <v>853343</v>
      </c>
      <c r="L27" s="37">
        <f t="shared" si="2"/>
        <v>0.87411392605318139</v>
      </c>
      <c r="M27" s="37">
        <f t="shared" si="3"/>
        <v>0.12588607394681858</v>
      </c>
      <c r="N27" s="130" t="s">
        <v>134</v>
      </c>
      <c r="O27" s="1" t="s">
        <v>129</v>
      </c>
      <c r="P27" s="46" t="s">
        <v>130</v>
      </c>
      <c r="Q27" s="46" t="s">
        <v>131</v>
      </c>
      <c r="R27" s="2"/>
      <c r="S27" s="28"/>
      <c r="T27" s="28"/>
      <c r="U27" s="26"/>
      <c r="V27" s="30"/>
      <c r="W27" s="28"/>
      <c r="X27" s="28"/>
    </row>
    <row r="28" spans="1:24" ht="27.6">
      <c r="A28" s="57" t="s">
        <v>181</v>
      </c>
      <c r="B28" s="72" t="s">
        <v>186</v>
      </c>
      <c r="C28" s="1"/>
      <c r="D28" s="1" t="s">
        <v>126</v>
      </c>
      <c r="E28" s="1"/>
      <c r="F28" s="88" t="s">
        <v>187</v>
      </c>
      <c r="G28" s="85">
        <v>263483</v>
      </c>
      <c r="H28" s="85">
        <v>185447</v>
      </c>
      <c r="I28" s="79">
        <f t="shared" si="0"/>
        <v>448930</v>
      </c>
      <c r="J28" s="79">
        <v>57463</v>
      </c>
      <c r="K28" s="59">
        <f t="shared" si="1"/>
        <v>506393</v>
      </c>
      <c r="L28" s="37">
        <f t="shared" si="2"/>
        <v>0.8865248927216608</v>
      </c>
      <c r="M28" s="37">
        <f t="shared" si="3"/>
        <v>0.11347510727833915</v>
      </c>
      <c r="N28" s="130" t="s">
        <v>134</v>
      </c>
      <c r="O28" s="1" t="s">
        <v>129</v>
      </c>
      <c r="P28" s="46" t="s">
        <v>130</v>
      </c>
      <c r="Q28" s="46" t="s">
        <v>131</v>
      </c>
      <c r="R28" s="2"/>
      <c r="S28" s="28"/>
      <c r="T28" s="28"/>
      <c r="U28" s="26"/>
      <c r="V28" s="30"/>
      <c r="W28" s="28"/>
      <c r="X28" s="28"/>
    </row>
    <row r="29" spans="1:24" ht="41.45">
      <c r="A29" s="57" t="s">
        <v>120</v>
      </c>
      <c r="B29" s="72" t="s">
        <v>188</v>
      </c>
      <c r="C29" s="1"/>
      <c r="D29" s="1" t="s">
        <v>126</v>
      </c>
      <c r="E29" s="1"/>
      <c r="F29" s="88" t="s">
        <v>189</v>
      </c>
      <c r="G29" s="85">
        <v>239077</v>
      </c>
      <c r="H29" s="85">
        <v>168270</v>
      </c>
      <c r="I29" s="79">
        <f t="shared" si="0"/>
        <v>407347</v>
      </c>
      <c r="J29" s="79">
        <v>0</v>
      </c>
      <c r="K29" s="59">
        <f t="shared" si="1"/>
        <v>407347</v>
      </c>
      <c r="L29" s="37">
        <f t="shared" si="2"/>
        <v>1</v>
      </c>
      <c r="M29" s="37">
        <f t="shared" si="3"/>
        <v>0</v>
      </c>
      <c r="N29" s="130" t="s">
        <v>134</v>
      </c>
      <c r="O29" s="1" t="s">
        <v>129</v>
      </c>
      <c r="P29" s="46" t="s">
        <v>130</v>
      </c>
      <c r="Q29" s="46" t="s">
        <v>131</v>
      </c>
      <c r="R29" s="2"/>
      <c r="S29" s="28"/>
      <c r="T29" s="28"/>
      <c r="U29" s="26"/>
      <c r="V29" s="30"/>
      <c r="W29" s="28"/>
      <c r="X29" s="28"/>
    </row>
    <row r="30" spans="1:24" ht="69">
      <c r="A30" s="57" t="s">
        <v>190</v>
      </c>
      <c r="B30" s="72" t="s">
        <v>191</v>
      </c>
      <c r="C30" s="1"/>
      <c r="D30" s="1" t="s">
        <v>126</v>
      </c>
      <c r="E30" s="1"/>
      <c r="F30" s="88" t="s">
        <v>192</v>
      </c>
      <c r="G30" s="85">
        <v>311003</v>
      </c>
      <c r="H30" s="85">
        <v>218894</v>
      </c>
      <c r="I30" s="79">
        <f t="shared" si="0"/>
        <v>529897</v>
      </c>
      <c r="J30" s="79">
        <v>32716</v>
      </c>
      <c r="K30" s="59">
        <f t="shared" si="1"/>
        <v>562613</v>
      </c>
      <c r="L30" s="37">
        <f t="shared" si="2"/>
        <v>0.94184990393041046</v>
      </c>
      <c r="M30" s="37">
        <f t="shared" si="3"/>
        <v>5.8150096069589575E-2</v>
      </c>
      <c r="N30" s="130" t="s">
        <v>134</v>
      </c>
      <c r="O30" s="1" t="s">
        <v>129</v>
      </c>
      <c r="P30" s="46" t="s">
        <v>130</v>
      </c>
      <c r="Q30" s="46" t="s">
        <v>131</v>
      </c>
      <c r="R30" s="2"/>
      <c r="S30" s="28"/>
      <c r="T30" s="28"/>
      <c r="U30" s="26"/>
      <c r="V30" s="30"/>
      <c r="W30" s="28"/>
      <c r="X30" s="28"/>
    </row>
    <row r="31" spans="1:24" ht="55.15">
      <c r="A31" s="57" t="s">
        <v>190</v>
      </c>
      <c r="B31" s="72" t="s">
        <v>193</v>
      </c>
      <c r="C31" s="1"/>
      <c r="D31" s="1" t="s">
        <v>126</v>
      </c>
      <c r="E31" s="1"/>
      <c r="F31" s="88" t="s">
        <v>194</v>
      </c>
      <c r="G31" s="85">
        <v>460948</v>
      </c>
      <c r="H31" s="85">
        <v>324430</v>
      </c>
      <c r="I31" s="79">
        <f t="shared" si="0"/>
        <v>785378</v>
      </c>
      <c r="J31" s="79">
        <v>102760</v>
      </c>
      <c r="K31" s="59">
        <f t="shared" si="1"/>
        <v>888138</v>
      </c>
      <c r="L31" s="37">
        <f t="shared" si="2"/>
        <v>0.88429726011047838</v>
      </c>
      <c r="M31" s="37">
        <f t="shared" si="3"/>
        <v>0.11570273988952168</v>
      </c>
      <c r="N31" s="130" t="s">
        <v>134</v>
      </c>
      <c r="O31" s="1" t="s">
        <v>129</v>
      </c>
      <c r="P31" s="46" t="s">
        <v>130</v>
      </c>
      <c r="Q31" s="46" t="s">
        <v>131</v>
      </c>
      <c r="R31" s="2"/>
      <c r="S31" s="28"/>
      <c r="T31" s="28"/>
      <c r="U31" s="26"/>
      <c r="V31" s="30"/>
      <c r="W31" s="28"/>
      <c r="X31" s="28"/>
    </row>
    <row r="32" spans="1:24" ht="41.45">
      <c r="A32" s="57" t="s">
        <v>195</v>
      </c>
      <c r="B32" s="72" t="s">
        <v>196</v>
      </c>
      <c r="C32" s="1"/>
      <c r="D32" s="1" t="s">
        <v>126</v>
      </c>
      <c r="E32" s="1"/>
      <c r="F32" s="88" t="s">
        <v>197</v>
      </c>
      <c r="G32" s="85">
        <v>195086</v>
      </c>
      <c r="H32" s="85">
        <v>137309</v>
      </c>
      <c r="I32" s="79">
        <f t="shared" si="0"/>
        <v>332395</v>
      </c>
      <c r="J32" s="79">
        <v>46535</v>
      </c>
      <c r="K32" s="59">
        <f t="shared" si="1"/>
        <v>378930</v>
      </c>
      <c r="L32" s="37">
        <f t="shared" si="2"/>
        <v>0.87719367693241501</v>
      </c>
      <c r="M32" s="37">
        <f t="shared" si="3"/>
        <v>0.12280632306758504</v>
      </c>
      <c r="N32" s="130" t="s">
        <v>134</v>
      </c>
      <c r="O32" s="1" t="s">
        <v>129</v>
      </c>
      <c r="P32" s="46" t="s">
        <v>130</v>
      </c>
      <c r="Q32" s="46" t="s">
        <v>131</v>
      </c>
      <c r="R32" s="2"/>
      <c r="S32" s="28"/>
      <c r="T32" s="28"/>
      <c r="U32" s="26"/>
      <c r="V32" s="30"/>
      <c r="W32" s="28"/>
      <c r="X32" s="28"/>
    </row>
    <row r="33" spans="1:24" ht="27.6">
      <c r="A33" s="57" t="s">
        <v>198</v>
      </c>
      <c r="B33" s="72" t="s">
        <v>199</v>
      </c>
      <c r="C33" s="1"/>
      <c r="D33" s="1" t="s">
        <v>143</v>
      </c>
      <c r="E33" s="1"/>
      <c r="F33" s="88" t="s">
        <v>200</v>
      </c>
      <c r="G33" s="85">
        <v>70726</v>
      </c>
      <c r="H33" s="85">
        <v>49780</v>
      </c>
      <c r="I33" s="79">
        <f t="shared" si="0"/>
        <v>120506</v>
      </c>
      <c r="J33" s="79">
        <v>16432</v>
      </c>
      <c r="K33" s="59">
        <f t="shared" si="1"/>
        <v>136938</v>
      </c>
      <c r="L33" s="37">
        <f t="shared" si="2"/>
        <v>0.8800040894419372</v>
      </c>
      <c r="M33" s="37">
        <f t="shared" si="3"/>
        <v>0.11999591055806277</v>
      </c>
      <c r="N33" s="130" t="s">
        <v>134</v>
      </c>
      <c r="O33" s="1" t="s">
        <v>129</v>
      </c>
      <c r="P33" s="46" t="s">
        <v>130</v>
      </c>
      <c r="Q33" s="46" t="s">
        <v>131</v>
      </c>
      <c r="R33" s="2"/>
      <c r="S33" s="28"/>
      <c r="T33" s="28"/>
      <c r="U33" s="26"/>
      <c r="V33" s="30"/>
      <c r="W33" s="28"/>
      <c r="X33" s="28"/>
    </row>
    <row r="34" spans="1:24" ht="27.6">
      <c r="A34" s="57" t="s">
        <v>201</v>
      </c>
      <c r="B34" s="72" t="s">
        <v>202</v>
      </c>
      <c r="C34" s="1"/>
      <c r="D34" s="1" t="s">
        <v>143</v>
      </c>
      <c r="E34" s="1"/>
      <c r="F34" s="88" t="s">
        <v>203</v>
      </c>
      <c r="G34" s="85">
        <v>84321</v>
      </c>
      <c r="H34" s="85">
        <v>59349</v>
      </c>
      <c r="I34" s="79">
        <f t="shared" si="0"/>
        <v>143670</v>
      </c>
      <c r="J34" s="79">
        <v>20113</v>
      </c>
      <c r="K34" s="59">
        <f t="shared" si="1"/>
        <v>163783</v>
      </c>
      <c r="L34" s="37">
        <f t="shared" si="2"/>
        <v>0.87719726711563473</v>
      </c>
      <c r="M34" s="37">
        <f t="shared" si="3"/>
        <v>0.12280273288436529</v>
      </c>
      <c r="N34" s="130" t="s">
        <v>134</v>
      </c>
      <c r="O34" s="1" t="s">
        <v>129</v>
      </c>
      <c r="P34" s="46" t="s">
        <v>130</v>
      </c>
      <c r="Q34" s="46" t="s">
        <v>131</v>
      </c>
      <c r="R34" s="2"/>
      <c r="S34" s="28"/>
      <c r="T34" s="28"/>
      <c r="U34" s="26"/>
      <c r="V34" s="30"/>
      <c r="W34" s="28"/>
      <c r="X34" s="28"/>
    </row>
    <row r="35" spans="1:24" ht="41.45">
      <c r="A35" s="57" t="s">
        <v>201</v>
      </c>
      <c r="B35" s="72" t="s">
        <v>204</v>
      </c>
      <c r="C35" s="1"/>
      <c r="D35" s="1" t="s">
        <v>126</v>
      </c>
      <c r="E35" s="1"/>
      <c r="F35" s="88" t="s">
        <v>205</v>
      </c>
      <c r="G35" s="85">
        <v>227847</v>
      </c>
      <c r="H35" s="85">
        <v>160366</v>
      </c>
      <c r="I35" s="79">
        <f t="shared" si="0"/>
        <v>388213</v>
      </c>
      <c r="J35" s="79">
        <v>54350</v>
      </c>
      <c r="K35" s="59">
        <f t="shared" si="1"/>
        <v>442563</v>
      </c>
      <c r="L35" s="37">
        <f t="shared" si="2"/>
        <v>0.8771926256826712</v>
      </c>
      <c r="M35" s="37">
        <f t="shared" si="3"/>
        <v>0.12280737431732883</v>
      </c>
      <c r="N35" s="130" t="s">
        <v>134</v>
      </c>
      <c r="O35" s="1" t="s">
        <v>129</v>
      </c>
      <c r="P35" s="46" t="s">
        <v>130</v>
      </c>
      <c r="Q35" s="46" t="s">
        <v>131</v>
      </c>
      <c r="R35" s="2"/>
      <c r="S35" s="28"/>
      <c r="T35" s="28"/>
      <c r="U35" s="26"/>
      <c r="V35" s="30"/>
      <c r="W35" s="28"/>
      <c r="X35" s="28"/>
    </row>
    <row r="36" spans="1:24" ht="27.6">
      <c r="A36" s="57" t="s">
        <v>201</v>
      </c>
      <c r="B36" s="72" t="s">
        <v>206</v>
      </c>
      <c r="C36" s="1"/>
      <c r="D36" s="1" t="s">
        <v>126</v>
      </c>
      <c r="E36" s="1"/>
      <c r="F36" s="88" t="s">
        <v>207</v>
      </c>
      <c r="G36" s="85">
        <v>631049</v>
      </c>
      <c r="H36" s="85">
        <v>444151</v>
      </c>
      <c r="I36" s="79">
        <f t="shared" si="0"/>
        <v>1075200</v>
      </c>
      <c r="J36" s="79">
        <v>150528</v>
      </c>
      <c r="K36" s="59">
        <f t="shared" si="1"/>
        <v>1225728</v>
      </c>
      <c r="L36" s="37">
        <f t="shared" si="2"/>
        <v>0.8771929824561403</v>
      </c>
      <c r="M36" s="37">
        <f t="shared" si="3"/>
        <v>0.12280701754385964</v>
      </c>
      <c r="N36" s="130" t="s">
        <v>134</v>
      </c>
      <c r="O36" s="1" t="s">
        <v>129</v>
      </c>
      <c r="P36" s="46" t="s">
        <v>130</v>
      </c>
      <c r="Q36" s="46" t="s">
        <v>131</v>
      </c>
      <c r="R36" s="2"/>
      <c r="S36" s="28"/>
      <c r="T36" s="28"/>
      <c r="U36" s="26"/>
      <c r="V36" s="30"/>
      <c r="W36" s="28"/>
      <c r="X36" s="28"/>
    </row>
    <row r="37" spans="1:24" ht="55.15">
      <c r="A37" s="57" t="s">
        <v>208</v>
      </c>
      <c r="B37" s="72" t="s">
        <v>209</v>
      </c>
      <c r="C37" s="1"/>
      <c r="D37" s="1" t="s">
        <v>126</v>
      </c>
      <c r="E37" s="1"/>
      <c r="F37" s="88" t="s">
        <v>210</v>
      </c>
      <c r="G37" s="85">
        <v>735746</v>
      </c>
      <c r="H37" s="85">
        <v>517841</v>
      </c>
      <c r="I37" s="79">
        <f t="shared" si="0"/>
        <v>1253587</v>
      </c>
      <c r="J37" s="79">
        <v>140762</v>
      </c>
      <c r="K37" s="59">
        <f t="shared" si="1"/>
        <v>1394349</v>
      </c>
      <c r="L37" s="37">
        <f t="shared" si="2"/>
        <v>0.8990482296756408</v>
      </c>
      <c r="M37" s="37">
        <f t="shared" si="3"/>
        <v>0.10095177032435926</v>
      </c>
      <c r="N37" s="130" t="s">
        <v>134</v>
      </c>
      <c r="O37" s="1" t="s">
        <v>129</v>
      </c>
      <c r="P37" s="46" t="s">
        <v>130</v>
      </c>
      <c r="Q37" s="46" t="s">
        <v>131</v>
      </c>
      <c r="R37" s="2"/>
      <c r="S37" s="28"/>
      <c r="T37" s="28"/>
      <c r="U37" s="26"/>
      <c r="V37" s="30"/>
      <c r="W37" s="28"/>
      <c r="X37" s="28"/>
    </row>
    <row r="38" spans="1:24" ht="55.15">
      <c r="A38" s="57" t="s">
        <v>208</v>
      </c>
      <c r="B38" s="72" t="s">
        <v>211</v>
      </c>
      <c r="C38" s="1"/>
      <c r="D38" s="1" t="s">
        <v>126</v>
      </c>
      <c r="E38" s="1"/>
      <c r="F38" s="88" t="s">
        <v>212</v>
      </c>
      <c r="G38" s="85">
        <v>422160</v>
      </c>
      <c r="H38" s="85">
        <v>297130</v>
      </c>
      <c r="I38" s="79">
        <f t="shared" si="0"/>
        <v>719290</v>
      </c>
      <c r="J38" s="79">
        <v>86315</v>
      </c>
      <c r="K38" s="59">
        <f t="shared" si="1"/>
        <v>805605</v>
      </c>
      <c r="L38" s="37">
        <f t="shared" si="2"/>
        <v>0.89285692119587146</v>
      </c>
      <c r="M38" s="37">
        <f t="shared" si="3"/>
        <v>0.10714307880412857</v>
      </c>
      <c r="N38" s="130" t="s">
        <v>134</v>
      </c>
      <c r="O38" s="1" t="s">
        <v>129</v>
      </c>
      <c r="P38" s="46" t="s">
        <v>130</v>
      </c>
      <c r="Q38" s="46" t="s">
        <v>131</v>
      </c>
      <c r="R38" s="2"/>
      <c r="S38" s="28"/>
      <c r="T38" s="28"/>
      <c r="U38" s="26"/>
      <c r="V38" s="30"/>
      <c r="W38" s="28"/>
      <c r="X38" s="28"/>
    </row>
    <row r="39" spans="1:24" ht="41.45">
      <c r="A39" s="57" t="s">
        <v>159</v>
      </c>
      <c r="B39" s="72" t="s">
        <v>213</v>
      </c>
      <c r="C39" s="1"/>
      <c r="D39" s="1" t="s">
        <v>126</v>
      </c>
      <c r="E39" s="1"/>
      <c r="F39" s="88" t="s">
        <v>214</v>
      </c>
      <c r="G39" s="85">
        <v>685314</v>
      </c>
      <c r="H39" s="85">
        <v>482346</v>
      </c>
      <c r="I39" s="79">
        <f t="shared" si="0"/>
        <v>1167660</v>
      </c>
      <c r="J39" s="79">
        <v>140120</v>
      </c>
      <c r="K39" s="59">
        <f t="shared" si="1"/>
        <v>1307780</v>
      </c>
      <c r="L39" s="37">
        <f t="shared" si="2"/>
        <v>0.89285659667528172</v>
      </c>
      <c r="M39" s="37">
        <f t="shared" si="3"/>
        <v>0.10714340332471822</v>
      </c>
      <c r="N39" s="130" t="s">
        <v>134</v>
      </c>
      <c r="O39" s="1" t="s">
        <v>129</v>
      </c>
      <c r="P39" s="46" t="s">
        <v>130</v>
      </c>
      <c r="Q39" s="46" t="s">
        <v>131</v>
      </c>
      <c r="R39" s="2"/>
      <c r="S39" s="28"/>
      <c r="T39" s="28"/>
      <c r="U39" s="26"/>
      <c r="V39" s="30"/>
      <c r="W39" s="28"/>
      <c r="X39" s="28"/>
    </row>
    <row r="40" spans="1:24" ht="41.45">
      <c r="A40" s="57" t="s">
        <v>215</v>
      </c>
      <c r="B40" s="72" t="s">
        <v>216</v>
      </c>
      <c r="C40" s="1"/>
      <c r="D40" s="1" t="s">
        <v>126</v>
      </c>
      <c r="E40" s="1"/>
      <c r="F40" s="88" t="s">
        <v>217</v>
      </c>
      <c r="G40" s="85">
        <v>184946</v>
      </c>
      <c r="H40" s="85">
        <v>130171</v>
      </c>
      <c r="I40" s="79">
        <f t="shared" si="0"/>
        <v>315117</v>
      </c>
      <c r="J40" s="79">
        <v>44116</v>
      </c>
      <c r="K40" s="59">
        <f t="shared" si="1"/>
        <v>359233</v>
      </c>
      <c r="L40" s="37">
        <f t="shared" si="2"/>
        <v>0.87719391035901495</v>
      </c>
      <c r="M40" s="37">
        <f t="shared" si="3"/>
        <v>0.12280608964098511</v>
      </c>
      <c r="N40" s="130" t="s">
        <v>134</v>
      </c>
      <c r="O40" s="1" t="s">
        <v>129</v>
      </c>
      <c r="P40" s="46" t="s">
        <v>137</v>
      </c>
      <c r="Q40" s="46" t="s">
        <v>138</v>
      </c>
      <c r="R40" s="2"/>
      <c r="S40" s="28"/>
      <c r="T40" s="28"/>
      <c r="U40" s="26"/>
      <c r="V40" s="30"/>
      <c r="W40" s="28"/>
      <c r="X40" s="28"/>
    </row>
    <row r="41" spans="1:24" ht="69">
      <c r="A41" s="57" t="s">
        <v>215</v>
      </c>
      <c r="B41" s="72" t="s">
        <v>218</v>
      </c>
      <c r="C41" s="1"/>
      <c r="D41" s="1" t="s">
        <v>126</v>
      </c>
      <c r="E41" s="1"/>
      <c r="F41" s="88" t="s">
        <v>219</v>
      </c>
      <c r="G41" s="85">
        <v>728036</v>
      </c>
      <c r="H41" s="85">
        <v>512414</v>
      </c>
      <c r="I41" s="79">
        <f t="shared" si="0"/>
        <v>1240450</v>
      </c>
      <c r="J41" s="79">
        <v>173663</v>
      </c>
      <c r="K41" s="59">
        <f t="shared" si="1"/>
        <v>1414113</v>
      </c>
      <c r="L41" s="37">
        <f t="shared" si="2"/>
        <v>0.8771929824561403</v>
      </c>
      <c r="M41" s="37">
        <f t="shared" si="3"/>
        <v>0.12280701754385964</v>
      </c>
      <c r="N41" s="130" t="s">
        <v>134</v>
      </c>
      <c r="O41" s="1" t="s">
        <v>129</v>
      </c>
      <c r="P41" s="46" t="s">
        <v>130</v>
      </c>
      <c r="Q41" s="46" t="s">
        <v>131</v>
      </c>
      <c r="R41" s="2"/>
      <c r="S41" s="28"/>
      <c r="T41" s="28"/>
      <c r="U41" s="26"/>
      <c r="V41" s="30"/>
      <c r="W41" s="28"/>
      <c r="X41" s="28"/>
    </row>
    <row r="42" spans="1:24" ht="27.6">
      <c r="A42" s="57" t="s">
        <v>215</v>
      </c>
      <c r="B42" s="72" t="s">
        <v>220</v>
      </c>
      <c r="C42" s="1"/>
      <c r="D42" s="1" t="s">
        <v>126</v>
      </c>
      <c r="E42" s="1"/>
      <c r="F42" s="88" t="s">
        <v>221</v>
      </c>
      <c r="G42" s="85">
        <v>590987</v>
      </c>
      <c r="H42" s="85">
        <v>415956</v>
      </c>
      <c r="I42" s="79">
        <f t="shared" si="0"/>
        <v>1006943</v>
      </c>
      <c r="J42" s="79">
        <v>120833</v>
      </c>
      <c r="K42" s="59">
        <f t="shared" si="1"/>
        <v>1127776</v>
      </c>
      <c r="L42" s="37">
        <f t="shared" si="2"/>
        <v>0.8928572695287007</v>
      </c>
      <c r="M42" s="37">
        <f t="shared" si="3"/>
        <v>0.10714273047129927</v>
      </c>
      <c r="N42" s="130" t="s">
        <v>134</v>
      </c>
      <c r="O42" s="1" t="s">
        <v>129</v>
      </c>
      <c r="P42" s="46" t="s">
        <v>130</v>
      </c>
      <c r="Q42" s="46" t="s">
        <v>131</v>
      </c>
      <c r="R42" s="2"/>
      <c r="S42" s="28"/>
      <c r="T42" s="28"/>
      <c r="U42" s="26"/>
      <c r="V42" s="30"/>
      <c r="W42" s="28"/>
      <c r="X42" s="28"/>
    </row>
    <row r="43" spans="1:24" ht="41.45">
      <c r="A43" s="57" t="s">
        <v>222</v>
      </c>
      <c r="B43" s="72" t="s">
        <v>223</v>
      </c>
      <c r="C43" s="1"/>
      <c r="D43" s="1" t="s">
        <v>143</v>
      </c>
      <c r="E43" s="1"/>
      <c r="F43" s="88" t="s">
        <v>224</v>
      </c>
      <c r="G43" s="85">
        <v>96349</v>
      </c>
      <c r="H43" s="85">
        <v>67814</v>
      </c>
      <c r="I43" s="79">
        <f t="shared" si="0"/>
        <v>164163</v>
      </c>
      <c r="J43" s="79">
        <v>22983</v>
      </c>
      <c r="K43" s="59">
        <f t="shared" si="1"/>
        <v>187146</v>
      </c>
      <c r="L43" s="37">
        <f t="shared" si="2"/>
        <v>0.87719213875797508</v>
      </c>
      <c r="M43" s="37">
        <f t="shared" si="3"/>
        <v>0.12280786124202495</v>
      </c>
      <c r="N43" s="130" t="s">
        <v>134</v>
      </c>
      <c r="O43" s="1" t="s">
        <v>129</v>
      </c>
      <c r="P43" s="46" t="s">
        <v>130</v>
      </c>
      <c r="Q43" s="46" t="s">
        <v>131</v>
      </c>
      <c r="R43" s="2"/>
      <c r="S43" s="28"/>
      <c r="T43" s="28"/>
      <c r="U43" s="26"/>
      <c r="V43" s="30"/>
      <c r="W43" s="28"/>
      <c r="X43" s="28"/>
    </row>
    <row r="44" spans="1:24" ht="41.45">
      <c r="A44" s="57" t="s">
        <v>222</v>
      </c>
      <c r="B44" s="72" t="s">
        <v>225</v>
      </c>
      <c r="C44" s="1"/>
      <c r="D44" s="1" t="s">
        <v>143</v>
      </c>
      <c r="E44" s="1"/>
      <c r="F44" s="88" t="s">
        <v>226</v>
      </c>
      <c r="G44" s="85">
        <v>41110</v>
      </c>
      <c r="H44" s="85">
        <v>28934</v>
      </c>
      <c r="I44" s="79">
        <f t="shared" si="0"/>
        <v>70044</v>
      </c>
      <c r="J44" s="79">
        <v>9805</v>
      </c>
      <c r="K44" s="59">
        <f t="shared" si="1"/>
        <v>79849</v>
      </c>
      <c r="L44" s="37">
        <f t="shared" si="2"/>
        <v>0.87720572580746159</v>
      </c>
      <c r="M44" s="37">
        <f t="shared" si="3"/>
        <v>0.12279427419253841</v>
      </c>
      <c r="N44" s="130" t="s">
        <v>134</v>
      </c>
      <c r="O44" s="1" t="s">
        <v>129</v>
      </c>
      <c r="P44" s="46" t="s">
        <v>130</v>
      </c>
      <c r="Q44" s="46" t="s">
        <v>131</v>
      </c>
      <c r="R44" s="2"/>
      <c r="S44" s="28"/>
      <c r="T44" s="28"/>
      <c r="U44" s="26"/>
      <c r="V44" s="30"/>
      <c r="W44" s="28"/>
      <c r="X44" s="28"/>
    </row>
    <row r="45" spans="1:24" ht="41.45">
      <c r="A45" s="57" t="s">
        <v>227</v>
      </c>
      <c r="B45" s="72" t="s">
        <v>228</v>
      </c>
      <c r="C45" s="1"/>
      <c r="D45" s="1" t="s">
        <v>143</v>
      </c>
      <c r="E45" s="1"/>
      <c r="F45" s="88" t="s">
        <v>229</v>
      </c>
      <c r="G45" s="85">
        <v>8670</v>
      </c>
      <c r="H45" s="85">
        <v>6101</v>
      </c>
      <c r="I45" s="79">
        <f t="shared" si="0"/>
        <v>14771</v>
      </c>
      <c r="J45" s="79">
        <v>1773</v>
      </c>
      <c r="K45" s="59">
        <f t="shared" si="1"/>
        <v>16544</v>
      </c>
      <c r="L45" s="37">
        <f t="shared" si="2"/>
        <v>0.89283123791102514</v>
      </c>
      <c r="M45" s="37">
        <f t="shared" si="3"/>
        <v>0.10716876208897486</v>
      </c>
      <c r="N45" s="130" t="s">
        <v>134</v>
      </c>
      <c r="O45" s="1" t="s">
        <v>129</v>
      </c>
      <c r="P45" s="46" t="s">
        <v>130</v>
      </c>
      <c r="Q45" s="46" t="s">
        <v>131</v>
      </c>
      <c r="R45" s="2"/>
      <c r="S45" s="28"/>
      <c r="T45" s="28"/>
      <c r="U45" s="26"/>
      <c r="V45" s="30"/>
      <c r="W45" s="28"/>
      <c r="X45" s="28"/>
    </row>
    <row r="46" spans="1:24" ht="27.6">
      <c r="A46" s="57" t="s">
        <v>227</v>
      </c>
      <c r="B46" s="72" t="s">
        <v>230</v>
      </c>
      <c r="C46" s="1"/>
      <c r="D46" s="1" t="s">
        <v>143</v>
      </c>
      <c r="E46" s="1"/>
      <c r="F46" s="88" t="s">
        <v>231</v>
      </c>
      <c r="G46" s="85">
        <v>22190</v>
      </c>
      <c r="H46" s="85">
        <v>15619</v>
      </c>
      <c r="I46" s="79">
        <f t="shared" si="0"/>
        <v>37809</v>
      </c>
      <c r="J46" s="79">
        <v>4537</v>
      </c>
      <c r="K46" s="59">
        <f t="shared" si="1"/>
        <v>42346</v>
      </c>
      <c r="L46" s="37">
        <f t="shared" si="2"/>
        <v>0.89285882964152463</v>
      </c>
      <c r="M46" s="37">
        <f t="shared" si="3"/>
        <v>0.10714117035847541</v>
      </c>
      <c r="N46" s="130" t="s">
        <v>134</v>
      </c>
      <c r="O46" s="1" t="s">
        <v>129</v>
      </c>
      <c r="P46" s="46" t="s">
        <v>130</v>
      </c>
      <c r="Q46" s="46" t="s">
        <v>131</v>
      </c>
      <c r="R46" s="2"/>
      <c r="S46" s="28"/>
      <c r="T46" s="28"/>
      <c r="U46" s="26"/>
      <c r="V46" s="30"/>
      <c r="W46" s="28"/>
      <c r="X46" s="28"/>
    </row>
    <row r="47" spans="1:24" ht="27.6">
      <c r="A47" s="57" t="s">
        <v>227</v>
      </c>
      <c r="B47" s="72" t="s">
        <v>232</v>
      </c>
      <c r="C47" s="1"/>
      <c r="D47" s="1" t="s">
        <v>126</v>
      </c>
      <c r="E47" s="1"/>
      <c r="F47" s="88" t="s">
        <v>233</v>
      </c>
      <c r="G47" s="85">
        <v>953616</v>
      </c>
      <c r="H47" s="85">
        <v>671184</v>
      </c>
      <c r="I47" s="79">
        <f t="shared" si="0"/>
        <v>1624800</v>
      </c>
      <c r="J47" s="79">
        <v>194975</v>
      </c>
      <c r="K47" s="59">
        <f t="shared" si="1"/>
        <v>1819775</v>
      </c>
      <c r="L47" s="37">
        <f t="shared" si="2"/>
        <v>0.89285763349864677</v>
      </c>
      <c r="M47" s="37">
        <f t="shared" si="3"/>
        <v>0.10714236650135318</v>
      </c>
      <c r="N47" s="130" t="s">
        <v>134</v>
      </c>
      <c r="O47" s="1" t="s">
        <v>129</v>
      </c>
      <c r="P47" s="46" t="s">
        <v>130</v>
      </c>
      <c r="Q47" s="46" t="s">
        <v>131</v>
      </c>
      <c r="R47" s="2"/>
      <c r="S47" s="28"/>
      <c r="T47" s="28"/>
      <c r="U47" s="26"/>
      <c r="V47" s="30"/>
      <c r="W47" s="28"/>
      <c r="X47" s="28"/>
    </row>
    <row r="48" spans="1:24" ht="55.15" customHeight="1">
      <c r="A48" s="57" t="s">
        <v>234</v>
      </c>
      <c r="B48" s="72" t="s">
        <v>235</v>
      </c>
      <c r="C48" s="1"/>
      <c r="D48" s="1" t="s">
        <v>126</v>
      </c>
      <c r="E48" s="1"/>
      <c r="F48" s="88" t="s">
        <v>236</v>
      </c>
      <c r="G48" s="85">
        <v>852275</v>
      </c>
      <c r="H48" s="85">
        <v>599858</v>
      </c>
      <c r="I48" s="79">
        <f t="shared" si="0"/>
        <v>1452133</v>
      </c>
      <c r="J48" s="79">
        <v>794436</v>
      </c>
      <c r="K48" s="59">
        <f t="shared" si="1"/>
        <v>2246569</v>
      </c>
      <c r="L48" s="37">
        <f t="shared" si="2"/>
        <v>0.64637809922597522</v>
      </c>
      <c r="M48" s="37">
        <f t="shared" si="3"/>
        <v>0.35362190077402472</v>
      </c>
      <c r="N48" s="130" t="s">
        <v>134</v>
      </c>
      <c r="O48" s="1" t="s">
        <v>129</v>
      </c>
      <c r="P48" s="46" t="s">
        <v>130</v>
      </c>
      <c r="Q48" s="46" t="s">
        <v>131</v>
      </c>
      <c r="R48" s="2"/>
      <c r="S48" s="28"/>
      <c r="T48" s="28"/>
      <c r="U48" s="26"/>
      <c r="V48" s="30"/>
      <c r="W48" s="28"/>
      <c r="X48" s="28"/>
    </row>
    <row r="49" spans="1:24" ht="41.45">
      <c r="A49" s="57" t="s">
        <v>237</v>
      </c>
      <c r="B49" s="72" t="s">
        <v>238</v>
      </c>
      <c r="C49" s="1"/>
      <c r="D49" s="1" t="s">
        <v>143</v>
      </c>
      <c r="E49" s="1"/>
      <c r="F49" s="88" t="s">
        <v>239</v>
      </c>
      <c r="G49" s="85">
        <v>49739</v>
      </c>
      <c r="H49" s="85">
        <v>35007</v>
      </c>
      <c r="I49" s="79">
        <f t="shared" si="0"/>
        <v>84746</v>
      </c>
      <c r="J49" s="79">
        <v>11864</v>
      </c>
      <c r="K49" s="59">
        <f t="shared" si="1"/>
        <v>96610</v>
      </c>
      <c r="L49" s="37">
        <f t="shared" si="2"/>
        <v>0.87719697753855708</v>
      </c>
      <c r="M49" s="37">
        <f t="shared" si="3"/>
        <v>0.12280302246144291</v>
      </c>
      <c r="N49" s="130" t="s">
        <v>134</v>
      </c>
      <c r="O49" s="1" t="s">
        <v>129</v>
      </c>
      <c r="P49" s="46" t="s">
        <v>137</v>
      </c>
      <c r="Q49" s="46" t="s">
        <v>138</v>
      </c>
      <c r="R49" s="2"/>
      <c r="S49" s="28"/>
      <c r="T49" s="28"/>
      <c r="U49" s="26"/>
      <c r="V49" s="30"/>
      <c r="W49" s="28"/>
      <c r="X49" s="28"/>
    </row>
    <row r="50" spans="1:24" ht="55.15">
      <c r="A50" s="57" t="s">
        <v>237</v>
      </c>
      <c r="B50" s="72" t="s">
        <v>240</v>
      </c>
      <c r="C50" s="1"/>
      <c r="D50" s="1" t="s">
        <v>126</v>
      </c>
      <c r="E50" s="1"/>
      <c r="F50" s="88" t="s">
        <v>241</v>
      </c>
      <c r="G50" s="85">
        <v>405449</v>
      </c>
      <c r="H50" s="85">
        <v>285367</v>
      </c>
      <c r="I50" s="79">
        <f t="shared" si="0"/>
        <v>690816</v>
      </c>
      <c r="J50" s="79">
        <v>96713</v>
      </c>
      <c r="K50" s="59">
        <f t="shared" si="1"/>
        <v>787529</v>
      </c>
      <c r="L50" s="37">
        <f t="shared" si="2"/>
        <v>0.87719436363613279</v>
      </c>
      <c r="M50" s="37">
        <f t="shared" si="3"/>
        <v>0.12280563636386724</v>
      </c>
      <c r="N50" s="130" t="s">
        <v>134</v>
      </c>
      <c r="O50" s="1" t="s">
        <v>129</v>
      </c>
      <c r="P50" s="46" t="s">
        <v>130</v>
      </c>
      <c r="Q50" s="46" t="s">
        <v>131</v>
      </c>
      <c r="R50" s="2"/>
      <c r="S50" s="28"/>
      <c r="T50" s="28"/>
      <c r="U50" s="26"/>
      <c r="V50" s="30"/>
      <c r="W50" s="28"/>
      <c r="X50" s="28"/>
    </row>
    <row r="51" spans="1:24" ht="41.45">
      <c r="A51" s="57" t="s">
        <v>242</v>
      </c>
      <c r="B51" s="72" t="s">
        <v>243</v>
      </c>
      <c r="C51" s="1"/>
      <c r="D51" s="1" t="s">
        <v>126</v>
      </c>
      <c r="E51" s="1"/>
      <c r="F51" s="88" t="s">
        <v>244</v>
      </c>
      <c r="G51" s="85">
        <v>450849</v>
      </c>
      <c r="H51" s="85">
        <v>317322</v>
      </c>
      <c r="I51" s="79">
        <f t="shared" si="0"/>
        <v>768171</v>
      </c>
      <c r="J51" s="79">
        <v>107544</v>
      </c>
      <c r="K51" s="59">
        <f t="shared" si="1"/>
        <v>875715</v>
      </c>
      <c r="L51" s="37">
        <f t="shared" si="2"/>
        <v>0.87719292235487578</v>
      </c>
      <c r="M51" s="37">
        <f t="shared" si="3"/>
        <v>0.12280707764512427</v>
      </c>
      <c r="N51" s="130" t="s">
        <v>134</v>
      </c>
      <c r="O51" s="1" t="s">
        <v>129</v>
      </c>
      <c r="P51" s="46" t="s">
        <v>130</v>
      </c>
      <c r="Q51" s="46" t="s">
        <v>131</v>
      </c>
      <c r="R51" s="2"/>
      <c r="S51" s="28"/>
      <c r="T51" s="28"/>
      <c r="U51" s="26"/>
      <c r="V51" s="30"/>
      <c r="W51" s="28"/>
      <c r="X51" s="28"/>
    </row>
    <row r="52" spans="1:24" ht="69">
      <c r="A52" s="57" t="s">
        <v>242</v>
      </c>
      <c r="B52" s="72" t="s">
        <v>245</v>
      </c>
      <c r="C52" s="1"/>
      <c r="D52" s="1" t="s">
        <v>126</v>
      </c>
      <c r="E52" s="1"/>
      <c r="F52" s="88" t="s">
        <v>246</v>
      </c>
      <c r="G52" s="85">
        <v>447614</v>
      </c>
      <c r="H52" s="85">
        <v>315045</v>
      </c>
      <c r="I52" s="79">
        <f t="shared" si="0"/>
        <v>762659</v>
      </c>
      <c r="J52" s="79">
        <v>73560</v>
      </c>
      <c r="K52" s="59">
        <f t="shared" si="1"/>
        <v>836219</v>
      </c>
      <c r="L52" s="37">
        <f t="shared" si="2"/>
        <v>0.91203261346608966</v>
      </c>
      <c r="M52" s="37">
        <f t="shared" si="3"/>
        <v>8.7967386533910369E-2</v>
      </c>
      <c r="N52" s="130" t="s">
        <v>134</v>
      </c>
      <c r="O52" s="1" t="s">
        <v>129</v>
      </c>
      <c r="P52" s="46" t="s">
        <v>130</v>
      </c>
      <c r="Q52" s="46" t="s">
        <v>131</v>
      </c>
      <c r="R52" s="2"/>
      <c r="S52" s="28"/>
      <c r="T52" s="28"/>
      <c r="U52" s="26"/>
      <c r="V52" s="30"/>
      <c r="W52" s="28"/>
      <c r="X52" s="28"/>
    </row>
    <row r="53" spans="1:24" ht="41.45">
      <c r="A53" s="57" t="s">
        <v>247</v>
      </c>
      <c r="B53" s="72" t="s">
        <v>248</v>
      </c>
      <c r="C53" s="1"/>
      <c r="D53" s="1" t="s">
        <v>143</v>
      </c>
      <c r="E53" s="1"/>
      <c r="F53" s="88" t="s">
        <v>249</v>
      </c>
      <c r="G53" s="85">
        <v>66361</v>
      </c>
      <c r="H53" s="85">
        <v>46707</v>
      </c>
      <c r="I53" s="79">
        <f t="shared" si="0"/>
        <v>113068</v>
      </c>
      <c r="J53" s="79">
        <v>15830</v>
      </c>
      <c r="K53" s="59">
        <f t="shared" si="1"/>
        <v>128898</v>
      </c>
      <c r="L53" s="37">
        <f t="shared" si="2"/>
        <v>0.87718971589939332</v>
      </c>
      <c r="M53" s="37">
        <f t="shared" si="3"/>
        <v>0.12281028410060668</v>
      </c>
      <c r="N53" s="130" t="s">
        <v>134</v>
      </c>
      <c r="O53" s="1" t="s">
        <v>129</v>
      </c>
      <c r="P53" s="46" t="s">
        <v>130</v>
      </c>
      <c r="Q53" s="46" t="s">
        <v>131</v>
      </c>
      <c r="R53" s="2"/>
      <c r="S53" s="28"/>
      <c r="T53" s="28"/>
      <c r="U53" s="26"/>
      <c r="V53" s="30"/>
      <c r="W53" s="28"/>
      <c r="X53" s="28"/>
    </row>
    <row r="54" spans="1:24" ht="41.45">
      <c r="A54" s="57" t="s">
        <v>247</v>
      </c>
      <c r="B54" s="72" t="s">
        <v>250</v>
      </c>
      <c r="C54" s="1"/>
      <c r="D54" s="1" t="s">
        <v>126</v>
      </c>
      <c r="E54" s="1"/>
      <c r="F54" s="88" t="s">
        <v>249</v>
      </c>
      <c r="G54" s="85">
        <v>169963</v>
      </c>
      <c r="H54" s="85">
        <v>119625</v>
      </c>
      <c r="I54" s="79">
        <f t="shared" si="0"/>
        <v>289588</v>
      </c>
      <c r="J54" s="79">
        <v>40542</v>
      </c>
      <c r="K54" s="59">
        <f t="shared" si="1"/>
        <v>330130</v>
      </c>
      <c r="L54" s="37">
        <f t="shared" si="2"/>
        <v>0.87719383273255991</v>
      </c>
      <c r="M54" s="37">
        <f t="shared" si="3"/>
        <v>0.12280616726744011</v>
      </c>
      <c r="N54" s="130" t="s">
        <v>134</v>
      </c>
      <c r="O54" s="1" t="s">
        <v>129</v>
      </c>
      <c r="P54" s="46" t="s">
        <v>130</v>
      </c>
      <c r="Q54" s="46" t="s">
        <v>131</v>
      </c>
      <c r="R54" s="2"/>
      <c r="S54" s="28"/>
      <c r="T54" s="28"/>
      <c r="U54" s="26"/>
      <c r="V54" s="30"/>
      <c r="W54" s="28"/>
      <c r="X54" s="28"/>
    </row>
    <row r="55" spans="1:24" ht="41.45">
      <c r="A55" s="57" t="s">
        <v>181</v>
      </c>
      <c r="B55" s="72" t="s">
        <v>251</v>
      </c>
      <c r="C55" s="1"/>
      <c r="D55" s="1" t="s">
        <v>126</v>
      </c>
      <c r="E55" s="1"/>
      <c r="F55" s="88" t="s">
        <v>252</v>
      </c>
      <c r="G55" s="85">
        <v>141454</v>
      </c>
      <c r="H55" s="85">
        <v>99560</v>
      </c>
      <c r="I55" s="79">
        <f t="shared" si="0"/>
        <v>241014</v>
      </c>
      <c r="J55" s="79">
        <v>32408</v>
      </c>
      <c r="K55" s="59">
        <f t="shared" si="1"/>
        <v>273422</v>
      </c>
      <c r="L55" s="37">
        <f t="shared" si="2"/>
        <v>0.88147259547512635</v>
      </c>
      <c r="M55" s="37">
        <f t="shared" si="3"/>
        <v>0.11852740452487363</v>
      </c>
      <c r="N55" s="130" t="s">
        <v>253</v>
      </c>
      <c r="O55" s="1" t="s">
        <v>129</v>
      </c>
      <c r="P55" s="46" t="s">
        <v>137</v>
      </c>
      <c r="Q55" s="46" t="s">
        <v>138</v>
      </c>
      <c r="R55" s="2"/>
      <c r="S55" s="28"/>
      <c r="T55" s="28"/>
      <c r="U55" s="26"/>
      <c r="V55" s="30"/>
      <c r="W55" s="28"/>
      <c r="X55" s="28"/>
    </row>
    <row r="56" spans="1:24" ht="41.45">
      <c r="A56" s="57" t="s">
        <v>181</v>
      </c>
      <c r="B56" s="72" t="s">
        <v>254</v>
      </c>
      <c r="C56" s="1"/>
      <c r="D56" s="1" t="s">
        <v>126</v>
      </c>
      <c r="E56" s="1"/>
      <c r="F56" s="88" t="s">
        <v>255</v>
      </c>
      <c r="G56" s="85">
        <v>365642</v>
      </c>
      <c r="H56" s="85">
        <v>257349</v>
      </c>
      <c r="I56" s="79">
        <f t="shared" si="0"/>
        <v>622991</v>
      </c>
      <c r="J56" s="79">
        <v>83487</v>
      </c>
      <c r="K56" s="59">
        <f t="shared" si="1"/>
        <v>706478</v>
      </c>
      <c r="L56" s="37">
        <f t="shared" si="2"/>
        <v>0.881826468764774</v>
      </c>
      <c r="M56" s="37">
        <f t="shared" si="3"/>
        <v>0.118173531235226</v>
      </c>
      <c r="N56" s="130" t="s">
        <v>253</v>
      </c>
      <c r="O56" s="1" t="s">
        <v>129</v>
      </c>
      <c r="P56" s="46" t="s">
        <v>130</v>
      </c>
      <c r="Q56" s="46" t="s">
        <v>131</v>
      </c>
      <c r="R56" s="2"/>
      <c r="S56" s="28"/>
      <c r="T56" s="28"/>
      <c r="U56" s="26"/>
      <c r="V56" s="30"/>
      <c r="W56" s="28"/>
      <c r="X56" s="28"/>
    </row>
    <row r="57" spans="1:24" ht="41.45">
      <c r="A57" s="57" t="s">
        <v>181</v>
      </c>
      <c r="B57" s="72" t="s">
        <v>256</v>
      </c>
      <c r="C57" s="1"/>
      <c r="D57" s="1" t="s">
        <v>126</v>
      </c>
      <c r="E57" s="1"/>
      <c r="F57" s="88" t="s">
        <v>257</v>
      </c>
      <c r="G57" s="85">
        <v>228918</v>
      </c>
      <c r="H57" s="85">
        <v>161119</v>
      </c>
      <c r="I57" s="79">
        <f t="shared" si="0"/>
        <v>390037</v>
      </c>
      <c r="J57" s="79">
        <v>52667</v>
      </c>
      <c r="K57" s="59">
        <f t="shared" si="1"/>
        <v>442704</v>
      </c>
      <c r="L57" s="37">
        <f t="shared" si="2"/>
        <v>0.88103337670316961</v>
      </c>
      <c r="M57" s="37">
        <f t="shared" si="3"/>
        <v>0.11896662329683039</v>
      </c>
      <c r="N57" s="130" t="s">
        <v>253</v>
      </c>
      <c r="O57" s="1" t="s">
        <v>129</v>
      </c>
      <c r="P57" s="46" t="s">
        <v>130</v>
      </c>
      <c r="Q57" s="46" t="s">
        <v>131</v>
      </c>
      <c r="R57" s="2"/>
      <c r="S57" s="28"/>
      <c r="T57" s="28"/>
      <c r="U57" s="26"/>
      <c r="V57" s="30"/>
      <c r="W57" s="28"/>
      <c r="X57" s="28"/>
    </row>
    <row r="58" spans="1:24" ht="27.6">
      <c r="A58" s="57" t="s">
        <v>120</v>
      </c>
      <c r="B58" s="72" t="s">
        <v>258</v>
      </c>
      <c r="C58" s="1"/>
      <c r="D58" s="1" t="s">
        <v>143</v>
      </c>
      <c r="E58" s="1"/>
      <c r="F58" s="88" t="s">
        <v>259</v>
      </c>
      <c r="G58" s="85">
        <v>65511</v>
      </c>
      <c r="H58" s="85">
        <v>46109</v>
      </c>
      <c r="I58" s="79">
        <f t="shared" si="0"/>
        <v>111620</v>
      </c>
      <c r="J58" s="79">
        <v>14309</v>
      </c>
      <c r="K58" s="59">
        <f t="shared" si="1"/>
        <v>125929</v>
      </c>
      <c r="L58" s="37">
        <f t="shared" si="2"/>
        <v>0.88637247973064182</v>
      </c>
      <c r="M58" s="37">
        <f t="shared" si="3"/>
        <v>0.11362752026935813</v>
      </c>
      <c r="N58" s="130" t="s">
        <v>253</v>
      </c>
      <c r="O58" s="1" t="s">
        <v>129</v>
      </c>
      <c r="P58" s="46" t="s">
        <v>137</v>
      </c>
      <c r="Q58" s="46" t="s">
        <v>138</v>
      </c>
      <c r="R58" s="2"/>
      <c r="S58" s="28"/>
      <c r="T58" s="28"/>
      <c r="U58" s="26"/>
      <c r="V58" s="30"/>
      <c r="W58" s="28"/>
      <c r="X58" s="28"/>
    </row>
    <row r="59" spans="1:24" ht="27.6">
      <c r="A59" s="57" t="s">
        <v>120</v>
      </c>
      <c r="B59" s="72" t="s">
        <v>260</v>
      </c>
      <c r="C59" s="1"/>
      <c r="D59" s="1" t="s">
        <v>126</v>
      </c>
      <c r="E59" s="1"/>
      <c r="F59" s="88" t="s">
        <v>261</v>
      </c>
      <c r="G59" s="85">
        <v>267924</v>
      </c>
      <c r="H59" s="85">
        <v>188572</v>
      </c>
      <c r="I59" s="79">
        <f t="shared" si="0"/>
        <v>456496</v>
      </c>
      <c r="J59" s="79">
        <v>60254</v>
      </c>
      <c r="K59" s="59">
        <f t="shared" si="1"/>
        <v>516750</v>
      </c>
      <c r="L59" s="37">
        <f t="shared" si="2"/>
        <v>0.88339816158684081</v>
      </c>
      <c r="M59" s="37">
        <f t="shared" si="3"/>
        <v>0.11660183841315917</v>
      </c>
      <c r="N59" s="130" t="s">
        <v>253</v>
      </c>
      <c r="O59" s="1" t="s">
        <v>129</v>
      </c>
      <c r="P59" s="46" t="s">
        <v>130</v>
      </c>
      <c r="Q59" s="46" t="s">
        <v>131</v>
      </c>
      <c r="R59" s="2"/>
      <c r="S59" s="28"/>
      <c r="T59" s="28"/>
      <c r="U59" s="26"/>
      <c r="V59" s="30"/>
      <c r="W59" s="28"/>
      <c r="X59" s="28"/>
    </row>
    <row r="60" spans="1:24" ht="27.6">
      <c r="A60" s="57" t="s">
        <v>120</v>
      </c>
      <c r="B60" s="72" t="s">
        <v>262</v>
      </c>
      <c r="C60" s="1"/>
      <c r="D60" s="1" t="s">
        <v>126</v>
      </c>
      <c r="E60" s="1"/>
      <c r="F60" s="88" t="s">
        <v>263</v>
      </c>
      <c r="G60" s="85">
        <v>416880</v>
      </c>
      <c r="H60" s="85">
        <v>293414</v>
      </c>
      <c r="I60" s="79">
        <f t="shared" si="0"/>
        <v>710294</v>
      </c>
      <c r="J60" s="79">
        <v>92188</v>
      </c>
      <c r="K60" s="59">
        <f t="shared" si="1"/>
        <v>802482</v>
      </c>
      <c r="L60" s="37">
        <f t="shared" si="2"/>
        <v>0.88512141082292184</v>
      </c>
      <c r="M60" s="37">
        <f t="shared" si="3"/>
        <v>0.11487858917707812</v>
      </c>
      <c r="N60" s="130" t="s">
        <v>253</v>
      </c>
      <c r="O60" s="1" t="s">
        <v>129</v>
      </c>
      <c r="P60" s="46" t="s">
        <v>130</v>
      </c>
      <c r="Q60" s="46" t="s">
        <v>131</v>
      </c>
      <c r="R60" s="2"/>
      <c r="S60" s="28"/>
      <c r="T60" s="28"/>
      <c r="U60" s="26"/>
      <c r="V60" s="30"/>
      <c r="W60" s="28"/>
      <c r="X60" s="28"/>
    </row>
    <row r="61" spans="1:24" ht="27.6">
      <c r="A61" s="57" t="s">
        <v>190</v>
      </c>
      <c r="B61" s="72" t="s">
        <v>260</v>
      </c>
      <c r="C61" s="1"/>
      <c r="D61" s="1" t="s">
        <v>126</v>
      </c>
      <c r="E61" s="1"/>
      <c r="F61" s="88" t="s">
        <v>264</v>
      </c>
      <c r="G61" s="85">
        <v>391455</v>
      </c>
      <c r="H61" s="85">
        <v>275518</v>
      </c>
      <c r="I61" s="79">
        <f t="shared" si="0"/>
        <v>666973</v>
      </c>
      <c r="J61" s="79">
        <v>86988</v>
      </c>
      <c r="K61" s="59">
        <f t="shared" si="1"/>
        <v>753961</v>
      </c>
      <c r="L61" s="37">
        <f t="shared" si="2"/>
        <v>0.88462533207951077</v>
      </c>
      <c r="M61" s="37">
        <f t="shared" si="3"/>
        <v>0.11537466792048925</v>
      </c>
      <c r="N61" s="130" t="s">
        <v>253</v>
      </c>
      <c r="O61" s="1" t="s">
        <v>129</v>
      </c>
      <c r="P61" s="46" t="s">
        <v>130</v>
      </c>
      <c r="Q61" s="46" t="s">
        <v>131</v>
      </c>
      <c r="R61" s="2"/>
      <c r="S61" s="28"/>
      <c r="T61" s="28"/>
      <c r="U61" s="26"/>
      <c r="V61" s="30"/>
      <c r="W61" s="28"/>
      <c r="X61" s="28"/>
    </row>
    <row r="62" spans="1:24" ht="27.6">
      <c r="A62" s="57" t="s">
        <v>190</v>
      </c>
      <c r="B62" s="72" t="s">
        <v>265</v>
      </c>
      <c r="C62" s="1"/>
      <c r="D62" s="1" t="s">
        <v>126</v>
      </c>
      <c r="E62" s="1"/>
      <c r="F62" s="88" t="s">
        <v>266</v>
      </c>
      <c r="G62" s="85">
        <v>1251153</v>
      </c>
      <c r="H62" s="85">
        <v>880600</v>
      </c>
      <c r="I62" s="79">
        <f t="shared" si="0"/>
        <v>2131753</v>
      </c>
      <c r="J62" s="79">
        <v>273113</v>
      </c>
      <c r="K62" s="59">
        <f t="shared" si="1"/>
        <v>2404866</v>
      </c>
      <c r="L62" s="37">
        <f t="shared" si="2"/>
        <v>0.88643317340758276</v>
      </c>
      <c r="M62" s="37">
        <f t="shared" si="3"/>
        <v>0.11356682659241721</v>
      </c>
      <c r="N62" s="130" t="s">
        <v>253</v>
      </c>
      <c r="O62" s="1" t="s">
        <v>129</v>
      </c>
      <c r="P62" s="46" t="s">
        <v>130</v>
      </c>
      <c r="Q62" s="46" t="s">
        <v>131</v>
      </c>
      <c r="R62" s="2"/>
      <c r="S62" s="28"/>
      <c r="T62" s="28"/>
      <c r="U62" s="26"/>
      <c r="V62" s="30"/>
      <c r="W62" s="28"/>
      <c r="X62" s="28"/>
    </row>
    <row r="63" spans="1:24" ht="27.6">
      <c r="A63" s="57" t="s">
        <v>190</v>
      </c>
      <c r="B63" s="72" t="s">
        <v>267</v>
      </c>
      <c r="C63" s="1"/>
      <c r="D63" s="1" t="s">
        <v>126</v>
      </c>
      <c r="E63" s="1"/>
      <c r="F63" s="88" t="s">
        <v>268</v>
      </c>
      <c r="G63" s="85">
        <v>408915</v>
      </c>
      <c r="H63" s="85">
        <v>287808</v>
      </c>
      <c r="I63" s="79">
        <f t="shared" si="0"/>
        <v>696723</v>
      </c>
      <c r="J63" s="79">
        <v>92506</v>
      </c>
      <c r="K63" s="59">
        <f t="shared" si="1"/>
        <v>789229</v>
      </c>
      <c r="L63" s="37">
        <f t="shared" si="2"/>
        <v>0.88278940586319055</v>
      </c>
      <c r="M63" s="37">
        <f t="shared" si="3"/>
        <v>0.11721059413680947</v>
      </c>
      <c r="N63" s="130" t="s">
        <v>253</v>
      </c>
      <c r="O63" s="1" t="s">
        <v>129</v>
      </c>
      <c r="P63" s="46" t="s">
        <v>130</v>
      </c>
      <c r="Q63" s="46" t="s">
        <v>131</v>
      </c>
      <c r="R63" s="2"/>
      <c r="S63" s="28"/>
      <c r="T63" s="28"/>
      <c r="U63" s="26"/>
      <c r="V63" s="30"/>
      <c r="W63" s="28"/>
      <c r="X63" s="28"/>
    </row>
    <row r="64" spans="1:24" ht="27.6">
      <c r="A64" s="57" t="s">
        <v>195</v>
      </c>
      <c r="B64" s="72" t="s">
        <v>260</v>
      </c>
      <c r="C64" s="1"/>
      <c r="D64" s="1" t="s">
        <v>143</v>
      </c>
      <c r="E64" s="1"/>
      <c r="F64" s="88" t="s">
        <v>269</v>
      </c>
      <c r="G64" s="85">
        <v>52925</v>
      </c>
      <c r="H64" s="85">
        <v>37250</v>
      </c>
      <c r="I64" s="79">
        <f t="shared" si="0"/>
        <v>90175</v>
      </c>
      <c r="J64" s="79">
        <v>12624</v>
      </c>
      <c r="K64" s="59">
        <f t="shared" si="1"/>
        <v>102799</v>
      </c>
      <c r="L64" s="37">
        <f t="shared" si="2"/>
        <v>0.87719724900047669</v>
      </c>
      <c r="M64" s="37">
        <f t="shared" si="3"/>
        <v>0.12280275099952334</v>
      </c>
      <c r="N64" s="130" t="s">
        <v>253</v>
      </c>
      <c r="O64" s="1" t="s">
        <v>129</v>
      </c>
      <c r="P64" s="46" t="s">
        <v>130</v>
      </c>
      <c r="Q64" s="46" t="s">
        <v>131</v>
      </c>
      <c r="R64" s="2"/>
      <c r="S64" s="28"/>
      <c r="T64" s="28"/>
      <c r="U64" s="26"/>
      <c r="V64" s="30"/>
      <c r="W64" s="28"/>
      <c r="X64" s="28"/>
    </row>
    <row r="65" spans="1:24" ht="27.6">
      <c r="A65" s="57" t="s">
        <v>195</v>
      </c>
      <c r="B65" s="72" t="s">
        <v>270</v>
      </c>
      <c r="C65" s="1"/>
      <c r="D65" s="1" t="s">
        <v>126</v>
      </c>
      <c r="E65" s="1"/>
      <c r="F65" s="88" t="s">
        <v>269</v>
      </c>
      <c r="G65" s="85">
        <v>1117848</v>
      </c>
      <c r="H65" s="85">
        <v>786777</v>
      </c>
      <c r="I65" s="79">
        <f t="shared" si="0"/>
        <v>1904625</v>
      </c>
      <c r="J65" s="79">
        <v>266647</v>
      </c>
      <c r="K65" s="59">
        <f t="shared" si="1"/>
        <v>2171272</v>
      </c>
      <c r="L65" s="37">
        <f t="shared" si="2"/>
        <v>0.87719318445593186</v>
      </c>
      <c r="M65" s="37">
        <f t="shared" si="3"/>
        <v>0.12280681554406818</v>
      </c>
      <c r="N65" s="130" t="s">
        <v>253</v>
      </c>
      <c r="O65" s="1" t="s">
        <v>129</v>
      </c>
      <c r="P65" s="46" t="s">
        <v>130</v>
      </c>
      <c r="Q65" s="46" t="s">
        <v>131</v>
      </c>
      <c r="R65" s="2"/>
      <c r="S65" s="28"/>
      <c r="T65" s="28"/>
      <c r="U65" s="26"/>
      <c r="V65" s="30"/>
      <c r="W65" s="28"/>
      <c r="X65" s="28"/>
    </row>
    <row r="66" spans="1:24" ht="27.6">
      <c r="A66" s="57" t="s">
        <v>190</v>
      </c>
      <c r="B66" s="72" t="s">
        <v>265</v>
      </c>
      <c r="C66" s="1"/>
      <c r="D66" s="1" t="s">
        <v>126</v>
      </c>
      <c r="E66" s="1"/>
      <c r="F66" s="88" t="s">
        <v>268</v>
      </c>
      <c r="G66" s="85">
        <v>460326</v>
      </c>
      <c r="H66" s="85">
        <v>323991</v>
      </c>
      <c r="I66" s="79">
        <f t="shared" si="0"/>
        <v>784317</v>
      </c>
      <c r="J66" s="79">
        <v>109804</v>
      </c>
      <c r="K66" s="59">
        <f t="shared" si="1"/>
        <v>894121</v>
      </c>
      <c r="L66" s="37">
        <f t="shared" si="2"/>
        <v>0.8771933552617599</v>
      </c>
      <c r="M66" s="37">
        <f t="shared" si="3"/>
        <v>0.12280664473824013</v>
      </c>
      <c r="N66" s="130" t="s">
        <v>253</v>
      </c>
      <c r="O66" s="1" t="s">
        <v>129</v>
      </c>
      <c r="P66" s="46" t="s">
        <v>130</v>
      </c>
      <c r="Q66" s="46" t="s">
        <v>131</v>
      </c>
      <c r="R66" s="2"/>
      <c r="S66" s="28"/>
      <c r="T66" s="28"/>
      <c r="U66" s="26"/>
      <c r="V66" s="30"/>
      <c r="W66" s="28"/>
      <c r="X66" s="28"/>
    </row>
    <row r="67" spans="1:24" ht="27.6">
      <c r="A67" s="57" t="s">
        <v>198</v>
      </c>
      <c r="B67" s="72" t="s">
        <v>258</v>
      </c>
      <c r="C67" s="1"/>
      <c r="D67" s="1" t="s">
        <v>126</v>
      </c>
      <c r="E67" s="1"/>
      <c r="F67" s="88" t="s">
        <v>271</v>
      </c>
      <c r="G67" s="85">
        <v>160959</v>
      </c>
      <c r="H67" s="85">
        <v>113289</v>
      </c>
      <c r="I67" s="79">
        <f t="shared" si="0"/>
        <v>274248</v>
      </c>
      <c r="J67" s="79">
        <v>36140</v>
      </c>
      <c r="K67" s="59">
        <f t="shared" si="1"/>
        <v>310388</v>
      </c>
      <c r="L67" s="37">
        <f t="shared" si="2"/>
        <v>0.88356508627910868</v>
      </c>
      <c r="M67" s="37">
        <f t="shared" si="3"/>
        <v>0.11643491372089128</v>
      </c>
      <c r="N67" s="130" t="s">
        <v>253</v>
      </c>
      <c r="O67" s="1" t="s">
        <v>129</v>
      </c>
      <c r="P67" s="46" t="s">
        <v>137</v>
      </c>
      <c r="Q67" s="46" t="s">
        <v>138</v>
      </c>
      <c r="R67" s="2"/>
      <c r="S67" s="28"/>
      <c r="T67" s="28"/>
      <c r="U67" s="26"/>
      <c r="V67" s="30"/>
      <c r="W67" s="28"/>
      <c r="X67" s="28"/>
    </row>
    <row r="68" spans="1:24" ht="27.6">
      <c r="A68" s="57" t="s">
        <v>198</v>
      </c>
      <c r="B68" s="72" t="s">
        <v>260</v>
      </c>
      <c r="C68" s="1"/>
      <c r="D68" s="1" t="s">
        <v>126</v>
      </c>
      <c r="E68" s="1"/>
      <c r="F68" s="88" t="s">
        <v>272</v>
      </c>
      <c r="G68" s="85">
        <v>387207</v>
      </c>
      <c r="H68" s="85">
        <v>272528</v>
      </c>
      <c r="I68" s="79">
        <f t="shared" si="0"/>
        <v>659735</v>
      </c>
      <c r="J68" s="79">
        <v>86317</v>
      </c>
      <c r="K68" s="59">
        <f t="shared" si="1"/>
        <v>746052</v>
      </c>
      <c r="L68" s="37">
        <f t="shared" si="2"/>
        <v>0.88430163044935206</v>
      </c>
      <c r="M68" s="37">
        <f t="shared" si="3"/>
        <v>0.11569836955064794</v>
      </c>
      <c r="N68" s="130" t="s">
        <v>253</v>
      </c>
      <c r="O68" s="1" t="s">
        <v>129</v>
      </c>
      <c r="P68" s="46" t="s">
        <v>130</v>
      </c>
      <c r="Q68" s="46" t="s">
        <v>131</v>
      </c>
      <c r="R68" s="2"/>
      <c r="S68" s="28"/>
      <c r="T68" s="28"/>
      <c r="U68" s="26"/>
      <c r="V68" s="30"/>
      <c r="W68" s="28"/>
      <c r="X68" s="28"/>
    </row>
    <row r="69" spans="1:24" ht="27.6">
      <c r="A69" s="57" t="s">
        <v>198</v>
      </c>
      <c r="B69" s="72" t="s">
        <v>262</v>
      </c>
      <c r="C69" s="1"/>
      <c r="D69" s="1" t="s">
        <v>126</v>
      </c>
      <c r="E69" s="1"/>
      <c r="F69" s="88" t="s">
        <v>273</v>
      </c>
      <c r="G69" s="85">
        <v>187644</v>
      </c>
      <c r="H69" s="85">
        <v>132069</v>
      </c>
      <c r="I69" s="79">
        <f t="shared" si="0"/>
        <v>319713</v>
      </c>
      <c r="J69" s="79">
        <v>41817</v>
      </c>
      <c r="K69" s="59">
        <f t="shared" si="1"/>
        <v>361530</v>
      </c>
      <c r="L69" s="37">
        <f t="shared" si="2"/>
        <v>0.88433325035266785</v>
      </c>
      <c r="M69" s="37">
        <f t="shared" si="3"/>
        <v>0.11566674964733217</v>
      </c>
      <c r="N69" s="130" t="s">
        <v>253</v>
      </c>
      <c r="O69" s="1" t="s">
        <v>129</v>
      </c>
      <c r="P69" s="46" t="s">
        <v>130</v>
      </c>
      <c r="Q69" s="46" t="s">
        <v>131</v>
      </c>
      <c r="R69" s="2"/>
      <c r="S69" s="28"/>
      <c r="T69" s="28"/>
      <c r="U69" s="26"/>
      <c r="V69" s="30"/>
      <c r="W69" s="28"/>
      <c r="X69" s="28"/>
    </row>
    <row r="70" spans="1:24" ht="27.6">
      <c r="A70" s="57" t="s">
        <v>274</v>
      </c>
      <c r="B70" s="72" t="s">
        <v>258</v>
      </c>
      <c r="C70" s="1"/>
      <c r="D70" s="1" t="s">
        <v>126</v>
      </c>
      <c r="E70" s="1"/>
      <c r="F70" s="88" t="s">
        <v>275</v>
      </c>
      <c r="G70" s="85">
        <v>216485</v>
      </c>
      <c r="H70" s="85">
        <v>152370</v>
      </c>
      <c r="I70" s="79">
        <f t="shared" si="0"/>
        <v>368855</v>
      </c>
      <c r="J70" s="79">
        <v>48689</v>
      </c>
      <c r="K70" s="59">
        <f t="shared" si="1"/>
        <v>417544</v>
      </c>
      <c r="L70" s="37">
        <f t="shared" si="2"/>
        <v>0.88339192995229243</v>
      </c>
      <c r="M70" s="37">
        <f t="shared" si="3"/>
        <v>0.11660807004770754</v>
      </c>
      <c r="N70" s="130" t="s">
        <v>253</v>
      </c>
      <c r="O70" s="1" t="s">
        <v>129</v>
      </c>
      <c r="P70" s="46" t="s">
        <v>137</v>
      </c>
      <c r="Q70" s="46" t="s">
        <v>138</v>
      </c>
      <c r="R70" s="2"/>
      <c r="S70" s="28"/>
      <c r="T70" s="28"/>
      <c r="U70" s="26"/>
      <c r="V70" s="30"/>
      <c r="W70" s="28"/>
      <c r="X70" s="28"/>
    </row>
    <row r="71" spans="1:24" ht="27.6">
      <c r="A71" s="57" t="s">
        <v>274</v>
      </c>
      <c r="B71" s="72" t="s">
        <v>260</v>
      </c>
      <c r="C71" s="1"/>
      <c r="D71" s="1" t="s">
        <v>126</v>
      </c>
      <c r="E71" s="1"/>
      <c r="F71" s="88" t="s">
        <v>276</v>
      </c>
      <c r="G71" s="85">
        <v>901690</v>
      </c>
      <c r="H71" s="85">
        <v>634641</v>
      </c>
      <c r="I71" s="79">
        <f t="shared" si="0"/>
        <v>1536331</v>
      </c>
      <c r="J71" s="79">
        <v>202643</v>
      </c>
      <c r="K71" s="59">
        <f t="shared" si="1"/>
        <v>1738974</v>
      </c>
      <c r="L71" s="37">
        <f t="shared" si="2"/>
        <v>0.88346979310789009</v>
      </c>
      <c r="M71" s="37">
        <f t="shared" si="3"/>
        <v>0.11653020689210994</v>
      </c>
      <c r="N71" s="130" t="s">
        <v>253</v>
      </c>
      <c r="O71" s="1" t="s">
        <v>129</v>
      </c>
      <c r="P71" s="46" t="s">
        <v>130</v>
      </c>
      <c r="Q71" s="46" t="s">
        <v>131</v>
      </c>
      <c r="R71" s="2"/>
      <c r="S71" s="28"/>
      <c r="T71" s="28"/>
      <c r="U71" s="26"/>
      <c r="V71" s="30"/>
      <c r="W71" s="28"/>
      <c r="X71" s="28"/>
    </row>
    <row r="72" spans="1:24" ht="27.6">
      <c r="A72" s="57" t="s">
        <v>274</v>
      </c>
      <c r="B72" s="72" t="s">
        <v>262</v>
      </c>
      <c r="C72" s="1"/>
      <c r="D72" s="1" t="s">
        <v>126</v>
      </c>
      <c r="E72" s="1"/>
      <c r="F72" s="88" t="s">
        <v>277</v>
      </c>
      <c r="G72" s="85">
        <v>195567</v>
      </c>
      <c r="H72" s="85">
        <v>137646</v>
      </c>
      <c r="I72" s="79">
        <f t="shared" ref="I72:I133" si="4">+G72+H72</f>
        <v>333213</v>
      </c>
      <c r="J72" s="79">
        <v>43504</v>
      </c>
      <c r="K72" s="59">
        <f t="shared" ref="K72:K133" si="5">+I72+J72</f>
        <v>376717</v>
      </c>
      <c r="L72" s="37">
        <f t="shared" ref="L72:L127" si="6">+I72/K72</f>
        <v>0.88451808652118169</v>
      </c>
      <c r="M72" s="37">
        <f t="shared" ref="M72:M128" si="7">+J72/K72</f>
        <v>0.11548191347881832</v>
      </c>
      <c r="N72" s="130" t="s">
        <v>253</v>
      </c>
      <c r="O72" s="1" t="s">
        <v>129</v>
      </c>
      <c r="P72" s="46" t="s">
        <v>130</v>
      </c>
      <c r="Q72" s="46" t="s">
        <v>131</v>
      </c>
      <c r="R72" s="2"/>
      <c r="S72" s="28"/>
      <c r="T72" s="28"/>
      <c r="U72" s="26"/>
      <c r="V72" s="30"/>
      <c r="W72" s="28"/>
      <c r="X72" s="28"/>
    </row>
    <row r="73" spans="1:24" ht="27.6">
      <c r="A73" s="57" t="s">
        <v>278</v>
      </c>
      <c r="B73" s="72" t="s">
        <v>258</v>
      </c>
      <c r="C73" s="1"/>
      <c r="D73" s="1" t="s">
        <v>143</v>
      </c>
      <c r="E73" s="1"/>
      <c r="F73" s="88" t="s">
        <v>279</v>
      </c>
      <c r="G73" s="85">
        <v>83329</v>
      </c>
      <c r="H73" s="85">
        <v>58651</v>
      </c>
      <c r="I73" s="79">
        <f t="shared" si="4"/>
        <v>141980</v>
      </c>
      <c r="J73" s="79">
        <v>18595</v>
      </c>
      <c r="K73" s="59">
        <f t="shared" si="5"/>
        <v>160575</v>
      </c>
      <c r="L73" s="37">
        <f t="shared" si="6"/>
        <v>0.88419741553791065</v>
      </c>
      <c r="M73" s="37">
        <f t="shared" si="7"/>
        <v>0.11580258446208937</v>
      </c>
      <c r="N73" s="130" t="s">
        <v>253</v>
      </c>
      <c r="O73" s="1" t="s">
        <v>129</v>
      </c>
      <c r="P73" s="46" t="s">
        <v>137</v>
      </c>
      <c r="Q73" s="46" t="s">
        <v>138</v>
      </c>
      <c r="R73" s="2"/>
      <c r="S73" s="28"/>
      <c r="T73" s="28"/>
      <c r="U73" s="26"/>
      <c r="V73" s="30"/>
      <c r="W73" s="28"/>
      <c r="X73" s="28"/>
    </row>
    <row r="74" spans="1:24" ht="27.6">
      <c r="A74" s="57" t="s">
        <v>278</v>
      </c>
      <c r="B74" s="72" t="s">
        <v>260</v>
      </c>
      <c r="C74" s="1"/>
      <c r="D74" s="1" t="s">
        <v>126</v>
      </c>
      <c r="E74" s="1"/>
      <c r="F74" s="88" t="s">
        <v>280</v>
      </c>
      <c r="G74" s="85">
        <v>580111</v>
      </c>
      <c r="H74" s="85">
        <v>408300</v>
      </c>
      <c r="I74" s="79">
        <f t="shared" si="4"/>
        <v>988411</v>
      </c>
      <c r="J74" s="79">
        <v>133592</v>
      </c>
      <c r="K74" s="59">
        <f t="shared" si="5"/>
        <v>1122003</v>
      </c>
      <c r="L74" s="37">
        <f t="shared" si="6"/>
        <v>0.88093436470312469</v>
      </c>
      <c r="M74" s="37">
        <f t="shared" si="7"/>
        <v>0.11906563529687532</v>
      </c>
      <c r="N74" s="130" t="s">
        <v>253</v>
      </c>
      <c r="O74" s="1" t="s">
        <v>129</v>
      </c>
      <c r="P74" s="46" t="s">
        <v>130</v>
      </c>
      <c r="Q74" s="46" t="s">
        <v>131</v>
      </c>
      <c r="R74" s="2"/>
      <c r="S74" s="28"/>
      <c r="T74" s="28"/>
      <c r="U74" s="26"/>
      <c r="V74" s="30"/>
      <c r="W74" s="28"/>
      <c r="X74" s="28"/>
    </row>
    <row r="75" spans="1:24" ht="27.6">
      <c r="A75" s="57" t="s">
        <v>278</v>
      </c>
      <c r="B75" s="72" t="s">
        <v>262</v>
      </c>
      <c r="C75" s="1"/>
      <c r="D75" s="1" t="s">
        <v>126</v>
      </c>
      <c r="E75" s="1"/>
      <c r="F75" s="88" t="s">
        <v>281</v>
      </c>
      <c r="G75" s="85">
        <v>461814</v>
      </c>
      <c r="H75" s="85">
        <v>325039</v>
      </c>
      <c r="I75" s="79">
        <f t="shared" si="4"/>
        <v>786853</v>
      </c>
      <c r="J75" s="79">
        <v>106457</v>
      </c>
      <c r="K75" s="59">
        <f t="shared" si="5"/>
        <v>893310</v>
      </c>
      <c r="L75" s="37">
        <f t="shared" si="6"/>
        <v>0.88082860373218708</v>
      </c>
      <c r="M75" s="37">
        <f t="shared" si="7"/>
        <v>0.11917139626781297</v>
      </c>
      <c r="N75" s="130" t="s">
        <v>253</v>
      </c>
      <c r="O75" s="1" t="s">
        <v>129</v>
      </c>
      <c r="P75" s="46" t="s">
        <v>130</v>
      </c>
      <c r="Q75" s="46" t="s">
        <v>131</v>
      </c>
      <c r="R75" s="2"/>
      <c r="S75" s="28"/>
      <c r="T75" s="28"/>
      <c r="U75" s="26"/>
      <c r="V75" s="30"/>
      <c r="W75" s="28"/>
      <c r="X75" s="28"/>
    </row>
    <row r="76" spans="1:24" ht="27.6">
      <c r="A76" s="57" t="s">
        <v>282</v>
      </c>
      <c r="B76" s="72" t="s">
        <v>258</v>
      </c>
      <c r="C76" s="1"/>
      <c r="D76" s="1" t="s">
        <v>126</v>
      </c>
      <c r="E76" s="1"/>
      <c r="F76" s="88" t="s">
        <v>283</v>
      </c>
      <c r="G76" s="85">
        <v>213748</v>
      </c>
      <c r="H76" s="85">
        <v>150443</v>
      </c>
      <c r="I76" s="79">
        <f t="shared" si="4"/>
        <v>364191</v>
      </c>
      <c r="J76" s="79">
        <v>47529</v>
      </c>
      <c r="K76" s="59">
        <f t="shared" si="5"/>
        <v>411720</v>
      </c>
      <c r="L76" s="37">
        <f t="shared" si="6"/>
        <v>0.88455989507432231</v>
      </c>
      <c r="M76" s="37">
        <f t="shared" si="7"/>
        <v>0.11544010492567765</v>
      </c>
      <c r="N76" s="130" t="s">
        <v>253</v>
      </c>
      <c r="O76" s="1" t="s">
        <v>129</v>
      </c>
      <c r="P76" s="46" t="s">
        <v>137</v>
      </c>
      <c r="Q76" s="46" t="s">
        <v>138</v>
      </c>
      <c r="R76" s="2"/>
      <c r="S76" s="28"/>
      <c r="T76" s="28"/>
      <c r="U76" s="26"/>
      <c r="V76" s="30"/>
      <c r="W76" s="28"/>
      <c r="X76" s="28"/>
    </row>
    <row r="77" spans="1:24" ht="27.6">
      <c r="A77" s="57" t="s">
        <v>282</v>
      </c>
      <c r="B77" s="72" t="s">
        <v>260</v>
      </c>
      <c r="C77" s="1"/>
      <c r="D77" s="1" t="s">
        <v>126</v>
      </c>
      <c r="E77" s="1"/>
      <c r="F77" s="88" t="s">
        <v>284</v>
      </c>
      <c r="G77" s="85">
        <v>225706</v>
      </c>
      <c r="H77" s="85">
        <v>158858</v>
      </c>
      <c r="I77" s="79">
        <f t="shared" si="4"/>
        <v>384564</v>
      </c>
      <c r="J77" s="79">
        <v>49868</v>
      </c>
      <c r="K77" s="59">
        <f t="shared" si="5"/>
        <v>434432</v>
      </c>
      <c r="L77" s="37">
        <f t="shared" si="6"/>
        <v>0.8852110341779611</v>
      </c>
      <c r="M77" s="37">
        <f t="shared" si="7"/>
        <v>0.11478896582203889</v>
      </c>
      <c r="N77" s="130" t="s">
        <v>253</v>
      </c>
      <c r="O77" s="1" t="s">
        <v>129</v>
      </c>
      <c r="P77" s="46" t="s">
        <v>130</v>
      </c>
      <c r="Q77" s="46" t="s">
        <v>131</v>
      </c>
      <c r="R77" s="2"/>
      <c r="S77" s="28"/>
      <c r="T77" s="28"/>
      <c r="U77" s="26"/>
      <c r="V77" s="30"/>
      <c r="W77" s="28"/>
      <c r="X77" s="28"/>
    </row>
    <row r="78" spans="1:24" ht="27.6">
      <c r="A78" s="57" t="s">
        <v>282</v>
      </c>
      <c r="B78" s="72" t="s">
        <v>262</v>
      </c>
      <c r="C78" s="1"/>
      <c r="D78" s="1" t="s">
        <v>143</v>
      </c>
      <c r="E78" s="1"/>
      <c r="F78" s="88" t="s">
        <v>285</v>
      </c>
      <c r="G78" s="85">
        <v>121612</v>
      </c>
      <c r="H78" s="85">
        <v>85594</v>
      </c>
      <c r="I78" s="79">
        <f t="shared" si="4"/>
        <v>207206</v>
      </c>
      <c r="J78" s="79">
        <v>27004</v>
      </c>
      <c r="K78" s="59">
        <f t="shared" si="5"/>
        <v>234210</v>
      </c>
      <c r="L78" s="37">
        <f t="shared" si="6"/>
        <v>0.88470176337474915</v>
      </c>
      <c r="M78" s="37">
        <f t="shared" si="7"/>
        <v>0.11529823662525085</v>
      </c>
      <c r="N78" s="130" t="s">
        <v>253</v>
      </c>
      <c r="O78" s="1" t="s">
        <v>129</v>
      </c>
      <c r="P78" s="46" t="s">
        <v>130</v>
      </c>
      <c r="Q78" s="46" t="s">
        <v>131</v>
      </c>
      <c r="R78" s="2"/>
      <c r="S78" s="28"/>
      <c r="T78" s="28"/>
      <c r="U78" s="26"/>
      <c r="V78" s="30"/>
      <c r="W78" s="28"/>
      <c r="X78" s="28"/>
    </row>
    <row r="79" spans="1:24" ht="27.6">
      <c r="A79" s="57" t="s">
        <v>201</v>
      </c>
      <c r="B79" s="72" t="s">
        <v>258</v>
      </c>
      <c r="C79" s="1"/>
      <c r="D79" s="1" t="s">
        <v>126</v>
      </c>
      <c r="E79" s="1"/>
      <c r="F79" s="88" t="s">
        <v>286</v>
      </c>
      <c r="G79" s="85">
        <v>152391</v>
      </c>
      <c r="H79" s="85">
        <v>107255</v>
      </c>
      <c r="I79" s="79">
        <f t="shared" si="4"/>
        <v>259646</v>
      </c>
      <c r="J79" s="79">
        <v>36350</v>
      </c>
      <c r="K79" s="59">
        <f t="shared" si="5"/>
        <v>295996</v>
      </c>
      <c r="L79" s="37">
        <f t="shared" si="6"/>
        <v>0.87719428640927577</v>
      </c>
      <c r="M79" s="37">
        <f t="shared" si="7"/>
        <v>0.1228057135907242</v>
      </c>
      <c r="N79" s="130" t="s">
        <v>253</v>
      </c>
      <c r="O79" s="1" t="s">
        <v>129</v>
      </c>
      <c r="P79" s="46" t="s">
        <v>137</v>
      </c>
      <c r="Q79" s="46" t="s">
        <v>138</v>
      </c>
      <c r="R79" s="2"/>
      <c r="S79" s="28"/>
      <c r="T79" s="28"/>
      <c r="U79" s="26"/>
      <c r="V79" s="30"/>
      <c r="W79" s="28"/>
      <c r="X79" s="28"/>
    </row>
    <row r="80" spans="1:24" ht="27.6">
      <c r="A80" s="57" t="s">
        <v>201</v>
      </c>
      <c r="B80" s="72" t="s">
        <v>260</v>
      </c>
      <c r="C80" s="1"/>
      <c r="D80" s="1" t="s">
        <v>126</v>
      </c>
      <c r="E80" s="1"/>
      <c r="F80" s="88" t="s">
        <v>287</v>
      </c>
      <c r="G80" s="85">
        <v>720710</v>
      </c>
      <c r="H80" s="85">
        <v>507260</v>
      </c>
      <c r="I80" s="79">
        <f t="shared" si="4"/>
        <v>1227970</v>
      </c>
      <c r="J80" s="79">
        <v>171916</v>
      </c>
      <c r="K80" s="59">
        <f t="shared" si="5"/>
        <v>1399886</v>
      </c>
      <c r="L80" s="37">
        <f t="shared" si="6"/>
        <v>0.87719285713265227</v>
      </c>
      <c r="M80" s="37">
        <f t="shared" si="7"/>
        <v>0.12280714286734777</v>
      </c>
      <c r="N80" s="130" t="s">
        <v>253</v>
      </c>
      <c r="O80" s="1" t="s">
        <v>129</v>
      </c>
      <c r="P80" s="46" t="s">
        <v>130</v>
      </c>
      <c r="Q80" s="46" t="s">
        <v>131</v>
      </c>
      <c r="R80" s="2"/>
      <c r="S80" s="28"/>
      <c r="T80" s="28"/>
      <c r="U80" s="26"/>
      <c r="V80" s="30"/>
      <c r="W80" s="28"/>
      <c r="X80" s="28"/>
    </row>
    <row r="81" spans="1:24" ht="27.6">
      <c r="A81" s="57" t="s">
        <v>201</v>
      </c>
      <c r="B81" s="72" t="s">
        <v>262</v>
      </c>
      <c r="C81" s="1"/>
      <c r="D81" s="1" t="s">
        <v>126</v>
      </c>
      <c r="E81" s="1"/>
      <c r="F81" s="88" t="s">
        <v>288</v>
      </c>
      <c r="G81" s="85">
        <v>313766</v>
      </c>
      <c r="H81" s="85">
        <v>220838</v>
      </c>
      <c r="I81" s="79">
        <f t="shared" si="4"/>
        <v>534604</v>
      </c>
      <c r="J81" s="79">
        <v>74844</v>
      </c>
      <c r="K81" s="59">
        <f t="shared" si="5"/>
        <v>609448</v>
      </c>
      <c r="L81" s="37">
        <f t="shared" si="6"/>
        <v>0.87719378847744189</v>
      </c>
      <c r="M81" s="37">
        <f t="shared" si="7"/>
        <v>0.12280621152255812</v>
      </c>
      <c r="N81" s="130" t="s">
        <v>253</v>
      </c>
      <c r="O81" s="1" t="s">
        <v>129</v>
      </c>
      <c r="P81" s="46" t="s">
        <v>130</v>
      </c>
      <c r="Q81" s="46" t="s">
        <v>131</v>
      </c>
      <c r="R81" s="2"/>
      <c r="S81" s="28"/>
      <c r="T81" s="28"/>
      <c r="U81" s="26"/>
      <c r="V81" s="30"/>
      <c r="W81" s="28"/>
      <c r="X81" s="28"/>
    </row>
    <row r="82" spans="1:24" ht="27.6">
      <c r="A82" s="57" t="s">
        <v>208</v>
      </c>
      <c r="B82" s="72" t="s">
        <v>258</v>
      </c>
      <c r="C82" s="1"/>
      <c r="D82" s="1" t="s">
        <v>126</v>
      </c>
      <c r="E82" s="1"/>
      <c r="F82" s="88" t="s">
        <v>289</v>
      </c>
      <c r="G82" s="85">
        <v>293454</v>
      </c>
      <c r="H82" s="85">
        <v>206544</v>
      </c>
      <c r="I82" s="79">
        <f t="shared" si="4"/>
        <v>499998</v>
      </c>
      <c r="J82" s="79">
        <v>65049</v>
      </c>
      <c r="K82" s="59">
        <f t="shared" si="5"/>
        <v>565047</v>
      </c>
      <c r="L82" s="37">
        <f t="shared" si="6"/>
        <v>0.8848786030188639</v>
      </c>
      <c r="M82" s="37">
        <f t="shared" si="7"/>
        <v>0.11512139698113608</v>
      </c>
      <c r="N82" s="130" t="s">
        <v>253</v>
      </c>
      <c r="O82" s="1" t="s">
        <v>129</v>
      </c>
      <c r="P82" s="46" t="s">
        <v>137</v>
      </c>
      <c r="Q82" s="46" t="s">
        <v>138</v>
      </c>
      <c r="R82" s="2"/>
      <c r="S82" s="28"/>
      <c r="T82" s="28"/>
      <c r="U82" s="26"/>
      <c r="V82" s="30"/>
      <c r="W82" s="28"/>
      <c r="X82" s="28"/>
    </row>
    <row r="83" spans="1:24" ht="27.6">
      <c r="A83" s="57" t="s">
        <v>208</v>
      </c>
      <c r="B83" s="72" t="s">
        <v>260</v>
      </c>
      <c r="C83" s="1"/>
      <c r="D83" s="1" t="s">
        <v>126</v>
      </c>
      <c r="E83" s="1"/>
      <c r="F83" s="88" t="s">
        <v>290</v>
      </c>
      <c r="G83" s="85">
        <v>264143</v>
      </c>
      <c r="H83" s="85">
        <v>185913</v>
      </c>
      <c r="I83" s="79">
        <f t="shared" si="4"/>
        <v>450056</v>
      </c>
      <c r="J83" s="79">
        <v>58278</v>
      </c>
      <c r="K83" s="59">
        <f t="shared" si="5"/>
        <v>508334</v>
      </c>
      <c r="L83" s="37">
        <f t="shared" si="6"/>
        <v>0.88535490445258436</v>
      </c>
      <c r="M83" s="37">
        <f t="shared" si="7"/>
        <v>0.11464509554741567</v>
      </c>
      <c r="N83" s="130" t="s">
        <v>253</v>
      </c>
      <c r="O83" s="1" t="s">
        <v>129</v>
      </c>
      <c r="P83" s="46" t="s">
        <v>130</v>
      </c>
      <c r="Q83" s="46" t="s">
        <v>131</v>
      </c>
      <c r="R83" s="2"/>
      <c r="S83" s="28"/>
      <c r="T83" s="28"/>
      <c r="U83" s="26"/>
      <c r="V83" s="30"/>
      <c r="W83" s="28"/>
      <c r="X83" s="28"/>
    </row>
    <row r="84" spans="1:24" ht="27.6">
      <c r="A84" s="57" t="s">
        <v>208</v>
      </c>
      <c r="B84" s="72" t="s">
        <v>262</v>
      </c>
      <c r="C84" s="1"/>
      <c r="D84" s="1" t="s">
        <v>143</v>
      </c>
      <c r="E84" s="1"/>
      <c r="F84" s="88" t="s">
        <v>291</v>
      </c>
      <c r="G84" s="85">
        <v>74535</v>
      </c>
      <c r="H84" s="85">
        <v>52460</v>
      </c>
      <c r="I84" s="79">
        <f t="shared" si="4"/>
        <v>126995</v>
      </c>
      <c r="J84" s="79">
        <v>16268</v>
      </c>
      <c r="K84" s="59">
        <f t="shared" si="5"/>
        <v>143263</v>
      </c>
      <c r="L84" s="37">
        <f t="shared" si="6"/>
        <v>0.88644660519464202</v>
      </c>
      <c r="M84" s="37">
        <f t="shared" si="7"/>
        <v>0.11355339480535798</v>
      </c>
      <c r="N84" s="130" t="s">
        <v>253</v>
      </c>
      <c r="O84" s="1" t="s">
        <v>129</v>
      </c>
      <c r="P84" s="46" t="s">
        <v>130</v>
      </c>
      <c r="Q84" s="46" t="s">
        <v>131</v>
      </c>
      <c r="R84" s="2"/>
      <c r="S84" s="28"/>
      <c r="T84" s="28"/>
      <c r="U84" s="26"/>
      <c r="V84" s="30"/>
      <c r="W84" s="28"/>
      <c r="X84" s="28"/>
    </row>
    <row r="85" spans="1:24" ht="27.6">
      <c r="A85" s="57" t="s">
        <v>159</v>
      </c>
      <c r="B85" s="72" t="s">
        <v>260</v>
      </c>
      <c r="C85" s="1"/>
      <c r="D85" s="1" t="s">
        <v>126</v>
      </c>
      <c r="E85" s="1"/>
      <c r="F85" s="88" t="s">
        <v>292</v>
      </c>
      <c r="G85" s="85">
        <v>186029</v>
      </c>
      <c r="H85" s="85">
        <v>130934</v>
      </c>
      <c r="I85" s="79">
        <f t="shared" si="4"/>
        <v>316963</v>
      </c>
      <c r="J85" s="79">
        <v>43189</v>
      </c>
      <c r="K85" s="59">
        <f t="shared" si="5"/>
        <v>360152</v>
      </c>
      <c r="L85" s="37">
        <f t="shared" si="6"/>
        <v>0.8800811879428686</v>
      </c>
      <c r="M85" s="37">
        <f t="shared" si="7"/>
        <v>0.11991881205713144</v>
      </c>
      <c r="N85" s="130" t="s">
        <v>253</v>
      </c>
      <c r="O85" s="1" t="s">
        <v>129</v>
      </c>
      <c r="P85" s="46" t="s">
        <v>130</v>
      </c>
      <c r="Q85" s="46" t="s">
        <v>131</v>
      </c>
      <c r="R85" s="2"/>
      <c r="S85" s="28"/>
      <c r="T85" s="28"/>
      <c r="U85" s="26"/>
      <c r="V85" s="30"/>
      <c r="W85" s="28"/>
      <c r="X85" s="28"/>
    </row>
    <row r="86" spans="1:24" ht="27.6">
      <c r="A86" s="57" t="s">
        <v>159</v>
      </c>
      <c r="B86" s="72" t="s">
        <v>262</v>
      </c>
      <c r="C86" s="1"/>
      <c r="D86" s="1" t="s">
        <v>126</v>
      </c>
      <c r="E86" s="1"/>
      <c r="F86" s="88" t="s">
        <v>292</v>
      </c>
      <c r="G86" s="85">
        <v>1337043</v>
      </c>
      <c r="H86" s="85">
        <v>941053</v>
      </c>
      <c r="I86" s="79">
        <f t="shared" si="4"/>
        <v>2278096</v>
      </c>
      <c r="J86" s="79">
        <v>311676</v>
      </c>
      <c r="K86" s="59">
        <f t="shared" si="5"/>
        <v>2589772</v>
      </c>
      <c r="L86" s="37">
        <f t="shared" si="6"/>
        <v>0.87965118164842315</v>
      </c>
      <c r="M86" s="37">
        <f t="shared" si="7"/>
        <v>0.12034881835157689</v>
      </c>
      <c r="N86" s="130" t="s">
        <v>253</v>
      </c>
      <c r="O86" s="1" t="s">
        <v>129</v>
      </c>
      <c r="P86" s="46" t="s">
        <v>130</v>
      </c>
      <c r="Q86" s="46" t="s">
        <v>131</v>
      </c>
      <c r="R86" s="2"/>
      <c r="S86" s="28"/>
      <c r="T86" s="28"/>
      <c r="U86" s="26"/>
      <c r="V86" s="30"/>
      <c r="W86" s="28"/>
      <c r="X86" s="28"/>
    </row>
    <row r="87" spans="1:24" ht="27.6">
      <c r="A87" s="57" t="s">
        <v>293</v>
      </c>
      <c r="B87" s="72" t="s">
        <v>260</v>
      </c>
      <c r="C87" s="1"/>
      <c r="D87" s="1" t="s">
        <v>126</v>
      </c>
      <c r="E87" s="1"/>
      <c r="F87" s="88" t="s">
        <v>294</v>
      </c>
      <c r="G87" s="85">
        <v>176303</v>
      </c>
      <c r="H87" s="85">
        <v>124087</v>
      </c>
      <c r="I87" s="79">
        <f t="shared" si="4"/>
        <v>300390</v>
      </c>
      <c r="J87" s="79">
        <v>42055</v>
      </c>
      <c r="K87" s="59">
        <f t="shared" si="5"/>
        <v>342445</v>
      </c>
      <c r="L87" s="37">
        <f t="shared" si="6"/>
        <v>0.8771919578326447</v>
      </c>
      <c r="M87" s="37">
        <f t="shared" si="7"/>
        <v>0.12280804216735534</v>
      </c>
      <c r="N87" s="130" t="s">
        <v>253</v>
      </c>
      <c r="O87" s="1" t="s">
        <v>129</v>
      </c>
      <c r="P87" s="46" t="s">
        <v>130</v>
      </c>
      <c r="Q87" s="46" t="s">
        <v>131</v>
      </c>
      <c r="R87" s="2"/>
      <c r="S87" s="28"/>
      <c r="T87" s="28"/>
      <c r="U87" s="26"/>
      <c r="V87" s="30"/>
      <c r="W87" s="28"/>
      <c r="X87" s="28"/>
    </row>
    <row r="88" spans="1:24" ht="27.6">
      <c r="A88" s="57" t="s">
        <v>293</v>
      </c>
      <c r="B88" s="72" t="s">
        <v>262</v>
      </c>
      <c r="C88" s="1"/>
      <c r="D88" s="1" t="s">
        <v>126</v>
      </c>
      <c r="E88" s="1"/>
      <c r="F88" s="88" t="s">
        <v>295</v>
      </c>
      <c r="G88" s="85">
        <v>463876</v>
      </c>
      <c r="H88" s="85">
        <v>326489</v>
      </c>
      <c r="I88" s="79">
        <f t="shared" si="4"/>
        <v>790365</v>
      </c>
      <c r="J88" s="79">
        <v>110651</v>
      </c>
      <c r="K88" s="59">
        <f t="shared" si="5"/>
        <v>901016</v>
      </c>
      <c r="L88" s="37">
        <f t="shared" si="6"/>
        <v>0.87719307981212324</v>
      </c>
      <c r="M88" s="37">
        <f t="shared" si="7"/>
        <v>0.1228069201878768</v>
      </c>
      <c r="N88" s="130" t="s">
        <v>253</v>
      </c>
      <c r="O88" s="1" t="s">
        <v>129</v>
      </c>
      <c r="P88" s="46" t="s">
        <v>130</v>
      </c>
      <c r="Q88" s="46" t="s">
        <v>131</v>
      </c>
      <c r="R88" s="2"/>
      <c r="S88" s="28"/>
      <c r="T88" s="28"/>
      <c r="U88" s="26"/>
      <c r="V88" s="30"/>
      <c r="W88" s="28"/>
      <c r="X88" s="28"/>
    </row>
    <row r="89" spans="1:24" ht="27.6">
      <c r="A89" s="57" t="s">
        <v>296</v>
      </c>
      <c r="B89" s="72" t="s">
        <v>260</v>
      </c>
      <c r="C89" s="1"/>
      <c r="D89" s="1" t="s">
        <v>143</v>
      </c>
      <c r="E89" s="1"/>
      <c r="F89" s="88" t="s">
        <v>297</v>
      </c>
      <c r="G89" s="85">
        <v>35867</v>
      </c>
      <c r="H89" s="85">
        <v>25244</v>
      </c>
      <c r="I89" s="79">
        <f t="shared" si="4"/>
        <v>61111</v>
      </c>
      <c r="J89" s="79">
        <v>8556</v>
      </c>
      <c r="K89" s="59">
        <f t="shared" si="5"/>
        <v>69667</v>
      </c>
      <c r="L89" s="37">
        <f t="shared" si="6"/>
        <v>0.87718719049191152</v>
      </c>
      <c r="M89" s="37">
        <f t="shared" si="7"/>
        <v>0.12281280950808848</v>
      </c>
      <c r="N89" s="130" t="s">
        <v>253</v>
      </c>
      <c r="O89" s="1" t="s">
        <v>129</v>
      </c>
      <c r="P89" s="46" t="s">
        <v>130</v>
      </c>
      <c r="Q89" s="46" t="s">
        <v>131</v>
      </c>
      <c r="R89" s="2"/>
      <c r="S89" s="28"/>
      <c r="T89" s="28"/>
      <c r="U89" s="26"/>
      <c r="V89" s="30"/>
      <c r="W89" s="28"/>
      <c r="X89" s="28"/>
    </row>
    <row r="90" spans="1:24" ht="27.6">
      <c r="A90" s="57" t="s">
        <v>296</v>
      </c>
      <c r="B90" s="72" t="s">
        <v>262</v>
      </c>
      <c r="C90" s="1"/>
      <c r="D90" s="1" t="s">
        <v>143</v>
      </c>
      <c r="E90" s="1"/>
      <c r="F90" s="88" t="s">
        <v>298</v>
      </c>
      <c r="G90" s="85">
        <v>81427</v>
      </c>
      <c r="H90" s="85">
        <v>57311</v>
      </c>
      <c r="I90" s="79">
        <f t="shared" si="4"/>
        <v>138738</v>
      </c>
      <c r="J90" s="79">
        <v>19423</v>
      </c>
      <c r="K90" s="59">
        <f t="shared" si="5"/>
        <v>158161</v>
      </c>
      <c r="L90" s="37">
        <f t="shared" si="6"/>
        <v>0.87719475724103924</v>
      </c>
      <c r="M90" s="37">
        <f t="shared" si="7"/>
        <v>0.12280524275896081</v>
      </c>
      <c r="N90" s="130" t="s">
        <v>253</v>
      </c>
      <c r="O90" s="1" t="s">
        <v>129</v>
      </c>
      <c r="P90" s="46" t="s">
        <v>130</v>
      </c>
      <c r="Q90" s="46" t="s">
        <v>131</v>
      </c>
      <c r="R90" s="2"/>
      <c r="S90" s="28"/>
      <c r="T90" s="28"/>
      <c r="U90" s="26"/>
      <c r="V90" s="30"/>
      <c r="W90" s="28"/>
      <c r="X90" s="28"/>
    </row>
    <row r="91" spans="1:24" ht="27.6">
      <c r="A91" s="57" t="s">
        <v>242</v>
      </c>
      <c r="B91" s="72" t="s">
        <v>258</v>
      </c>
      <c r="C91" s="1"/>
      <c r="D91" s="1" t="s">
        <v>143</v>
      </c>
      <c r="E91" s="1"/>
      <c r="F91" s="88" t="s">
        <v>299</v>
      </c>
      <c r="G91" s="85">
        <v>34437</v>
      </c>
      <c r="H91" s="85">
        <v>24239</v>
      </c>
      <c r="I91" s="79">
        <f t="shared" si="4"/>
        <v>58676</v>
      </c>
      <c r="J91" s="79">
        <v>6606</v>
      </c>
      <c r="K91" s="59">
        <f t="shared" si="5"/>
        <v>65282</v>
      </c>
      <c r="L91" s="37">
        <f t="shared" si="6"/>
        <v>0.89880824729634512</v>
      </c>
      <c r="M91" s="37">
        <f t="shared" si="7"/>
        <v>0.10119175270365491</v>
      </c>
      <c r="N91" s="130" t="s">
        <v>253</v>
      </c>
      <c r="O91" s="1" t="s">
        <v>129</v>
      </c>
      <c r="P91" s="46" t="s">
        <v>137</v>
      </c>
      <c r="Q91" s="46" t="s">
        <v>138</v>
      </c>
      <c r="R91" s="2"/>
      <c r="S91" s="28"/>
      <c r="T91" s="28"/>
      <c r="U91" s="26"/>
      <c r="V91" s="30"/>
      <c r="W91" s="28"/>
      <c r="X91" s="28"/>
    </row>
    <row r="92" spans="1:24" ht="27.6">
      <c r="A92" s="57" t="s">
        <v>242</v>
      </c>
      <c r="B92" s="72" t="s">
        <v>260</v>
      </c>
      <c r="C92" s="1"/>
      <c r="D92" s="1" t="s">
        <v>126</v>
      </c>
      <c r="E92" s="1"/>
      <c r="F92" s="88" t="s">
        <v>300</v>
      </c>
      <c r="G92" s="85">
        <v>433149</v>
      </c>
      <c r="H92" s="85">
        <v>304864</v>
      </c>
      <c r="I92" s="79">
        <f t="shared" si="4"/>
        <v>738013</v>
      </c>
      <c r="J92" s="79">
        <v>86516</v>
      </c>
      <c r="K92" s="59">
        <f t="shared" si="5"/>
        <v>824529</v>
      </c>
      <c r="L92" s="37">
        <f t="shared" si="6"/>
        <v>0.89507221698691009</v>
      </c>
      <c r="M92" s="37">
        <f t="shared" si="7"/>
        <v>0.1049277830130899</v>
      </c>
      <c r="N92" s="130" t="s">
        <v>253</v>
      </c>
      <c r="O92" s="1" t="s">
        <v>129</v>
      </c>
      <c r="P92" s="46" t="s">
        <v>130</v>
      </c>
      <c r="Q92" s="46" t="s">
        <v>131</v>
      </c>
      <c r="R92" s="2"/>
      <c r="S92" s="28"/>
      <c r="T92" s="28"/>
      <c r="U92" s="26"/>
      <c r="V92" s="30"/>
      <c r="W92" s="28"/>
      <c r="X92" s="28"/>
    </row>
    <row r="93" spans="1:24" ht="27.6">
      <c r="A93" s="57" t="s">
        <v>242</v>
      </c>
      <c r="B93" s="72" t="s">
        <v>262</v>
      </c>
      <c r="C93" s="1"/>
      <c r="D93" s="1" t="s">
        <v>143</v>
      </c>
      <c r="E93" s="1"/>
      <c r="F93" s="88" t="s">
        <v>301</v>
      </c>
      <c r="G93" s="85">
        <v>128432</v>
      </c>
      <c r="H93" s="85">
        <v>90395</v>
      </c>
      <c r="I93" s="79">
        <f t="shared" si="4"/>
        <v>218827</v>
      </c>
      <c r="J93" s="79">
        <v>23701</v>
      </c>
      <c r="K93" s="59">
        <f t="shared" si="5"/>
        <v>242528</v>
      </c>
      <c r="L93" s="37">
        <f t="shared" si="6"/>
        <v>0.9022752012138805</v>
      </c>
      <c r="M93" s="37">
        <f t="shared" si="7"/>
        <v>9.7724798786119546E-2</v>
      </c>
      <c r="N93" s="130" t="s">
        <v>253</v>
      </c>
      <c r="O93" s="1" t="s">
        <v>129</v>
      </c>
      <c r="P93" s="46" t="s">
        <v>130</v>
      </c>
      <c r="Q93" s="46" t="s">
        <v>131</v>
      </c>
      <c r="R93" s="2"/>
      <c r="S93" s="28"/>
      <c r="T93" s="28"/>
      <c r="U93" s="26"/>
      <c r="V93" s="30"/>
      <c r="W93" s="28"/>
      <c r="X93" s="28"/>
    </row>
    <row r="94" spans="1:24" ht="27.6">
      <c r="A94" s="57" t="s">
        <v>302</v>
      </c>
      <c r="B94" s="72" t="s">
        <v>258</v>
      </c>
      <c r="C94" s="1"/>
      <c r="D94" s="1" t="s">
        <v>143</v>
      </c>
      <c r="E94" s="1"/>
      <c r="F94" s="88" t="s">
        <v>303</v>
      </c>
      <c r="G94" s="85">
        <v>101244</v>
      </c>
      <c r="H94" s="85">
        <v>71257</v>
      </c>
      <c r="I94" s="79">
        <f t="shared" si="4"/>
        <v>172501</v>
      </c>
      <c r="J94" s="79">
        <v>22849</v>
      </c>
      <c r="K94" s="59">
        <f t="shared" si="5"/>
        <v>195350</v>
      </c>
      <c r="L94" s="37">
        <f t="shared" si="6"/>
        <v>0.88303557716918357</v>
      </c>
      <c r="M94" s="37">
        <f t="shared" si="7"/>
        <v>0.11696442283081648</v>
      </c>
      <c r="N94" s="130" t="s">
        <v>253</v>
      </c>
      <c r="O94" s="1" t="s">
        <v>129</v>
      </c>
      <c r="P94" s="46" t="s">
        <v>137</v>
      </c>
      <c r="Q94" s="46" t="s">
        <v>138</v>
      </c>
      <c r="R94" s="2"/>
      <c r="S94" s="28"/>
      <c r="T94" s="28"/>
      <c r="U94" s="26"/>
      <c r="V94" s="30"/>
      <c r="W94" s="28"/>
      <c r="X94" s="28"/>
    </row>
    <row r="95" spans="1:24" ht="27.6">
      <c r="A95" s="57" t="s">
        <v>302</v>
      </c>
      <c r="B95" s="72" t="s">
        <v>260</v>
      </c>
      <c r="C95" s="1"/>
      <c r="D95" s="1" t="s">
        <v>126</v>
      </c>
      <c r="E95" s="1"/>
      <c r="F95" s="88" t="s">
        <v>304</v>
      </c>
      <c r="G95" s="85">
        <v>162034</v>
      </c>
      <c r="H95" s="85">
        <v>114044</v>
      </c>
      <c r="I95" s="79">
        <f t="shared" si="4"/>
        <v>276078</v>
      </c>
      <c r="J95" s="79">
        <v>36667</v>
      </c>
      <c r="K95" s="59">
        <f t="shared" si="5"/>
        <v>312745</v>
      </c>
      <c r="L95" s="37">
        <f t="shared" si="6"/>
        <v>0.88275751810580505</v>
      </c>
      <c r="M95" s="37">
        <f t="shared" si="7"/>
        <v>0.11724248189419495</v>
      </c>
      <c r="N95" s="130" t="s">
        <v>253</v>
      </c>
      <c r="O95" s="1" t="s">
        <v>129</v>
      </c>
      <c r="P95" s="46" t="s">
        <v>130</v>
      </c>
      <c r="Q95" s="46" t="s">
        <v>131</v>
      </c>
      <c r="R95" s="2"/>
      <c r="S95" s="28"/>
      <c r="T95" s="28"/>
      <c r="U95" s="26"/>
      <c r="V95" s="30"/>
      <c r="W95" s="28"/>
      <c r="X95" s="28"/>
    </row>
    <row r="96" spans="1:24" ht="27.6">
      <c r="A96" s="57" t="s">
        <v>302</v>
      </c>
      <c r="B96" s="72" t="s">
        <v>262</v>
      </c>
      <c r="C96" s="1"/>
      <c r="D96" s="1" t="s">
        <v>143</v>
      </c>
      <c r="E96" s="1"/>
      <c r="F96" s="88" t="s">
        <v>305</v>
      </c>
      <c r="G96" s="85">
        <v>98656</v>
      </c>
      <c r="H96" s="85">
        <v>69437</v>
      </c>
      <c r="I96" s="79">
        <f t="shared" si="4"/>
        <v>168093</v>
      </c>
      <c r="J96" s="79">
        <v>22340</v>
      </c>
      <c r="K96" s="59">
        <f t="shared" si="5"/>
        <v>190433</v>
      </c>
      <c r="L96" s="37">
        <f t="shared" si="6"/>
        <v>0.8826883995946081</v>
      </c>
      <c r="M96" s="37">
        <f t="shared" si="7"/>
        <v>0.11731160040539192</v>
      </c>
      <c r="N96" s="130" t="s">
        <v>253</v>
      </c>
      <c r="O96" s="1" t="s">
        <v>129</v>
      </c>
      <c r="P96" s="46" t="s">
        <v>130</v>
      </c>
      <c r="Q96" s="46" t="s">
        <v>131</v>
      </c>
      <c r="R96" s="2"/>
      <c r="S96" s="28"/>
      <c r="T96" s="28"/>
      <c r="U96" s="26"/>
      <c r="V96" s="30"/>
      <c r="W96" s="28"/>
      <c r="X96" s="28"/>
    </row>
    <row r="97" spans="1:24" ht="27.6">
      <c r="A97" s="57" t="s">
        <v>178</v>
      </c>
      <c r="B97" s="72" t="s">
        <v>260</v>
      </c>
      <c r="C97" s="1"/>
      <c r="D97" s="1" t="s">
        <v>143</v>
      </c>
      <c r="E97" s="1"/>
      <c r="F97" s="88" t="s">
        <v>306</v>
      </c>
      <c r="G97" s="85">
        <v>33759</v>
      </c>
      <c r="H97" s="85">
        <v>23761</v>
      </c>
      <c r="I97" s="79">
        <f t="shared" si="4"/>
        <v>57520</v>
      </c>
      <c r="J97" s="79">
        <v>8053</v>
      </c>
      <c r="K97" s="59">
        <f t="shared" si="5"/>
        <v>65573</v>
      </c>
      <c r="L97" s="37">
        <f t="shared" si="6"/>
        <v>0.87719030698610712</v>
      </c>
      <c r="M97" s="37">
        <f t="shared" si="7"/>
        <v>0.12280969301389291</v>
      </c>
      <c r="N97" s="130" t="s">
        <v>253</v>
      </c>
      <c r="O97" s="1" t="s">
        <v>129</v>
      </c>
      <c r="P97" s="46" t="s">
        <v>130</v>
      </c>
      <c r="Q97" s="46" t="s">
        <v>131</v>
      </c>
      <c r="R97" s="2"/>
      <c r="S97" s="28"/>
      <c r="T97" s="28"/>
      <c r="U97" s="26"/>
      <c r="V97" s="30"/>
      <c r="W97" s="28"/>
      <c r="X97" s="28"/>
    </row>
    <row r="98" spans="1:24" ht="27.6">
      <c r="A98" s="57" t="s">
        <v>178</v>
      </c>
      <c r="B98" s="72" t="s">
        <v>262</v>
      </c>
      <c r="C98" s="1"/>
      <c r="D98" s="1" t="s">
        <v>143</v>
      </c>
      <c r="E98" s="1"/>
      <c r="F98" s="88" t="s">
        <v>307</v>
      </c>
      <c r="G98" s="85">
        <v>109068</v>
      </c>
      <c r="H98" s="85">
        <v>76766</v>
      </c>
      <c r="I98" s="79">
        <f t="shared" si="4"/>
        <v>185834</v>
      </c>
      <c r="J98" s="79">
        <v>24118</v>
      </c>
      <c r="K98" s="59">
        <f t="shared" si="5"/>
        <v>209952</v>
      </c>
      <c r="L98" s="37">
        <f t="shared" si="6"/>
        <v>0.8851261240664533</v>
      </c>
      <c r="M98" s="37">
        <f t="shared" si="7"/>
        <v>0.11487387593354671</v>
      </c>
      <c r="N98" s="130" t="s">
        <v>253</v>
      </c>
      <c r="O98" s="1" t="s">
        <v>129</v>
      </c>
      <c r="P98" s="46" t="s">
        <v>130</v>
      </c>
      <c r="Q98" s="46" t="s">
        <v>131</v>
      </c>
      <c r="R98" s="2"/>
      <c r="S98" s="28"/>
      <c r="T98" s="28"/>
      <c r="U98" s="26"/>
      <c r="V98" s="30"/>
      <c r="W98" s="28"/>
      <c r="X98" s="28"/>
    </row>
    <row r="99" spans="1:24" ht="27.6">
      <c r="A99" s="57" t="s">
        <v>308</v>
      </c>
      <c r="B99" s="72" t="s">
        <v>258</v>
      </c>
      <c r="C99" s="1"/>
      <c r="D99" s="1" t="s">
        <v>143</v>
      </c>
      <c r="E99" s="1"/>
      <c r="F99" s="88" t="s">
        <v>309</v>
      </c>
      <c r="G99" s="85">
        <v>87843</v>
      </c>
      <c r="H99" s="85">
        <v>61825</v>
      </c>
      <c r="I99" s="79">
        <f t="shared" si="4"/>
        <v>149668</v>
      </c>
      <c r="J99" s="79">
        <v>20954</v>
      </c>
      <c r="K99" s="59">
        <f t="shared" si="5"/>
        <v>170622</v>
      </c>
      <c r="L99" s="37">
        <f t="shared" si="6"/>
        <v>0.87719051470502041</v>
      </c>
      <c r="M99" s="37">
        <f t="shared" si="7"/>
        <v>0.12280948529497955</v>
      </c>
      <c r="N99" s="130" t="s">
        <v>253</v>
      </c>
      <c r="O99" s="1" t="s">
        <v>129</v>
      </c>
      <c r="P99" s="46" t="s">
        <v>137</v>
      </c>
      <c r="Q99" s="46" t="s">
        <v>138</v>
      </c>
      <c r="R99" s="2"/>
      <c r="S99" s="28"/>
      <c r="T99" s="28"/>
      <c r="U99" s="26"/>
      <c r="V99" s="30"/>
      <c r="W99" s="28"/>
      <c r="X99" s="28"/>
    </row>
    <row r="100" spans="1:24" ht="27.6">
      <c r="A100" s="57" t="s">
        <v>308</v>
      </c>
      <c r="B100" s="72" t="s">
        <v>260</v>
      </c>
      <c r="C100" s="1"/>
      <c r="D100" s="1" t="s">
        <v>126</v>
      </c>
      <c r="E100" s="1"/>
      <c r="F100" s="88" t="s">
        <v>310</v>
      </c>
      <c r="G100" s="85">
        <v>489260</v>
      </c>
      <c r="H100" s="85">
        <v>344358</v>
      </c>
      <c r="I100" s="79">
        <f t="shared" si="4"/>
        <v>833618</v>
      </c>
      <c r="J100" s="79">
        <v>110933</v>
      </c>
      <c r="K100" s="59">
        <f t="shared" si="5"/>
        <v>944551</v>
      </c>
      <c r="L100" s="37">
        <f t="shared" si="6"/>
        <v>0.88255477999599807</v>
      </c>
      <c r="M100" s="37">
        <f t="shared" si="7"/>
        <v>0.1174452200040019</v>
      </c>
      <c r="N100" s="130" t="s">
        <v>253</v>
      </c>
      <c r="O100" s="1" t="s">
        <v>129</v>
      </c>
      <c r="P100" s="46" t="s">
        <v>130</v>
      </c>
      <c r="Q100" s="46" t="s">
        <v>131</v>
      </c>
      <c r="R100" s="2"/>
      <c r="S100" s="28"/>
      <c r="T100" s="28"/>
      <c r="U100" s="26"/>
      <c r="V100" s="30"/>
      <c r="W100" s="28"/>
      <c r="X100" s="28"/>
    </row>
    <row r="101" spans="1:24" ht="27.6">
      <c r="A101" s="57" t="s">
        <v>308</v>
      </c>
      <c r="B101" s="72" t="s">
        <v>262</v>
      </c>
      <c r="C101" s="1"/>
      <c r="D101" s="1" t="s">
        <v>126</v>
      </c>
      <c r="E101" s="1"/>
      <c r="F101" s="88" t="s">
        <v>311</v>
      </c>
      <c r="G101" s="85">
        <v>312260</v>
      </c>
      <c r="H101" s="85">
        <v>219779</v>
      </c>
      <c r="I101" s="79">
        <f t="shared" si="4"/>
        <v>532039</v>
      </c>
      <c r="J101" s="79">
        <v>63845</v>
      </c>
      <c r="K101" s="59">
        <f t="shared" si="5"/>
        <v>595884</v>
      </c>
      <c r="L101" s="37">
        <f t="shared" si="6"/>
        <v>0.89285666337743586</v>
      </c>
      <c r="M101" s="37">
        <f t="shared" si="7"/>
        <v>0.10714333662256412</v>
      </c>
      <c r="N101" s="130" t="s">
        <v>253</v>
      </c>
      <c r="O101" s="1" t="s">
        <v>129</v>
      </c>
      <c r="P101" s="46" t="s">
        <v>130</v>
      </c>
      <c r="Q101" s="46" t="s">
        <v>131</v>
      </c>
      <c r="R101" s="2"/>
      <c r="S101" s="28"/>
      <c r="T101" s="28"/>
      <c r="U101" s="26"/>
      <c r="V101" s="30"/>
      <c r="W101" s="28"/>
      <c r="X101" s="28"/>
    </row>
    <row r="102" spans="1:24" ht="27.6">
      <c r="A102" s="57" t="s">
        <v>312</v>
      </c>
      <c r="B102" s="72" t="s">
        <v>258</v>
      </c>
      <c r="C102" s="1"/>
      <c r="D102" s="1" t="s">
        <v>143</v>
      </c>
      <c r="E102" s="1"/>
      <c r="F102" s="88" t="s">
        <v>313</v>
      </c>
      <c r="G102" s="85">
        <v>103179</v>
      </c>
      <c r="H102" s="85">
        <v>72621</v>
      </c>
      <c r="I102" s="79">
        <f t="shared" si="4"/>
        <v>175800</v>
      </c>
      <c r="J102" s="79">
        <v>26402</v>
      </c>
      <c r="K102" s="59">
        <f t="shared" si="5"/>
        <v>202202</v>
      </c>
      <c r="L102" s="37">
        <f t="shared" si="6"/>
        <v>0.86942760210086945</v>
      </c>
      <c r="M102" s="37">
        <f t="shared" si="7"/>
        <v>0.13057239789913058</v>
      </c>
      <c r="N102" s="130" t="s">
        <v>253</v>
      </c>
      <c r="O102" s="1" t="s">
        <v>129</v>
      </c>
      <c r="P102" s="46" t="s">
        <v>137</v>
      </c>
      <c r="Q102" s="46" t="s">
        <v>138</v>
      </c>
      <c r="R102" s="2"/>
      <c r="S102" s="28"/>
      <c r="T102" s="28"/>
      <c r="U102" s="26"/>
      <c r="V102" s="30"/>
      <c r="W102" s="28"/>
      <c r="X102" s="28"/>
    </row>
    <row r="103" spans="1:24" ht="27.6">
      <c r="A103" s="57" t="s">
        <v>312</v>
      </c>
      <c r="B103" s="72" t="s">
        <v>260</v>
      </c>
      <c r="C103" s="1"/>
      <c r="D103" s="1" t="s">
        <v>126</v>
      </c>
      <c r="E103" s="1"/>
      <c r="F103" s="88" t="s">
        <v>314</v>
      </c>
      <c r="G103" s="85">
        <v>200985</v>
      </c>
      <c r="H103" s="85">
        <v>141459</v>
      </c>
      <c r="I103" s="79">
        <f t="shared" si="4"/>
        <v>342444</v>
      </c>
      <c r="J103" s="79">
        <v>51627</v>
      </c>
      <c r="K103" s="59">
        <f t="shared" si="5"/>
        <v>394071</v>
      </c>
      <c r="L103" s="37">
        <f t="shared" si="6"/>
        <v>0.86899061336662686</v>
      </c>
      <c r="M103" s="37">
        <f t="shared" si="7"/>
        <v>0.13100938663337316</v>
      </c>
      <c r="N103" s="130" t="s">
        <v>253</v>
      </c>
      <c r="O103" s="1" t="s">
        <v>129</v>
      </c>
      <c r="P103" s="46" t="s">
        <v>130</v>
      </c>
      <c r="Q103" s="46" t="s">
        <v>131</v>
      </c>
      <c r="R103" s="2"/>
      <c r="S103" s="28"/>
      <c r="T103" s="28"/>
      <c r="U103" s="26"/>
      <c r="V103" s="30"/>
      <c r="W103" s="28"/>
      <c r="X103" s="28"/>
    </row>
    <row r="104" spans="1:24" ht="27.6">
      <c r="A104" s="57" t="s">
        <v>312</v>
      </c>
      <c r="B104" s="72" t="s">
        <v>262</v>
      </c>
      <c r="C104" s="1"/>
      <c r="D104" s="1" t="s">
        <v>126</v>
      </c>
      <c r="E104" s="1"/>
      <c r="F104" s="88" t="s">
        <v>315</v>
      </c>
      <c r="G104" s="85">
        <v>495210</v>
      </c>
      <c r="H104" s="85">
        <v>348545</v>
      </c>
      <c r="I104" s="79">
        <f t="shared" si="4"/>
        <v>843755</v>
      </c>
      <c r="J104" s="79">
        <v>160123</v>
      </c>
      <c r="K104" s="59">
        <f t="shared" si="5"/>
        <v>1003878</v>
      </c>
      <c r="L104" s="37">
        <f t="shared" si="6"/>
        <v>0.84049555822520261</v>
      </c>
      <c r="M104" s="37">
        <f t="shared" si="7"/>
        <v>0.15950444177479733</v>
      </c>
      <c r="N104" s="130" t="s">
        <v>253</v>
      </c>
      <c r="O104" s="1" t="s">
        <v>129</v>
      </c>
      <c r="P104" s="46" t="s">
        <v>130</v>
      </c>
      <c r="Q104" s="46" t="s">
        <v>131</v>
      </c>
      <c r="R104" s="2"/>
      <c r="S104" s="28"/>
      <c r="T104" s="28"/>
      <c r="U104" s="26"/>
      <c r="V104" s="30"/>
      <c r="W104" s="28"/>
      <c r="X104" s="28"/>
    </row>
    <row r="105" spans="1:24" ht="27.6">
      <c r="A105" s="57" t="s">
        <v>316</v>
      </c>
      <c r="B105" s="72" t="s">
        <v>258</v>
      </c>
      <c r="C105" s="1"/>
      <c r="D105" s="1" t="s">
        <v>126</v>
      </c>
      <c r="E105" s="1"/>
      <c r="F105" s="88" t="s">
        <v>317</v>
      </c>
      <c r="G105" s="85">
        <v>256262</v>
      </c>
      <c r="H105" s="85">
        <v>180365</v>
      </c>
      <c r="I105" s="79">
        <f t="shared" si="4"/>
        <v>436627</v>
      </c>
      <c r="J105" s="79">
        <v>57506</v>
      </c>
      <c r="K105" s="59">
        <f t="shared" si="5"/>
        <v>494133</v>
      </c>
      <c r="L105" s="37">
        <f t="shared" si="6"/>
        <v>0.88362242554130166</v>
      </c>
      <c r="M105" s="37">
        <f t="shared" si="7"/>
        <v>0.11637757445869837</v>
      </c>
      <c r="N105" s="130" t="s">
        <v>253</v>
      </c>
      <c r="O105" s="1" t="s">
        <v>129</v>
      </c>
      <c r="P105" s="46" t="s">
        <v>137</v>
      </c>
      <c r="Q105" s="46" t="s">
        <v>138</v>
      </c>
      <c r="R105" s="2"/>
      <c r="S105" s="28"/>
      <c r="T105" s="28"/>
      <c r="U105" s="26"/>
      <c r="V105" s="30"/>
      <c r="W105" s="28"/>
      <c r="X105" s="28"/>
    </row>
    <row r="106" spans="1:24" ht="27.6">
      <c r="A106" s="57" t="s">
        <v>316</v>
      </c>
      <c r="B106" s="72" t="s">
        <v>260</v>
      </c>
      <c r="C106" s="1"/>
      <c r="D106" s="1" t="s">
        <v>143</v>
      </c>
      <c r="E106" s="1"/>
      <c r="F106" s="88" t="s">
        <v>317</v>
      </c>
      <c r="G106" s="85">
        <v>108466</v>
      </c>
      <c r="H106" s="85">
        <v>76342</v>
      </c>
      <c r="I106" s="79">
        <f t="shared" si="4"/>
        <v>184808</v>
      </c>
      <c r="J106" s="79">
        <v>24347</v>
      </c>
      <c r="K106" s="59">
        <f t="shared" si="5"/>
        <v>209155</v>
      </c>
      <c r="L106" s="37">
        <f t="shared" si="6"/>
        <v>0.88359350720757335</v>
      </c>
      <c r="M106" s="37">
        <f t="shared" si="7"/>
        <v>0.11640649279242667</v>
      </c>
      <c r="N106" s="130" t="s">
        <v>253</v>
      </c>
      <c r="O106" s="1" t="s">
        <v>129</v>
      </c>
      <c r="P106" s="46" t="s">
        <v>130</v>
      </c>
      <c r="Q106" s="46" t="s">
        <v>131</v>
      </c>
      <c r="R106" s="2"/>
      <c r="S106" s="28"/>
      <c r="T106" s="28"/>
      <c r="U106" s="26"/>
      <c r="V106" s="30"/>
      <c r="W106" s="28"/>
      <c r="X106" s="28"/>
    </row>
    <row r="107" spans="1:24" ht="27.6">
      <c r="A107" s="57" t="s">
        <v>318</v>
      </c>
      <c r="B107" s="72" t="s">
        <v>258</v>
      </c>
      <c r="C107" s="1"/>
      <c r="D107" s="1" t="s">
        <v>126</v>
      </c>
      <c r="E107" s="1"/>
      <c r="F107" s="88" t="s">
        <v>319</v>
      </c>
      <c r="G107" s="85">
        <v>244150</v>
      </c>
      <c r="H107" s="85">
        <v>171841</v>
      </c>
      <c r="I107" s="79">
        <f t="shared" si="4"/>
        <v>415991</v>
      </c>
      <c r="J107" s="79">
        <v>56456</v>
      </c>
      <c r="K107" s="59">
        <f t="shared" si="5"/>
        <v>472447</v>
      </c>
      <c r="L107" s="37">
        <f t="shared" si="6"/>
        <v>0.88050299821990619</v>
      </c>
      <c r="M107" s="37">
        <f t="shared" si="7"/>
        <v>0.11949700178009386</v>
      </c>
      <c r="N107" s="130" t="s">
        <v>253</v>
      </c>
      <c r="O107" s="1" t="s">
        <v>129</v>
      </c>
      <c r="P107" s="46" t="s">
        <v>137</v>
      </c>
      <c r="Q107" s="46" t="s">
        <v>138</v>
      </c>
      <c r="R107" s="2"/>
      <c r="S107" s="28"/>
      <c r="T107" s="28"/>
      <c r="U107" s="26"/>
      <c r="V107" s="30"/>
      <c r="W107" s="28"/>
      <c r="X107" s="28"/>
    </row>
    <row r="108" spans="1:24" ht="27.6">
      <c r="A108" s="57" t="s">
        <v>318</v>
      </c>
      <c r="B108" s="72" t="s">
        <v>260</v>
      </c>
      <c r="C108" s="1"/>
      <c r="D108" s="1" t="s">
        <v>126</v>
      </c>
      <c r="E108" s="1"/>
      <c r="F108" s="88" t="s">
        <v>320</v>
      </c>
      <c r="G108" s="85">
        <v>953844</v>
      </c>
      <c r="H108" s="85">
        <v>671345</v>
      </c>
      <c r="I108" s="79">
        <f t="shared" si="4"/>
        <v>1625189</v>
      </c>
      <c r="J108" s="79">
        <v>218447</v>
      </c>
      <c r="K108" s="59">
        <f t="shared" si="5"/>
        <v>1843636</v>
      </c>
      <c r="L108" s="37">
        <f t="shared" si="6"/>
        <v>0.88151294507158684</v>
      </c>
      <c r="M108" s="37">
        <f t="shared" si="7"/>
        <v>0.1184870549284132</v>
      </c>
      <c r="N108" s="130" t="s">
        <v>253</v>
      </c>
      <c r="O108" s="1" t="s">
        <v>129</v>
      </c>
      <c r="P108" s="46" t="s">
        <v>130</v>
      </c>
      <c r="Q108" s="46" t="s">
        <v>131</v>
      </c>
      <c r="R108" s="2"/>
      <c r="S108" s="28"/>
      <c r="T108" s="28"/>
      <c r="U108" s="26"/>
      <c r="V108" s="30"/>
      <c r="W108" s="28"/>
      <c r="X108" s="28"/>
    </row>
    <row r="109" spans="1:24" ht="27.6">
      <c r="A109" s="57" t="s">
        <v>318</v>
      </c>
      <c r="B109" s="72" t="s">
        <v>262</v>
      </c>
      <c r="C109" s="1"/>
      <c r="D109" s="1" t="s">
        <v>126</v>
      </c>
      <c r="E109" s="1"/>
      <c r="F109" s="88" t="s">
        <v>321</v>
      </c>
      <c r="G109" s="85">
        <v>489599</v>
      </c>
      <c r="H109" s="85">
        <v>344597</v>
      </c>
      <c r="I109" s="79">
        <f t="shared" si="4"/>
        <v>834196</v>
      </c>
      <c r="J109" s="79">
        <v>111595</v>
      </c>
      <c r="K109" s="59">
        <f t="shared" si="5"/>
        <v>945791</v>
      </c>
      <c r="L109" s="37">
        <f t="shared" si="6"/>
        <v>0.88200881590118752</v>
      </c>
      <c r="M109" s="37">
        <f t="shared" si="7"/>
        <v>0.11799118409881253</v>
      </c>
      <c r="N109" s="130" t="s">
        <v>253</v>
      </c>
      <c r="O109" s="1" t="s">
        <v>129</v>
      </c>
      <c r="P109" s="46" t="s">
        <v>130</v>
      </c>
      <c r="Q109" s="46" t="s">
        <v>131</v>
      </c>
      <c r="R109" s="2"/>
      <c r="S109" s="28"/>
      <c r="T109" s="28"/>
      <c r="U109" s="26"/>
      <c r="V109" s="30"/>
      <c r="W109" s="28"/>
      <c r="X109" s="28"/>
    </row>
    <row r="110" spans="1:24" ht="55.15">
      <c r="A110" s="57" t="s">
        <v>120</v>
      </c>
      <c r="B110" s="72" t="s">
        <v>322</v>
      </c>
      <c r="C110" s="1"/>
      <c r="D110" s="1" t="s">
        <v>126</v>
      </c>
      <c r="E110" s="1"/>
      <c r="F110" s="88" t="s">
        <v>323</v>
      </c>
      <c r="G110" s="85">
        <v>772739</v>
      </c>
      <c r="H110" s="85">
        <v>543878</v>
      </c>
      <c r="I110" s="79">
        <f t="shared" si="4"/>
        <v>1316617</v>
      </c>
      <c r="J110" s="79">
        <v>184326</v>
      </c>
      <c r="K110" s="59">
        <f t="shared" si="5"/>
        <v>1500943</v>
      </c>
      <c r="L110" s="37">
        <f t="shared" si="6"/>
        <v>0.87719320453874661</v>
      </c>
      <c r="M110" s="37">
        <f t="shared" si="7"/>
        <v>0.12280679546125337</v>
      </c>
      <c r="N110" s="130" t="s">
        <v>324</v>
      </c>
      <c r="O110" s="1" t="s">
        <v>129</v>
      </c>
      <c r="P110" s="46" t="s">
        <v>130</v>
      </c>
      <c r="Q110" s="46" t="s">
        <v>131</v>
      </c>
      <c r="R110" s="2"/>
      <c r="S110" s="28"/>
      <c r="T110" s="28"/>
      <c r="U110" s="26"/>
      <c r="V110" s="30"/>
      <c r="W110" s="28"/>
      <c r="X110" s="28"/>
    </row>
    <row r="111" spans="1:24" ht="55.15">
      <c r="A111" s="57" t="s">
        <v>139</v>
      </c>
      <c r="B111" s="72" t="s">
        <v>325</v>
      </c>
      <c r="C111" s="1"/>
      <c r="D111" s="1" t="s">
        <v>126</v>
      </c>
      <c r="E111" s="1"/>
      <c r="F111" s="88" t="s">
        <v>326</v>
      </c>
      <c r="G111" s="85">
        <v>491973</v>
      </c>
      <c r="H111" s="85">
        <v>346267</v>
      </c>
      <c r="I111" s="79">
        <f t="shared" si="4"/>
        <v>838240</v>
      </c>
      <c r="J111" s="79">
        <v>117354</v>
      </c>
      <c r="K111" s="59">
        <f t="shared" si="5"/>
        <v>955594</v>
      </c>
      <c r="L111" s="37">
        <f t="shared" si="6"/>
        <v>0.87719261527385062</v>
      </c>
      <c r="M111" s="37">
        <f t="shared" si="7"/>
        <v>0.1228073847261494</v>
      </c>
      <c r="N111" s="130" t="s">
        <v>324</v>
      </c>
      <c r="O111" s="1" t="s">
        <v>129</v>
      </c>
      <c r="P111" s="46" t="s">
        <v>130</v>
      </c>
      <c r="Q111" s="46" t="s">
        <v>131</v>
      </c>
      <c r="R111" s="2"/>
      <c r="S111" s="28"/>
      <c r="T111" s="28"/>
      <c r="U111" s="26"/>
      <c r="V111" s="30"/>
      <c r="W111" s="28"/>
      <c r="X111" s="28"/>
    </row>
    <row r="112" spans="1:24" ht="51">
      <c r="A112" s="57" t="s">
        <v>139</v>
      </c>
      <c r="B112" s="72" t="s">
        <v>327</v>
      </c>
      <c r="C112" s="1"/>
      <c r="D112" s="1" t="s">
        <v>126</v>
      </c>
      <c r="E112" s="1"/>
      <c r="F112" s="88" t="s">
        <v>328</v>
      </c>
      <c r="G112" s="85">
        <v>919105</v>
      </c>
      <c r="H112" s="85">
        <v>646895</v>
      </c>
      <c r="I112" s="79">
        <f t="shared" si="4"/>
        <v>1566000</v>
      </c>
      <c r="J112" s="79">
        <v>56552</v>
      </c>
      <c r="K112" s="59">
        <f t="shared" si="5"/>
        <v>1622552</v>
      </c>
      <c r="L112" s="37">
        <f t="shared" si="6"/>
        <v>0.9651462634171355</v>
      </c>
      <c r="M112" s="37">
        <f t="shared" si="7"/>
        <v>3.4853736582864524E-2</v>
      </c>
      <c r="N112" s="130" t="s">
        <v>324</v>
      </c>
      <c r="O112" s="1" t="s">
        <v>129</v>
      </c>
      <c r="P112" s="46" t="s">
        <v>130</v>
      </c>
      <c r="Q112" s="46" t="s">
        <v>131</v>
      </c>
      <c r="R112" s="2"/>
      <c r="S112" s="28"/>
      <c r="T112" s="28"/>
      <c r="U112" s="26"/>
      <c r="V112" s="30"/>
      <c r="W112" s="28"/>
      <c r="X112" s="28"/>
    </row>
    <row r="113" spans="1:24" ht="55.15">
      <c r="A113" s="57" t="s">
        <v>156</v>
      </c>
      <c r="B113" s="72" t="s">
        <v>329</v>
      </c>
      <c r="C113" s="1"/>
      <c r="D113" s="1" t="s">
        <v>126</v>
      </c>
      <c r="E113" s="1"/>
      <c r="F113" s="88" t="s">
        <v>330</v>
      </c>
      <c r="G113" s="85">
        <v>849882</v>
      </c>
      <c r="H113" s="85">
        <v>598173</v>
      </c>
      <c r="I113" s="79">
        <f t="shared" si="4"/>
        <v>1448055</v>
      </c>
      <c r="J113" s="79">
        <v>202728</v>
      </c>
      <c r="K113" s="59">
        <f t="shared" si="5"/>
        <v>1650783</v>
      </c>
      <c r="L113" s="37">
        <f t="shared" si="6"/>
        <v>0.8771928230421564</v>
      </c>
      <c r="M113" s="37">
        <f t="shared" si="7"/>
        <v>0.12280717695784364</v>
      </c>
      <c r="N113" s="130" t="s">
        <v>324</v>
      </c>
      <c r="O113" s="1" t="s">
        <v>129</v>
      </c>
      <c r="P113" s="46" t="s">
        <v>137</v>
      </c>
      <c r="Q113" s="46" t="s">
        <v>138</v>
      </c>
      <c r="R113" s="2"/>
      <c r="S113" s="28"/>
      <c r="T113" s="28"/>
      <c r="U113" s="26"/>
      <c r="V113" s="30"/>
      <c r="W113" s="28"/>
      <c r="X113" s="28"/>
    </row>
    <row r="114" spans="1:24" ht="55.15">
      <c r="A114" s="57" t="s">
        <v>201</v>
      </c>
      <c r="B114" s="72" t="s">
        <v>331</v>
      </c>
      <c r="C114" s="1"/>
      <c r="D114" s="1" t="s">
        <v>107</v>
      </c>
      <c r="E114" s="1"/>
      <c r="F114" s="88" t="s">
        <v>332</v>
      </c>
      <c r="G114" s="85">
        <v>2234963</v>
      </c>
      <c r="H114" s="85">
        <v>1573037</v>
      </c>
      <c r="I114" s="79">
        <f t="shared" si="4"/>
        <v>3808000</v>
      </c>
      <c r="J114" s="79">
        <v>533120</v>
      </c>
      <c r="K114" s="59">
        <f t="shared" si="5"/>
        <v>4341120</v>
      </c>
      <c r="L114" s="37">
        <f t="shared" si="6"/>
        <v>0.8771929824561403</v>
      </c>
      <c r="M114" s="37">
        <f t="shared" si="7"/>
        <v>0.12280701754385964</v>
      </c>
      <c r="N114" s="130" t="s">
        <v>324</v>
      </c>
      <c r="O114" s="1" t="s">
        <v>129</v>
      </c>
      <c r="P114" s="46" t="s">
        <v>130</v>
      </c>
      <c r="Q114" s="46" t="s">
        <v>131</v>
      </c>
      <c r="R114" s="2"/>
      <c r="S114" s="28"/>
      <c r="T114" s="28"/>
      <c r="U114" s="26"/>
      <c r="V114" s="30"/>
      <c r="W114" s="28"/>
      <c r="X114" s="28"/>
    </row>
    <row r="115" spans="1:24" ht="41.45">
      <c r="A115" s="57" t="s">
        <v>120</v>
      </c>
      <c r="B115" s="72" t="s">
        <v>333</v>
      </c>
      <c r="C115" s="1"/>
      <c r="D115" s="1" t="s">
        <v>143</v>
      </c>
      <c r="E115" s="1"/>
      <c r="F115" s="88" t="s">
        <v>334</v>
      </c>
      <c r="G115" s="85">
        <v>63390</v>
      </c>
      <c r="H115" s="85">
        <v>44616</v>
      </c>
      <c r="I115" s="79">
        <f t="shared" si="4"/>
        <v>108006</v>
      </c>
      <c r="J115" s="79">
        <v>14772</v>
      </c>
      <c r="K115" s="59">
        <f t="shared" si="5"/>
        <v>122778</v>
      </c>
      <c r="L115" s="37">
        <f t="shared" si="6"/>
        <v>0.87968528563749204</v>
      </c>
      <c r="M115" s="37">
        <f t="shared" si="7"/>
        <v>0.12031471436250794</v>
      </c>
      <c r="N115" s="130" t="s">
        <v>324</v>
      </c>
      <c r="O115" s="1" t="s">
        <v>129</v>
      </c>
      <c r="P115" s="46" t="s">
        <v>137</v>
      </c>
      <c r="Q115" s="46" t="s">
        <v>138</v>
      </c>
      <c r="R115" s="2"/>
      <c r="S115" s="28"/>
      <c r="T115" s="28"/>
      <c r="U115" s="26"/>
      <c r="V115" s="30"/>
      <c r="W115" s="28"/>
      <c r="X115" s="28"/>
    </row>
    <row r="116" spans="1:24" ht="69">
      <c r="A116" s="57" t="s">
        <v>120</v>
      </c>
      <c r="B116" s="72" t="s">
        <v>335</v>
      </c>
      <c r="C116" s="1"/>
      <c r="D116" s="1" t="s">
        <v>126</v>
      </c>
      <c r="E116" s="1"/>
      <c r="F116" s="88" t="s">
        <v>336</v>
      </c>
      <c r="G116" s="85">
        <v>816007</v>
      </c>
      <c r="H116" s="85">
        <v>574329</v>
      </c>
      <c r="I116" s="79">
        <f t="shared" si="4"/>
        <v>1390336</v>
      </c>
      <c r="J116" s="79">
        <v>181878</v>
      </c>
      <c r="K116" s="59">
        <f t="shared" si="5"/>
        <v>1572214</v>
      </c>
      <c r="L116" s="37">
        <f t="shared" si="6"/>
        <v>0.88431727487479439</v>
      </c>
      <c r="M116" s="37">
        <f t="shared" si="7"/>
        <v>0.1156827251252056</v>
      </c>
      <c r="N116" s="130" t="s">
        <v>324</v>
      </c>
      <c r="O116" s="1" t="s">
        <v>129</v>
      </c>
      <c r="P116" s="46" t="s">
        <v>130</v>
      </c>
      <c r="Q116" s="46" t="s">
        <v>131</v>
      </c>
      <c r="R116" s="2"/>
      <c r="S116" s="28"/>
      <c r="T116" s="28"/>
      <c r="U116" s="26"/>
      <c r="V116" s="30"/>
      <c r="W116" s="28"/>
      <c r="X116" s="28"/>
    </row>
    <row r="117" spans="1:24" ht="41.45">
      <c r="A117" s="57" t="s">
        <v>120</v>
      </c>
      <c r="B117" s="72" t="s">
        <v>337</v>
      </c>
      <c r="C117" s="1"/>
      <c r="D117" s="1" t="s">
        <v>143</v>
      </c>
      <c r="E117" s="1"/>
      <c r="F117" s="88" t="s">
        <v>338</v>
      </c>
      <c r="G117" s="85">
        <v>21946</v>
      </c>
      <c r="H117" s="85">
        <v>15447</v>
      </c>
      <c r="I117" s="79">
        <f t="shared" si="4"/>
        <v>37393</v>
      </c>
      <c r="J117" s="79">
        <v>5061</v>
      </c>
      <c r="K117" s="59">
        <f t="shared" si="5"/>
        <v>42454</v>
      </c>
      <c r="L117" s="37">
        <f t="shared" si="6"/>
        <v>0.88078861826918542</v>
      </c>
      <c r="M117" s="37">
        <f t="shared" si="7"/>
        <v>0.11921138173081453</v>
      </c>
      <c r="N117" s="130" t="s">
        <v>324</v>
      </c>
      <c r="O117" s="1" t="s">
        <v>129</v>
      </c>
      <c r="P117" s="46" t="s">
        <v>130</v>
      </c>
      <c r="Q117" s="46" t="s">
        <v>131</v>
      </c>
      <c r="R117" s="2"/>
      <c r="S117" s="28"/>
      <c r="T117" s="28"/>
      <c r="U117" s="26"/>
      <c r="V117" s="30"/>
      <c r="W117" s="28"/>
      <c r="X117" s="28"/>
    </row>
    <row r="118" spans="1:24" ht="27.6">
      <c r="A118" s="57" t="s">
        <v>190</v>
      </c>
      <c r="B118" s="72" t="s">
        <v>339</v>
      </c>
      <c r="C118" s="1"/>
      <c r="D118" s="1" t="s">
        <v>126</v>
      </c>
      <c r="E118" s="1"/>
      <c r="F118" s="88" t="s">
        <v>340</v>
      </c>
      <c r="G118" s="85">
        <v>732876</v>
      </c>
      <c r="H118" s="85">
        <v>515821</v>
      </c>
      <c r="I118" s="79">
        <f t="shared" si="4"/>
        <v>1248697</v>
      </c>
      <c r="J118" s="79">
        <v>166103</v>
      </c>
      <c r="K118" s="59">
        <f t="shared" si="5"/>
        <v>1414800</v>
      </c>
      <c r="L118" s="37">
        <f t="shared" si="6"/>
        <v>0.88259612666101217</v>
      </c>
      <c r="M118" s="37">
        <f t="shared" si="7"/>
        <v>0.11740387333898784</v>
      </c>
      <c r="N118" s="130" t="s">
        <v>324</v>
      </c>
      <c r="O118" s="1" t="s">
        <v>129</v>
      </c>
      <c r="P118" s="46" t="s">
        <v>137</v>
      </c>
      <c r="Q118" s="46" t="s">
        <v>138</v>
      </c>
      <c r="R118" s="2"/>
      <c r="S118" s="28"/>
      <c r="T118" s="28"/>
      <c r="U118" s="26"/>
      <c r="V118" s="30"/>
      <c r="W118" s="28"/>
      <c r="X118" s="28"/>
    </row>
    <row r="119" spans="1:24" ht="27.6">
      <c r="A119" s="57" t="s">
        <v>190</v>
      </c>
      <c r="B119" s="72" t="s">
        <v>341</v>
      </c>
      <c r="C119" s="1"/>
      <c r="D119" s="1" t="s">
        <v>126</v>
      </c>
      <c r="E119" s="1"/>
      <c r="F119" s="88" t="s">
        <v>342</v>
      </c>
      <c r="G119" s="85">
        <v>478808</v>
      </c>
      <c r="H119" s="85">
        <v>337000</v>
      </c>
      <c r="I119" s="79">
        <f t="shared" si="4"/>
        <v>815808</v>
      </c>
      <c r="J119" s="79">
        <v>114213</v>
      </c>
      <c r="K119" s="59">
        <f t="shared" si="5"/>
        <v>930021</v>
      </c>
      <c r="L119" s="37">
        <f t="shared" si="6"/>
        <v>0.87719309563977588</v>
      </c>
      <c r="M119" s="37">
        <f t="shared" si="7"/>
        <v>0.12280690436022412</v>
      </c>
      <c r="N119" s="130" t="s">
        <v>324</v>
      </c>
      <c r="O119" s="1" t="s">
        <v>129</v>
      </c>
      <c r="P119" s="46" t="s">
        <v>130</v>
      </c>
      <c r="Q119" s="46" t="s">
        <v>131</v>
      </c>
      <c r="R119" s="2"/>
      <c r="S119" s="28"/>
      <c r="T119" s="28"/>
      <c r="U119" s="26"/>
      <c r="V119" s="30"/>
      <c r="W119" s="28"/>
      <c r="X119" s="28"/>
    </row>
    <row r="120" spans="1:24" ht="55.15">
      <c r="A120" s="57" t="s">
        <v>195</v>
      </c>
      <c r="B120" s="72" t="s">
        <v>343</v>
      </c>
      <c r="C120" s="1"/>
      <c r="D120" s="1" t="s">
        <v>143</v>
      </c>
      <c r="E120" s="1"/>
      <c r="F120" s="88" t="s">
        <v>344</v>
      </c>
      <c r="G120" s="85">
        <v>47182</v>
      </c>
      <c r="H120" s="85">
        <v>33208</v>
      </c>
      <c r="I120" s="79">
        <f t="shared" si="4"/>
        <v>80390</v>
      </c>
      <c r="J120" s="79">
        <v>11255</v>
      </c>
      <c r="K120" s="59">
        <f t="shared" si="5"/>
        <v>91645</v>
      </c>
      <c r="L120" s="37">
        <f t="shared" si="6"/>
        <v>0.87718915379998907</v>
      </c>
      <c r="M120" s="37">
        <f t="shared" si="7"/>
        <v>0.12281084620001091</v>
      </c>
      <c r="N120" s="130" t="s">
        <v>324</v>
      </c>
      <c r="O120" s="1" t="s">
        <v>129</v>
      </c>
      <c r="P120" s="46" t="s">
        <v>137</v>
      </c>
      <c r="Q120" s="46" t="s">
        <v>138</v>
      </c>
      <c r="R120" s="2"/>
      <c r="S120" s="28"/>
      <c r="T120" s="28"/>
      <c r="U120" s="26"/>
      <c r="V120" s="30"/>
      <c r="W120" s="28"/>
      <c r="X120" s="28"/>
    </row>
    <row r="121" spans="1:24" ht="55.15">
      <c r="A121" s="57" t="s">
        <v>195</v>
      </c>
      <c r="B121" s="72" t="s">
        <v>345</v>
      </c>
      <c r="C121" s="1"/>
      <c r="D121" s="1" t="s">
        <v>143</v>
      </c>
      <c r="E121" s="1"/>
      <c r="F121" s="88" t="s">
        <v>346</v>
      </c>
      <c r="G121" s="85">
        <v>52676</v>
      </c>
      <c r="H121" s="85">
        <v>37075</v>
      </c>
      <c r="I121" s="79">
        <f t="shared" si="4"/>
        <v>89751</v>
      </c>
      <c r="J121" s="79">
        <v>12565</v>
      </c>
      <c r="K121" s="59">
        <f t="shared" si="5"/>
        <v>102316</v>
      </c>
      <c r="L121" s="37">
        <f t="shared" si="6"/>
        <v>0.87719418272801908</v>
      </c>
      <c r="M121" s="37">
        <f t="shared" si="7"/>
        <v>0.12280581727198092</v>
      </c>
      <c r="N121" s="130" t="s">
        <v>324</v>
      </c>
      <c r="O121" s="1" t="s">
        <v>129</v>
      </c>
      <c r="P121" s="46" t="s">
        <v>130</v>
      </c>
      <c r="Q121" s="46" t="s">
        <v>131</v>
      </c>
      <c r="R121" s="2"/>
      <c r="S121" s="28"/>
      <c r="T121" s="28"/>
      <c r="U121" s="26"/>
      <c r="V121" s="30"/>
      <c r="W121" s="28"/>
      <c r="X121" s="28"/>
    </row>
    <row r="122" spans="1:24" ht="41.45">
      <c r="A122" s="57" t="s">
        <v>195</v>
      </c>
      <c r="B122" s="72" t="s">
        <v>347</v>
      </c>
      <c r="C122" s="1"/>
      <c r="D122" s="1" t="s">
        <v>126</v>
      </c>
      <c r="E122" s="1"/>
      <c r="F122" s="88" t="s">
        <v>348</v>
      </c>
      <c r="G122" s="85">
        <v>308002</v>
      </c>
      <c r="H122" s="85">
        <v>216782</v>
      </c>
      <c r="I122" s="79">
        <f t="shared" si="4"/>
        <v>524784</v>
      </c>
      <c r="J122" s="79">
        <v>73470</v>
      </c>
      <c r="K122" s="59">
        <f t="shared" si="5"/>
        <v>598254</v>
      </c>
      <c r="L122" s="37">
        <f t="shared" si="6"/>
        <v>0.87719263055491481</v>
      </c>
      <c r="M122" s="37">
        <f t="shared" si="7"/>
        <v>0.1228073694450852</v>
      </c>
      <c r="N122" s="130" t="s">
        <v>324</v>
      </c>
      <c r="O122" s="1" t="s">
        <v>129</v>
      </c>
      <c r="P122" s="46" t="s">
        <v>130</v>
      </c>
      <c r="Q122" s="46" t="s">
        <v>131</v>
      </c>
      <c r="R122" s="2"/>
      <c r="S122" s="28"/>
      <c r="T122" s="28"/>
      <c r="U122" s="26"/>
      <c r="V122" s="30"/>
      <c r="W122" s="28"/>
      <c r="X122" s="28"/>
    </row>
    <row r="123" spans="1:24" ht="41.45">
      <c r="A123" s="57" t="s">
        <v>198</v>
      </c>
      <c r="B123" s="72" t="s">
        <v>349</v>
      </c>
      <c r="C123" s="1"/>
      <c r="D123" s="1" t="s">
        <v>143</v>
      </c>
      <c r="E123" s="1"/>
      <c r="F123" s="88" t="s">
        <v>350</v>
      </c>
      <c r="G123" s="85">
        <v>119094</v>
      </c>
      <c r="H123" s="85">
        <v>83822</v>
      </c>
      <c r="I123" s="79">
        <f t="shared" si="4"/>
        <v>202916</v>
      </c>
      <c r="J123" s="79">
        <v>21002</v>
      </c>
      <c r="K123" s="59">
        <f t="shared" si="5"/>
        <v>223918</v>
      </c>
      <c r="L123" s="37">
        <f t="shared" si="6"/>
        <v>0.90620673639457305</v>
      </c>
      <c r="M123" s="37">
        <f t="shared" si="7"/>
        <v>9.3793263605426988E-2</v>
      </c>
      <c r="N123" s="130" t="s">
        <v>324</v>
      </c>
      <c r="O123" s="1" t="s">
        <v>129</v>
      </c>
      <c r="P123" s="46" t="s">
        <v>137</v>
      </c>
      <c r="Q123" s="46" t="s">
        <v>138</v>
      </c>
      <c r="R123" s="2"/>
      <c r="S123" s="28"/>
      <c r="T123" s="28"/>
      <c r="U123" s="26"/>
      <c r="V123" s="30"/>
      <c r="W123" s="28"/>
      <c r="X123" s="28"/>
    </row>
    <row r="124" spans="1:24" ht="27.6">
      <c r="A124" s="57" t="s">
        <v>198</v>
      </c>
      <c r="B124" s="72" t="s">
        <v>351</v>
      </c>
      <c r="C124" s="1"/>
      <c r="D124" s="1" t="s">
        <v>126</v>
      </c>
      <c r="E124" s="1"/>
      <c r="F124" s="88" t="s">
        <v>352</v>
      </c>
      <c r="G124" s="85">
        <v>921081</v>
      </c>
      <c r="H124" s="85">
        <v>648286</v>
      </c>
      <c r="I124" s="79">
        <f t="shared" si="4"/>
        <v>1569367</v>
      </c>
      <c r="J124" s="79">
        <v>168314</v>
      </c>
      <c r="K124" s="59">
        <f t="shared" si="5"/>
        <v>1737681</v>
      </c>
      <c r="L124" s="37">
        <f t="shared" si="6"/>
        <v>0.9031387233905418</v>
      </c>
      <c r="M124" s="37">
        <f t="shared" si="7"/>
        <v>9.6861276609458244E-2</v>
      </c>
      <c r="N124" s="130" t="s">
        <v>324</v>
      </c>
      <c r="O124" s="1" t="s">
        <v>129</v>
      </c>
      <c r="P124" s="46" t="s">
        <v>130</v>
      </c>
      <c r="Q124" s="46" t="s">
        <v>131</v>
      </c>
      <c r="R124" s="2"/>
      <c r="S124" s="28"/>
      <c r="T124" s="28"/>
      <c r="U124" s="26"/>
      <c r="V124" s="30"/>
      <c r="W124" s="28"/>
      <c r="X124" s="28"/>
    </row>
    <row r="125" spans="1:24" ht="27.6">
      <c r="A125" s="57" t="s">
        <v>198</v>
      </c>
      <c r="B125" s="72" t="s">
        <v>353</v>
      </c>
      <c r="C125" s="1"/>
      <c r="D125" s="1" t="s">
        <v>126</v>
      </c>
      <c r="E125" s="1"/>
      <c r="F125" s="88" t="s">
        <v>354</v>
      </c>
      <c r="G125" s="85">
        <v>297144</v>
      </c>
      <c r="H125" s="85">
        <v>209140</v>
      </c>
      <c r="I125" s="79">
        <f t="shared" si="4"/>
        <v>506284</v>
      </c>
      <c r="J125" s="79">
        <v>56322</v>
      </c>
      <c r="K125" s="59">
        <f t="shared" si="5"/>
        <v>562606</v>
      </c>
      <c r="L125" s="37">
        <f t="shared" si="6"/>
        <v>0.89989086501032689</v>
      </c>
      <c r="M125" s="37">
        <f t="shared" si="7"/>
        <v>0.10010913498967305</v>
      </c>
      <c r="N125" s="130" t="s">
        <v>324</v>
      </c>
      <c r="O125" s="1" t="s">
        <v>129</v>
      </c>
      <c r="P125" s="46" t="s">
        <v>130</v>
      </c>
      <c r="Q125" s="46" t="s">
        <v>131</v>
      </c>
      <c r="R125" s="2"/>
      <c r="S125" s="28"/>
      <c r="T125" s="28"/>
      <c r="U125" s="26"/>
      <c r="V125" s="30"/>
      <c r="W125" s="28"/>
      <c r="X125" s="28"/>
    </row>
    <row r="126" spans="1:24" ht="69">
      <c r="A126" s="57" t="s">
        <v>278</v>
      </c>
      <c r="B126" s="72" t="s">
        <v>355</v>
      </c>
      <c r="C126" s="1"/>
      <c r="D126" s="1" t="s">
        <v>143</v>
      </c>
      <c r="E126" s="1"/>
      <c r="F126" s="88" t="s">
        <v>356</v>
      </c>
      <c r="G126" s="85">
        <v>49342</v>
      </c>
      <c r="H126" s="85">
        <v>34728</v>
      </c>
      <c r="I126" s="79">
        <f t="shared" si="4"/>
        <v>84070</v>
      </c>
      <c r="J126" s="79">
        <v>10088</v>
      </c>
      <c r="K126" s="59">
        <f t="shared" si="5"/>
        <v>94158</v>
      </c>
      <c r="L126" s="37">
        <f t="shared" si="6"/>
        <v>0.89286093587374415</v>
      </c>
      <c r="M126" s="37">
        <f t="shared" si="7"/>
        <v>0.10713906412625587</v>
      </c>
      <c r="N126" s="130" t="s">
        <v>324</v>
      </c>
      <c r="O126" s="1" t="s">
        <v>129</v>
      </c>
      <c r="P126" s="46" t="s">
        <v>137</v>
      </c>
      <c r="Q126" s="46" t="s">
        <v>138</v>
      </c>
      <c r="R126" s="2"/>
      <c r="S126" s="28"/>
      <c r="T126" s="28"/>
      <c r="U126" s="26"/>
      <c r="V126" s="30"/>
      <c r="W126" s="28"/>
      <c r="X126" s="28"/>
    </row>
    <row r="127" spans="1:24" ht="41.45">
      <c r="A127" s="57" t="s">
        <v>278</v>
      </c>
      <c r="B127" s="72" t="s">
        <v>357</v>
      </c>
      <c r="C127" s="1"/>
      <c r="D127" s="1" t="s">
        <v>126</v>
      </c>
      <c r="E127" s="1"/>
      <c r="F127" s="88" t="s">
        <v>358</v>
      </c>
      <c r="G127" s="85">
        <v>464952</v>
      </c>
      <c r="H127" s="85">
        <v>327248</v>
      </c>
      <c r="I127" s="79">
        <f t="shared" si="4"/>
        <v>792200</v>
      </c>
      <c r="J127" s="79">
        <v>95064</v>
      </c>
      <c r="K127" s="59">
        <f t="shared" si="5"/>
        <v>887264</v>
      </c>
      <c r="L127" s="37">
        <f t="shared" si="6"/>
        <v>0.8928571428571429</v>
      </c>
      <c r="M127" s="37">
        <f t="shared" si="7"/>
        <v>0.10714285714285714</v>
      </c>
      <c r="N127" s="130" t="s">
        <v>324</v>
      </c>
      <c r="O127" s="1" t="s">
        <v>129</v>
      </c>
      <c r="P127" s="46" t="s">
        <v>137</v>
      </c>
      <c r="Q127" s="46" t="s">
        <v>138</v>
      </c>
      <c r="R127" s="2"/>
      <c r="S127" s="28"/>
      <c r="T127" s="28"/>
      <c r="U127" s="26"/>
      <c r="V127" s="30"/>
      <c r="W127" s="28"/>
      <c r="X127" s="28"/>
    </row>
    <row r="128" spans="1:24" ht="55.15">
      <c r="A128" s="57" t="s">
        <v>156</v>
      </c>
      <c r="B128" s="72" t="s">
        <v>359</v>
      </c>
      <c r="C128" s="1"/>
      <c r="D128" s="1" t="s">
        <v>126</v>
      </c>
      <c r="E128" s="1"/>
      <c r="F128" s="88" t="s">
        <v>330</v>
      </c>
      <c r="G128" s="85">
        <v>736493</v>
      </c>
      <c r="H128" s="85">
        <v>518367</v>
      </c>
      <c r="I128" s="79">
        <f t="shared" si="4"/>
        <v>1254860</v>
      </c>
      <c r="J128" s="79">
        <v>175680</v>
      </c>
      <c r="K128" s="59">
        <f t="shared" si="5"/>
        <v>1430540</v>
      </c>
      <c r="L128" s="37">
        <f t="shared" ref="L128:L133" si="8">+I128/K128</f>
        <v>0.877193227732185</v>
      </c>
      <c r="M128" s="37">
        <f t="shared" si="7"/>
        <v>0.12280677226781495</v>
      </c>
      <c r="N128" s="130" t="s">
        <v>324</v>
      </c>
      <c r="O128" s="1" t="s">
        <v>129</v>
      </c>
      <c r="P128" s="46" t="s">
        <v>130</v>
      </c>
      <c r="Q128" s="46" t="s">
        <v>131</v>
      </c>
      <c r="R128" s="2"/>
      <c r="S128" s="28"/>
      <c r="T128" s="28"/>
      <c r="U128" s="26"/>
      <c r="V128" s="30"/>
      <c r="W128" s="28"/>
      <c r="X128" s="28"/>
    </row>
    <row r="129" spans="1:24" ht="69">
      <c r="A129" s="57" t="s">
        <v>156</v>
      </c>
      <c r="B129" s="72" t="s">
        <v>360</v>
      </c>
      <c r="C129" s="1"/>
      <c r="D129" s="1" t="s">
        <v>126</v>
      </c>
      <c r="E129" s="1"/>
      <c r="F129" s="88" t="s">
        <v>361</v>
      </c>
      <c r="G129" s="85">
        <v>640492</v>
      </c>
      <c r="H129" s="85">
        <v>450799</v>
      </c>
      <c r="I129" s="79">
        <f t="shared" si="4"/>
        <v>1091291</v>
      </c>
      <c r="J129" s="79">
        <v>152781</v>
      </c>
      <c r="K129" s="59">
        <f t="shared" si="5"/>
        <v>1244072</v>
      </c>
      <c r="L129" s="37">
        <f t="shared" si="8"/>
        <v>0.87719279913059689</v>
      </c>
      <c r="M129" s="37">
        <f>+J129/K129</f>
        <v>0.12280720086940305</v>
      </c>
      <c r="N129" s="130" t="s">
        <v>324</v>
      </c>
      <c r="O129" s="1" t="s">
        <v>129</v>
      </c>
      <c r="P129" s="46" t="s">
        <v>130</v>
      </c>
      <c r="Q129" s="46" t="s">
        <v>131</v>
      </c>
      <c r="R129" s="2"/>
      <c r="S129" s="28"/>
      <c r="T129" s="28"/>
      <c r="U129" s="26"/>
      <c r="V129" s="30"/>
      <c r="W129" s="28"/>
      <c r="X129" s="28"/>
    </row>
    <row r="130" spans="1:24" ht="41.45">
      <c r="A130" s="57" t="s">
        <v>201</v>
      </c>
      <c r="B130" s="72" t="s">
        <v>362</v>
      </c>
      <c r="C130" s="1"/>
      <c r="D130" s="1" t="s">
        <v>143</v>
      </c>
      <c r="E130" s="1"/>
      <c r="F130" s="88" t="s">
        <v>332</v>
      </c>
      <c r="G130" s="85">
        <v>29298</v>
      </c>
      <c r="H130" s="85">
        <v>20621</v>
      </c>
      <c r="I130" s="79">
        <f t="shared" si="4"/>
        <v>49919</v>
      </c>
      <c r="J130" s="79">
        <v>6989</v>
      </c>
      <c r="K130" s="59">
        <f t="shared" si="5"/>
        <v>56908</v>
      </c>
      <c r="L130" s="37">
        <f t="shared" si="8"/>
        <v>0.87718774161805013</v>
      </c>
      <c r="M130" s="37">
        <f>+J130/K130</f>
        <v>0.12281225838194981</v>
      </c>
      <c r="N130" s="130" t="s">
        <v>324</v>
      </c>
      <c r="O130" s="1" t="s">
        <v>129</v>
      </c>
      <c r="P130" s="46" t="s">
        <v>137</v>
      </c>
      <c r="Q130" s="46" t="s">
        <v>138</v>
      </c>
      <c r="R130" s="2"/>
      <c r="S130" s="28"/>
      <c r="T130" s="28"/>
      <c r="U130" s="26"/>
      <c r="V130" s="30"/>
      <c r="W130" s="28"/>
      <c r="X130" s="28"/>
    </row>
    <row r="131" spans="1:24" ht="55.15">
      <c r="A131" s="57" t="s">
        <v>208</v>
      </c>
      <c r="B131" s="72" t="s">
        <v>363</v>
      </c>
      <c r="C131" s="1"/>
      <c r="D131" s="1" t="s">
        <v>143</v>
      </c>
      <c r="E131" s="1"/>
      <c r="F131" s="88" t="s">
        <v>364</v>
      </c>
      <c r="G131" s="85">
        <v>62483</v>
      </c>
      <c r="H131" s="85">
        <v>43978</v>
      </c>
      <c r="I131" s="79">
        <f t="shared" si="4"/>
        <v>106461</v>
      </c>
      <c r="J131" s="79">
        <v>11987</v>
      </c>
      <c r="K131" s="59">
        <f t="shared" si="5"/>
        <v>118448</v>
      </c>
      <c r="L131" s="37">
        <f t="shared" si="8"/>
        <v>0.89879947318654596</v>
      </c>
      <c r="M131" s="37">
        <f>+J131/K131</f>
        <v>0.10120052681345401</v>
      </c>
      <c r="N131" s="130" t="s">
        <v>324</v>
      </c>
      <c r="O131" s="1" t="s">
        <v>129</v>
      </c>
      <c r="P131" s="46" t="s">
        <v>130</v>
      </c>
      <c r="Q131" s="46" t="s">
        <v>131</v>
      </c>
      <c r="R131" s="2"/>
      <c r="S131" s="28"/>
      <c r="T131" s="28"/>
      <c r="U131" s="26"/>
      <c r="V131" s="30"/>
      <c r="W131" s="28"/>
      <c r="X131" s="28"/>
    </row>
    <row r="132" spans="1:24" ht="27.6">
      <c r="A132" s="57" t="s">
        <v>208</v>
      </c>
      <c r="B132" s="72" t="s">
        <v>365</v>
      </c>
      <c r="C132" s="1"/>
      <c r="D132" s="1" t="s">
        <v>126</v>
      </c>
      <c r="E132" s="1"/>
      <c r="F132" s="88" t="s">
        <v>366</v>
      </c>
      <c r="G132" s="85">
        <v>567533</v>
      </c>
      <c r="H132" s="85">
        <v>399448</v>
      </c>
      <c r="I132" s="79">
        <f t="shared" si="4"/>
        <v>966981</v>
      </c>
      <c r="J132" s="79">
        <v>116038</v>
      </c>
      <c r="K132" s="59">
        <f t="shared" si="5"/>
        <v>1083019</v>
      </c>
      <c r="L132" s="37">
        <f t="shared" si="8"/>
        <v>0.89285691202093409</v>
      </c>
      <c r="M132" s="37">
        <f>+J132/K132</f>
        <v>0.10714308797906592</v>
      </c>
      <c r="N132" s="130" t="s">
        <v>324</v>
      </c>
      <c r="O132" s="1" t="s">
        <v>129</v>
      </c>
      <c r="P132" s="46" t="s">
        <v>130</v>
      </c>
      <c r="Q132" s="46" t="s">
        <v>131</v>
      </c>
      <c r="R132" s="2"/>
      <c r="S132" s="28"/>
      <c r="T132" s="28"/>
      <c r="U132" s="26"/>
      <c r="V132" s="30"/>
      <c r="W132" s="28"/>
      <c r="X132" s="28"/>
    </row>
    <row r="133" spans="1:24" ht="42" thickBot="1">
      <c r="A133" s="104" t="s">
        <v>208</v>
      </c>
      <c r="B133" s="75" t="s">
        <v>367</v>
      </c>
      <c r="C133" s="31"/>
      <c r="D133" s="31" t="s">
        <v>126</v>
      </c>
      <c r="E133" s="31"/>
      <c r="F133" s="105" t="s">
        <v>368</v>
      </c>
      <c r="G133" s="103">
        <v>1111761</v>
      </c>
      <c r="H133" s="103">
        <v>782493</v>
      </c>
      <c r="I133" s="102">
        <f t="shared" si="4"/>
        <v>1894254</v>
      </c>
      <c r="J133" s="102">
        <v>227310</v>
      </c>
      <c r="K133" s="106">
        <f t="shared" si="5"/>
        <v>2121564</v>
      </c>
      <c r="L133" s="107">
        <f t="shared" si="8"/>
        <v>0.89285734486444901</v>
      </c>
      <c r="M133" s="107">
        <f>+J133/K133</f>
        <v>0.10714265513555095</v>
      </c>
      <c r="N133" s="108" t="s">
        <v>324</v>
      </c>
      <c r="O133" s="31" t="s">
        <v>129</v>
      </c>
      <c r="P133" s="46" t="s">
        <v>130</v>
      </c>
      <c r="Q133" s="46" t="s">
        <v>131</v>
      </c>
      <c r="R133" s="32"/>
      <c r="S133" s="28"/>
      <c r="T133" s="28"/>
      <c r="U133" s="26"/>
      <c r="V133" s="30"/>
      <c r="W133" s="28"/>
      <c r="X133" s="28"/>
    </row>
    <row r="134" spans="1:24" ht="14.45" thickBot="1">
      <c r="A134" s="109" t="s">
        <v>369</v>
      </c>
      <c r="B134" s="110"/>
      <c r="C134" s="110"/>
      <c r="D134" s="110"/>
      <c r="E134" s="110"/>
      <c r="F134" s="111"/>
      <c r="G134" s="112">
        <f>SUM(G5:G133)</f>
        <v>146369949</v>
      </c>
      <c r="H134" s="112">
        <f>SUM(H5:H133)</f>
        <v>67445051</v>
      </c>
      <c r="I134" s="112">
        <f>SUM(I5:I133)</f>
        <v>213815000</v>
      </c>
      <c r="J134" s="112">
        <f>SUM(J5:J133)</f>
        <v>84956304</v>
      </c>
      <c r="K134" s="113">
        <f>SUM(K5:K133)</f>
        <v>298771304</v>
      </c>
      <c r="L134" s="114"/>
      <c r="M134" s="114"/>
      <c r="N134" s="110"/>
      <c r="O134" s="110"/>
      <c r="P134" s="110"/>
      <c r="Q134" s="110"/>
      <c r="R134" s="115"/>
      <c r="S134" s="28"/>
      <c r="T134" s="28"/>
      <c r="U134" s="26"/>
      <c r="V134" s="30"/>
      <c r="W134" s="28"/>
      <c r="X134" s="28"/>
    </row>
    <row r="135" spans="1:24" ht="14.45" thickBot="1">
      <c r="U135" s="26"/>
      <c r="V135" s="71"/>
    </row>
    <row r="136" spans="1:24">
      <c r="A136" s="157" t="s">
        <v>370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9"/>
      <c r="S136" s="28"/>
      <c r="T136" s="28"/>
      <c r="U136" s="26"/>
      <c r="V136" s="30"/>
      <c r="W136" s="28"/>
      <c r="X136" s="28"/>
    </row>
    <row r="137" spans="1:24">
      <c r="A137" s="160" t="s">
        <v>83</v>
      </c>
      <c r="B137" s="150" t="s">
        <v>84</v>
      </c>
      <c r="C137" s="150" t="s">
        <v>85</v>
      </c>
      <c r="D137" s="150" t="s">
        <v>371</v>
      </c>
      <c r="E137" s="150" t="s">
        <v>87</v>
      </c>
      <c r="F137" s="150" t="s">
        <v>88</v>
      </c>
      <c r="G137" s="150" t="s">
        <v>89</v>
      </c>
      <c r="H137" s="150" t="s">
        <v>90</v>
      </c>
      <c r="I137" s="150" t="s">
        <v>91</v>
      </c>
      <c r="J137" s="150" t="s">
        <v>372</v>
      </c>
      <c r="K137" s="171" t="s">
        <v>93</v>
      </c>
      <c r="L137" s="172"/>
      <c r="M137" s="173"/>
      <c r="N137" s="150" t="s">
        <v>94</v>
      </c>
      <c r="O137" s="150" t="s">
        <v>95</v>
      </c>
      <c r="P137" s="150" t="s">
        <v>96</v>
      </c>
      <c r="Q137" s="150"/>
      <c r="R137" s="161" t="s">
        <v>97</v>
      </c>
      <c r="S137" s="28"/>
      <c r="T137" s="28"/>
      <c r="U137" s="26"/>
      <c r="V137" s="30"/>
      <c r="W137" s="28"/>
      <c r="X137" s="28"/>
    </row>
    <row r="138" spans="1:24" ht="27.6">
      <c r="A138" s="160"/>
      <c r="B138" s="150"/>
      <c r="C138" s="150"/>
      <c r="D138" s="150"/>
      <c r="E138" s="150"/>
      <c r="F138" s="150"/>
      <c r="G138" s="150"/>
      <c r="H138" s="150"/>
      <c r="I138" s="150"/>
      <c r="J138" s="150"/>
      <c r="K138" s="132" t="s">
        <v>99</v>
      </c>
      <c r="L138" s="127" t="s">
        <v>100</v>
      </c>
      <c r="M138" s="127" t="s">
        <v>101</v>
      </c>
      <c r="N138" s="150"/>
      <c r="O138" s="150"/>
      <c r="P138" s="126" t="s">
        <v>373</v>
      </c>
      <c r="Q138" s="126" t="s">
        <v>103</v>
      </c>
      <c r="R138" s="161"/>
      <c r="S138" s="28"/>
      <c r="T138" s="28"/>
      <c r="U138" s="29"/>
      <c r="V138" s="30"/>
      <c r="W138" s="28"/>
      <c r="X138" s="28"/>
    </row>
    <row r="139" spans="1:24" ht="12.75">
      <c r="A139" s="57" t="s">
        <v>105</v>
      </c>
      <c r="B139" s="72" t="s">
        <v>374</v>
      </c>
      <c r="C139" s="47" t="s">
        <v>375</v>
      </c>
      <c r="D139" s="47"/>
      <c r="E139" s="47"/>
      <c r="F139" s="78" t="s">
        <v>376</v>
      </c>
      <c r="G139" s="83">
        <v>0</v>
      </c>
      <c r="H139" s="83">
        <v>0</v>
      </c>
      <c r="I139" s="83">
        <f t="shared" ref="I139:I144" si="9">+G139+H139</f>
        <v>0</v>
      </c>
      <c r="J139" s="66">
        <v>199000</v>
      </c>
      <c r="K139" s="66">
        <f t="shared" ref="K139:K144" si="10">+I139+J139</f>
        <v>199000</v>
      </c>
      <c r="L139" s="87">
        <f t="shared" ref="L139:L144" si="11">+I139/K139</f>
        <v>0</v>
      </c>
      <c r="M139" s="87">
        <f t="shared" ref="M139:M144" si="12">+J139/K139</f>
        <v>1</v>
      </c>
      <c r="N139" s="130" t="s">
        <v>109</v>
      </c>
      <c r="O139" s="47"/>
      <c r="P139" s="59">
        <v>0</v>
      </c>
      <c r="Q139" s="46">
        <v>43061</v>
      </c>
      <c r="R139" s="2"/>
      <c r="S139" s="28"/>
      <c r="T139" s="28"/>
      <c r="U139" s="26"/>
      <c r="V139" s="30"/>
      <c r="W139" s="28"/>
      <c r="X139" s="28"/>
    </row>
    <row r="140" spans="1:24" ht="12.75">
      <c r="A140" s="57" t="s">
        <v>105</v>
      </c>
      <c r="B140" s="72" t="s">
        <v>374</v>
      </c>
      <c r="C140" s="47" t="s">
        <v>375</v>
      </c>
      <c r="D140" s="47"/>
      <c r="E140" s="47"/>
      <c r="F140" s="78" t="s">
        <v>377</v>
      </c>
      <c r="G140" s="83">
        <v>0</v>
      </c>
      <c r="H140" s="83">
        <v>0</v>
      </c>
      <c r="I140" s="83">
        <f t="shared" si="9"/>
        <v>0</v>
      </c>
      <c r="J140" s="66">
        <v>1076671</v>
      </c>
      <c r="K140" s="66">
        <f t="shared" si="10"/>
        <v>1076671</v>
      </c>
      <c r="L140" s="87">
        <f t="shared" si="11"/>
        <v>0</v>
      </c>
      <c r="M140" s="87">
        <f t="shared" si="12"/>
        <v>1</v>
      </c>
      <c r="N140" s="130" t="s">
        <v>109</v>
      </c>
      <c r="O140" s="47"/>
      <c r="P140" s="59">
        <v>0</v>
      </c>
      <c r="Q140" s="46">
        <v>43061</v>
      </c>
      <c r="R140" s="2"/>
      <c r="S140" s="28"/>
      <c r="T140" s="28"/>
      <c r="U140" s="26"/>
      <c r="V140" s="30"/>
      <c r="W140" s="28"/>
      <c r="X140" s="28"/>
    </row>
    <row r="141" spans="1:24" ht="12.75">
      <c r="A141" s="57" t="s">
        <v>105</v>
      </c>
      <c r="B141" s="72" t="s">
        <v>374</v>
      </c>
      <c r="C141" s="47" t="s">
        <v>375</v>
      </c>
      <c r="D141" s="47"/>
      <c r="E141" s="47"/>
      <c r="F141" s="78" t="s">
        <v>378</v>
      </c>
      <c r="G141" s="83">
        <v>0</v>
      </c>
      <c r="H141" s="83">
        <v>0</v>
      </c>
      <c r="I141" s="83">
        <f t="shared" si="9"/>
        <v>0</v>
      </c>
      <c r="J141" s="66">
        <v>0</v>
      </c>
      <c r="K141" s="66">
        <f t="shared" si="10"/>
        <v>0</v>
      </c>
      <c r="L141" s="87">
        <v>0</v>
      </c>
      <c r="M141" s="87">
        <v>0</v>
      </c>
      <c r="N141" s="130" t="s">
        <v>109</v>
      </c>
      <c r="O141" s="47"/>
      <c r="P141" s="59">
        <v>0</v>
      </c>
      <c r="Q141" s="46"/>
      <c r="R141" s="2"/>
      <c r="S141" s="28"/>
      <c r="T141" s="28"/>
      <c r="U141" s="26"/>
      <c r="V141" s="30"/>
      <c r="W141" s="28"/>
      <c r="X141" s="28"/>
    </row>
    <row r="142" spans="1:24">
      <c r="A142" s="57" t="s">
        <v>105</v>
      </c>
      <c r="B142" s="72" t="s">
        <v>374</v>
      </c>
      <c r="C142" s="47" t="s">
        <v>375</v>
      </c>
      <c r="D142" s="47"/>
      <c r="E142" s="47"/>
      <c r="F142" s="78" t="s">
        <v>379</v>
      </c>
      <c r="G142" s="83">
        <v>0</v>
      </c>
      <c r="H142" s="83">
        <v>0</v>
      </c>
      <c r="I142" s="83">
        <f t="shared" si="9"/>
        <v>0</v>
      </c>
      <c r="J142" s="66">
        <v>500000</v>
      </c>
      <c r="K142" s="66">
        <f t="shared" si="10"/>
        <v>500000</v>
      </c>
      <c r="L142" s="87">
        <f t="shared" si="11"/>
        <v>0</v>
      </c>
      <c r="M142" s="87">
        <f t="shared" si="12"/>
        <v>1</v>
      </c>
      <c r="N142" s="130" t="s">
        <v>109</v>
      </c>
      <c r="P142" s="59">
        <v>0</v>
      </c>
      <c r="Q142" s="46">
        <v>43061</v>
      </c>
      <c r="R142" s="2"/>
      <c r="S142" s="28"/>
      <c r="T142" s="28"/>
      <c r="U142" s="26"/>
      <c r="V142" s="30"/>
      <c r="W142" s="28"/>
      <c r="X142" s="28"/>
    </row>
    <row r="143" spans="1:24" ht="12.75">
      <c r="A143" s="57" t="s">
        <v>120</v>
      </c>
      <c r="B143" s="72" t="s">
        <v>380</v>
      </c>
      <c r="C143" s="47"/>
      <c r="D143" s="47"/>
      <c r="E143" s="47"/>
      <c r="F143" s="78" t="s">
        <v>381</v>
      </c>
      <c r="G143" s="86">
        <v>523819</v>
      </c>
      <c r="H143" s="86">
        <v>368681</v>
      </c>
      <c r="I143" s="83">
        <f t="shared" si="9"/>
        <v>892500</v>
      </c>
      <c r="J143" s="83">
        <v>7100</v>
      </c>
      <c r="K143" s="66">
        <f t="shared" si="10"/>
        <v>899600</v>
      </c>
      <c r="L143" s="87">
        <f t="shared" si="11"/>
        <v>0.99210760337927972</v>
      </c>
      <c r="M143" s="87">
        <f t="shared" si="12"/>
        <v>7.8923966207203201E-3</v>
      </c>
      <c r="N143" s="130" t="s">
        <v>324</v>
      </c>
      <c r="O143" s="130" t="s">
        <v>110</v>
      </c>
      <c r="P143" s="46"/>
      <c r="Q143" s="1"/>
      <c r="R143" s="2"/>
      <c r="S143" s="28"/>
      <c r="T143" s="28"/>
      <c r="U143" s="26"/>
      <c r="V143" s="30"/>
      <c r="W143" s="28"/>
      <c r="X143" s="28"/>
    </row>
    <row r="144" spans="1:24" ht="14.45" thickBot="1">
      <c r="A144" s="104" t="s">
        <v>278</v>
      </c>
      <c r="B144" s="75" t="s">
        <v>380</v>
      </c>
      <c r="C144" s="97"/>
      <c r="D144" s="97"/>
      <c r="E144" s="97"/>
      <c r="F144" s="116" t="s">
        <v>382</v>
      </c>
      <c r="G144" s="117">
        <v>523819</v>
      </c>
      <c r="H144" s="117">
        <v>368681</v>
      </c>
      <c r="I144" s="118">
        <f t="shared" si="9"/>
        <v>892500</v>
      </c>
      <c r="J144" s="118">
        <v>107100</v>
      </c>
      <c r="K144" s="119">
        <f t="shared" si="10"/>
        <v>999600</v>
      </c>
      <c r="L144" s="120">
        <f t="shared" si="11"/>
        <v>0.8928571428571429</v>
      </c>
      <c r="M144" s="120">
        <f t="shared" si="12"/>
        <v>0.10714285714285714</v>
      </c>
      <c r="N144" s="108" t="s">
        <v>324</v>
      </c>
      <c r="O144" s="108" t="s">
        <v>110</v>
      </c>
      <c r="P144" s="60"/>
      <c r="Q144" s="31"/>
      <c r="R144" s="32"/>
      <c r="S144" s="28"/>
      <c r="T144" s="28"/>
      <c r="U144" s="26"/>
      <c r="V144" s="30"/>
      <c r="W144" s="28"/>
      <c r="X144" s="28"/>
    </row>
    <row r="145" spans="1:24" ht="14.45" thickBot="1">
      <c r="A145" s="109" t="s">
        <v>369</v>
      </c>
      <c r="B145" s="110"/>
      <c r="C145" s="110"/>
      <c r="D145" s="110"/>
      <c r="E145" s="110"/>
      <c r="F145" s="111"/>
      <c r="G145" s="113">
        <f>SUM(G139:G144)</f>
        <v>1047638</v>
      </c>
      <c r="H145" s="113">
        <f>SUM(H139:H144)</f>
        <v>737362</v>
      </c>
      <c r="I145" s="113">
        <f>SUM(I139:I144)</f>
        <v>1785000</v>
      </c>
      <c r="J145" s="113">
        <f>SUM(J139:J144)</f>
        <v>1889871</v>
      </c>
      <c r="K145" s="113">
        <f>SUM(K139:K144)</f>
        <v>3674871</v>
      </c>
      <c r="L145" s="114"/>
      <c r="M145" s="114"/>
      <c r="N145" s="110"/>
      <c r="O145" s="110"/>
      <c r="P145" s="110"/>
      <c r="Q145" s="110"/>
      <c r="R145" s="115"/>
      <c r="S145" s="28"/>
      <c r="T145" s="28"/>
      <c r="U145" s="26" t="s">
        <v>383</v>
      </c>
      <c r="V145" s="30"/>
      <c r="W145" s="28"/>
      <c r="X145" s="28"/>
    </row>
    <row r="146" spans="1:24" ht="14.45" thickBot="1">
      <c r="S146" s="28"/>
      <c r="T146" s="28"/>
      <c r="U146" s="26"/>
      <c r="V146" s="30"/>
      <c r="W146" s="28"/>
      <c r="X146" s="28"/>
    </row>
    <row r="147" spans="1:24" ht="13.9" customHeight="1">
      <c r="A147" s="157" t="s">
        <v>384</v>
      </c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9"/>
      <c r="S147" s="28"/>
      <c r="T147" s="28"/>
      <c r="U147" s="26"/>
      <c r="V147" s="30"/>
      <c r="W147" s="28"/>
      <c r="X147" s="28"/>
    </row>
    <row r="148" spans="1:24">
      <c r="A148" s="160" t="s">
        <v>83</v>
      </c>
      <c r="B148" s="150" t="s">
        <v>385</v>
      </c>
      <c r="C148" s="150" t="s">
        <v>85</v>
      </c>
      <c r="D148" s="150" t="s">
        <v>371</v>
      </c>
      <c r="E148" s="150" t="s">
        <v>87</v>
      </c>
      <c r="F148" s="150" t="s">
        <v>88</v>
      </c>
      <c r="G148" s="150" t="s">
        <v>89</v>
      </c>
      <c r="H148" s="150" t="s">
        <v>90</v>
      </c>
      <c r="I148" s="150" t="s">
        <v>91</v>
      </c>
      <c r="J148" s="150" t="s">
        <v>372</v>
      </c>
      <c r="K148" s="162" t="s">
        <v>93</v>
      </c>
      <c r="L148" s="162"/>
      <c r="M148" s="162"/>
      <c r="N148" s="150" t="s">
        <v>94</v>
      </c>
      <c r="O148" s="150" t="s">
        <v>95</v>
      </c>
      <c r="P148" s="150" t="s">
        <v>96</v>
      </c>
      <c r="Q148" s="150"/>
      <c r="R148" s="161" t="s">
        <v>97</v>
      </c>
      <c r="S148" s="28"/>
      <c r="T148" s="28"/>
      <c r="U148" s="29"/>
      <c r="V148" s="30"/>
      <c r="W148" s="28"/>
      <c r="X148" s="28"/>
    </row>
    <row r="149" spans="1:24" ht="27.6">
      <c r="A149" s="160"/>
      <c r="B149" s="150"/>
      <c r="C149" s="150"/>
      <c r="D149" s="150"/>
      <c r="E149" s="150"/>
      <c r="F149" s="150"/>
      <c r="G149" s="150"/>
      <c r="H149" s="150"/>
      <c r="I149" s="150"/>
      <c r="J149" s="150"/>
      <c r="K149" s="132" t="s">
        <v>99</v>
      </c>
      <c r="L149" s="127" t="s">
        <v>100</v>
      </c>
      <c r="M149" s="127" t="s">
        <v>101</v>
      </c>
      <c r="N149" s="150"/>
      <c r="O149" s="150"/>
      <c r="P149" s="126" t="s">
        <v>386</v>
      </c>
      <c r="Q149" s="126" t="s">
        <v>103</v>
      </c>
      <c r="R149" s="161"/>
      <c r="S149" s="28"/>
      <c r="T149" s="28"/>
      <c r="U149" s="26" t="s">
        <v>143</v>
      </c>
      <c r="V149" s="30"/>
      <c r="W149" s="28"/>
      <c r="X149" s="28"/>
    </row>
    <row r="150" spans="1:24" ht="46.5" customHeight="1" thickBot="1">
      <c r="A150" s="34" t="s">
        <v>369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81">
        <v>0</v>
      </c>
      <c r="H150" s="81">
        <v>0</v>
      </c>
      <c r="I150" s="81">
        <v>0</v>
      </c>
      <c r="J150" s="81">
        <v>0</v>
      </c>
      <c r="K150" s="65">
        <v>0</v>
      </c>
      <c r="L150" s="21">
        <v>0</v>
      </c>
      <c r="M150" s="21">
        <v>0</v>
      </c>
      <c r="N150" s="65">
        <v>0</v>
      </c>
      <c r="O150" s="65">
        <v>0</v>
      </c>
      <c r="P150" s="65">
        <v>0</v>
      </c>
      <c r="Q150" s="65">
        <v>0</v>
      </c>
      <c r="R150" s="89">
        <v>0</v>
      </c>
      <c r="S150" s="28"/>
      <c r="T150" s="28"/>
      <c r="U150" s="26" t="s">
        <v>387</v>
      </c>
      <c r="V150" s="30"/>
      <c r="W150" s="28"/>
      <c r="X150" s="28"/>
    </row>
    <row r="151" spans="1:24" ht="14.45" thickBot="1">
      <c r="S151" s="28"/>
      <c r="T151" s="28"/>
      <c r="U151" s="26" t="s">
        <v>388</v>
      </c>
      <c r="V151" s="30"/>
      <c r="W151" s="28"/>
      <c r="X151" s="28"/>
    </row>
    <row r="152" spans="1:24">
      <c r="A152" s="157" t="s">
        <v>389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9"/>
      <c r="S152" s="28"/>
      <c r="T152" s="28"/>
      <c r="U152" s="26" t="s">
        <v>383</v>
      </c>
      <c r="V152" s="30"/>
      <c r="W152" s="28"/>
      <c r="X152" s="28"/>
    </row>
    <row r="153" spans="1:24" ht="55.15">
      <c r="A153" s="160" t="s">
        <v>83</v>
      </c>
      <c r="B153" s="150" t="s">
        <v>385</v>
      </c>
      <c r="C153" s="150" t="s">
        <v>85</v>
      </c>
      <c r="D153" s="150" t="s">
        <v>371</v>
      </c>
      <c r="E153" s="151" t="s">
        <v>88</v>
      </c>
      <c r="F153" s="152"/>
      <c r="G153" s="150" t="s">
        <v>89</v>
      </c>
      <c r="H153" s="150" t="s">
        <v>90</v>
      </c>
      <c r="I153" s="150" t="s">
        <v>91</v>
      </c>
      <c r="J153" s="150" t="s">
        <v>372</v>
      </c>
      <c r="K153" s="162" t="s">
        <v>93</v>
      </c>
      <c r="L153" s="162"/>
      <c r="M153" s="162"/>
      <c r="N153" s="68" t="s">
        <v>94</v>
      </c>
      <c r="O153" s="68" t="s">
        <v>95</v>
      </c>
      <c r="P153" s="150" t="s">
        <v>96</v>
      </c>
      <c r="Q153" s="150"/>
      <c r="R153" s="128" t="s">
        <v>97</v>
      </c>
      <c r="U153" s="26" t="s">
        <v>115</v>
      </c>
      <c r="V153" s="71"/>
    </row>
    <row r="154" spans="1:24" ht="41.45">
      <c r="A154" s="160"/>
      <c r="B154" s="150"/>
      <c r="C154" s="150"/>
      <c r="D154" s="150"/>
      <c r="E154" s="153"/>
      <c r="F154" s="154"/>
      <c r="G154" s="150"/>
      <c r="H154" s="150"/>
      <c r="I154" s="150"/>
      <c r="J154" s="150"/>
      <c r="K154" s="132" t="s">
        <v>99</v>
      </c>
      <c r="L154" s="25" t="s">
        <v>100</v>
      </c>
      <c r="M154" s="127" t="s">
        <v>101</v>
      </c>
      <c r="N154" s="69"/>
      <c r="O154" s="69"/>
      <c r="P154" s="126" t="s">
        <v>390</v>
      </c>
      <c r="Q154" s="126" t="s">
        <v>103</v>
      </c>
      <c r="R154" s="129"/>
      <c r="U154" s="26" t="s">
        <v>107</v>
      </c>
      <c r="V154" s="71"/>
    </row>
    <row r="155" spans="1:24" ht="37.15" customHeight="1">
      <c r="A155" s="90" t="s">
        <v>105</v>
      </c>
      <c r="B155" s="72" t="s">
        <v>391</v>
      </c>
      <c r="C155" s="47" t="s">
        <v>375</v>
      </c>
      <c r="D155" s="1"/>
      <c r="E155" s="163" t="s">
        <v>392</v>
      </c>
      <c r="F155" s="164"/>
      <c r="G155" s="79">
        <v>0</v>
      </c>
      <c r="H155" s="79">
        <v>0</v>
      </c>
      <c r="I155" s="79">
        <f>+G155+H155</f>
        <v>0</v>
      </c>
      <c r="J155" s="79">
        <v>0</v>
      </c>
      <c r="K155" s="59">
        <f>+I155+J155</f>
        <v>0</v>
      </c>
      <c r="L155" s="63" t="e">
        <f>+I155/K155</f>
        <v>#DIV/0!</v>
      </c>
      <c r="M155" s="63" t="e">
        <f>+J155/K155</f>
        <v>#DIV/0!</v>
      </c>
      <c r="N155" s="130" t="s">
        <v>109</v>
      </c>
      <c r="O155" s="1"/>
      <c r="P155" s="124" t="s">
        <v>393</v>
      </c>
      <c r="Q155" s="124" t="s">
        <v>393</v>
      </c>
      <c r="R155" s="2"/>
      <c r="U155" s="26"/>
      <c r="V155" s="71"/>
    </row>
    <row r="156" spans="1:24" ht="37.15" customHeight="1">
      <c r="A156" s="90" t="s">
        <v>105</v>
      </c>
      <c r="B156" s="72" t="s">
        <v>391</v>
      </c>
      <c r="C156" s="47" t="s">
        <v>375</v>
      </c>
      <c r="D156" s="1"/>
      <c r="E156" s="163" t="s">
        <v>394</v>
      </c>
      <c r="F156" s="164"/>
      <c r="G156" s="79">
        <v>0</v>
      </c>
      <c r="H156" s="79">
        <v>0</v>
      </c>
      <c r="I156" s="79">
        <f t="shared" ref="I156:I166" si="13">+G156+H156</f>
        <v>0</v>
      </c>
      <c r="J156" s="79">
        <v>171271</v>
      </c>
      <c r="K156" s="59">
        <f t="shared" ref="K156:K166" si="14">+I156+J156</f>
        <v>171271</v>
      </c>
      <c r="L156" s="63">
        <f t="shared" ref="L156:L166" si="15">+I156/K156</f>
        <v>0</v>
      </c>
      <c r="M156" s="63">
        <f t="shared" ref="M156:M166" si="16">+J156/K156</f>
        <v>1</v>
      </c>
      <c r="N156" s="130" t="s">
        <v>109</v>
      </c>
      <c r="O156" s="1"/>
      <c r="P156" s="124" t="s">
        <v>395</v>
      </c>
      <c r="Q156" s="124" t="s">
        <v>395</v>
      </c>
      <c r="R156" s="32"/>
      <c r="U156" s="26" t="s">
        <v>396</v>
      </c>
      <c r="V156" s="71"/>
    </row>
    <row r="157" spans="1:24" ht="37.15" customHeight="1">
      <c r="A157" s="90" t="s">
        <v>105</v>
      </c>
      <c r="B157" s="72" t="s">
        <v>391</v>
      </c>
      <c r="C157" s="47" t="s">
        <v>375</v>
      </c>
      <c r="D157" s="1"/>
      <c r="E157" s="163" t="s">
        <v>397</v>
      </c>
      <c r="F157" s="164"/>
      <c r="G157" s="79">
        <v>0</v>
      </c>
      <c r="H157" s="79">
        <v>0</v>
      </c>
      <c r="I157" s="79">
        <f t="shared" si="13"/>
        <v>0</v>
      </c>
      <c r="J157" s="79">
        <v>822847</v>
      </c>
      <c r="K157" s="59">
        <f t="shared" si="14"/>
        <v>822847</v>
      </c>
      <c r="L157" s="63">
        <f t="shared" si="15"/>
        <v>0</v>
      </c>
      <c r="M157" s="63">
        <f t="shared" si="16"/>
        <v>1</v>
      </c>
      <c r="N157" s="130" t="s">
        <v>109</v>
      </c>
      <c r="O157" s="1"/>
      <c r="P157" s="124" t="s">
        <v>395</v>
      </c>
      <c r="Q157" s="124" t="s">
        <v>395</v>
      </c>
      <c r="R157" s="32"/>
      <c r="U157" s="26" t="s">
        <v>119</v>
      </c>
      <c r="V157" s="71"/>
    </row>
    <row r="158" spans="1:24" ht="37.15" customHeight="1">
      <c r="A158" s="90" t="s">
        <v>105</v>
      </c>
      <c r="B158" s="72" t="s">
        <v>391</v>
      </c>
      <c r="C158" s="47" t="s">
        <v>375</v>
      </c>
      <c r="D158" s="1"/>
      <c r="E158" s="163" t="s">
        <v>398</v>
      </c>
      <c r="F158" s="164"/>
      <c r="G158" s="79">
        <v>0</v>
      </c>
      <c r="H158" s="79">
        <v>0</v>
      </c>
      <c r="I158" s="79">
        <f t="shared" si="13"/>
        <v>0</v>
      </c>
      <c r="J158" s="79">
        <v>78412</v>
      </c>
      <c r="K158" s="59">
        <f t="shared" si="14"/>
        <v>78412</v>
      </c>
      <c r="L158" s="63">
        <f t="shared" si="15"/>
        <v>0</v>
      </c>
      <c r="M158" s="63">
        <f t="shared" si="16"/>
        <v>1</v>
      </c>
      <c r="N158" s="130" t="s">
        <v>109</v>
      </c>
      <c r="O158" s="1"/>
      <c r="P158" s="124" t="s">
        <v>395</v>
      </c>
      <c r="Q158" s="124" t="s">
        <v>395</v>
      </c>
      <c r="R158" s="32"/>
      <c r="U158" s="26" t="s">
        <v>387</v>
      </c>
      <c r="V158" s="71"/>
    </row>
    <row r="159" spans="1:24" ht="54" customHeight="1">
      <c r="A159" s="90" t="s">
        <v>105</v>
      </c>
      <c r="B159" s="72" t="s">
        <v>391</v>
      </c>
      <c r="C159" s="47" t="s">
        <v>375</v>
      </c>
      <c r="D159" s="1"/>
      <c r="E159" s="163" t="s">
        <v>399</v>
      </c>
      <c r="F159" s="164"/>
      <c r="G159" s="79">
        <v>0</v>
      </c>
      <c r="H159" s="79">
        <v>0</v>
      </c>
      <c r="I159" s="79">
        <f t="shared" si="13"/>
        <v>0</v>
      </c>
      <c r="J159" s="79">
        <v>628171</v>
      </c>
      <c r="K159" s="59">
        <f t="shared" si="14"/>
        <v>628171</v>
      </c>
      <c r="L159" s="63">
        <f t="shared" si="15"/>
        <v>0</v>
      </c>
      <c r="M159" s="63">
        <f t="shared" si="16"/>
        <v>1</v>
      </c>
      <c r="N159" s="130" t="s">
        <v>109</v>
      </c>
      <c r="O159" s="1"/>
      <c r="P159" s="124" t="s">
        <v>395</v>
      </c>
      <c r="Q159" s="124" t="s">
        <v>395</v>
      </c>
      <c r="R159" s="32"/>
      <c r="U159" s="26" t="s">
        <v>82</v>
      </c>
      <c r="V159" s="71"/>
    </row>
    <row r="160" spans="1:24" ht="27.6" customHeight="1">
      <c r="A160" s="57" t="s">
        <v>400</v>
      </c>
      <c r="B160" s="72" t="s">
        <v>401</v>
      </c>
      <c r="C160" s="31"/>
      <c r="D160" s="1" t="s">
        <v>402</v>
      </c>
      <c r="E160" s="163" t="s">
        <v>403</v>
      </c>
      <c r="F160" s="164"/>
      <c r="G160" s="79">
        <v>117382</v>
      </c>
      <c r="H160" s="79">
        <v>82618</v>
      </c>
      <c r="I160" s="79">
        <f t="shared" si="13"/>
        <v>200000</v>
      </c>
      <c r="J160" s="79">
        <v>24000</v>
      </c>
      <c r="K160" s="59">
        <f t="shared" si="14"/>
        <v>224000</v>
      </c>
      <c r="L160" s="63">
        <f t="shared" si="15"/>
        <v>0.8928571428571429</v>
      </c>
      <c r="M160" s="63">
        <f t="shared" si="16"/>
        <v>0.10714285714285714</v>
      </c>
      <c r="N160" s="130" t="s">
        <v>404</v>
      </c>
      <c r="O160" s="1" t="s">
        <v>110</v>
      </c>
      <c r="P160" s="124" t="s">
        <v>405</v>
      </c>
      <c r="Q160" s="124" t="s">
        <v>406</v>
      </c>
      <c r="R160" s="32"/>
      <c r="T160" s="26"/>
      <c r="U160" s="71"/>
    </row>
    <row r="161" spans="1:22" ht="45" customHeight="1">
      <c r="A161" s="57" t="s">
        <v>400</v>
      </c>
      <c r="B161" s="72" t="s">
        <v>407</v>
      </c>
      <c r="C161" s="31"/>
      <c r="D161" s="1" t="s">
        <v>402</v>
      </c>
      <c r="E161" s="163" t="s">
        <v>408</v>
      </c>
      <c r="F161" s="164"/>
      <c r="G161" s="79">
        <v>117382</v>
      </c>
      <c r="H161" s="79">
        <v>82618</v>
      </c>
      <c r="I161" s="79">
        <f t="shared" si="13"/>
        <v>200000</v>
      </c>
      <c r="J161" s="79">
        <v>24000</v>
      </c>
      <c r="K161" s="59">
        <f t="shared" si="14"/>
        <v>224000</v>
      </c>
      <c r="L161" s="63">
        <f t="shared" si="15"/>
        <v>0.8928571428571429</v>
      </c>
      <c r="M161" s="63">
        <f t="shared" si="16"/>
        <v>0.10714285714285714</v>
      </c>
      <c r="N161" s="130" t="s">
        <v>404</v>
      </c>
      <c r="O161" s="1" t="s">
        <v>110</v>
      </c>
      <c r="P161" s="124" t="s">
        <v>405</v>
      </c>
      <c r="Q161" s="124" t="s">
        <v>406</v>
      </c>
      <c r="R161" s="32"/>
      <c r="T161" s="27"/>
      <c r="U161" s="27"/>
    </row>
    <row r="162" spans="1:22" ht="36" customHeight="1">
      <c r="A162" s="57" t="s">
        <v>400</v>
      </c>
      <c r="B162" s="72" t="s">
        <v>409</v>
      </c>
      <c r="C162" s="31"/>
      <c r="D162" s="1" t="s">
        <v>402</v>
      </c>
      <c r="E162" s="163" t="s">
        <v>410</v>
      </c>
      <c r="F162" s="164"/>
      <c r="G162" s="79">
        <v>1173825</v>
      </c>
      <c r="H162" s="79">
        <v>826175</v>
      </c>
      <c r="I162" s="79">
        <f t="shared" si="13"/>
        <v>2000000</v>
      </c>
      <c r="J162" s="79">
        <v>240000</v>
      </c>
      <c r="K162" s="59">
        <f t="shared" si="14"/>
        <v>2240000</v>
      </c>
      <c r="L162" s="63">
        <f t="shared" si="15"/>
        <v>0.8928571428571429</v>
      </c>
      <c r="M162" s="63">
        <f t="shared" si="16"/>
        <v>0.10714285714285714</v>
      </c>
      <c r="N162" s="130" t="s">
        <v>404</v>
      </c>
      <c r="O162" s="1" t="s">
        <v>110</v>
      </c>
      <c r="P162" s="124" t="s">
        <v>405</v>
      </c>
      <c r="Q162" s="124" t="s">
        <v>406</v>
      </c>
      <c r="R162" s="32"/>
      <c r="T162" s="27"/>
      <c r="U162" s="27"/>
    </row>
    <row r="163" spans="1:22" ht="27.6">
      <c r="A163" s="57" t="s">
        <v>411</v>
      </c>
      <c r="B163" s="72" t="s">
        <v>412</v>
      </c>
      <c r="C163" s="31"/>
      <c r="D163" s="1" t="s">
        <v>402</v>
      </c>
      <c r="E163" s="163" t="s">
        <v>413</v>
      </c>
      <c r="F163" s="164"/>
      <c r="G163" s="79">
        <v>352147</v>
      </c>
      <c r="H163" s="79">
        <v>247853</v>
      </c>
      <c r="I163" s="79">
        <f t="shared" si="13"/>
        <v>600000</v>
      </c>
      <c r="J163" s="79">
        <v>72000</v>
      </c>
      <c r="K163" s="59">
        <f t="shared" si="14"/>
        <v>672000</v>
      </c>
      <c r="L163" s="63">
        <f t="shared" si="15"/>
        <v>0.8928571428571429</v>
      </c>
      <c r="M163" s="63">
        <f t="shared" si="16"/>
        <v>0.10714285714285714</v>
      </c>
      <c r="N163" s="130" t="s">
        <v>414</v>
      </c>
      <c r="O163" s="1" t="s">
        <v>110</v>
      </c>
      <c r="P163" s="124" t="s">
        <v>405</v>
      </c>
      <c r="Q163" s="124" t="s">
        <v>406</v>
      </c>
      <c r="R163" s="32"/>
      <c r="T163" s="27"/>
      <c r="U163" s="27"/>
    </row>
    <row r="164" spans="1:22" ht="27.6">
      <c r="A164" s="57" t="s">
        <v>411</v>
      </c>
      <c r="B164" s="72" t="s">
        <v>415</v>
      </c>
      <c r="C164" s="31"/>
      <c r="D164" s="1" t="s">
        <v>402</v>
      </c>
      <c r="E164" s="163" t="s">
        <v>416</v>
      </c>
      <c r="F164" s="164"/>
      <c r="G164" s="79">
        <v>234765</v>
      </c>
      <c r="H164" s="79">
        <v>165235</v>
      </c>
      <c r="I164" s="79">
        <f t="shared" si="13"/>
        <v>400000</v>
      </c>
      <c r="J164" s="79">
        <v>48000</v>
      </c>
      <c r="K164" s="59">
        <f t="shared" si="14"/>
        <v>448000</v>
      </c>
      <c r="L164" s="63">
        <f t="shared" si="15"/>
        <v>0.8928571428571429</v>
      </c>
      <c r="M164" s="63">
        <f t="shared" si="16"/>
        <v>0.10714285714285714</v>
      </c>
      <c r="N164" s="130" t="s">
        <v>414</v>
      </c>
      <c r="O164" s="1" t="s">
        <v>110</v>
      </c>
      <c r="P164" s="124" t="s">
        <v>405</v>
      </c>
      <c r="Q164" s="124" t="s">
        <v>406</v>
      </c>
      <c r="R164" s="32"/>
      <c r="T164" s="27"/>
      <c r="U164" s="27"/>
    </row>
    <row r="165" spans="1:22" ht="27.6">
      <c r="A165" s="57" t="s">
        <v>417</v>
      </c>
      <c r="B165" s="72" t="s">
        <v>418</v>
      </c>
      <c r="C165" s="31"/>
      <c r="D165" s="1" t="s">
        <v>402</v>
      </c>
      <c r="E165" s="163" t="s">
        <v>419</v>
      </c>
      <c r="F165" s="164"/>
      <c r="G165" s="79">
        <v>88037</v>
      </c>
      <c r="H165" s="79">
        <v>61963</v>
      </c>
      <c r="I165" s="79">
        <f t="shared" si="13"/>
        <v>150000</v>
      </c>
      <c r="J165" s="79">
        <v>18000</v>
      </c>
      <c r="K165" s="59">
        <f t="shared" si="14"/>
        <v>168000</v>
      </c>
      <c r="L165" s="63">
        <f t="shared" si="15"/>
        <v>0.8928571428571429</v>
      </c>
      <c r="M165" s="63">
        <f t="shared" si="16"/>
        <v>0.10714285714285714</v>
      </c>
      <c r="N165" s="130" t="s">
        <v>420</v>
      </c>
      <c r="O165" s="1" t="s">
        <v>129</v>
      </c>
      <c r="P165" s="124"/>
      <c r="Q165" s="124" t="s">
        <v>421</v>
      </c>
      <c r="R165" s="32"/>
      <c r="T165" s="27"/>
      <c r="U165" s="27"/>
    </row>
    <row r="166" spans="1:22" ht="31.15" customHeight="1">
      <c r="A166" s="57" t="s">
        <v>417</v>
      </c>
      <c r="B166" s="75" t="s">
        <v>422</v>
      </c>
      <c r="C166" s="31"/>
      <c r="D166" s="1" t="s">
        <v>402</v>
      </c>
      <c r="E166" s="163" t="s">
        <v>419</v>
      </c>
      <c r="F166" s="164"/>
      <c r="G166" s="79">
        <v>111513</v>
      </c>
      <c r="H166" s="79">
        <v>78487</v>
      </c>
      <c r="I166" s="79">
        <f t="shared" si="13"/>
        <v>190000</v>
      </c>
      <c r="J166" s="79">
        <v>22800</v>
      </c>
      <c r="K166" s="59">
        <f t="shared" si="14"/>
        <v>212800</v>
      </c>
      <c r="L166" s="63">
        <f t="shared" si="15"/>
        <v>0.8928571428571429</v>
      </c>
      <c r="M166" s="63">
        <f t="shared" si="16"/>
        <v>0.10714285714285714</v>
      </c>
      <c r="N166" s="130" t="s">
        <v>420</v>
      </c>
      <c r="O166" s="1" t="s">
        <v>110</v>
      </c>
      <c r="P166" s="124" t="s">
        <v>423</v>
      </c>
      <c r="Q166" s="124" t="s">
        <v>424</v>
      </c>
      <c r="R166" s="32"/>
      <c r="T166" s="27"/>
      <c r="U166" s="27"/>
    </row>
    <row r="167" spans="1:22" s="95" customFormat="1" ht="14.45" thickBot="1">
      <c r="A167" s="34" t="s">
        <v>369</v>
      </c>
      <c r="B167" s="91"/>
      <c r="C167" s="91"/>
      <c r="D167" s="91"/>
      <c r="E167" s="165"/>
      <c r="F167" s="166"/>
      <c r="G167" s="92">
        <f>SUM(G155:G166)</f>
        <v>2195051</v>
      </c>
      <c r="H167" s="92">
        <f>SUM(H155:H166)</f>
        <v>1544949</v>
      </c>
      <c r="I167" s="92">
        <f>SUM(I155:I166)</f>
        <v>3740000</v>
      </c>
      <c r="J167" s="92">
        <f>SUM(J155:J166)</f>
        <v>2149501</v>
      </c>
      <c r="K167" s="92">
        <f>SUM(K155:K166)</f>
        <v>5889501</v>
      </c>
      <c r="L167" s="33"/>
      <c r="M167" s="93"/>
      <c r="N167" s="93"/>
      <c r="O167" s="91"/>
      <c r="P167" s="91"/>
      <c r="Q167" s="91"/>
      <c r="R167" s="94"/>
      <c r="T167" s="96"/>
      <c r="U167" s="96"/>
    </row>
    <row r="168" spans="1:22" ht="14.45" thickBot="1">
      <c r="T168" s="27"/>
      <c r="U168" s="27"/>
    </row>
    <row r="169" spans="1:22">
      <c r="A169" s="157" t="s">
        <v>425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9"/>
      <c r="T169" s="27"/>
      <c r="U169" s="27"/>
    </row>
    <row r="170" spans="1:22" ht="55.15">
      <c r="A170" s="160" t="s">
        <v>83</v>
      </c>
      <c r="B170" s="150" t="s">
        <v>385</v>
      </c>
      <c r="C170" s="150" t="s">
        <v>85</v>
      </c>
      <c r="D170" s="150" t="s">
        <v>371</v>
      </c>
      <c r="E170" s="150" t="s">
        <v>88</v>
      </c>
      <c r="F170" s="150" t="s">
        <v>89</v>
      </c>
      <c r="G170" s="150" t="s">
        <v>90</v>
      </c>
      <c r="H170" s="150" t="s">
        <v>91</v>
      </c>
      <c r="I170" s="150" t="s">
        <v>372</v>
      </c>
      <c r="J170" s="171" t="s">
        <v>93</v>
      </c>
      <c r="K170" s="172"/>
      <c r="L170" s="173"/>
      <c r="M170" s="127" t="s">
        <v>426</v>
      </c>
      <c r="N170" s="126" t="s">
        <v>94</v>
      </c>
      <c r="O170" s="126" t="s">
        <v>95</v>
      </c>
      <c r="P170" s="150" t="s">
        <v>96</v>
      </c>
      <c r="Q170" s="150"/>
      <c r="R170" s="131" t="s">
        <v>97</v>
      </c>
      <c r="T170" s="27"/>
      <c r="U170" s="27"/>
    </row>
    <row r="171" spans="1:22" ht="41.45">
      <c r="A171" s="160"/>
      <c r="B171" s="150"/>
      <c r="C171" s="150"/>
      <c r="D171" s="150"/>
      <c r="E171" s="150"/>
      <c r="F171" s="150"/>
      <c r="G171" s="150"/>
      <c r="H171" s="150"/>
      <c r="I171" s="150"/>
      <c r="J171" s="126" t="s">
        <v>99</v>
      </c>
      <c r="K171" s="132" t="s">
        <v>100</v>
      </c>
      <c r="L171" s="127" t="s">
        <v>101</v>
      </c>
      <c r="M171" s="127"/>
      <c r="N171" s="126"/>
      <c r="O171" s="126"/>
      <c r="P171" s="126" t="s">
        <v>427</v>
      </c>
      <c r="Q171" s="126" t="s">
        <v>428</v>
      </c>
      <c r="R171" s="131"/>
      <c r="T171" s="27"/>
      <c r="U171" s="26"/>
      <c r="V171" s="71"/>
    </row>
    <row r="172" spans="1:22" ht="27.6">
      <c r="A172" s="98" t="s">
        <v>417</v>
      </c>
      <c r="B172" s="72" t="s">
        <v>429</v>
      </c>
      <c r="C172" s="31"/>
      <c r="D172" s="1" t="s">
        <v>119</v>
      </c>
      <c r="E172" s="101" t="s">
        <v>430</v>
      </c>
      <c r="F172" s="79">
        <v>129121</v>
      </c>
      <c r="G172" s="79">
        <v>90879</v>
      </c>
      <c r="H172" s="79">
        <f>+F172+G172</f>
        <v>220000</v>
      </c>
      <c r="I172" s="79">
        <v>26400</v>
      </c>
      <c r="J172" s="59">
        <f>+H172+I172</f>
        <v>246400</v>
      </c>
      <c r="K172" s="20">
        <f>+H172/J172</f>
        <v>0.8928571428571429</v>
      </c>
      <c r="L172" s="20">
        <f>+I172/J172</f>
        <v>0.10714285714285714</v>
      </c>
      <c r="M172" s="103">
        <v>1</v>
      </c>
      <c r="N172" s="130" t="s">
        <v>420</v>
      </c>
      <c r="O172" s="1" t="s">
        <v>110</v>
      </c>
      <c r="P172" s="60">
        <v>43139</v>
      </c>
      <c r="Q172" s="60">
        <v>43179</v>
      </c>
      <c r="R172" s="100"/>
      <c r="T172" s="27"/>
    </row>
    <row r="173" spans="1:22" ht="27.6">
      <c r="A173" s="98" t="s">
        <v>417</v>
      </c>
      <c r="B173" s="72" t="s">
        <v>431</v>
      </c>
      <c r="C173" s="31"/>
      <c r="D173" s="1" t="s">
        <v>119</v>
      </c>
      <c r="E173" s="101" t="s">
        <v>432</v>
      </c>
      <c r="F173" s="79">
        <v>129121</v>
      </c>
      <c r="G173" s="79">
        <v>90879</v>
      </c>
      <c r="H173" s="79">
        <f>+F173+G173</f>
        <v>220000</v>
      </c>
      <c r="I173" s="79">
        <v>26400</v>
      </c>
      <c r="J173" s="59">
        <f>+H173+I173</f>
        <v>246400</v>
      </c>
      <c r="K173" s="20">
        <f>+H173/J173</f>
        <v>0.8928571428571429</v>
      </c>
      <c r="L173" s="20">
        <f>+I173/J173</f>
        <v>0.10714285714285714</v>
      </c>
      <c r="M173" s="103">
        <v>1</v>
      </c>
      <c r="N173" s="130" t="s">
        <v>420</v>
      </c>
      <c r="O173" s="1" t="s">
        <v>110</v>
      </c>
      <c r="P173" s="60">
        <v>43139</v>
      </c>
      <c r="Q173" s="60">
        <v>43179</v>
      </c>
      <c r="R173" s="100"/>
      <c r="T173" s="27"/>
    </row>
    <row r="174" spans="1:22" ht="27.6">
      <c r="A174" s="98" t="s">
        <v>417</v>
      </c>
      <c r="B174" s="72" t="s">
        <v>433</v>
      </c>
      <c r="C174" s="99"/>
      <c r="D174" s="1" t="s">
        <v>119</v>
      </c>
      <c r="E174" s="101" t="s">
        <v>434</v>
      </c>
      <c r="F174" s="79">
        <v>129121</v>
      </c>
      <c r="G174" s="79">
        <v>90879</v>
      </c>
      <c r="H174" s="79">
        <f>+F174+G174</f>
        <v>220000</v>
      </c>
      <c r="I174" s="79">
        <v>26400</v>
      </c>
      <c r="J174" s="59">
        <f>+H174+I174</f>
        <v>246400</v>
      </c>
      <c r="K174" s="20">
        <f>+H174/J174</f>
        <v>0.8928571428571429</v>
      </c>
      <c r="L174" s="20">
        <f>+I174/J174</f>
        <v>0.10714285714285714</v>
      </c>
      <c r="M174" s="103">
        <v>1</v>
      </c>
      <c r="N174" s="130" t="s">
        <v>420</v>
      </c>
      <c r="O174" s="1" t="s">
        <v>110</v>
      </c>
      <c r="P174" s="60">
        <v>43139</v>
      </c>
      <c r="Q174" s="60">
        <v>43179</v>
      </c>
      <c r="R174" s="100"/>
      <c r="T174" s="27"/>
    </row>
    <row r="175" spans="1:22" ht="14.45" thickBot="1">
      <c r="A175" s="34" t="s">
        <v>369</v>
      </c>
      <c r="B175" s="65">
        <v>0</v>
      </c>
      <c r="C175" s="65">
        <v>0</v>
      </c>
      <c r="D175" s="65">
        <v>0</v>
      </c>
      <c r="E175" s="65">
        <v>0</v>
      </c>
      <c r="F175" s="92">
        <f>SUM(F172:F174)</f>
        <v>387363</v>
      </c>
      <c r="G175" s="92">
        <f>SUM(G172:G174)</f>
        <v>272637</v>
      </c>
      <c r="H175" s="92">
        <f>SUM(H172:H174)</f>
        <v>660000</v>
      </c>
      <c r="I175" s="92">
        <f>SUM(I172:I174)</f>
        <v>79200</v>
      </c>
      <c r="J175" s="92">
        <f>SUM(J172:J174)</f>
        <v>739200</v>
      </c>
      <c r="K175" s="65">
        <v>0</v>
      </c>
      <c r="L175" s="65">
        <v>0</v>
      </c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89">
        <v>0</v>
      </c>
    </row>
    <row r="176" spans="1:22" ht="14.45" thickBot="1"/>
    <row r="177" spans="1:18">
      <c r="A177" s="157" t="s">
        <v>435</v>
      </c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9"/>
    </row>
    <row r="178" spans="1:18" ht="14.45" customHeight="1">
      <c r="A178" s="160" t="s">
        <v>83</v>
      </c>
      <c r="B178" s="150" t="s">
        <v>385</v>
      </c>
      <c r="C178" s="150" t="s">
        <v>85</v>
      </c>
      <c r="D178" s="150" t="s">
        <v>371</v>
      </c>
      <c r="E178" s="151" t="s">
        <v>88</v>
      </c>
      <c r="F178" s="152"/>
      <c r="G178" s="150" t="s">
        <v>89</v>
      </c>
      <c r="H178" s="150" t="s">
        <v>90</v>
      </c>
      <c r="I178" s="150" t="s">
        <v>91</v>
      </c>
      <c r="J178" s="150" t="s">
        <v>372</v>
      </c>
      <c r="K178" s="162" t="s">
        <v>93</v>
      </c>
      <c r="L178" s="162"/>
      <c r="M178" s="162"/>
      <c r="N178" s="150" t="s">
        <v>94</v>
      </c>
      <c r="O178" s="150" t="s">
        <v>95</v>
      </c>
      <c r="P178" s="150" t="s">
        <v>96</v>
      </c>
      <c r="Q178" s="150"/>
      <c r="R178" s="161" t="s">
        <v>97</v>
      </c>
    </row>
    <row r="179" spans="1:18" ht="41.45">
      <c r="A179" s="160"/>
      <c r="B179" s="150"/>
      <c r="C179" s="150"/>
      <c r="D179" s="150"/>
      <c r="E179" s="153"/>
      <c r="F179" s="154"/>
      <c r="G179" s="150"/>
      <c r="H179" s="150"/>
      <c r="I179" s="150"/>
      <c r="J179" s="150"/>
      <c r="K179" s="132" t="s">
        <v>99</v>
      </c>
      <c r="L179" s="25" t="s">
        <v>100</v>
      </c>
      <c r="M179" s="127" t="s">
        <v>101</v>
      </c>
      <c r="N179" s="150"/>
      <c r="O179" s="150"/>
      <c r="P179" s="126" t="s">
        <v>390</v>
      </c>
      <c r="Q179" s="126" t="s">
        <v>103</v>
      </c>
      <c r="R179" s="161"/>
    </row>
    <row r="180" spans="1:18" ht="14.45" thickBot="1">
      <c r="A180" s="34" t="s">
        <v>369</v>
      </c>
      <c r="B180" s="65">
        <v>0</v>
      </c>
      <c r="C180" s="65">
        <v>0</v>
      </c>
      <c r="D180" s="65">
        <v>0</v>
      </c>
      <c r="E180" s="155">
        <v>0</v>
      </c>
      <c r="F180" s="156"/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89">
        <v>0</v>
      </c>
    </row>
    <row r="181" spans="1:18">
      <c r="A181" s="22"/>
      <c r="B181" s="22"/>
      <c r="C181" s="22"/>
      <c r="D181" s="22"/>
      <c r="E181" s="22"/>
      <c r="F181" s="80"/>
      <c r="G181" s="84"/>
      <c r="H181" s="84"/>
      <c r="I181" s="84"/>
      <c r="J181" s="84"/>
      <c r="K181" s="67"/>
      <c r="L181" s="23"/>
      <c r="M181" s="24"/>
      <c r="N181" s="24"/>
      <c r="O181" s="22"/>
      <c r="P181" s="22"/>
      <c r="Q181" s="22"/>
      <c r="R181" s="22"/>
    </row>
    <row r="182" spans="1:18" ht="14.45" thickBot="1">
      <c r="E182" s="22"/>
      <c r="F182" s="80"/>
      <c r="G182" s="84"/>
      <c r="H182" s="84"/>
      <c r="I182" s="84"/>
      <c r="J182" s="84"/>
      <c r="K182" s="67"/>
      <c r="L182" s="23"/>
      <c r="M182" s="24"/>
      <c r="N182" s="24"/>
      <c r="O182" s="22"/>
      <c r="P182" s="22"/>
      <c r="Q182" s="22"/>
      <c r="R182" s="22"/>
    </row>
    <row r="183" spans="1:18">
      <c r="A183" s="157" t="s">
        <v>436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9"/>
    </row>
    <row r="184" spans="1:18">
      <c r="A184" s="160" t="s">
        <v>83</v>
      </c>
      <c r="B184" s="150" t="s">
        <v>437</v>
      </c>
      <c r="C184" s="150" t="s">
        <v>85</v>
      </c>
      <c r="D184" s="150"/>
      <c r="E184" s="150" t="s">
        <v>88</v>
      </c>
      <c r="F184" s="150"/>
      <c r="G184" s="150" t="s">
        <v>89</v>
      </c>
      <c r="H184" s="150" t="s">
        <v>90</v>
      </c>
      <c r="I184" s="150" t="s">
        <v>91</v>
      </c>
      <c r="J184" s="150" t="s">
        <v>372</v>
      </c>
      <c r="K184" s="162" t="s">
        <v>93</v>
      </c>
      <c r="L184" s="162"/>
      <c r="M184" s="162"/>
      <c r="N184" s="150" t="s">
        <v>94</v>
      </c>
      <c r="O184" s="174" t="s">
        <v>438</v>
      </c>
      <c r="P184" s="150" t="s">
        <v>96</v>
      </c>
      <c r="Q184" s="150"/>
      <c r="R184" s="175" t="s">
        <v>439</v>
      </c>
    </row>
    <row r="185" spans="1:18" ht="69">
      <c r="A185" s="160"/>
      <c r="B185" s="150"/>
      <c r="C185" s="150"/>
      <c r="D185" s="150"/>
      <c r="E185" s="150"/>
      <c r="F185" s="150"/>
      <c r="G185" s="150"/>
      <c r="H185" s="150"/>
      <c r="I185" s="150"/>
      <c r="J185" s="150"/>
      <c r="K185" s="132" t="s">
        <v>99</v>
      </c>
      <c r="L185" s="126" t="s">
        <v>100</v>
      </c>
      <c r="M185" s="25" t="s">
        <v>101</v>
      </c>
      <c r="N185" s="150"/>
      <c r="O185" s="174"/>
      <c r="P185" s="126" t="s">
        <v>440</v>
      </c>
      <c r="Q185" s="126" t="s">
        <v>441</v>
      </c>
      <c r="R185" s="176"/>
    </row>
    <row r="186" spans="1:18" ht="14.45" thickBot="1">
      <c r="A186" s="34" t="s">
        <v>369</v>
      </c>
      <c r="B186" s="65">
        <v>0</v>
      </c>
      <c r="C186" s="65">
        <v>0</v>
      </c>
      <c r="D186" s="65">
        <v>0</v>
      </c>
      <c r="E186" s="155">
        <v>0</v>
      </c>
      <c r="F186" s="156"/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89">
        <v>0</v>
      </c>
    </row>
    <row r="187" spans="1:18" ht="14.45" thickBot="1"/>
    <row r="188" spans="1:18">
      <c r="A188" s="157" t="s">
        <v>442</v>
      </c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9"/>
    </row>
    <row r="189" spans="1:18">
      <c r="A189" s="160" t="s">
        <v>83</v>
      </c>
      <c r="B189" s="150" t="s">
        <v>443</v>
      </c>
      <c r="C189" s="150" t="s">
        <v>85</v>
      </c>
      <c r="D189" s="150"/>
      <c r="E189" s="150" t="s">
        <v>88</v>
      </c>
      <c r="F189" s="150"/>
      <c r="G189" s="150" t="s">
        <v>89</v>
      </c>
      <c r="H189" s="150" t="s">
        <v>90</v>
      </c>
      <c r="I189" s="150" t="s">
        <v>91</v>
      </c>
      <c r="J189" s="150" t="s">
        <v>372</v>
      </c>
      <c r="K189" s="162" t="s">
        <v>93</v>
      </c>
      <c r="L189" s="162"/>
      <c r="M189" s="162"/>
      <c r="N189" s="150" t="s">
        <v>94</v>
      </c>
      <c r="O189" s="174" t="s">
        <v>438</v>
      </c>
      <c r="P189" s="150" t="s">
        <v>96</v>
      </c>
      <c r="Q189" s="150"/>
      <c r="R189" s="175" t="s">
        <v>439</v>
      </c>
    </row>
    <row r="190" spans="1:18" ht="69">
      <c r="A190" s="160"/>
      <c r="B190" s="150"/>
      <c r="C190" s="150"/>
      <c r="D190" s="150"/>
      <c r="E190" s="150"/>
      <c r="F190" s="150"/>
      <c r="G190" s="150"/>
      <c r="H190" s="150"/>
      <c r="I190" s="150"/>
      <c r="J190" s="150"/>
      <c r="K190" s="132" t="s">
        <v>99</v>
      </c>
      <c r="L190" s="126" t="s">
        <v>100</v>
      </c>
      <c r="M190" s="25" t="s">
        <v>101</v>
      </c>
      <c r="N190" s="150"/>
      <c r="O190" s="174"/>
      <c r="P190" s="126" t="s">
        <v>440</v>
      </c>
      <c r="Q190" s="126" t="s">
        <v>441</v>
      </c>
      <c r="R190" s="176"/>
    </row>
    <row r="191" spans="1:18" ht="14.45" thickBot="1">
      <c r="A191" s="34" t="s">
        <v>369</v>
      </c>
      <c r="B191" s="65">
        <v>0</v>
      </c>
      <c r="C191" s="65">
        <v>0</v>
      </c>
      <c r="D191" s="65">
        <v>0</v>
      </c>
      <c r="E191" s="155">
        <v>0</v>
      </c>
      <c r="F191" s="156"/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65">
        <v>0</v>
      </c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89">
        <v>0</v>
      </c>
    </row>
    <row r="196" ht="34.5" customHeight="1"/>
    <row r="197" ht="33" customHeight="1"/>
  </sheetData>
  <autoFilter ref="A4:AS134" xr:uid="{00000000-0009-0000-0000-000002000000}"/>
  <mergeCells count="129">
    <mergeCell ref="D170:D171"/>
    <mergeCell ref="E170:E171"/>
    <mergeCell ref="E191:F191"/>
    <mergeCell ref="O189:O190"/>
    <mergeCell ref="P189:Q189"/>
    <mergeCell ref="R189:R190"/>
    <mergeCell ref="E163:F163"/>
    <mergeCell ref="E164:F164"/>
    <mergeCell ref="E165:F165"/>
    <mergeCell ref="E166:F166"/>
    <mergeCell ref="A188:R188"/>
    <mergeCell ref="O184:O185"/>
    <mergeCell ref="P184:Q184"/>
    <mergeCell ref="R184:R185"/>
    <mergeCell ref="A189:A190"/>
    <mergeCell ref="B189:B190"/>
    <mergeCell ref="C189:D190"/>
    <mergeCell ref="E189:F190"/>
    <mergeCell ref="K189:M189"/>
    <mergeCell ref="N189:N190"/>
    <mergeCell ref="N184:N185"/>
    <mergeCell ref="E180:F180"/>
    <mergeCell ref="P170:Q170"/>
    <mergeCell ref="A184:A185"/>
    <mergeCell ref="B184:B185"/>
    <mergeCell ref="C184:D185"/>
    <mergeCell ref="E184:F185"/>
    <mergeCell ref="A170:A171"/>
    <mergeCell ref="B170:B171"/>
    <mergeCell ref="C170:C171"/>
    <mergeCell ref="K184:M184"/>
    <mergeCell ref="A183:R183"/>
    <mergeCell ref="A178:A179"/>
    <mergeCell ref="B178:B179"/>
    <mergeCell ref="C178:C179"/>
    <mergeCell ref="D178:D179"/>
    <mergeCell ref="N178:N179"/>
    <mergeCell ref="O178:O179"/>
    <mergeCell ref="P178:Q178"/>
    <mergeCell ref="R178:R179"/>
    <mergeCell ref="A177:R177"/>
    <mergeCell ref="G178:G179"/>
    <mergeCell ref="H178:H179"/>
    <mergeCell ref="I178:I179"/>
    <mergeCell ref="J178:J179"/>
    <mergeCell ref="J170:L170"/>
    <mergeCell ref="F170:F171"/>
    <mergeCell ref="K178:M178"/>
    <mergeCell ref="A1:R1"/>
    <mergeCell ref="A2:R2"/>
    <mergeCell ref="A3:A4"/>
    <mergeCell ref="B3:B4"/>
    <mergeCell ref="C3:C4"/>
    <mergeCell ref="D3:D4"/>
    <mergeCell ref="E3:E4"/>
    <mergeCell ref="K3:M3"/>
    <mergeCell ref="P3:Q3"/>
    <mergeCell ref="G3:G4"/>
    <mergeCell ref="H3:H4"/>
    <mergeCell ref="J3:J4"/>
    <mergeCell ref="I3:I4"/>
    <mergeCell ref="H137:H138"/>
    <mergeCell ref="I137:I138"/>
    <mergeCell ref="J137:J138"/>
    <mergeCell ref="K137:M137"/>
    <mergeCell ref="N148:N149"/>
    <mergeCell ref="A148:A149"/>
    <mergeCell ref="B148:B149"/>
    <mergeCell ref="C148:C149"/>
    <mergeCell ref="D148:D149"/>
    <mergeCell ref="E157:F157"/>
    <mergeCell ref="N137:N138"/>
    <mergeCell ref="O137:O138"/>
    <mergeCell ref="P137:Q137"/>
    <mergeCell ref="F3:F4"/>
    <mergeCell ref="F148:F149"/>
    <mergeCell ref="A147:R147"/>
    <mergeCell ref="O148:O149"/>
    <mergeCell ref="P148:Q148"/>
    <mergeCell ref="A136:R136"/>
    <mergeCell ref="A137:A138"/>
    <mergeCell ref="B137:B138"/>
    <mergeCell ref="C137:C138"/>
    <mergeCell ref="D137:D138"/>
    <mergeCell ref="E137:E138"/>
    <mergeCell ref="R137:R138"/>
    <mergeCell ref="G148:G149"/>
    <mergeCell ref="H148:H149"/>
    <mergeCell ref="I148:I149"/>
    <mergeCell ref="J148:J149"/>
    <mergeCell ref="R148:R149"/>
    <mergeCell ref="K148:M148"/>
    <mergeCell ref="F137:F138"/>
    <mergeCell ref="G137:G138"/>
    <mergeCell ref="E148:E149"/>
    <mergeCell ref="G170:G171"/>
    <mergeCell ref="H170:H171"/>
    <mergeCell ref="I170:I171"/>
    <mergeCell ref="E153:F154"/>
    <mergeCell ref="G153:G154"/>
    <mergeCell ref="H153:H154"/>
    <mergeCell ref="I153:I154"/>
    <mergeCell ref="J153:J154"/>
    <mergeCell ref="A152:R152"/>
    <mergeCell ref="A153:A154"/>
    <mergeCell ref="B153:B154"/>
    <mergeCell ref="C153:C154"/>
    <mergeCell ref="D153:D154"/>
    <mergeCell ref="E158:F158"/>
    <mergeCell ref="E159:F159"/>
    <mergeCell ref="E160:F160"/>
    <mergeCell ref="E161:F161"/>
    <mergeCell ref="E162:F162"/>
    <mergeCell ref="E167:F167"/>
    <mergeCell ref="K153:M153"/>
    <mergeCell ref="P153:Q153"/>
    <mergeCell ref="E155:F155"/>
    <mergeCell ref="E156:F156"/>
    <mergeCell ref="A169:R169"/>
    <mergeCell ref="G184:G185"/>
    <mergeCell ref="H184:H185"/>
    <mergeCell ref="I184:I185"/>
    <mergeCell ref="J184:J185"/>
    <mergeCell ref="E178:F179"/>
    <mergeCell ref="G189:G190"/>
    <mergeCell ref="H189:H190"/>
    <mergeCell ref="I189:I190"/>
    <mergeCell ref="J189:J190"/>
    <mergeCell ref="E186:F186"/>
  </mergeCells>
  <dataValidations count="6">
    <dataValidation type="list" allowBlank="1" showInputMessage="1" showErrorMessage="1" sqref="O150 O5:O133 O167" xr:uid="{00000000-0002-0000-0200-000000000000}">
      <formula1>$U$2:$U$4</formula1>
    </dataValidation>
    <dataValidation type="list" allowBlank="1" showInputMessage="1" showErrorMessage="1" sqref="O181:O182" xr:uid="{00000000-0002-0000-0200-000001000000}">
      <formula1>$U$2:$U$3</formula1>
    </dataValidation>
    <dataValidation type="list" allowBlank="1" showInputMessage="1" showErrorMessage="1" sqref="D181 O139:O141 O145 O155:O166 O172:O174" xr:uid="{00000000-0002-0000-0200-000002000000}">
      <formula1>#REF!</formula1>
    </dataValidation>
    <dataValidation type="list" allowBlank="1" showInputMessage="1" showErrorMessage="1" sqref="D139:D145" xr:uid="{00000000-0002-0000-0200-000003000000}">
      <formula1>$U$6:$U$13</formula1>
    </dataValidation>
    <dataValidation type="list" allowBlank="1" showInputMessage="1" showErrorMessage="1" sqref="D155:D166 D172:D174" xr:uid="{00000000-0002-0000-0200-000004000000}">
      <formula1>$U$6:$U$10</formula1>
    </dataValidation>
    <dataValidation type="list" allowBlank="1" showInputMessage="1" showErrorMessage="1" sqref="D5:D134" xr:uid="{00000000-0002-0000-0200-000005000000}">
      <formula1>$U$149:$U$166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25"/>
  <sheetViews>
    <sheetView workbookViewId="0" xr3:uid="{51F8DEE0-4D01-5F28-A812-FC0BD7CAC4A5}"/>
  </sheetViews>
  <sheetFormatPr defaultColWidth="11.42578125" defaultRowHeight="13.9"/>
  <cols>
    <col min="1" max="1" width="9.140625" style="35" customWidth="1"/>
    <col min="2" max="2" width="31.5703125" style="35" customWidth="1"/>
    <col min="3" max="3" width="15.140625" style="35" customWidth="1"/>
    <col min="4" max="16384" width="11.42578125" style="35"/>
  </cols>
  <sheetData>
    <row r="2" spans="2:3">
      <c r="B2" s="177" t="s">
        <v>444</v>
      </c>
      <c r="C2" s="178"/>
    </row>
    <row r="3" spans="2:3" ht="24.95" customHeight="1">
      <c r="B3" s="36" t="s">
        <v>6</v>
      </c>
      <c r="C3" s="36" t="s">
        <v>7</v>
      </c>
    </row>
    <row r="4" spans="2:3" ht="24.95" customHeight="1">
      <c r="B4" s="36" t="s">
        <v>8</v>
      </c>
      <c r="C4" s="36" t="s">
        <v>9</v>
      </c>
    </row>
    <row r="5" spans="2:3" ht="24.95" customHeight="1">
      <c r="B5" s="36" t="s">
        <v>10</v>
      </c>
      <c r="C5" s="36" t="s">
        <v>11</v>
      </c>
    </row>
    <row r="6" spans="2:3" ht="24.95" customHeight="1">
      <c r="B6" s="36" t="s">
        <v>12</v>
      </c>
      <c r="C6" s="36" t="s">
        <v>13</v>
      </c>
    </row>
    <row r="7" spans="2:3" ht="24.95" customHeight="1">
      <c r="B7" s="36" t="s">
        <v>14</v>
      </c>
      <c r="C7" s="36" t="s">
        <v>15</v>
      </c>
    </row>
    <row r="8" spans="2:3" ht="24.95" customHeight="1">
      <c r="B8" s="36" t="s">
        <v>16</v>
      </c>
      <c r="C8" s="36" t="s">
        <v>17</v>
      </c>
    </row>
    <row r="9" spans="2:3" ht="24.95" customHeight="1">
      <c r="B9" s="36" t="s">
        <v>18</v>
      </c>
      <c r="C9" s="36" t="s">
        <v>19</v>
      </c>
    </row>
    <row r="10" spans="2:3" ht="24.95" customHeight="1">
      <c r="B10" s="36" t="s">
        <v>20</v>
      </c>
      <c r="C10" s="36" t="s">
        <v>21</v>
      </c>
    </row>
    <row r="11" spans="2:3" ht="24.95" customHeight="1">
      <c r="B11" s="36" t="s">
        <v>22</v>
      </c>
      <c r="C11" s="36" t="s">
        <v>23</v>
      </c>
    </row>
    <row r="12" spans="2:3" ht="24.95" customHeight="1">
      <c r="B12" s="36" t="s">
        <v>24</v>
      </c>
      <c r="C12" s="36" t="s">
        <v>25</v>
      </c>
    </row>
    <row r="13" spans="2:3" ht="24.95" customHeight="1">
      <c r="B13" s="36" t="s">
        <v>26</v>
      </c>
      <c r="C13" s="36" t="s">
        <v>27</v>
      </c>
    </row>
    <row r="14" spans="2:3" ht="24.95" customHeight="1">
      <c r="B14" s="36" t="s">
        <v>28</v>
      </c>
      <c r="C14" s="36" t="s">
        <v>29</v>
      </c>
    </row>
    <row r="15" spans="2:3" ht="24.95" customHeight="1">
      <c r="B15" s="36" t="s">
        <v>30</v>
      </c>
      <c r="C15" s="36" t="s">
        <v>31</v>
      </c>
    </row>
    <row r="16" spans="2:3" ht="24.95" customHeight="1">
      <c r="B16" s="36" t="s">
        <v>32</v>
      </c>
      <c r="C16" s="36" t="s">
        <v>33</v>
      </c>
    </row>
    <row r="17" spans="2:3" ht="24.95" customHeight="1">
      <c r="B17" s="36" t="s">
        <v>34</v>
      </c>
      <c r="C17" s="36" t="s">
        <v>35</v>
      </c>
    </row>
    <row r="18" spans="2:3" ht="24.95" customHeight="1">
      <c r="B18" s="36" t="s">
        <v>36</v>
      </c>
      <c r="C18" s="36" t="s">
        <v>37</v>
      </c>
    </row>
    <row r="19" spans="2:3" ht="24.95" customHeight="1">
      <c r="B19" s="36" t="s">
        <v>38</v>
      </c>
      <c r="C19" s="36" t="s">
        <v>39</v>
      </c>
    </row>
    <row r="20" spans="2:3" ht="24.95" customHeight="1">
      <c r="B20" s="36" t="s">
        <v>40</v>
      </c>
      <c r="C20" s="36" t="s">
        <v>41</v>
      </c>
    </row>
    <row r="21" spans="2:3" ht="24.95" customHeight="1">
      <c r="B21" s="36" t="s">
        <v>42</v>
      </c>
      <c r="C21" s="36" t="s">
        <v>43</v>
      </c>
    </row>
    <row r="22" spans="2:3" ht="24.95" customHeight="1">
      <c r="B22" s="36" t="s">
        <v>44</v>
      </c>
      <c r="C22" s="36" t="s">
        <v>45</v>
      </c>
    </row>
    <row r="23" spans="2:3" ht="24.95" customHeight="1"/>
    <row r="24" spans="2:3" ht="24.95" customHeight="1"/>
    <row r="25" spans="2:3" ht="24.95" customHeight="1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Inter-American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Molina Baldeon, Maria Julia</cp:lastModifiedBy>
  <cp:revision/>
  <dcterms:created xsi:type="dcterms:W3CDTF">2011-03-30T14:45:37Z</dcterms:created>
  <dcterms:modified xsi:type="dcterms:W3CDTF">2017-08-25T22:35:51Z</dcterms:modified>
  <cp:category/>
  <cp:contentStatus/>
</cp:coreProperties>
</file>