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laneacionnacional-my.sharepoint.com/personal/calvarez_dnp_gov_co/Documents/PAPP OneDrive/CEPP/PA-PEP-POA/2023/"/>
    </mc:Choice>
  </mc:AlternateContent>
  <xr:revisionPtr revIDLastSave="222" documentId="8_{38DE5258-B1F1-4111-B89A-F6111B4BB071}" xr6:coauthVersionLast="47" xr6:coauthVersionMax="47" xr10:uidLastSave="{5556132E-5BFD-4562-B74F-7B26234FC799}"/>
  <bookViews>
    <workbookView xWindow="-110" yWindow="490" windowWidth="19420" windowHeight="10420" xr2:uid="{365BCCE5-774B-40E2-B5EB-3C2F250AEF6D}"/>
  </bookViews>
  <sheets>
    <sheet name="2021-2023" sheetId="1" r:id="rId1"/>
  </sheets>
  <definedNames>
    <definedName name="_xlnm._FilterDatabase" localSheetId="0" hidden="1">'2021-2023'!$A$1:$AI$1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1" i="1" l="1"/>
  <c r="L90" i="1"/>
  <c r="M90" i="1" s="1"/>
  <c r="AB60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63" i="1"/>
  <c r="M60" i="1"/>
  <c r="M61" i="1"/>
  <c r="M62" i="1"/>
  <c r="AB59" i="1"/>
  <c r="M59" i="1"/>
  <c r="Y59" i="1" l="1"/>
  <c r="AB91" i="1" l="1"/>
  <c r="R91" i="1"/>
  <c r="P91" i="1"/>
  <c r="T91" i="1" l="1"/>
  <c r="V91" i="1" s="1"/>
  <c r="S91" i="1"/>
  <c r="L38" i="1" l="1"/>
  <c r="L36" i="1"/>
  <c r="L35" i="1"/>
  <c r="L34" i="1"/>
  <c r="L31" i="1"/>
  <c r="AB58" i="1" l="1"/>
  <c r="R58" i="1"/>
  <c r="T58" i="1" s="1"/>
  <c r="V58" i="1" s="1"/>
  <c r="P58" i="1"/>
  <c r="AB57" i="1"/>
  <c r="R57" i="1"/>
  <c r="Y57" i="1" s="1"/>
  <c r="P57" i="1"/>
  <c r="AB56" i="1"/>
  <c r="R56" i="1"/>
  <c r="Y56" i="1" s="1"/>
  <c r="P56" i="1"/>
  <c r="AB55" i="1"/>
  <c r="R55" i="1"/>
  <c r="P55" i="1"/>
  <c r="AB54" i="1"/>
  <c r="R54" i="1"/>
  <c r="S54" i="1" s="1"/>
  <c r="P54" i="1"/>
  <c r="P8" i="1"/>
  <c r="M39" i="1"/>
  <c r="M40" i="1"/>
  <c r="O53" i="1"/>
  <c r="P53" i="1" s="1"/>
  <c r="AA53" i="1"/>
  <c r="AB53" i="1" s="1"/>
  <c r="R53" i="1"/>
  <c r="Y53" i="1" s="1"/>
  <c r="AA52" i="1"/>
  <c r="AB52" i="1" s="1"/>
  <c r="Y52" i="1"/>
  <c r="P52" i="1"/>
  <c r="AA51" i="1"/>
  <c r="AB51" i="1" s="1"/>
  <c r="X51" i="1"/>
  <c r="R51" i="1"/>
  <c r="S51" i="1" s="1"/>
  <c r="P51" i="1"/>
  <c r="AA50" i="1"/>
  <c r="AB50" i="1" s="1"/>
  <c r="X50" i="1"/>
  <c r="R50" i="1"/>
  <c r="T50" i="1" s="1"/>
  <c r="V50" i="1" s="1"/>
  <c r="AA49" i="1"/>
  <c r="AB49" i="1" s="1"/>
  <c r="X49" i="1"/>
  <c r="R49" i="1"/>
  <c r="P49" i="1"/>
  <c r="AA48" i="1"/>
  <c r="AB48" i="1" s="1"/>
  <c r="X48" i="1"/>
  <c r="R48" i="1"/>
  <c r="P48" i="1"/>
  <c r="AA47" i="1"/>
  <c r="AB47" i="1" s="1"/>
  <c r="X47" i="1"/>
  <c r="R47" i="1"/>
  <c r="T47" i="1" s="1"/>
  <c r="V47" i="1" s="1"/>
  <c r="P47" i="1"/>
  <c r="AA46" i="1"/>
  <c r="AB46" i="1" s="1"/>
  <c r="X46" i="1"/>
  <c r="R46" i="1"/>
  <c r="T46" i="1" s="1"/>
  <c r="V46" i="1" s="1"/>
  <c r="AA45" i="1"/>
  <c r="AB45" i="1" s="1"/>
  <c r="X45" i="1"/>
  <c r="R45" i="1"/>
  <c r="O45" i="1"/>
  <c r="P45" i="1" s="1"/>
  <c r="AA44" i="1"/>
  <c r="AB44" i="1" s="1"/>
  <c r="X44" i="1"/>
  <c r="R44" i="1"/>
  <c r="O44" i="1"/>
  <c r="P44" i="1" s="1"/>
  <c r="AA43" i="1"/>
  <c r="AB43" i="1" s="1"/>
  <c r="X43" i="1"/>
  <c r="R43" i="1"/>
  <c r="S43" i="1" s="1"/>
  <c r="O43" i="1"/>
  <c r="P43" i="1" s="1"/>
  <c r="AA42" i="1"/>
  <c r="AB42" i="1" s="1"/>
  <c r="X42" i="1"/>
  <c r="R42" i="1"/>
  <c r="S42" i="1" s="1"/>
  <c r="O42" i="1"/>
  <c r="AA41" i="1"/>
  <c r="AB41" i="1" s="1"/>
  <c r="X41" i="1"/>
  <c r="R41" i="1"/>
  <c r="O41" i="1"/>
  <c r="P41" i="1" s="1"/>
  <c r="AB40" i="1"/>
  <c r="R40" i="1"/>
  <c r="Y40" i="1" s="1"/>
  <c r="O40" i="1"/>
  <c r="P40" i="1" s="1"/>
  <c r="AB39" i="1"/>
  <c r="R39" i="1"/>
  <c r="Y39" i="1" s="1"/>
  <c r="O39" i="1"/>
  <c r="AB90" i="1"/>
  <c r="X90" i="1"/>
  <c r="R90" i="1"/>
  <c r="S90" i="1" s="1"/>
  <c r="O90" i="1"/>
  <c r="AA38" i="1"/>
  <c r="AB38" i="1" s="1"/>
  <c r="X38" i="1"/>
  <c r="R38" i="1"/>
  <c r="P38" i="1"/>
  <c r="AA37" i="1"/>
  <c r="AB37" i="1" s="1"/>
  <c r="X37" i="1"/>
  <c r="R37" i="1"/>
  <c r="P37" i="1"/>
  <c r="AA36" i="1"/>
  <c r="AB36" i="1" s="1"/>
  <c r="X36" i="1"/>
  <c r="R36" i="1"/>
  <c r="S36" i="1" s="1"/>
  <c r="P36" i="1"/>
  <c r="AA35" i="1"/>
  <c r="AB35" i="1" s="1"/>
  <c r="X35" i="1"/>
  <c r="R35" i="1"/>
  <c r="T35" i="1" s="1"/>
  <c r="V35" i="1" s="1"/>
  <c r="AA34" i="1"/>
  <c r="AB34" i="1" s="1"/>
  <c r="X34" i="1"/>
  <c r="R34" i="1"/>
  <c r="P34" i="1"/>
  <c r="AA33" i="1"/>
  <c r="AB33" i="1" s="1"/>
  <c r="X33" i="1"/>
  <c r="R33" i="1"/>
  <c r="P33" i="1"/>
  <c r="AA32" i="1"/>
  <c r="AB32" i="1" s="1"/>
  <c r="X32" i="1"/>
  <c r="R32" i="1"/>
  <c r="S32" i="1" s="1"/>
  <c r="P32" i="1"/>
  <c r="AA31" i="1"/>
  <c r="AB31" i="1" s="1"/>
  <c r="X31" i="1"/>
  <c r="R31" i="1"/>
  <c r="T31" i="1" s="1"/>
  <c r="V31" i="1" s="1"/>
  <c r="AA29" i="1"/>
  <c r="AB29" i="1" s="1"/>
  <c r="X29" i="1"/>
  <c r="R29" i="1"/>
  <c r="P29" i="1"/>
  <c r="AA28" i="1"/>
  <c r="AB28" i="1" s="1"/>
  <c r="X28" i="1"/>
  <c r="R28" i="1"/>
  <c r="S28" i="1" s="1"/>
  <c r="P28" i="1"/>
  <c r="AA27" i="1"/>
  <c r="AB27" i="1" s="1"/>
  <c r="X27" i="1"/>
  <c r="R27" i="1"/>
  <c r="S27" i="1" s="1"/>
  <c r="O27" i="1"/>
  <c r="AA26" i="1"/>
  <c r="AB26" i="1" s="1"/>
  <c r="X26" i="1"/>
  <c r="R26" i="1"/>
  <c r="O26" i="1"/>
  <c r="P26" i="1" s="1"/>
  <c r="AA25" i="1"/>
  <c r="AB25" i="1" s="1"/>
  <c r="X25" i="1"/>
  <c r="R25" i="1"/>
  <c r="O25" i="1"/>
  <c r="P25" i="1" s="1"/>
  <c r="AA24" i="1"/>
  <c r="AB24" i="1" s="1"/>
  <c r="X24" i="1"/>
  <c r="R24" i="1"/>
  <c r="S24" i="1" s="1"/>
  <c r="O24" i="1"/>
  <c r="AA23" i="1"/>
  <c r="AB23" i="1" s="1"/>
  <c r="X23" i="1"/>
  <c r="R23" i="1"/>
  <c r="S23" i="1" s="1"/>
  <c r="O23" i="1"/>
  <c r="AA22" i="1"/>
  <c r="AB22" i="1" s="1"/>
  <c r="X22" i="1"/>
  <c r="R22" i="1"/>
  <c r="O22" i="1"/>
  <c r="P22" i="1" s="1"/>
  <c r="AA21" i="1"/>
  <c r="AB21" i="1" s="1"/>
  <c r="X21" i="1"/>
  <c r="R21" i="1"/>
  <c r="O21" i="1"/>
  <c r="P21" i="1" s="1"/>
  <c r="AA20" i="1"/>
  <c r="AB20" i="1" s="1"/>
  <c r="X20" i="1"/>
  <c r="R20" i="1"/>
  <c r="S20" i="1" s="1"/>
  <c r="O20" i="1"/>
  <c r="P20" i="1" s="1"/>
  <c r="AA19" i="1"/>
  <c r="AB19" i="1" s="1"/>
  <c r="X19" i="1"/>
  <c r="R19" i="1"/>
  <c r="S19" i="1" s="1"/>
  <c r="O19" i="1"/>
  <c r="AA18" i="1"/>
  <c r="AB18" i="1" s="1"/>
  <c r="X18" i="1"/>
  <c r="R18" i="1"/>
  <c r="O18" i="1"/>
  <c r="P18" i="1" s="1"/>
  <c r="AA17" i="1"/>
  <c r="AB17" i="1" s="1"/>
  <c r="X17" i="1"/>
  <c r="R17" i="1"/>
  <c r="O17" i="1"/>
  <c r="P17" i="1" s="1"/>
  <c r="AA16" i="1"/>
  <c r="AB16" i="1" s="1"/>
  <c r="R16" i="1"/>
  <c r="S16" i="1" s="1"/>
  <c r="P16" i="1"/>
  <c r="AA15" i="1"/>
  <c r="AB15" i="1" s="1"/>
  <c r="R15" i="1"/>
  <c r="S15" i="1" s="1"/>
  <c r="AB14" i="1"/>
  <c r="R14" i="1"/>
  <c r="P14" i="1"/>
  <c r="AB13" i="1"/>
  <c r="R13" i="1"/>
  <c r="P13" i="1"/>
  <c r="AB12" i="1"/>
  <c r="R12" i="1"/>
  <c r="S12" i="1" s="1"/>
  <c r="AB10" i="1"/>
  <c r="R10" i="1"/>
  <c r="S10" i="1" s="1"/>
  <c r="AB9" i="1"/>
  <c r="P9" i="1"/>
  <c r="AA8" i="1"/>
  <c r="AB8" i="1" s="1"/>
  <c r="R8" i="1"/>
  <c r="S8" i="1" s="1"/>
  <c r="AB7" i="1"/>
  <c r="R7" i="1"/>
  <c r="O7" i="1"/>
  <c r="P7" i="1" s="1"/>
  <c r="AB6" i="1"/>
  <c r="S6" i="1"/>
  <c r="P6" i="1"/>
  <c r="AB5" i="1"/>
  <c r="R5" i="1"/>
  <c r="S5" i="1" s="1"/>
  <c r="P5" i="1"/>
  <c r="AB4" i="1"/>
  <c r="R4" i="1"/>
  <c r="S4" i="1" s="1"/>
  <c r="O4" i="1"/>
  <c r="AB3" i="1"/>
  <c r="R3" i="1"/>
  <c r="S3" i="1" s="1"/>
  <c r="P3" i="1"/>
  <c r="AB2" i="1"/>
  <c r="R2" i="1"/>
  <c r="P2" i="1"/>
  <c r="T42" i="1" l="1"/>
  <c r="V42" i="1" s="1"/>
  <c r="T55" i="1"/>
  <c r="V55" i="1" s="1"/>
  <c r="Y55" i="1"/>
  <c r="Y49" i="1"/>
  <c r="Y42" i="1"/>
  <c r="Y38" i="1"/>
  <c r="Y54" i="1"/>
  <c r="Y44" i="1"/>
  <c r="S57" i="1"/>
  <c r="S46" i="1"/>
  <c r="Y51" i="1"/>
  <c r="Y46" i="1"/>
  <c r="T90" i="1"/>
  <c r="V90" i="1" s="1"/>
  <c r="Y34" i="1"/>
  <c r="Y26" i="1"/>
  <c r="Y29" i="1"/>
  <c r="S39" i="1"/>
  <c r="S31" i="1"/>
  <c r="Y31" i="1"/>
  <c r="Y36" i="1"/>
  <c r="T39" i="1"/>
  <c r="V39" i="1" s="1"/>
  <c r="Y37" i="1"/>
  <c r="Y18" i="1"/>
  <c r="Y21" i="1"/>
  <c r="T15" i="1"/>
  <c r="V15" i="1" s="1"/>
  <c r="Y22" i="1"/>
  <c r="Y58" i="1"/>
  <c r="S58" i="1"/>
  <c r="Y8" i="1"/>
  <c r="S35" i="1"/>
  <c r="S50" i="1"/>
  <c r="Y35" i="1"/>
  <c r="P39" i="1"/>
  <c r="Y50" i="1"/>
  <c r="Y13" i="1"/>
  <c r="Y28" i="1"/>
  <c r="T32" i="1"/>
  <c r="V32" i="1" s="1"/>
  <c r="Y32" i="1"/>
  <c r="Y33" i="1"/>
  <c r="T36" i="1"/>
  <c r="V36" i="1" s="1"/>
  <c r="Y90" i="1"/>
  <c r="Y41" i="1"/>
  <c r="Y45" i="1"/>
  <c r="Y47" i="1"/>
  <c r="Y48" i="1"/>
  <c r="T51" i="1"/>
  <c r="V51" i="1" s="1"/>
  <c r="T56" i="1"/>
  <c r="V56" i="1" s="1"/>
  <c r="S47" i="1"/>
  <c r="Y5" i="1"/>
  <c r="Y43" i="1"/>
  <c r="T54" i="1"/>
  <c r="V54" i="1" s="1"/>
  <c r="S56" i="1"/>
  <c r="T57" i="1"/>
  <c r="V57" i="1" s="1"/>
  <c r="S55" i="1"/>
  <c r="Y14" i="1"/>
  <c r="Y6" i="1"/>
  <c r="Y9" i="1"/>
  <c r="T4" i="1"/>
  <c r="V4" i="1" s="1"/>
  <c r="T23" i="1"/>
  <c r="V23" i="1" s="1"/>
  <c r="Y16" i="1"/>
  <c r="Y12" i="1"/>
  <c r="Y2" i="1"/>
  <c r="Y20" i="1"/>
  <c r="T2" i="1"/>
  <c r="V2" i="1" s="1"/>
  <c r="Y19" i="1"/>
  <c r="Y4" i="1"/>
  <c r="Y7" i="1"/>
  <c r="T10" i="1"/>
  <c r="V10" i="1" s="1"/>
  <c r="T12" i="1"/>
  <c r="V12" i="1" s="1"/>
  <c r="Y15" i="1"/>
  <c r="Y17" i="1"/>
  <c r="T19" i="1"/>
  <c r="V19" i="1" s="1"/>
  <c r="Y23" i="1"/>
  <c r="P4" i="1"/>
  <c r="T5" i="1"/>
  <c r="V5" i="1" s="1"/>
  <c r="S7" i="1"/>
  <c r="T24" i="1"/>
  <c r="V24" i="1" s="1"/>
  <c r="Y24" i="1"/>
  <c r="Y27" i="1"/>
  <c r="Y3" i="1"/>
  <c r="T8" i="1"/>
  <c r="V8" i="1" s="1"/>
  <c r="Y10" i="1"/>
  <c r="P24" i="1"/>
  <c r="Y25" i="1"/>
  <c r="T27" i="1"/>
  <c r="V27" i="1" s="1"/>
  <c r="T53" i="1"/>
  <c r="V53" i="1" s="1"/>
  <c r="T43" i="1"/>
  <c r="V43" i="1" s="1"/>
  <c r="T28" i="1"/>
  <c r="V28" i="1" s="1"/>
  <c r="T20" i="1"/>
  <c r="V20" i="1" s="1"/>
  <c r="T16" i="1"/>
  <c r="V16" i="1" s="1"/>
  <c r="P12" i="1"/>
  <c r="T6" i="1"/>
  <c r="V6" i="1" s="1"/>
  <c r="T3" i="1"/>
  <c r="V3" i="1" s="1"/>
  <c r="S53" i="1"/>
  <c r="T7" i="1"/>
  <c r="V7" i="1" s="1"/>
  <c r="S13" i="1"/>
  <c r="S17" i="1"/>
  <c r="S21" i="1"/>
  <c r="S25" i="1"/>
  <c r="S29" i="1"/>
  <c r="S33" i="1"/>
  <c r="S37" i="1"/>
  <c r="S40" i="1"/>
  <c r="S44" i="1"/>
  <c r="S48" i="1"/>
  <c r="S52" i="1"/>
  <c r="T13" i="1"/>
  <c r="V13" i="1" s="1"/>
  <c r="T17" i="1"/>
  <c r="V17" i="1" s="1"/>
  <c r="T29" i="1"/>
  <c r="V29" i="1" s="1"/>
  <c r="T33" i="1"/>
  <c r="V33" i="1" s="1"/>
  <c r="T40" i="1"/>
  <c r="V40" i="1" s="1"/>
  <c r="T44" i="1"/>
  <c r="V44" i="1" s="1"/>
  <c r="T48" i="1"/>
  <c r="V48" i="1" s="1"/>
  <c r="S9" i="1"/>
  <c r="P10" i="1"/>
  <c r="S14" i="1"/>
  <c r="P15" i="1"/>
  <c r="S18" i="1"/>
  <c r="P19" i="1"/>
  <c r="S22" i="1"/>
  <c r="P23" i="1"/>
  <c r="S26" i="1"/>
  <c r="P27" i="1"/>
  <c r="P31" i="1"/>
  <c r="S34" i="1"/>
  <c r="P35" i="1"/>
  <c r="S38" i="1"/>
  <c r="P90" i="1"/>
  <c r="S41" i="1"/>
  <c r="P42" i="1"/>
  <c r="S45" i="1"/>
  <c r="P46" i="1"/>
  <c r="S49" i="1"/>
  <c r="P50" i="1"/>
  <c r="T21" i="1"/>
  <c r="V21" i="1" s="1"/>
  <c r="T25" i="1"/>
  <c r="V25" i="1" s="1"/>
  <c r="T37" i="1"/>
  <c r="V37" i="1" s="1"/>
  <c r="T52" i="1"/>
  <c r="V52" i="1" s="1"/>
  <c r="T9" i="1"/>
  <c r="V9" i="1" s="1"/>
  <c r="T14" i="1"/>
  <c r="V14" i="1" s="1"/>
  <c r="T18" i="1"/>
  <c r="V18" i="1" s="1"/>
  <c r="T22" i="1"/>
  <c r="V22" i="1" s="1"/>
  <c r="T26" i="1"/>
  <c r="V26" i="1" s="1"/>
  <c r="T34" i="1"/>
  <c r="V34" i="1" s="1"/>
  <c r="T38" i="1"/>
  <c r="V38" i="1" s="1"/>
  <c r="T41" i="1"/>
  <c r="V41" i="1" s="1"/>
  <c r="T45" i="1"/>
  <c r="V45" i="1" s="1"/>
  <c r="T49" i="1"/>
  <c r="V49" i="1" s="1"/>
  <c r="S2" i="1"/>
</calcChain>
</file>

<file path=xl/sharedStrings.xml><?xml version="1.0" encoding="utf-8"?>
<sst xmlns="http://schemas.openxmlformats.org/spreadsheetml/2006/main" count="908" uniqueCount="270">
  <si>
    <t>OP</t>
  </si>
  <si>
    <t>DIV</t>
  </si>
  <si>
    <t>JEP</t>
  </si>
  <si>
    <t>OA</t>
  </si>
  <si>
    <t>#</t>
  </si>
  <si>
    <t>MET</t>
  </si>
  <si>
    <t>Identificador</t>
  </si>
  <si>
    <t>Descripción</t>
  </si>
  <si>
    <t>Estatus</t>
  </si>
  <si>
    <t>Revisión</t>
  </si>
  <si>
    <t>Dpto</t>
  </si>
  <si>
    <t>Monto U$S</t>
  </si>
  <si>
    <t>Monto U$S Real</t>
  </si>
  <si>
    <t>NOB DDL SEP TDR</t>
  </si>
  <si>
    <t>NOB DDL SEP TDR REAL</t>
  </si>
  <si>
    <t>PUB a tiempo</t>
  </si>
  <si>
    <t>NOB Eval / Contrato</t>
  </si>
  <si>
    <t>NOB Eval / Contrato REAL</t>
  </si>
  <si>
    <t>ADQ a tiempo</t>
  </si>
  <si>
    <t>Dias NOB Pub -NOB Adq</t>
  </si>
  <si>
    <t>STD</t>
  </si>
  <si>
    <t>Analisis Tiempos</t>
  </si>
  <si>
    <t>Firma del Contrato</t>
  </si>
  <si>
    <t>Firma REAL</t>
  </si>
  <si>
    <t>Dias ADQ y Firma</t>
  </si>
  <si>
    <t xml:space="preserve">Fin Contrato </t>
  </si>
  <si>
    <t>Fin Contrato REAL</t>
  </si>
  <si>
    <t>Dias FIN, EST v REAL</t>
  </si>
  <si>
    <t>Q</t>
  </si>
  <si>
    <t>Notas</t>
  </si>
  <si>
    <t>Pareto $</t>
  </si>
  <si>
    <t>Pareto #</t>
  </si>
  <si>
    <t>Componente</t>
  </si>
  <si>
    <t>Producto</t>
  </si>
  <si>
    <t>INE/TSP</t>
  </si>
  <si>
    <t>P.Cruz</t>
  </si>
  <si>
    <t>N. Ariza</t>
  </si>
  <si>
    <t>SBCC</t>
  </si>
  <si>
    <t>CO-L1265-P40</t>
  </si>
  <si>
    <t>Estudio sectorial de Turismo</t>
  </si>
  <si>
    <t>Previsto</t>
  </si>
  <si>
    <t>Revsión Posterior</t>
  </si>
  <si>
    <t>Bogota D.C.</t>
  </si>
  <si>
    <t>N/A</t>
  </si>
  <si>
    <t>1.1</t>
  </si>
  <si>
    <t>CO-L1265-P41</t>
  </si>
  <si>
    <t>Estudio sectorial de Residuos sólidos</t>
  </si>
  <si>
    <t>CO-L1265-P42</t>
  </si>
  <si>
    <t xml:space="preserve">Plan Maestro para el sector salud </t>
  </si>
  <si>
    <t>Revsión Previa</t>
  </si>
  <si>
    <t>CO-L1265-P43</t>
  </si>
  <si>
    <t>Estudio Mecanismos alternativos de financiamiento de proyectos de PP</t>
  </si>
  <si>
    <t>CD</t>
  </si>
  <si>
    <t>CO-L1265-P44</t>
  </si>
  <si>
    <t>Factibilidad Proyecto APP de Hospital de Fusa</t>
  </si>
  <si>
    <t>Revisión Previa</t>
  </si>
  <si>
    <t>1.2</t>
  </si>
  <si>
    <t>CO-L1265-P45</t>
  </si>
  <si>
    <t>2.1</t>
  </si>
  <si>
    <t>CO-L1265-P21</t>
  </si>
  <si>
    <t xml:space="preserve">Análisis y diseño de la estructura institucional requerida para promover la Participación Privada en los proyectos de infraestrcutura </t>
  </si>
  <si>
    <t>2.3</t>
  </si>
  <si>
    <t>CO-L1265-P23</t>
  </si>
  <si>
    <t>Estudio Institucional - Fase II: divulgación y metodología de implementación</t>
  </si>
  <si>
    <t>3CV</t>
  </si>
  <si>
    <t>CO-L1265-P25</t>
  </si>
  <si>
    <t>Servicios profesionales al DNP orientados a brindar asistencia técnica a la Subdirección de APP del MHCP</t>
  </si>
  <si>
    <t>CO-L1265-P24</t>
  </si>
  <si>
    <t xml:space="preserve">Guía sobre alcance técnico de estructuraciones </t>
  </si>
  <si>
    <t>Proceso Cancelado</t>
  </si>
  <si>
    <t>Declarado Desierto</t>
  </si>
  <si>
    <t>CO-L1265-P26</t>
  </si>
  <si>
    <t>Guía sobre alcance técnico de estructuraciones 2022</t>
  </si>
  <si>
    <t>2.4</t>
  </si>
  <si>
    <t>CO-L1265-P46</t>
  </si>
  <si>
    <t>Desarrollo de estudio para unidades funcionales en aeropuertos</t>
  </si>
  <si>
    <t>CP</t>
  </si>
  <si>
    <t>CO-L1265-P47</t>
  </si>
  <si>
    <t>Piezas audiovisulaes APP - Divulgación (Videos)</t>
  </si>
  <si>
    <t>CO-L1265-P48</t>
  </si>
  <si>
    <t xml:space="preserve">Productos gráficos y material de difusión del Programa </t>
  </si>
  <si>
    <t>CO-L1265-P49</t>
  </si>
  <si>
    <t xml:space="preserve">Soporte y acompañamiento técnico de la plataforma RUAPP </t>
  </si>
  <si>
    <t>2.5</t>
  </si>
  <si>
    <t>CD CI</t>
  </si>
  <si>
    <t>CO-L1265-P1</t>
  </si>
  <si>
    <t>Servicios profesionales en la implementación del Programa (Unidad técnica AV) 2021</t>
  </si>
  <si>
    <t>Contrato en Ejecución</t>
  </si>
  <si>
    <t>Revisión Posterior</t>
  </si>
  <si>
    <t>3.1</t>
  </si>
  <si>
    <t>CO-L1265-P2</t>
  </si>
  <si>
    <t>Servicios profesionales en la implementación del Programa (Unidad técnica LFR) 2021</t>
  </si>
  <si>
    <t>CO-L1265-P3</t>
  </si>
  <si>
    <t>Servicios profesionales en la implementación del Programa (Unidad técnica LFC) 2021</t>
  </si>
  <si>
    <t>CO-L1265-P4</t>
  </si>
  <si>
    <t>Servicios profesionales en la implementación del Programa (Unidad técnica LT) 2021</t>
  </si>
  <si>
    <t>CO-L1265-P5</t>
  </si>
  <si>
    <t>Servicios profesionales en la implementación del Programa (Unidad técnica CG) 2021</t>
  </si>
  <si>
    <t>CO-L1265-P6</t>
  </si>
  <si>
    <t>Servicios profesionales y de asesoría jurídica en los asuntos relacionados con la ejecución del Programa (Unidad técnica DÁ) 2021</t>
  </si>
  <si>
    <t>CO-L1265-P7</t>
  </si>
  <si>
    <t>Servicios profesionales en la implementación del Programa (Unidad técnica VM) 2021</t>
  </si>
  <si>
    <t>CO-L1265-P8</t>
  </si>
  <si>
    <t>Servicios profesionales en la implementación del Programa (Unidad técnica MCP) 2021</t>
  </si>
  <si>
    <t>CO-L1265-P9</t>
  </si>
  <si>
    <t>Servicios profesionales en la implementación del Programa (Unidad técnica DDP) 2021</t>
  </si>
  <si>
    <t>CO-L1265-P10</t>
  </si>
  <si>
    <t>Servicios profesionales y de asesoría jurídica en los asuntos relacionados con la ejecución del Programa (Unidad técnica JJA) 2021</t>
  </si>
  <si>
    <t>CO-L1265-P11</t>
  </si>
  <si>
    <t>Servicios profesionales en la implementación del Programa (Unidad técnica HR) 2021</t>
  </si>
  <si>
    <t>CO-L1265-P17</t>
  </si>
  <si>
    <t>Servicios profesionales en la implementación del Programa (Unidad técnica AV) 2022</t>
  </si>
  <si>
    <t>CO-L1265-P18</t>
  </si>
  <si>
    <t>Servicios profesionales en la implementación del Programa (Unidad técnica LFR) 2022</t>
  </si>
  <si>
    <t>CO-L1265-P19</t>
  </si>
  <si>
    <t>Servicios profesionales en la implementación del Programa (Unidad técnica LFC) 2022</t>
  </si>
  <si>
    <t>CO-L1265-P20</t>
  </si>
  <si>
    <t>Servicios profesionales en la implementación del Programa (Unidad técnica LT) 2022</t>
  </si>
  <si>
    <t>CO-L1265-P22</t>
  </si>
  <si>
    <t>Servicios profesionales en la implementación del Programa (Unidad técnica CG) 2022</t>
  </si>
  <si>
    <t>CO-L1265-P27</t>
  </si>
  <si>
    <t>Servicios profesionales y de asesoría jurídica en los asuntos relacionados con la ejecución del Programa (Unidad técnica DÁ) 2022</t>
  </si>
  <si>
    <t>CO-L1265-P28</t>
  </si>
  <si>
    <t>Servicios profesionales en la implementación del Programa (Unidad técnica VM) 2022</t>
  </si>
  <si>
    <t>CO-L1265-P29</t>
  </si>
  <si>
    <t>Servicios profesionales en la implementación del Programa (Unidad técnica MCP) 2022</t>
  </si>
  <si>
    <t>CO-L1265-P30</t>
  </si>
  <si>
    <t>Servicios profesionales en la implementación del Programa (Unidad técnica DDP) 2022</t>
  </si>
  <si>
    <t>CO-L1265-P31</t>
  </si>
  <si>
    <t>Servicios profesionales y de asesoría jurídica en los asuntos relacionados con la ejecución del Programa (Unidad técnica JJA) 2022</t>
  </si>
  <si>
    <t>CO-L1265-P32</t>
  </si>
  <si>
    <t>Servicios profesionales en la implementación del Programa (Unidad técnica HR) 2022</t>
  </si>
  <si>
    <t>CO-L1265-P33</t>
  </si>
  <si>
    <t>Gastos de desplazamiento equipo técnico</t>
  </si>
  <si>
    <t>CO-L1265-P50</t>
  </si>
  <si>
    <t>Curso BIM</t>
  </si>
  <si>
    <t>3.2</t>
  </si>
  <si>
    <t>CO-L1265-P51</t>
  </si>
  <si>
    <t xml:space="preserve">Certificación en Asociaciones Público-Privadas en C3PC de APMG  </t>
  </si>
  <si>
    <t>CO-L1265-P12</t>
  </si>
  <si>
    <t>Coordinador Operativo (Unidad Coordinadora CA)</t>
  </si>
  <si>
    <t>4.1</t>
  </si>
  <si>
    <t>CO-L1265-P13</t>
  </si>
  <si>
    <t>Asistente Administrativa (Unidad Coordinadora AA)</t>
  </si>
  <si>
    <t>CO-L1265-P14</t>
  </si>
  <si>
    <t>Profesional de contabilidad del Programa (DCh)</t>
  </si>
  <si>
    <t>CO-L1265-P15</t>
  </si>
  <si>
    <t>Especialista de Adquisiciones (JMG)</t>
  </si>
  <si>
    <t>CO-L1265-P16</t>
  </si>
  <si>
    <t>Consultor Secretaría General (AM)</t>
  </si>
  <si>
    <t>CO-L1265-P34</t>
  </si>
  <si>
    <t>Coordinador Operativo (Unidad Coordinadora CA) 2022</t>
  </si>
  <si>
    <t>CO-L1265-P35</t>
  </si>
  <si>
    <t>Asistente Administrativa (Unidad Coordinadora AA) 2022</t>
  </si>
  <si>
    <t>CO-L1265-P36</t>
  </si>
  <si>
    <t>Profesional de contabilidad del Programa (DCh) 2022</t>
  </si>
  <si>
    <t>CO-L1265-P37</t>
  </si>
  <si>
    <t>Especialista de Adquisiciones (JMG) 2022</t>
  </si>
  <si>
    <t>CO-L1265-P38</t>
  </si>
  <si>
    <t>Profesional de Adquisiciones (JC) 2022</t>
  </si>
  <si>
    <t>CO-L1265-P39</t>
  </si>
  <si>
    <t>Consultor Secretaría General (AM) 2022</t>
  </si>
  <si>
    <t>CO-L1265-P52</t>
  </si>
  <si>
    <t>Auditoría Financiera (2022-2026)</t>
  </si>
  <si>
    <t>4.3</t>
  </si>
  <si>
    <t>Servicios profesionales en la implementación del Programa (Unidad técnica RdeLFC) 2022</t>
  </si>
  <si>
    <t>CO-L1265-P53</t>
  </si>
  <si>
    <t>No se contrató</t>
  </si>
  <si>
    <t>Contrato Finalizado</t>
  </si>
  <si>
    <t>Se adelantó proceso de selección en 2021. Se recibió una única propuesta la cual no alcanzó el puntaje mínimo técnico. El proceso fue declarado desierto.</t>
  </si>
  <si>
    <t>El contratista no continuó con el Programa. Se adelantará proceso de selección para su rreemplazo en 2022.</t>
  </si>
  <si>
    <t>Servicios profesionales Coordinador de producción Curso Virtual APP - Edición 8</t>
  </si>
  <si>
    <t>CO-L1265-P54</t>
  </si>
  <si>
    <t>CO-L1265-P55</t>
  </si>
  <si>
    <t>CO-L1265-P56</t>
  </si>
  <si>
    <t>CO-L1265-P57</t>
  </si>
  <si>
    <t>CO-L1265-P58</t>
  </si>
  <si>
    <t>Servicios profesionales Coordinador de tutores Curso Virtual APP - Edición 8</t>
  </si>
  <si>
    <t>Servicios profesionales Asistente Técnico del Aula Virtual Curso Virtual APP - Edición 8</t>
  </si>
  <si>
    <t>Servicios profesionales Tutor 1 - 4 grupos Curso Virtual APP - Edición 8</t>
  </si>
  <si>
    <t>Servicios profesionales Tutor 2 - 2 grupos Curso Virtual APP - Edición 8</t>
  </si>
  <si>
    <t>Adquisición inscripciones al Curso 'Gestión de contratos APP'</t>
  </si>
  <si>
    <t xml:space="preserve">Se justifica la contratación directa para esta compra de acuerdo con las políticas de adquisiciones GN-2349-15, numeral 3.7, literal e).  </t>
  </si>
  <si>
    <t>Se justifican las contrataciones directas de acuerdo con las políticas de adquisiciones GN-2350-15, numeral 5.4, literal a) servicios que son una continuación de un trabajo previo y literal d) cuando la persona es la única calificada para la tarea.</t>
  </si>
  <si>
    <t>Se justifica la contratación directa de acuerdo con las políticas de adquisiciones GN-2350-15, numeral 5.4, literales a) y d).</t>
  </si>
  <si>
    <t>SBC</t>
  </si>
  <si>
    <t>CO-L1265-P59</t>
  </si>
  <si>
    <t>Adquisición Costos operacionales plataforma RUAPP</t>
  </si>
  <si>
    <t>Se realizó un estudio de mercado y como resultado se modifica método de selección y presupuesto.</t>
  </si>
  <si>
    <t>No Aplica</t>
  </si>
  <si>
    <t>Gastos en Ejecución</t>
  </si>
  <si>
    <t>Gastos del Programa</t>
  </si>
  <si>
    <t>CO-L1265-P60</t>
  </si>
  <si>
    <t>CO-L1265-P61</t>
  </si>
  <si>
    <t>CO-L1265-P62</t>
  </si>
  <si>
    <t>CO-L1265-P63</t>
  </si>
  <si>
    <t>CO-L1265-P64</t>
  </si>
  <si>
    <t>CO-L1265-P65</t>
  </si>
  <si>
    <t>CO-L1265-P66</t>
  </si>
  <si>
    <t>CO-L1265-P67</t>
  </si>
  <si>
    <t>CO-L1265-P68</t>
  </si>
  <si>
    <t>CO-L1265-P69</t>
  </si>
  <si>
    <t>CO-L1265-P70</t>
  </si>
  <si>
    <t>CO-L1265-P71</t>
  </si>
  <si>
    <t>CO-L1265-P72</t>
  </si>
  <si>
    <t>CO-L1265-P73</t>
  </si>
  <si>
    <t>CO-L1265-P74</t>
  </si>
  <si>
    <t>CO-L1265-P75</t>
  </si>
  <si>
    <t>CO-L1265-P76</t>
  </si>
  <si>
    <t>CO-L1265-P77</t>
  </si>
  <si>
    <t>CO-L1265-P78</t>
  </si>
  <si>
    <t>CO-L1265-P79</t>
  </si>
  <si>
    <t>CO-L1265-P80</t>
  </si>
  <si>
    <t>CO-L1265-P81</t>
  </si>
  <si>
    <t>CO-L1265-P82</t>
  </si>
  <si>
    <t>CO-L1265-P83</t>
  </si>
  <si>
    <t>CO-L1265-P84</t>
  </si>
  <si>
    <t>CO-L1265-P85</t>
  </si>
  <si>
    <t>CO-L1265-P86</t>
  </si>
  <si>
    <t>CO-L1265-P87</t>
  </si>
  <si>
    <t>CO-L1265-P88</t>
  </si>
  <si>
    <t>CO-L1265-P89</t>
  </si>
  <si>
    <t>Análisis de la aplicación del instrumento de APP en proyectos TIC y viabilidad proyecto de expansión de fibra óptica</t>
  </si>
  <si>
    <t>Estructuración de Proyecto APP de infraestructura educativa</t>
  </si>
  <si>
    <t>Estructuración de Proyecto APP de infraestructura del sector de agua y saneamiento</t>
  </si>
  <si>
    <t>Estructuración de Proyecto APP de infraestructura del sector turismo</t>
  </si>
  <si>
    <t>Servicios de Consultoría Individual para Curso Virtual APP - Edición 9</t>
  </si>
  <si>
    <t>Publicación y evento: Una década de APP. Avances y lecciones aprendidas</t>
  </si>
  <si>
    <t>Manual de gestión de contratos en proyectos de APP</t>
  </si>
  <si>
    <t>Manual de salvaguardas socio-ambientales</t>
  </si>
  <si>
    <t>Estudio de Unidades Funcionales con Disponibilidad Parcial en proyectos de Planta de Tratamiento de Aguas Residuales</t>
  </si>
  <si>
    <t>Servicios de Consultoría Individual en la implementación del Programa (LFR)</t>
  </si>
  <si>
    <t>Servicios de Consultoría Individual en la implementación del Programa (DC)</t>
  </si>
  <si>
    <t xml:space="preserve">Servicios de Consultoría Individual en la implementación del Programa (LT) </t>
  </si>
  <si>
    <t>Servicios de Consultoría Individual en la implementación del Programa (CG)</t>
  </si>
  <si>
    <t>Servicios de Consultoría Individual y de asesoría jurídica en los asuntos relacionados con la ejecución del Programa (DÁ)</t>
  </si>
  <si>
    <t>Servicios de Consultoría Individual en la implementación del Programa (VM)</t>
  </si>
  <si>
    <t>Servicios de Consultoría Individual en la implementación del Programa (MCP)</t>
  </si>
  <si>
    <t>Servicios de Consultoría Individual en la implementación del Programa (DDP)</t>
  </si>
  <si>
    <t>Servicios de Consultoría Individual y de asesoría jurídica en los asuntos relacionados con la ejecución del Programa (N2023)</t>
  </si>
  <si>
    <t>Servicios de Consultoría Individual en la implementación del Programa (HR)</t>
  </si>
  <si>
    <t xml:space="preserve">Servicios de Consultoría Individual para la elaboración de productos gráficos y material de difusión del Programa </t>
  </si>
  <si>
    <t>Servicios de Consultoría Individual en la implementación del Programa (AV)</t>
  </si>
  <si>
    <t>Curso/taller en temas de proyectos férreos y socialización Guía APP sector férreo</t>
  </si>
  <si>
    <t>Consultor experto para apoyar en la aplicabilidad e implementación del uso de la metodología BIM en la estructuración de proyectos y para brindar fortalecimiento de competencias al equipo ejecutor y a los actores involucrados</t>
  </si>
  <si>
    <t>Coordinador Operativo (CA)</t>
  </si>
  <si>
    <t>Asistente Administrativa (AA)</t>
  </si>
  <si>
    <t xml:space="preserve">Consultor Secretaría General </t>
  </si>
  <si>
    <t>Consultor Especialista de Adquisiciones (JMG)</t>
  </si>
  <si>
    <t>Consultor Profesional de Adquisiciones (JC)</t>
  </si>
  <si>
    <t>Consultor Profesional Contabilidad (DCh)</t>
  </si>
  <si>
    <t>2022-2023</t>
  </si>
  <si>
    <t>2.1 y 2.2</t>
  </si>
  <si>
    <t>N.A.</t>
  </si>
  <si>
    <t>Nombre del Consultor: Angélica María Velasco Solano</t>
  </si>
  <si>
    <t>Nombre del Consultor: Luisa Fernanda Rodríguez Cabezas</t>
  </si>
  <si>
    <t>Nombre del Consultor: Diana Ximena Corredor Reyes</t>
  </si>
  <si>
    <t>Nombre del Consultor: Laura Liliana Tarazona Bohórquez</t>
  </si>
  <si>
    <t>Nombre del Consultor: Carlos Enrique Garay Pinzón</t>
  </si>
  <si>
    <t>Nombre del Consultor: Diego Mauricio Ávila Arellano</t>
  </si>
  <si>
    <t>Nombre del Consultor:Viviana Marulanda Alayón</t>
  </si>
  <si>
    <t>Nombre del Consultor: María Cristina Pardo Salinas</t>
  </si>
  <si>
    <t>Nombre del Consultor: Diego Fernando De Pablos Cadena</t>
  </si>
  <si>
    <t>Nombre del Consultor: Holman Rojas Llanos</t>
  </si>
  <si>
    <t>Nombre del Consultor: Gretty Viviana Acosta Arregocés</t>
  </si>
  <si>
    <t>Nombre del Consultor: Carlos Alberto Álvarez Cadavid</t>
  </si>
  <si>
    <t>Nombre del Consultor: Arlis Beatriz Aldana Aldana</t>
  </si>
  <si>
    <t>Nombre del Consultor: Jorge Mario García Cadavid</t>
  </si>
  <si>
    <t>Nombre del Consultor: Diana Marcela Chaves Mancera</t>
  </si>
  <si>
    <t>Nombre del Consultor: Jessica Lorena Carreño 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</si>
</sst>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5" tint="-0.24994659260841701"/>
      </left>
      <right style="medium">
        <color theme="5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5" tint="-0.24994659260841701"/>
      </left>
      <right style="medium">
        <color theme="5" tint="-0.24994659260841701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/>
      <right style="medium">
        <color theme="5" tint="-0.24994659260841701"/>
      </right>
      <top style="hair">
        <color theme="0" tint="-0.34998626667073579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4" fontId="0" fillId="5" borderId="3" xfId="0" applyNumberForma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/>
    </xf>
    <xf numFmtId="0" fontId="0" fillId="10" borderId="1" xfId="0" applyFill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 wrapText="1"/>
    </xf>
    <xf numFmtId="14" fontId="0" fillId="10" borderId="3" xfId="0" applyNumberFormat="1" applyFill="1" applyBorder="1" applyAlignment="1">
      <alignment horizontal="center" vertical="center" wrapText="1"/>
    </xf>
    <xf numFmtId="14" fontId="0" fillId="10" borderId="4" xfId="0" applyNumberForma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left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14" fontId="0" fillId="11" borderId="1" xfId="0" applyNumberFormat="1" applyFill="1" applyBorder="1" applyAlignment="1">
      <alignment horizontal="center" vertical="center" wrapText="1"/>
    </xf>
    <xf numFmtId="14" fontId="0" fillId="11" borderId="3" xfId="0" applyNumberFormat="1" applyFill="1" applyBorder="1" applyAlignment="1">
      <alignment horizontal="center" vertical="center" wrapText="1"/>
    </xf>
    <xf numFmtId="14" fontId="0" fillId="11" borderId="4" xfId="0" applyNumberForma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center" vertical="center"/>
    </xf>
    <xf numFmtId="14" fontId="0" fillId="12" borderId="1" xfId="0" applyNumberFormat="1" applyFill="1" applyBorder="1" applyAlignment="1">
      <alignment horizontal="center" vertical="center" wrapText="1"/>
    </xf>
    <xf numFmtId="14" fontId="0" fillId="12" borderId="3" xfId="0" applyNumberFormat="1" applyFill="1" applyBorder="1" applyAlignment="1">
      <alignment horizontal="center" vertical="center" wrapText="1"/>
    </xf>
    <xf numFmtId="14" fontId="0" fillId="12" borderId="4" xfId="0" applyNumberForma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left" vertical="center"/>
    </xf>
    <xf numFmtId="0" fontId="6" fillId="12" borderId="1" xfId="0" applyFont="1" applyFill="1" applyBorder="1" applyAlignment="1">
      <alignment horizontal="left"/>
    </xf>
    <xf numFmtId="0" fontId="8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3" fillId="5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0" fontId="0" fillId="10" borderId="5" xfId="0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 wrapText="1"/>
    </xf>
    <xf numFmtId="164" fontId="0" fillId="10" borderId="1" xfId="1" applyFont="1" applyFill="1" applyBorder="1" applyAlignment="1">
      <alignment horizontal="right" vertical="center" wrapText="1"/>
    </xf>
    <xf numFmtId="14" fontId="0" fillId="10" borderId="2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164" fontId="0" fillId="5" borderId="1" xfId="1" applyFont="1" applyFill="1" applyBorder="1" applyAlignment="1">
      <alignment horizontal="right" vertical="center" wrapText="1"/>
    </xf>
    <xf numFmtId="14" fontId="0" fillId="8" borderId="2" xfId="0" applyNumberForma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 wrapText="1"/>
    </xf>
    <xf numFmtId="164" fontId="0" fillId="11" borderId="1" xfId="1" applyFont="1" applyFill="1" applyBorder="1" applyAlignment="1">
      <alignment horizontal="right" vertical="center" wrapText="1"/>
    </xf>
    <xf numFmtId="14" fontId="0" fillId="11" borderId="2" xfId="0" applyNumberForma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 wrapText="1"/>
    </xf>
    <xf numFmtId="164" fontId="0" fillId="12" borderId="1" xfId="1" applyFont="1" applyFill="1" applyBorder="1" applyAlignment="1">
      <alignment horizontal="right" vertical="center" wrapText="1"/>
    </xf>
    <xf numFmtId="14" fontId="0" fillId="12" borderId="2" xfId="0" applyNumberForma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left" vertical="center" wrapText="1"/>
    </xf>
    <xf numFmtId="164" fontId="7" fillId="11" borderId="1" xfId="1" applyFont="1" applyFill="1" applyBorder="1" applyAlignment="1">
      <alignment horizontal="left" vertical="center" wrapText="1"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horizontal="center" vertical="center"/>
    </xf>
    <xf numFmtId="164" fontId="0" fillId="13" borderId="1" xfId="1" applyFont="1" applyFill="1" applyBorder="1" applyAlignment="1">
      <alignment horizontal="right" vertical="center" wrapText="1"/>
    </xf>
    <xf numFmtId="14" fontId="0" fillId="13" borderId="1" xfId="0" applyNumberFormat="1" applyFill="1" applyBorder="1" applyAlignment="1">
      <alignment horizontal="center" vertical="center" wrapText="1"/>
    </xf>
    <xf numFmtId="14" fontId="0" fillId="13" borderId="2" xfId="0" applyNumberFormat="1" applyFill="1" applyBorder="1" applyAlignment="1">
      <alignment horizontal="center" vertical="center" wrapText="1"/>
    </xf>
    <xf numFmtId="14" fontId="0" fillId="13" borderId="3" xfId="0" applyNumberFormat="1" applyFill="1" applyBorder="1" applyAlignment="1">
      <alignment horizontal="center" vertical="center" wrapText="1"/>
    </xf>
    <xf numFmtId="14" fontId="0" fillId="13" borderId="4" xfId="0" applyNumberForma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left"/>
    </xf>
    <xf numFmtId="0" fontId="0" fillId="13" borderId="0" xfId="0" applyFill="1"/>
    <xf numFmtId="14" fontId="0" fillId="5" borderId="4" xfId="0" applyNumberForma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14" fontId="0" fillId="14" borderId="4" xfId="0" applyNumberFormat="1" applyFill="1" applyBorder="1" applyAlignment="1">
      <alignment horizontal="center" vertical="center" wrapText="1"/>
    </xf>
    <xf numFmtId="14" fontId="0" fillId="14" borderId="1" xfId="0" applyNumberForma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0" fontId="3" fillId="14" borderId="1" xfId="0" applyFont="1" applyFill="1" applyBorder="1" applyAlignment="1">
      <alignment vertical="center" wrapText="1"/>
    </xf>
    <xf numFmtId="0" fontId="0" fillId="14" borderId="5" xfId="0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164" fontId="0" fillId="14" borderId="1" xfId="1" applyFont="1" applyFill="1" applyBorder="1" applyAlignment="1">
      <alignment horizontal="right" vertical="center" wrapText="1"/>
    </xf>
    <xf numFmtId="14" fontId="0" fillId="14" borderId="2" xfId="0" applyNumberFormat="1" applyFill="1" applyBorder="1" applyAlignment="1">
      <alignment horizontal="center" vertical="center" wrapText="1"/>
    </xf>
    <xf numFmtId="14" fontId="0" fillId="14" borderId="3" xfId="0" applyNumberForma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/>
    </xf>
    <xf numFmtId="0" fontId="3" fillId="15" borderId="1" xfId="0" applyFont="1" applyFill="1" applyBorder="1" applyAlignment="1">
      <alignment vertical="center" wrapText="1"/>
    </xf>
    <xf numFmtId="0" fontId="0" fillId="15" borderId="5" xfId="0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164" fontId="0" fillId="15" borderId="1" xfId="1" applyFont="1" applyFill="1" applyBorder="1" applyAlignment="1">
      <alignment horizontal="right" vertical="center" wrapText="1"/>
    </xf>
    <xf numFmtId="14" fontId="0" fillId="15" borderId="1" xfId="0" applyNumberFormat="1" applyFill="1" applyBorder="1" applyAlignment="1">
      <alignment horizontal="center" vertical="center" wrapText="1"/>
    </xf>
    <xf numFmtId="14" fontId="0" fillId="15" borderId="2" xfId="0" applyNumberFormat="1" applyFill="1" applyBorder="1" applyAlignment="1">
      <alignment horizontal="center" vertical="center" wrapText="1"/>
    </xf>
    <xf numFmtId="14" fontId="0" fillId="15" borderId="3" xfId="0" applyNumberFormat="1" applyFill="1" applyBorder="1" applyAlignment="1">
      <alignment horizontal="center" vertical="center" wrapText="1"/>
    </xf>
    <xf numFmtId="14" fontId="0" fillId="15" borderId="4" xfId="0" applyNumberFormat="1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/>
    </xf>
    <xf numFmtId="0" fontId="10" fillId="13" borderId="10" xfId="0" applyFont="1" applyFill="1" applyBorder="1" applyAlignment="1">
      <alignment horizontal="center"/>
    </xf>
    <xf numFmtId="0" fontId="10" fillId="13" borderId="1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73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B83DD-09FC-4D07-8E59-93455F54EE56}">
  <dimension ref="A1:AI91"/>
  <sheetViews>
    <sheetView tabSelected="1" topLeftCell="F1" zoomScale="70" zoomScaleNormal="70" workbookViewId="0">
      <pane xSplit="5830" ySplit="1070" topLeftCell="L66" activePane="bottomRight"/>
      <selection activeCell="AD94" sqref="AD94"/>
      <selection pane="topRight" activeCell="N1" sqref="N1:V1048576"/>
      <selection pane="bottomLeft" activeCell="F69" sqref="A69:XFD69"/>
      <selection pane="bottomRight" activeCell="AD87" sqref="AD87"/>
    </sheetView>
  </sheetViews>
  <sheetFormatPr baseColWidth="10" defaultColWidth="8.90625" defaultRowHeight="14.5" outlineLevelCol="1" x14ac:dyDescent="0.35"/>
  <cols>
    <col min="1" max="4" width="8.90625" hidden="1" customWidth="1" outlineLevel="1"/>
    <col min="5" max="5" width="7.81640625" bestFit="1" customWidth="1" collapsed="1"/>
    <col min="6" max="6" width="10.453125" bestFit="1" customWidth="1"/>
    <col min="7" max="7" width="17.36328125" style="41" bestFit="1" customWidth="1"/>
    <col min="8" max="8" width="45.1796875" customWidth="1"/>
    <col min="9" max="9" width="19.54296875" bestFit="1" customWidth="1"/>
    <col min="10" max="10" width="14.54296875" customWidth="1"/>
    <col min="11" max="11" width="11" hidden="1" customWidth="1"/>
    <col min="12" max="12" width="16.08984375" bestFit="1" customWidth="1"/>
    <col min="13" max="13" width="15.90625" customWidth="1"/>
    <col min="14" max="15" width="15.90625" hidden="1" customWidth="1"/>
    <col min="16" max="16" width="15.90625" hidden="1" customWidth="1" outlineLevel="1"/>
    <col min="17" max="17" width="15.6328125" hidden="1" customWidth="1" collapsed="1"/>
    <col min="18" max="18" width="15.90625" hidden="1" customWidth="1"/>
    <col min="19" max="20" width="15.90625" hidden="1" customWidth="1" outlineLevel="1"/>
    <col min="21" max="21" width="10.6328125" hidden="1" customWidth="1" outlineLevel="1"/>
    <col min="22" max="22" width="15.90625" hidden="1" customWidth="1" outlineLevel="1"/>
    <col min="23" max="23" width="15.90625" customWidth="1" collapsed="1"/>
    <col min="24" max="24" width="15.90625" customWidth="1"/>
    <col min="25" max="25" width="15.90625" hidden="1" customWidth="1" outlineLevel="1"/>
    <col min="26" max="26" width="15.90625" customWidth="1" collapsed="1"/>
    <col min="27" max="27" width="15.90625" customWidth="1"/>
    <col min="28" max="28" width="15.90625" hidden="1" customWidth="1" outlineLevel="1"/>
    <col min="29" max="29" width="15.90625" customWidth="1" collapsed="1"/>
    <col min="30" max="30" width="50.6328125" customWidth="1"/>
    <col min="31" max="34" width="15.90625" customWidth="1" collapsed="1"/>
  </cols>
  <sheetData>
    <row r="1" spans="1:35" ht="30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4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5" t="s">
        <v>14</v>
      </c>
      <c r="P1" s="5" t="s">
        <v>15</v>
      </c>
      <c r="Q1" s="1" t="s">
        <v>16</v>
      </c>
      <c r="R1" s="5" t="s">
        <v>17</v>
      </c>
      <c r="S1" s="5" t="s">
        <v>18</v>
      </c>
      <c r="T1" s="6" t="s">
        <v>19</v>
      </c>
      <c r="U1" s="6" t="s">
        <v>20</v>
      </c>
      <c r="V1" s="7" t="s">
        <v>21</v>
      </c>
      <c r="W1" s="8" t="s">
        <v>22</v>
      </c>
      <c r="X1" s="9" t="s">
        <v>23</v>
      </c>
      <c r="Y1" s="6" t="s">
        <v>24</v>
      </c>
      <c r="Z1" s="1" t="s">
        <v>25</v>
      </c>
      <c r="AA1" s="5" t="s">
        <v>26</v>
      </c>
      <c r="AB1" s="6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5" ht="30" customHeight="1" x14ac:dyDescent="0.35">
      <c r="A2" s="10">
        <v>5286</v>
      </c>
      <c r="B2" s="11" t="s">
        <v>34</v>
      </c>
      <c r="C2" s="11" t="s">
        <v>35</v>
      </c>
      <c r="D2" s="11" t="s">
        <v>36</v>
      </c>
      <c r="E2" s="19">
        <v>1</v>
      </c>
      <c r="F2" s="19" t="s">
        <v>37</v>
      </c>
      <c r="G2" s="19" t="s">
        <v>38</v>
      </c>
      <c r="H2" s="43" t="s">
        <v>39</v>
      </c>
      <c r="I2" s="46" t="s">
        <v>87</v>
      </c>
      <c r="J2" s="77" t="s">
        <v>41</v>
      </c>
      <c r="K2" s="47" t="s">
        <v>42</v>
      </c>
      <c r="L2" s="48">
        <v>405000</v>
      </c>
      <c r="M2" s="48">
        <v>348068</v>
      </c>
      <c r="N2" s="20">
        <v>44630</v>
      </c>
      <c r="O2" s="20">
        <v>44629</v>
      </c>
      <c r="P2" s="20" t="str">
        <f t="shared" ref="P2:P10" si="0">IF(N2&lt;O2,"Tarde","A tiempo")</f>
        <v>A tiempo</v>
      </c>
      <c r="Q2" s="20" t="s">
        <v>43</v>
      </c>
      <c r="R2" s="20" t="str">
        <f t="shared" ref="R2:R10" si="1">Q2</f>
        <v>N/A</v>
      </c>
      <c r="S2" s="20" t="str">
        <f t="shared" ref="S2:S10" si="2">IF(Q2&lt;R2,"Tarde","A tiempo")</f>
        <v>A tiempo</v>
      </c>
      <c r="T2" s="19" t="str">
        <f t="shared" ref="T2:T10" si="3">IFERROR(R2-O2, "")</f>
        <v/>
      </c>
      <c r="U2" s="19">
        <v>140</v>
      </c>
      <c r="V2" s="49" t="str">
        <f t="shared" ref="V2:V10" si="4">IF(T2&lt;U2,"Cumple","No cumple")</f>
        <v>No cumple</v>
      </c>
      <c r="W2" s="21">
        <v>44727</v>
      </c>
      <c r="X2" s="79">
        <v>44747</v>
      </c>
      <c r="Y2" s="19" t="str">
        <f t="shared" ref="Y2:Y10" si="5">IFERROR(X2-R2, "")</f>
        <v/>
      </c>
      <c r="Z2" s="20">
        <v>44910</v>
      </c>
      <c r="AA2" s="80">
        <v>44926</v>
      </c>
      <c r="AB2" s="19">
        <f t="shared" ref="AB2:AB10" si="6">IFERROR(AA2-Z2, "")</f>
        <v>16</v>
      </c>
      <c r="AC2" s="19">
        <v>2022</v>
      </c>
      <c r="AD2" s="23"/>
      <c r="AE2" s="24"/>
      <c r="AF2" s="24"/>
      <c r="AG2" s="19">
        <v>1</v>
      </c>
      <c r="AH2" s="19" t="s">
        <v>44</v>
      </c>
    </row>
    <row r="3" spans="1:35" ht="44.5" customHeight="1" x14ac:dyDescent="0.35">
      <c r="A3" s="10">
        <v>5286</v>
      </c>
      <c r="B3" s="11" t="s">
        <v>34</v>
      </c>
      <c r="C3" s="11" t="s">
        <v>35</v>
      </c>
      <c r="D3" s="11" t="s">
        <v>36</v>
      </c>
      <c r="E3" s="81">
        <v>2</v>
      </c>
      <c r="F3" s="81" t="s">
        <v>37</v>
      </c>
      <c r="G3" s="81" t="s">
        <v>45</v>
      </c>
      <c r="H3" s="82" t="s">
        <v>46</v>
      </c>
      <c r="I3" s="83" t="s">
        <v>168</v>
      </c>
      <c r="J3" s="84" t="s">
        <v>41</v>
      </c>
      <c r="K3" s="85" t="s">
        <v>42</v>
      </c>
      <c r="L3" s="86">
        <v>166000</v>
      </c>
      <c r="M3" s="86">
        <v>147023</v>
      </c>
      <c r="N3" s="80">
        <v>44651</v>
      </c>
      <c r="O3" s="80">
        <v>44617</v>
      </c>
      <c r="P3" s="80" t="str">
        <f t="shared" si="0"/>
        <v>A tiempo</v>
      </c>
      <c r="Q3" s="80" t="s">
        <v>43</v>
      </c>
      <c r="R3" s="80" t="str">
        <f t="shared" si="1"/>
        <v>N/A</v>
      </c>
      <c r="S3" s="80" t="str">
        <f t="shared" si="2"/>
        <v>A tiempo</v>
      </c>
      <c r="T3" s="81" t="str">
        <f t="shared" si="3"/>
        <v/>
      </c>
      <c r="U3" s="81">
        <v>140</v>
      </c>
      <c r="V3" s="87" t="str">
        <f t="shared" si="4"/>
        <v>No cumple</v>
      </c>
      <c r="W3" s="88">
        <v>44757</v>
      </c>
      <c r="X3" s="79">
        <v>44767</v>
      </c>
      <c r="Y3" s="81" t="str">
        <f t="shared" si="5"/>
        <v/>
      </c>
      <c r="Z3" s="80">
        <v>44910</v>
      </c>
      <c r="AA3" s="80">
        <v>44890</v>
      </c>
      <c r="AB3" s="19">
        <f t="shared" si="6"/>
        <v>-20</v>
      </c>
      <c r="AC3" s="19">
        <v>2022</v>
      </c>
      <c r="AD3" s="23"/>
      <c r="AE3" s="24"/>
      <c r="AF3" s="24"/>
      <c r="AG3" s="19">
        <v>1</v>
      </c>
      <c r="AH3" s="19" t="s">
        <v>44</v>
      </c>
    </row>
    <row r="4" spans="1:35" ht="30" customHeight="1" x14ac:dyDescent="0.35">
      <c r="A4" s="10">
        <v>5286</v>
      </c>
      <c r="B4" s="11" t="s">
        <v>34</v>
      </c>
      <c r="C4" s="11" t="s">
        <v>35</v>
      </c>
      <c r="D4" s="11" t="s">
        <v>36</v>
      </c>
      <c r="E4" s="19">
        <v>3</v>
      </c>
      <c r="F4" s="19" t="s">
        <v>185</v>
      </c>
      <c r="G4" s="19" t="s">
        <v>47</v>
      </c>
      <c r="H4" s="43" t="s">
        <v>48</v>
      </c>
      <c r="I4" s="46" t="s">
        <v>87</v>
      </c>
      <c r="J4" s="77" t="s">
        <v>49</v>
      </c>
      <c r="K4" s="47" t="s">
        <v>42</v>
      </c>
      <c r="L4" s="48">
        <v>753000</v>
      </c>
      <c r="M4" s="48">
        <v>624057</v>
      </c>
      <c r="N4" s="20">
        <v>44814</v>
      </c>
      <c r="O4" s="20">
        <f t="shared" ref="O4:O7" si="7">N4</f>
        <v>44814</v>
      </c>
      <c r="P4" s="20" t="str">
        <f t="shared" si="0"/>
        <v>A tiempo</v>
      </c>
      <c r="Q4" s="20">
        <v>44880</v>
      </c>
      <c r="R4" s="20">
        <f t="shared" si="1"/>
        <v>44880</v>
      </c>
      <c r="S4" s="20" t="str">
        <f t="shared" si="2"/>
        <v>A tiempo</v>
      </c>
      <c r="T4" s="19">
        <f t="shared" si="3"/>
        <v>66</v>
      </c>
      <c r="U4" s="19">
        <v>140</v>
      </c>
      <c r="V4" s="49" t="str">
        <f t="shared" si="4"/>
        <v>Cumple</v>
      </c>
      <c r="W4" s="21">
        <v>44887</v>
      </c>
      <c r="X4" s="79">
        <v>44900</v>
      </c>
      <c r="Y4" s="19">
        <f t="shared" si="5"/>
        <v>20</v>
      </c>
      <c r="Z4" s="20">
        <v>45260</v>
      </c>
      <c r="AA4" s="80"/>
      <c r="AB4" s="19">
        <f t="shared" si="6"/>
        <v>-45260</v>
      </c>
      <c r="AC4" s="19">
        <v>2022</v>
      </c>
      <c r="AD4" s="23" t="s">
        <v>188</v>
      </c>
      <c r="AE4" s="24"/>
      <c r="AF4" s="24"/>
      <c r="AG4" s="19">
        <v>1</v>
      </c>
      <c r="AH4" s="19" t="s">
        <v>44</v>
      </c>
    </row>
    <row r="5" spans="1:35" ht="44.5" customHeight="1" x14ac:dyDescent="0.35">
      <c r="A5" s="10">
        <v>5286</v>
      </c>
      <c r="B5" s="11" t="s">
        <v>34</v>
      </c>
      <c r="C5" s="11" t="s">
        <v>35</v>
      </c>
      <c r="D5" s="11" t="s">
        <v>36</v>
      </c>
      <c r="E5" s="81">
        <v>4</v>
      </c>
      <c r="F5" s="81" t="s">
        <v>37</v>
      </c>
      <c r="G5" s="81" t="s">
        <v>50</v>
      </c>
      <c r="H5" s="82" t="s">
        <v>51</v>
      </c>
      <c r="I5" s="83" t="s">
        <v>168</v>
      </c>
      <c r="J5" s="84" t="s">
        <v>41</v>
      </c>
      <c r="K5" s="85" t="s">
        <v>42</v>
      </c>
      <c r="L5" s="86">
        <v>151000</v>
      </c>
      <c r="M5" s="86">
        <v>128567</v>
      </c>
      <c r="N5" s="80">
        <v>44651</v>
      </c>
      <c r="O5" s="80">
        <v>44613</v>
      </c>
      <c r="P5" s="80" t="str">
        <f t="shared" si="0"/>
        <v>A tiempo</v>
      </c>
      <c r="Q5" s="80" t="s">
        <v>43</v>
      </c>
      <c r="R5" s="80" t="str">
        <f t="shared" si="1"/>
        <v>N/A</v>
      </c>
      <c r="S5" s="80" t="str">
        <f t="shared" si="2"/>
        <v>A tiempo</v>
      </c>
      <c r="T5" s="81" t="str">
        <f t="shared" si="3"/>
        <v/>
      </c>
      <c r="U5" s="81">
        <v>140</v>
      </c>
      <c r="V5" s="87" t="str">
        <f t="shared" si="4"/>
        <v>No cumple</v>
      </c>
      <c r="W5" s="88">
        <v>44757</v>
      </c>
      <c r="X5" s="79">
        <v>44760</v>
      </c>
      <c r="Y5" s="81" t="str">
        <f t="shared" si="5"/>
        <v/>
      </c>
      <c r="Z5" s="80">
        <v>44910</v>
      </c>
      <c r="AA5" s="80">
        <v>44896</v>
      </c>
      <c r="AB5" s="19">
        <f t="shared" si="6"/>
        <v>-14</v>
      </c>
      <c r="AC5" s="19">
        <v>2022</v>
      </c>
      <c r="AD5" s="23"/>
      <c r="AE5" s="24"/>
      <c r="AF5" s="24"/>
      <c r="AG5" s="19">
        <v>1</v>
      </c>
      <c r="AH5" s="19" t="s">
        <v>44</v>
      </c>
    </row>
    <row r="6" spans="1:35" ht="30" customHeight="1" x14ac:dyDescent="0.35">
      <c r="A6" s="10">
        <v>5286</v>
      </c>
      <c r="B6" s="11" t="s">
        <v>34</v>
      </c>
      <c r="C6" s="11" t="s">
        <v>35</v>
      </c>
      <c r="D6" s="11" t="s">
        <v>36</v>
      </c>
      <c r="E6" s="19">
        <v>5</v>
      </c>
      <c r="F6" s="19" t="s">
        <v>52</v>
      </c>
      <c r="G6" s="19" t="s">
        <v>53</v>
      </c>
      <c r="H6" s="43" t="s">
        <v>54</v>
      </c>
      <c r="I6" s="46" t="s">
        <v>87</v>
      </c>
      <c r="J6" s="77" t="s">
        <v>55</v>
      </c>
      <c r="K6" s="47" t="s">
        <v>42</v>
      </c>
      <c r="L6" s="48">
        <v>495000</v>
      </c>
      <c r="M6" s="48">
        <v>464897</v>
      </c>
      <c r="N6" s="20">
        <v>44587</v>
      </c>
      <c r="O6" s="20">
        <v>44592</v>
      </c>
      <c r="P6" s="20" t="str">
        <f t="shared" si="0"/>
        <v>Tarde</v>
      </c>
      <c r="Q6" s="20">
        <v>44683</v>
      </c>
      <c r="R6" s="20">
        <v>44683</v>
      </c>
      <c r="S6" s="20" t="str">
        <f t="shared" si="2"/>
        <v>A tiempo</v>
      </c>
      <c r="T6" s="19">
        <f t="shared" si="3"/>
        <v>91</v>
      </c>
      <c r="U6" s="19">
        <v>140</v>
      </c>
      <c r="V6" s="49" t="str">
        <f t="shared" si="4"/>
        <v>Cumple</v>
      </c>
      <c r="W6" s="21">
        <v>44691</v>
      </c>
      <c r="X6" s="79">
        <v>44692</v>
      </c>
      <c r="Y6" s="19">
        <f t="shared" si="5"/>
        <v>9</v>
      </c>
      <c r="Z6" s="20">
        <v>44910</v>
      </c>
      <c r="AA6" s="80">
        <v>44926</v>
      </c>
      <c r="AB6" s="19">
        <f t="shared" si="6"/>
        <v>16</v>
      </c>
      <c r="AC6" s="19">
        <v>2022</v>
      </c>
      <c r="AD6" s="23"/>
      <c r="AE6" s="24"/>
      <c r="AF6" s="24"/>
      <c r="AG6" s="19">
        <v>1</v>
      </c>
      <c r="AH6" s="19" t="s">
        <v>56</v>
      </c>
    </row>
    <row r="7" spans="1:35" ht="30" customHeight="1" x14ac:dyDescent="0.35">
      <c r="A7" s="10">
        <v>5286</v>
      </c>
      <c r="B7" s="11" t="s">
        <v>34</v>
      </c>
      <c r="C7" s="11" t="s">
        <v>35</v>
      </c>
      <c r="D7" s="11" t="s">
        <v>36</v>
      </c>
      <c r="E7" s="19">
        <v>6</v>
      </c>
      <c r="F7" s="19" t="s">
        <v>52</v>
      </c>
      <c r="G7" s="19" t="s">
        <v>57</v>
      </c>
      <c r="H7" s="43" t="s">
        <v>171</v>
      </c>
      <c r="I7" s="46" t="s">
        <v>87</v>
      </c>
      <c r="J7" s="77" t="s">
        <v>55</v>
      </c>
      <c r="K7" s="47" t="s">
        <v>42</v>
      </c>
      <c r="L7" s="48">
        <v>6600</v>
      </c>
      <c r="M7" s="48">
        <v>5423</v>
      </c>
      <c r="N7" s="20">
        <v>44773</v>
      </c>
      <c r="O7" s="20">
        <f t="shared" si="7"/>
        <v>44773</v>
      </c>
      <c r="P7" s="20" t="str">
        <f t="shared" si="0"/>
        <v>A tiempo</v>
      </c>
      <c r="Q7" s="20" t="s">
        <v>43</v>
      </c>
      <c r="R7" s="20" t="str">
        <f t="shared" si="1"/>
        <v>N/A</v>
      </c>
      <c r="S7" s="20" t="str">
        <f t="shared" si="2"/>
        <v>A tiempo</v>
      </c>
      <c r="T7" s="19" t="str">
        <f t="shared" si="3"/>
        <v/>
      </c>
      <c r="U7" s="19">
        <v>140</v>
      </c>
      <c r="V7" s="49" t="str">
        <f t="shared" si="4"/>
        <v>No cumple</v>
      </c>
      <c r="W7" s="21">
        <v>44823</v>
      </c>
      <c r="X7" s="79">
        <v>44839</v>
      </c>
      <c r="Y7" s="19" t="str">
        <f t="shared" si="5"/>
        <v/>
      </c>
      <c r="Z7" s="20">
        <v>44849</v>
      </c>
      <c r="AA7" s="80"/>
      <c r="AB7" s="19">
        <f t="shared" si="6"/>
        <v>-44849</v>
      </c>
      <c r="AC7" s="19">
        <v>2022</v>
      </c>
      <c r="AD7" s="23" t="s">
        <v>184</v>
      </c>
      <c r="AE7" s="24"/>
      <c r="AF7" s="24"/>
      <c r="AG7" s="19">
        <v>2</v>
      </c>
      <c r="AH7" s="19" t="s">
        <v>58</v>
      </c>
    </row>
    <row r="8" spans="1:35" ht="44.5" customHeight="1" x14ac:dyDescent="0.35">
      <c r="A8" s="10">
        <v>5286</v>
      </c>
      <c r="B8" s="11" t="s">
        <v>34</v>
      </c>
      <c r="C8" s="11" t="s">
        <v>35</v>
      </c>
      <c r="D8" s="11" t="s">
        <v>36</v>
      </c>
      <c r="E8" s="81">
        <v>7</v>
      </c>
      <c r="F8" s="81" t="s">
        <v>37</v>
      </c>
      <c r="G8" s="81" t="s">
        <v>59</v>
      </c>
      <c r="H8" s="82" t="s">
        <v>60</v>
      </c>
      <c r="I8" s="83" t="s">
        <v>168</v>
      </c>
      <c r="J8" s="84" t="s">
        <v>41</v>
      </c>
      <c r="K8" s="85" t="s">
        <v>42</v>
      </c>
      <c r="L8" s="86">
        <v>478000</v>
      </c>
      <c r="M8" s="86">
        <v>436461</v>
      </c>
      <c r="N8" s="80">
        <v>44403</v>
      </c>
      <c r="O8" s="80">
        <v>44433</v>
      </c>
      <c r="P8" s="80" t="str">
        <f t="shared" si="0"/>
        <v>Tarde</v>
      </c>
      <c r="Q8" s="80" t="s">
        <v>43</v>
      </c>
      <c r="R8" s="80" t="str">
        <f t="shared" si="1"/>
        <v>N/A</v>
      </c>
      <c r="S8" s="80" t="str">
        <f t="shared" si="2"/>
        <v>A tiempo</v>
      </c>
      <c r="T8" s="81" t="str">
        <f t="shared" si="3"/>
        <v/>
      </c>
      <c r="U8" s="81">
        <v>140</v>
      </c>
      <c r="V8" s="87" t="str">
        <f t="shared" si="4"/>
        <v>No cumple</v>
      </c>
      <c r="W8" s="88">
        <v>44531</v>
      </c>
      <c r="X8" s="79">
        <v>44537</v>
      </c>
      <c r="Y8" s="81" t="str">
        <f t="shared" si="5"/>
        <v/>
      </c>
      <c r="Z8" s="80">
        <v>44773</v>
      </c>
      <c r="AA8" s="80">
        <f t="shared" ref="AA8" si="8">Z8</f>
        <v>44773</v>
      </c>
      <c r="AB8" s="19">
        <f t="shared" si="6"/>
        <v>0</v>
      </c>
      <c r="AC8" s="19">
        <v>2022</v>
      </c>
      <c r="AD8" s="23"/>
      <c r="AE8" s="24"/>
      <c r="AF8" s="24"/>
      <c r="AG8" s="19">
        <v>2</v>
      </c>
      <c r="AH8" s="19" t="s">
        <v>61</v>
      </c>
    </row>
    <row r="9" spans="1:35" ht="30" customHeight="1" x14ac:dyDescent="0.35">
      <c r="A9" s="10">
        <v>5286</v>
      </c>
      <c r="B9" s="11" t="s">
        <v>34</v>
      </c>
      <c r="C9" s="11" t="s">
        <v>35</v>
      </c>
      <c r="D9" s="11" t="s">
        <v>36</v>
      </c>
      <c r="E9" s="25">
        <v>8</v>
      </c>
      <c r="F9" s="26" t="s">
        <v>52</v>
      </c>
      <c r="G9" s="26" t="s">
        <v>62</v>
      </c>
      <c r="H9" s="44" t="s">
        <v>63</v>
      </c>
      <c r="I9" s="55" t="s">
        <v>69</v>
      </c>
      <c r="J9" s="27" t="s">
        <v>49</v>
      </c>
      <c r="K9" s="56" t="s">
        <v>42</v>
      </c>
      <c r="L9" s="57">
        <v>169000</v>
      </c>
      <c r="M9" s="57">
        <v>169000</v>
      </c>
      <c r="N9" s="28">
        <v>44834</v>
      </c>
      <c r="O9" s="28"/>
      <c r="P9" s="28" t="str">
        <f t="shared" si="0"/>
        <v>A tiempo</v>
      </c>
      <c r="Q9" s="28">
        <v>44819</v>
      </c>
      <c r="R9" s="28"/>
      <c r="S9" s="28" t="str">
        <f t="shared" si="2"/>
        <v>A tiempo</v>
      </c>
      <c r="T9" s="26">
        <f t="shared" si="3"/>
        <v>0</v>
      </c>
      <c r="U9" s="26">
        <v>140</v>
      </c>
      <c r="V9" s="58" t="str">
        <f t="shared" si="4"/>
        <v>Cumple</v>
      </c>
      <c r="W9" s="29">
        <v>44835</v>
      </c>
      <c r="X9" s="30"/>
      <c r="Y9" s="26">
        <f t="shared" si="5"/>
        <v>0</v>
      </c>
      <c r="Z9" s="28">
        <v>44926</v>
      </c>
      <c r="AA9" s="28"/>
      <c r="AB9" s="26">
        <f t="shared" si="6"/>
        <v>-44926</v>
      </c>
      <c r="AC9" s="59">
        <v>2022</v>
      </c>
      <c r="AD9" s="65"/>
      <c r="AE9" s="31"/>
      <c r="AF9" s="31"/>
      <c r="AG9" s="26">
        <v>2</v>
      </c>
      <c r="AH9" s="26" t="s">
        <v>61</v>
      </c>
    </row>
    <row r="10" spans="1:35" ht="30" customHeight="1" x14ac:dyDescent="0.35">
      <c r="A10" s="10">
        <v>5286</v>
      </c>
      <c r="B10" s="11" t="s">
        <v>34</v>
      </c>
      <c r="C10" s="11" t="s">
        <v>35</v>
      </c>
      <c r="D10" s="11" t="s">
        <v>36</v>
      </c>
      <c r="E10" s="25">
        <v>9</v>
      </c>
      <c r="F10" s="26" t="s">
        <v>64</v>
      </c>
      <c r="G10" s="26" t="s">
        <v>65</v>
      </c>
      <c r="H10" s="44" t="s">
        <v>66</v>
      </c>
      <c r="I10" s="55" t="s">
        <v>69</v>
      </c>
      <c r="J10" s="27" t="s">
        <v>41</v>
      </c>
      <c r="K10" s="56" t="s">
        <v>42</v>
      </c>
      <c r="L10" s="57">
        <v>38000</v>
      </c>
      <c r="M10" s="57">
        <v>38000</v>
      </c>
      <c r="N10" s="28">
        <v>44834</v>
      </c>
      <c r="O10" s="28"/>
      <c r="P10" s="28" t="str">
        <f t="shared" si="0"/>
        <v>A tiempo</v>
      </c>
      <c r="Q10" s="28" t="s">
        <v>43</v>
      </c>
      <c r="R10" s="28" t="str">
        <f t="shared" si="1"/>
        <v>N/A</v>
      </c>
      <c r="S10" s="28" t="str">
        <f t="shared" si="2"/>
        <v>A tiempo</v>
      </c>
      <c r="T10" s="26" t="str">
        <f t="shared" si="3"/>
        <v/>
      </c>
      <c r="U10" s="26">
        <v>60</v>
      </c>
      <c r="V10" s="58" t="str">
        <f t="shared" si="4"/>
        <v>No cumple</v>
      </c>
      <c r="W10" s="29">
        <v>44866</v>
      </c>
      <c r="X10" s="30"/>
      <c r="Y10" s="26" t="str">
        <f t="shared" si="5"/>
        <v/>
      </c>
      <c r="Z10" s="28">
        <v>44926</v>
      </c>
      <c r="AA10" s="28"/>
      <c r="AB10" s="26">
        <f t="shared" si="6"/>
        <v>-44926</v>
      </c>
      <c r="AC10" s="59">
        <v>2022</v>
      </c>
      <c r="AD10" s="65"/>
      <c r="AE10" s="31"/>
      <c r="AF10" s="31"/>
      <c r="AG10" s="26">
        <v>2</v>
      </c>
      <c r="AH10" s="26" t="s">
        <v>61</v>
      </c>
    </row>
    <row r="11" spans="1:35" ht="30" customHeight="1" x14ac:dyDescent="0.35">
      <c r="A11" s="10">
        <v>5286</v>
      </c>
      <c r="B11" s="11" t="s">
        <v>34</v>
      </c>
      <c r="C11" s="11" t="s">
        <v>35</v>
      </c>
      <c r="D11" s="11" t="s">
        <v>36</v>
      </c>
      <c r="E11" s="25">
        <v>10</v>
      </c>
      <c r="F11" s="26" t="s">
        <v>37</v>
      </c>
      <c r="G11" s="26" t="s">
        <v>67</v>
      </c>
      <c r="H11" s="44" t="s">
        <v>68</v>
      </c>
      <c r="I11" s="55" t="s">
        <v>69</v>
      </c>
      <c r="J11" s="27"/>
      <c r="K11" s="56"/>
      <c r="L11" s="57"/>
      <c r="M11" s="57"/>
      <c r="N11" s="28"/>
      <c r="O11" s="28"/>
      <c r="P11" s="28"/>
      <c r="Q11" s="28"/>
      <c r="R11" s="28"/>
      <c r="S11" s="28"/>
      <c r="T11" s="26"/>
      <c r="U11" s="26"/>
      <c r="V11" s="58"/>
      <c r="W11" s="29"/>
      <c r="X11" s="30"/>
      <c r="Y11" s="26"/>
      <c r="Z11" s="28"/>
      <c r="AA11" s="28"/>
      <c r="AB11" s="26"/>
      <c r="AC11" s="59"/>
      <c r="AD11" s="65" t="s">
        <v>169</v>
      </c>
      <c r="AE11" s="31"/>
      <c r="AF11" s="31"/>
      <c r="AG11" s="26"/>
      <c r="AH11" s="26"/>
      <c r="AI11" t="s">
        <v>70</v>
      </c>
    </row>
    <row r="12" spans="1:35" ht="30" customHeight="1" x14ac:dyDescent="0.35">
      <c r="A12" s="10">
        <v>5286</v>
      </c>
      <c r="B12" s="11" t="s">
        <v>34</v>
      </c>
      <c r="C12" s="11" t="s">
        <v>35</v>
      </c>
      <c r="D12" s="11" t="s">
        <v>36</v>
      </c>
      <c r="E12" s="19">
        <v>11</v>
      </c>
      <c r="F12" s="19" t="s">
        <v>37</v>
      </c>
      <c r="G12" s="19" t="s">
        <v>71</v>
      </c>
      <c r="H12" s="43" t="s">
        <v>72</v>
      </c>
      <c r="I12" s="46" t="s">
        <v>87</v>
      </c>
      <c r="J12" s="77" t="s">
        <v>41</v>
      </c>
      <c r="K12" s="47" t="s">
        <v>42</v>
      </c>
      <c r="L12" s="48">
        <v>405000</v>
      </c>
      <c r="M12" s="48">
        <v>377497</v>
      </c>
      <c r="N12" s="20">
        <v>44587</v>
      </c>
      <c r="O12" s="20">
        <v>44594</v>
      </c>
      <c r="P12" s="20" t="str">
        <f t="shared" ref="P12:P52" si="9">IF(N12&lt;O12,"Tarde","A tiempo")</f>
        <v>Tarde</v>
      </c>
      <c r="Q12" s="20" t="s">
        <v>43</v>
      </c>
      <c r="R12" s="20" t="str">
        <f t="shared" ref="R12:R27" si="10">Q12</f>
        <v>N/A</v>
      </c>
      <c r="S12" s="20" t="str">
        <f t="shared" ref="S12:S52" si="11">IF(Q12&lt;R12,"Tarde","A tiempo")</f>
        <v>A tiempo</v>
      </c>
      <c r="T12" s="19" t="str">
        <f t="shared" ref="T12:T52" si="12">IFERROR(R12-O12, "")</f>
        <v/>
      </c>
      <c r="U12" s="19">
        <v>140</v>
      </c>
      <c r="V12" s="49" t="str">
        <f t="shared" ref="V12:V52" si="13">IF(T12&lt;U12,"Cumple","No cumple")</f>
        <v>No cumple</v>
      </c>
      <c r="W12" s="21">
        <v>44727</v>
      </c>
      <c r="X12" s="79">
        <v>44735</v>
      </c>
      <c r="Y12" s="19" t="str">
        <f t="shared" ref="Y12:Y52" si="14">IFERROR(X12-R12, "")</f>
        <v/>
      </c>
      <c r="Z12" s="20">
        <v>44910</v>
      </c>
      <c r="AA12" s="80">
        <v>44911</v>
      </c>
      <c r="AB12" s="19">
        <f t="shared" ref="AB12:AB52" si="15">IFERROR(AA12-Z12, "")</f>
        <v>1</v>
      </c>
      <c r="AC12" s="19">
        <v>2022</v>
      </c>
      <c r="AD12" s="23"/>
      <c r="AE12" s="24"/>
      <c r="AF12" s="24"/>
      <c r="AG12" s="19">
        <v>2</v>
      </c>
      <c r="AH12" s="19" t="s">
        <v>73</v>
      </c>
    </row>
    <row r="13" spans="1:35" ht="30" customHeight="1" x14ac:dyDescent="0.35">
      <c r="A13" s="10">
        <v>5286</v>
      </c>
      <c r="B13" s="11" t="s">
        <v>34</v>
      </c>
      <c r="C13" s="11" t="s">
        <v>35</v>
      </c>
      <c r="D13" s="11" t="s">
        <v>36</v>
      </c>
      <c r="E13" s="19">
        <v>12</v>
      </c>
      <c r="F13" s="19" t="s">
        <v>37</v>
      </c>
      <c r="G13" s="19" t="s">
        <v>74</v>
      </c>
      <c r="H13" s="43" t="s">
        <v>75</v>
      </c>
      <c r="I13" s="46" t="s">
        <v>87</v>
      </c>
      <c r="J13" s="77" t="s">
        <v>41</v>
      </c>
      <c r="K13" s="47" t="s">
        <v>42</v>
      </c>
      <c r="L13" s="48">
        <v>215000</v>
      </c>
      <c r="M13" s="48">
        <v>187580</v>
      </c>
      <c r="N13" s="20">
        <v>44620</v>
      </c>
      <c r="O13" s="20">
        <v>44636</v>
      </c>
      <c r="P13" s="20" t="str">
        <f t="shared" si="9"/>
        <v>Tarde</v>
      </c>
      <c r="Q13" s="20" t="s">
        <v>43</v>
      </c>
      <c r="R13" s="20" t="str">
        <f t="shared" si="10"/>
        <v>N/A</v>
      </c>
      <c r="S13" s="20" t="str">
        <f t="shared" si="11"/>
        <v>A tiempo</v>
      </c>
      <c r="T13" s="19" t="str">
        <f t="shared" si="12"/>
        <v/>
      </c>
      <c r="U13" s="19">
        <v>140</v>
      </c>
      <c r="V13" s="49" t="str">
        <f t="shared" si="13"/>
        <v>No cumple</v>
      </c>
      <c r="W13" s="21">
        <v>44743</v>
      </c>
      <c r="X13" s="79">
        <v>44775</v>
      </c>
      <c r="Y13" s="19" t="str">
        <f t="shared" si="14"/>
        <v/>
      </c>
      <c r="Z13" s="20">
        <v>44910</v>
      </c>
      <c r="AA13" s="80">
        <v>44926</v>
      </c>
      <c r="AB13" s="19">
        <f t="shared" si="15"/>
        <v>16</v>
      </c>
      <c r="AC13" s="19">
        <v>2022</v>
      </c>
      <c r="AD13" s="23"/>
      <c r="AE13" s="24"/>
      <c r="AF13" s="24"/>
      <c r="AG13" s="19">
        <v>2</v>
      </c>
      <c r="AH13" s="19" t="s">
        <v>73</v>
      </c>
    </row>
    <row r="14" spans="1:35" ht="30" customHeight="1" x14ac:dyDescent="0.35">
      <c r="A14" s="10">
        <v>5286</v>
      </c>
      <c r="B14" s="11" t="s">
        <v>34</v>
      </c>
      <c r="C14" s="11" t="s">
        <v>35</v>
      </c>
      <c r="D14" s="11" t="s">
        <v>36</v>
      </c>
      <c r="E14" s="19">
        <v>13</v>
      </c>
      <c r="F14" s="19" t="s">
        <v>76</v>
      </c>
      <c r="G14" s="19" t="s">
        <v>77</v>
      </c>
      <c r="H14" s="43" t="s">
        <v>78</v>
      </c>
      <c r="I14" s="46" t="s">
        <v>87</v>
      </c>
      <c r="J14" s="77" t="s">
        <v>41</v>
      </c>
      <c r="K14" s="47" t="s">
        <v>42</v>
      </c>
      <c r="L14" s="48">
        <v>6000</v>
      </c>
      <c r="M14" s="48">
        <v>4304</v>
      </c>
      <c r="N14" s="20">
        <v>44768</v>
      </c>
      <c r="O14" s="20">
        <v>44685</v>
      </c>
      <c r="P14" s="20" t="str">
        <f t="shared" si="9"/>
        <v>A tiempo</v>
      </c>
      <c r="Q14" s="20" t="s">
        <v>43</v>
      </c>
      <c r="R14" s="20" t="str">
        <f t="shared" si="10"/>
        <v>N/A</v>
      </c>
      <c r="S14" s="20" t="str">
        <f t="shared" si="11"/>
        <v>A tiempo</v>
      </c>
      <c r="T14" s="19" t="str">
        <f t="shared" si="12"/>
        <v/>
      </c>
      <c r="U14" s="19">
        <v>60</v>
      </c>
      <c r="V14" s="49" t="str">
        <f t="shared" si="13"/>
        <v>No cumple</v>
      </c>
      <c r="W14" s="21">
        <v>44823</v>
      </c>
      <c r="X14" s="79">
        <v>44827</v>
      </c>
      <c r="Y14" s="19" t="str">
        <f t="shared" si="14"/>
        <v/>
      </c>
      <c r="Z14" s="20">
        <v>44849</v>
      </c>
      <c r="AA14" s="80"/>
      <c r="AB14" s="19">
        <f t="shared" si="15"/>
        <v>-44849</v>
      </c>
      <c r="AC14" s="19">
        <v>2022</v>
      </c>
      <c r="AD14" s="23"/>
      <c r="AE14" s="24"/>
      <c r="AF14" s="24"/>
      <c r="AG14" s="19">
        <v>2</v>
      </c>
      <c r="AH14" s="19" t="s">
        <v>73</v>
      </c>
    </row>
    <row r="15" spans="1:35" ht="30" customHeight="1" x14ac:dyDescent="0.35">
      <c r="A15" s="10">
        <v>5286</v>
      </c>
      <c r="B15" s="11" t="s">
        <v>34</v>
      </c>
      <c r="C15" s="11" t="s">
        <v>35</v>
      </c>
      <c r="D15" s="11" t="s">
        <v>36</v>
      </c>
      <c r="E15" s="19">
        <v>14</v>
      </c>
      <c r="F15" s="19" t="s">
        <v>64</v>
      </c>
      <c r="G15" s="19" t="s">
        <v>79</v>
      </c>
      <c r="H15" s="43" t="s">
        <v>80</v>
      </c>
      <c r="I15" s="46" t="s">
        <v>87</v>
      </c>
      <c r="J15" s="47" t="s">
        <v>41</v>
      </c>
      <c r="K15" s="47" t="s">
        <v>42</v>
      </c>
      <c r="L15" s="48">
        <v>11000</v>
      </c>
      <c r="M15" s="48">
        <v>10312</v>
      </c>
      <c r="N15" s="20">
        <v>44594</v>
      </c>
      <c r="O15" s="20">
        <v>44588</v>
      </c>
      <c r="P15" s="20" t="str">
        <f t="shared" si="9"/>
        <v>A tiempo</v>
      </c>
      <c r="Q15" s="20" t="s">
        <v>43</v>
      </c>
      <c r="R15" s="20" t="str">
        <f t="shared" si="10"/>
        <v>N/A</v>
      </c>
      <c r="S15" s="20" t="str">
        <f t="shared" si="11"/>
        <v>A tiempo</v>
      </c>
      <c r="T15" s="19" t="str">
        <f t="shared" si="12"/>
        <v/>
      </c>
      <c r="U15" s="19">
        <v>60</v>
      </c>
      <c r="V15" s="49" t="str">
        <f t="shared" si="13"/>
        <v>No cumple</v>
      </c>
      <c r="W15" s="21">
        <v>44607</v>
      </c>
      <c r="X15" s="79">
        <v>44629</v>
      </c>
      <c r="Y15" s="19" t="str">
        <f t="shared" si="14"/>
        <v/>
      </c>
      <c r="Z15" s="20">
        <v>44926</v>
      </c>
      <c r="AA15" s="80">
        <f t="shared" ref="AA15:AA52" si="16">Z15</f>
        <v>44926</v>
      </c>
      <c r="AB15" s="19">
        <f t="shared" si="15"/>
        <v>0</v>
      </c>
      <c r="AC15" s="19">
        <v>2022</v>
      </c>
      <c r="AD15" s="23"/>
      <c r="AE15" s="24"/>
      <c r="AF15" s="24"/>
      <c r="AG15" s="19">
        <v>2</v>
      </c>
      <c r="AH15" s="19" t="s">
        <v>73</v>
      </c>
    </row>
    <row r="16" spans="1:35" ht="30" customHeight="1" x14ac:dyDescent="0.35">
      <c r="A16" s="10">
        <v>5286</v>
      </c>
      <c r="B16" s="11" t="s">
        <v>34</v>
      </c>
      <c r="C16" s="11" t="s">
        <v>35</v>
      </c>
      <c r="D16" s="11" t="s">
        <v>36</v>
      </c>
      <c r="E16" s="19">
        <v>15</v>
      </c>
      <c r="F16" s="19" t="s">
        <v>52</v>
      </c>
      <c r="G16" s="19" t="s">
        <v>81</v>
      </c>
      <c r="H16" s="43" t="s">
        <v>82</v>
      </c>
      <c r="I16" s="46" t="s">
        <v>87</v>
      </c>
      <c r="J16" s="47" t="s">
        <v>55</v>
      </c>
      <c r="K16" s="47" t="s">
        <v>42</v>
      </c>
      <c r="L16" s="48">
        <v>17000</v>
      </c>
      <c r="M16" s="48">
        <v>16784</v>
      </c>
      <c r="N16" s="20">
        <v>44587</v>
      </c>
      <c r="O16" s="20">
        <v>44594</v>
      </c>
      <c r="P16" s="20" t="str">
        <f t="shared" si="9"/>
        <v>Tarde</v>
      </c>
      <c r="Q16" s="20" t="s">
        <v>43</v>
      </c>
      <c r="R16" s="20" t="str">
        <f t="shared" si="10"/>
        <v>N/A</v>
      </c>
      <c r="S16" s="20" t="str">
        <f t="shared" si="11"/>
        <v>A tiempo</v>
      </c>
      <c r="T16" s="19" t="str">
        <f t="shared" si="12"/>
        <v/>
      </c>
      <c r="U16" s="19">
        <v>60</v>
      </c>
      <c r="V16" s="49" t="str">
        <f t="shared" si="13"/>
        <v>No cumple</v>
      </c>
      <c r="W16" s="21">
        <v>44607</v>
      </c>
      <c r="X16" s="79">
        <v>44615</v>
      </c>
      <c r="Y16" s="19" t="str">
        <f t="shared" si="14"/>
        <v/>
      </c>
      <c r="Z16" s="20">
        <v>44926</v>
      </c>
      <c r="AA16" s="80">
        <f t="shared" si="16"/>
        <v>44926</v>
      </c>
      <c r="AB16" s="19">
        <f t="shared" si="15"/>
        <v>0</v>
      </c>
      <c r="AC16" s="19">
        <v>2022</v>
      </c>
      <c r="AD16" s="23"/>
      <c r="AE16" s="24"/>
      <c r="AF16" s="24"/>
      <c r="AG16" s="19">
        <v>2</v>
      </c>
      <c r="AH16" s="19" t="s">
        <v>83</v>
      </c>
    </row>
    <row r="17" spans="1:35" ht="30" customHeight="1" x14ac:dyDescent="0.35">
      <c r="A17" s="32">
        <v>5286</v>
      </c>
      <c r="B17" s="33" t="s">
        <v>34</v>
      </c>
      <c r="C17" s="33" t="s">
        <v>35</v>
      </c>
      <c r="D17" s="33" t="s">
        <v>36</v>
      </c>
      <c r="E17" s="32">
        <v>16</v>
      </c>
      <c r="F17" s="33" t="s">
        <v>84</v>
      </c>
      <c r="G17" s="33" t="s">
        <v>85</v>
      </c>
      <c r="H17" s="45" t="s">
        <v>86</v>
      </c>
      <c r="I17" s="60" t="s">
        <v>168</v>
      </c>
      <c r="J17" s="39" t="s">
        <v>88</v>
      </c>
      <c r="K17" s="61" t="s">
        <v>42</v>
      </c>
      <c r="L17" s="62">
        <v>700</v>
      </c>
      <c r="M17" s="62">
        <v>728</v>
      </c>
      <c r="N17" s="34" t="s">
        <v>43</v>
      </c>
      <c r="O17" s="34" t="str">
        <f t="shared" ref="O17:O45" si="17">N17</f>
        <v>N/A</v>
      </c>
      <c r="P17" s="34" t="str">
        <f t="shared" si="9"/>
        <v>A tiempo</v>
      </c>
      <c r="Q17" s="34" t="s">
        <v>43</v>
      </c>
      <c r="R17" s="34" t="str">
        <f t="shared" si="10"/>
        <v>N/A</v>
      </c>
      <c r="S17" s="34" t="str">
        <f t="shared" si="11"/>
        <v>A tiempo</v>
      </c>
      <c r="T17" s="33" t="str">
        <f t="shared" si="12"/>
        <v/>
      </c>
      <c r="U17" s="33">
        <v>20</v>
      </c>
      <c r="V17" s="63" t="str">
        <f t="shared" si="13"/>
        <v>No cumple</v>
      </c>
      <c r="W17" s="35">
        <v>44555</v>
      </c>
      <c r="X17" s="36">
        <f t="shared" ref="X17:X27" si="18">W17-22</f>
        <v>44533</v>
      </c>
      <c r="Y17" s="33" t="str">
        <f t="shared" si="14"/>
        <v/>
      </c>
      <c r="Z17" s="34">
        <v>44561</v>
      </c>
      <c r="AA17" s="34">
        <f t="shared" si="16"/>
        <v>44561</v>
      </c>
      <c r="AB17" s="33">
        <f t="shared" si="15"/>
        <v>0</v>
      </c>
      <c r="AC17" s="33">
        <v>2021</v>
      </c>
      <c r="AD17" s="37"/>
      <c r="AE17" s="38"/>
      <c r="AF17" s="38"/>
      <c r="AG17" s="33">
        <v>3</v>
      </c>
      <c r="AH17" s="33" t="s">
        <v>89</v>
      </c>
    </row>
    <row r="18" spans="1:35" ht="30" customHeight="1" x14ac:dyDescent="0.35">
      <c r="A18" s="32">
        <v>5286</v>
      </c>
      <c r="B18" s="33" t="s">
        <v>34</v>
      </c>
      <c r="C18" s="33" t="s">
        <v>35</v>
      </c>
      <c r="D18" s="33" t="s">
        <v>36</v>
      </c>
      <c r="E18" s="32">
        <v>17</v>
      </c>
      <c r="F18" s="33" t="s">
        <v>84</v>
      </c>
      <c r="G18" s="33" t="s">
        <v>90</v>
      </c>
      <c r="H18" s="45" t="s">
        <v>91</v>
      </c>
      <c r="I18" s="60" t="s">
        <v>168</v>
      </c>
      <c r="J18" s="39" t="s">
        <v>88</v>
      </c>
      <c r="K18" s="61" t="s">
        <v>42</v>
      </c>
      <c r="L18" s="62">
        <v>700</v>
      </c>
      <c r="M18" s="62">
        <v>728</v>
      </c>
      <c r="N18" s="34" t="s">
        <v>43</v>
      </c>
      <c r="O18" s="34" t="str">
        <f t="shared" si="17"/>
        <v>N/A</v>
      </c>
      <c r="P18" s="34" t="str">
        <f t="shared" si="9"/>
        <v>A tiempo</v>
      </c>
      <c r="Q18" s="34" t="s">
        <v>43</v>
      </c>
      <c r="R18" s="34" t="str">
        <f t="shared" si="10"/>
        <v>N/A</v>
      </c>
      <c r="S18" s="34" t="str">
        <f t="shared" si="11"/>
        <v>A tiempo</v>
      </c>
      <c r="T18" s="33" t="str">
        <f t="shared" si="12"/>
        <v/>
      </c>
      <c r="U18" s="33">
        <v>20</v>
      </c>
      <c r="V18" s="63" t="str">
        <f t="shared" si="13"/>
        <v>No cumple</v>
      </c>
      <c r="W18" s="35">
        <v>44555</v>
      </c>
      <c r="X18" s="36">
        <f t="shared" si="18"/>
        <v>44533</v>
      </c>
      <c r="Y18" s="33" t="str">
        <f t="shared" si="14"/>
        <v/>
      </c>
      <c r="Z18" s="34">
        <v>44561</v>
      </c>
      <c r="AA18" s="34">
        <f t="shared" si="16"/>
        <v>44561</v>
      </c>
      <c r="AB18" s="33">
        <f t="shared" si="15"/>
        <v>0</v>
      </c>
      <c r="AC18" s="33">
        <v>2021</v>
      </c>
      <c r="AD18" s="37"/>
      <c r="AE18" s="38"/>
      <c r="AF18" s="38"/>
      <c r="AG18" s="33">
        <v>3</v>
      </c>
      <c r="AH18" s="33" t="s">
        <v>89</v>
      </c>
    </row>
    <row r="19" spans="1:35" ht="30" customHeight="1" x14ac:dyDescent="0.35">
      <c r="A19" s="32">
        <v>5286</v>
      </c>
      <c r="B19" s="33" t="s">
        <v>34</v>
      </c>
      <c r="C19" s="33" t="s">
        <v>35</v>
      </c>
      <c r="D19" s="33" t="s">
        <v>36</v>
      </c>
      <c r="E19" s="32">
        <v>18</v>
      </c>
      <c r="F19" s="33" t="s">
        <v>84</v>
      </c>
      <c r="G19" s="33" t="s">
        <v>92</v>
      </c>
      <c r="H19" s="45" t="s">
        <v>93</v>
      </c>
      <c r="I19" s="60" t="s">
        <v>168</v>
      </c>
      <c r="J19" s="39" t="s">
        <v>88</v>
      </c>
      <c r="K19" s="61" t="s">
        <v>42</v>
      </c>
      <c r="L19" s="62">
        <v>700</v>
      </c>
      <c r="M19" s="62">
        <v>728</v>
      </c>
      <c r="N19" s="34" t="s">
        <v>43</v>
      </c>
      <c r="O19" s="34" t="str">
        <f t="shared" si="17"/>
        <v>N/A</v>
      </c>
      <c r="P19" s="34" t="str">
        <f t="shared" si="9"/>
        <v>A tiempo</v>
      </c>
      <c r="Q19" s="34" t="s">
        <v>43</v>
      </c>
      <c r="R19" s="34" t="str">
        <f t="shared" si="10"/>
        <v>N/A</v>
      </c>
      <c r="S19" s="34" t="str">
        <f t="shared" si="11"/>
        <v>A tiempo</v>
      </c>
      <c r="T19" s="33" t="str">
        <f t="shared" si="12"/>
        <v/>
      </c>
      <c r="U19" s="33">
        <v>20</v>
      </c>
      <c r="V19" s="63" t="str">
        <f t="shared" si="13"/>
        <v>No cumple</v>
      </c>
      <c r="W19" s="35">
        <v>44555</v>
      </c>
      <c r="X19" s="36">
        <f t="shared" si="18"/>
        <v>44533</v>
      </c>
      <c r="Y19" s="33" t="str">
        <f t="shared" si="14"/>
        <v/>
      </c>
      <c r="Z19" s="34">
        <v>44561</v>
      </c>
      <c r="AA19" s="34">
        <f t="shared" si="16"/>
        <v>44561</v>
      </c>
      <c r="AB19" s="33">
        <f t="shared" si="15"/>
        <v>0</v>
      </c>
      <c r="AC19" s="33">
        <v>2021</v>
      </c>
      <c r="AD19" s="37"/>
      <c r="AE19" s="38"/>
      <c r="AF19" s="38"/>
      <c r="AG19" s="33">
        <v>3</v>
      </c>
      <c r="AH19" s="33" t="s">
        <v>89</v>
      </c>
    </row>
    <row r="20" spans="1:35" ht="30" customHeight="1" x14ac:dyDescent="0.35">
      <c r="A20" s="32">
        <v>5286</v>
      </c>
      <c r="B20" s="33" t="s">
        <v>34</v>
      </c>
      <c r="C20" s="33" t="s">
        <v>35</v>
      </c>
      <c r="D20" s="33" t="s">
        <v>36</v>
      </c>
      <c r="E20" s="32">
        <v>19</v>
      </c>
      <c r="F20" s="33" t="s">
        <v>84</v>
      </c>
      <c r="G20" s="33" t="s">
        <v>94</v>
      </c>
      <c r="H20" s="45" t="s">
        <v>95</v>
      </c>
      <c r="I20" s="60" t="s">
        <v>168</v>
      </c>
      <c r="J20" s="39" t="s">
        <v>88</v>
      </c>
      <c r="K20" s="61" t="s">
        <v>42</v>
      </c>
      <c r="L20" s="62">
        <v>500</v>
      </c>
      <c r="M20" s="62">
        <v>524</v>
      </c>
      <c r="N20" s="34" t="s">
        <v>43</v>
      </c>
      <c r="O20" s="34" t="str">
        <f t="shared" si="17"/>
        <v>N/A</v>
      </c>
      <c r="P20" s="34" t="str">
        <f t="shared" si="9"/>
        <v>A tiempo</v>
      </c>
      <c r="Q20" s="34" t="s">
        <v>43</v>
      </c>
      <c r="R20" s="34" t="str">
        <f t="shared" si="10"/>
        <v>N/A</v>
      </c>
      <c r="S20" s="34" t="str">
        <f t="shared" si="11"/>
        <v>A tiempo</v>
      </c>
      <c r="T20" s="33" t="str">
        <f t="shared" si="12"/>
        <v/>
      </c>
      <c r="U20" s="33">
        <v>20</v>
      </c>
      <c r="V20" s="63" t="str">
        <f t="shared" si="13"/>
        <v>No cumple</v>
      </c>
      <c r="W20" s="35">
        <v>44555</v>
      </c>
      <c r="X20" s="36">
        <f t="shared" si="18"/>
        <v>44533</v>
      </c>
      <c r="Y20" s="33" t="str">
        <f t="shared" si="14"/>
        <v/>
      </c>
      <c r="Z20" s="34">
        <v>44561</v>
      </c>
      <c r="AA20" s="34">
        <f t="shared" si="16"/>
        <v>44561</v>
      </c>
      <c r="AB20" s="33">
        <f t="shared" si="15"/>
        <v>0</v>
      </c>
      <c r="AC20" s="33">
        <v>2021</v>
      </c>
      <c r="AD20" s="37"/>
      <c r="AE20" s="38"/>
      <c r="AF20" s="38"/>
      <c r="AG20" s="33">
        <v>3</v>
      </c>
      <c r="AH20" s="33" t="s">
        <v>89</v>
      </c>
    </row>
    <row r="21" spans="1:35" ht="30" customHeight="1" x14ac:dyDescent="0.35">
      <c r="A21" s="32">
        <v>5286</v>
      </c>
      <c r="B21" s="33" t="s">
        <v>34</v>
      </c>
      <c r="C21" s="33" t="s">
        <v>35</v>
      </c>
      <c r="D21" s="33" t="s">
        <v>36</v>
      </c>
      <c r="E21" s="32">
        <v>20</v>
      </c>
      <c r="F21" s="33" t="s">
        <v>84</v>
      </c>
      <c r="G21" s="33" t="s">
        <v>96</v>
      </c>
      <c r="H21" s="45" t="s">
        <v>97</v>
      </c>
      <c r="I21" s="60" t="s">
        <v>168</v>
      </c>
      <c r="J21" s="39" t="s">
        <v>88</v>
      </c>
      <c r="K21" s="61" t="s">
        <v>42</v>
      </c>
      <c r="L21" s="62">
        <v>700</v>
      </c>
      <c r="M21" s="62">
        <v>728</v>
      </c>
      <c r="N21" s="34" t="s">
        <v>43</v>
      </c>
      <c r="O21" s="34" t="str">
        <f t="shared" si="17"/>
        <v>N/A</v>
      </c>
      <c r="P21" s="34" t="str">
        <f t="shared" si="9"/>
        <v>A tiempo</v>
      </c>
      <c r="Q21" s="34" t="s">
        <v>43</v>
      </c>
      <c r="R21" s="34" t="str">
        <f t="shared" si="10"/>
        <v>N/A</v>
      </c>
      <c r="S21" s="34" t="str">
        <f t="shared" si="11"/>
        <v>A tiempo</v>
      </c>
      <c r="T21" s="33" t="str">
        <f t="shared" si="12"/>
        <v/>
      </c>
      <c r="U21" s="33">
        <v>20</v>
      </c>
      <c r="V21" s="63" t="str">
        <f t="shared" si="13"/>
        <v>No cumple</v>
      </c>
      <c r="W21" s="35">
        <v>44555</v>
      </c>
      <c r="X21" s="36">
        <f t="shared" si="18"/>
        <v>44533</v>
      </c>
      <c r="Y21" s="33" t="str">
        <f t="shared" si="14"/>
        <v/>
      </c>
      <c r="Z21" s="34">
        <v>44561</v>
      </c>
      <c r="AA21" s="34">
        <f t="shared" si="16"/>
        <v>44561</v>
      </c>
      <c r="AB21" s="33">
        <f t="shared" si="15"/>
        <v>0</v>
      </c>
      <c r="AC21" s="33">
        <v>2021</v>
      </c>
      <c r="AD21" s="37"/>
      <c r="AE21" s="38"/>
      <c r="AF21" s="38"/>
      <c r="AG21" s="33">
        <v>3</v>
      </c>
      <c r="AH21" s="33" t="s">
        <v>89</v>
      </c>
    </row>
    <row r="22" spans="1:35" ht="39" x14ac:dyDescent="0.35">
      <c r="A22" s="32">
        <v>5286</v>
      </c>
      <c r="B22" s="33" t="s">
        <v>34</v>
      </c>
      <c r="C22" s="33" t="s">
        <v>35</v>
      </c>
      <c r="D22" s="33" t="s">
        <v>36</v>
      </c>
      <c r="E22" s="32">
        <v>21</v>
      </c>
      <c r="F22" s="33" t="s">
        <v>84</v>
      </c>
      <c r="G22" s="33" t="s">
        <v>98</v>
      </c>
      <c r="H22" s="45" t="s">
        <v>99</v>
      </c>
      <c r="I22" s="60" t="s">
        <v>168</v>
      </c>
      <c r="J22" s="39" t="s">
        <v>88</v>
      </c>
      <c r="K22" s="61" t="s">
        <v>42</v>
      </c>
      <c r="L22" s="62">
        <v>1000</v>
      </c>
      <c r="M22" s="62">
        <v>982</v>
      </c>
      <c r="N22" s="34" t="s">
        <v>43</v>
      </c>
      <c r="O22" s="34" t="str">
        <f t="shared" si="17"/>
        <v>N/A</v>
      </c>
      <c r="P22" s="34" t="str">
        <f t="shared" si="9"/>
        <v>A tiempo</v>
      </c>
      <c r="Q22" s="34" t="s">
        <v>43</v>
      </c>
      <c r="R22" s="34" t="str">
        <f t="shared" si="10"/>
        <v>N/A</v>
      </c>
      <c r="S22" s="34" t="str">
        <f t="shared" si="11"/>
        <v>A tiempo</v>
      </c>
      <c r="T22" s="33" t="str">
        <f t="shared" si="12"/>
        <v/>
      </c>
      <c r="U22" s="33">
        <v>20</v>
      </c>
      <c r="V22" s="63" t="str">
        <f t="shared" si="13"/>
        <v>No cumple</v>
      </c>
      <c r="W22" s="35">
        <v>44555</v>
      </c>
      <c r="X22" s="36">
        <f t="shared" si="18"/>
        <v>44533</v>
      </c>
      <c r="Y22" s="33" t="str">
        <f t="shared" si="14"/>
        <v/>
      </c>
      <c r="Z22" s="34">
        <v>44561</v>
      </c>
      <c r="AA22" s="34">
        <f t="shared" si="16"/>
        <v>44561</v>
      </c>
      <c r="AB22" s="33">
        <f t="shared" si="15"/>
        <v>0</v>
      </c>
      <c r="AC22" s="33">
        <v>2021</v>
      </c>
      <c r="AD22" s="37"/>
      <c r="AE22" s="38"/>
      <c r="AF22" s="38"/>
      <c r="AG22" s="33">
        <v>3</v>
      </c>
      <c r="AH22" s="33" t="s">
        <v>89</v>
      </c>
    </row>
    <row r="23" spans="1:35" ht="30" customHeight="1" x14ac:dyDescent="0.35">
      <c r="A23" s="32">
        <v>5286</v>
      </c>
      <c r="B23" s="33" t="s">
        <v>34</v>
      </c>
      <c r="C23" s="33" t="s">
        <v>35</v>
      </c>
      <c r="D23" s="33" t="s">
        <v>36</v>
      </c>
      <c r="E23" s="32">
        <v>22</v>
      </c>
      <c r="F23" s="33" t="s">
        <v>84</v>
      </c>
      <c r="G23" s="33" t="s">
        <v>100</v>
      </c>
      <c r="H23" s="45" t="s">
        <v>101</v>
      </c>
      <c r="I23" s="60" t="s">
        <v>168</v>
      </c>
      <c r="J23" s="39" t="s">
        <v>88</v>
      </c>
      <c r="K23" s="61" t="s">
        <v>42</v>
      </c>
      <c r="L23" s="62">
        <v>400</v>
      </c>
      <c r="M23" s="62">
        <v>432</v>
      </c>
      <c r="N23" s="34" t="s">
        <v>43</v>
      </c>
      <c r="O23" s="34" t="str">
        <f t="shared" si="17"/>
        <v>N/A</v>
      </c>
      <c r="P23" s="34" t="str">
        <f t="shared" si="9"/>
        <v>A tiempo</v>
      </c>
      <c r="Q23" s="34" t="s">
        <v>43</v>
      </c>
      <c r="R23" s="34" t="str">
        <f t="shared" si="10"/>
        <v>N/A</v>
      </c>
      <c r="S23" s="34" t="str">
        <f t="shared" si="11"/>
        <v>A tiempo</v>
      </c>
      <c r="T23" s="33" t="str">
        <f t="shared" si="12"/>
        <v/>
      </c>
      <c r="U23" s="33">
        <v>20</v>
      </c>
      <c r="V23" s="63" t="str">
        <f t="shared" si="13"/>
        <v>No cumple</v>
      </c>
      <c r="W23" s="35">
        <v>44555</v>
      </c>
      <c r="X23" s="36">
        <f t="shared" si="18"/>
        <v>44533</v>
      </c>
      <c r="Y23" s="33" t="str">
        <f t="shared" si="14"/>
        <v/>
      </c>
      <c r="Z23" s="34">
        <v>44561</v>
      </c>
      <c r="AA23" s="34">
        <f t="shared" si="16"/>
        <v>44561</v>
      </c>
      <c r="AB23" s="33">
        <f t="shared" si="15"/>
        <v>0</v>
      </c>
      <c r="AC23" s="33">
        <v>2021</v>
      </c>
      <c r="AD23" s="37"/>
      <c r="AE23" s="38"/>
      <c r="AF23" s="38"/>
      <c r="AG23" s="33">
        <v>3</v>
      </c>
      <c r="AH23" s="33" t="s">
        <v>89</v>
      </c>
    </row>
    <row r="24" spans="1:35" ht="30" customHeight="1" x14ac:dyDescent="0.35">
      <c r="A24" s="32">
        <v>5286</v>
      </c>
      <c r="B24" s="33" t="s">
        <v>34</v>
      </c>
      <c r="C24" s="33" t="s">
        <v>35</v>
      </c>
      <c r="D24" s="33" t="s">
        <v>36</v>
      </c>
      <c r="E24" s="32">
        <v>23</v>
      </c>
      <c r="F24" s="33" t="s">
        <v>84</v>
      </c>
      <c r="G24" s="33" t="s">
        <v>102</v>
      </c>
      <c r="H24" s="45" t="s">
        <v>103</v>
      </c>
      <c r="I24" s="60" t="s">
        <v>168</v>
      </c>
      <c r="J24" s="39" t="s">
        <v>88</v>
      </c>
      <c r="K24" s="61" t="s">
        <v>42</v>
      </c>
      <c r="L24" s="62">
        <v>700</v>
      </c>
      <c r="M24" s="62">
        <v>728</v>
      </c>
      <c r="N24" s="34" t="s">
        <v>43</v>
      </c>
      <c r="O24" s="34" t="str">
        <f t="shared" si="17"/>
        <v>N/A</v>
      </c>
      <c r="P24" s="34" t="str">
        <f t="shared" si="9"/>
        <v>A tiempo</v>
      </c>
      <c r="Q24" s="34" t="s">
        <v>43</v>
      </c>
      <c r="R24" s="34" t="str">
        <f t="shared" si="10"/>
        <v>N/A</v>
      </c>
      <c r="S24" s="34" t="str">
        <f t="shared" si="11"/>
        <v>A tiempo</v>
      </c>
      <c r="T24" s="33" t="str">
        <f t="shared" si="12"/>
        <v/>
      </c>
      <c r="U24" s="33">
        <v>20</v>
      </c>
      <c r="V24" s="63" t="str">
        <f t="shared" si="13"/>
        <v>No cumple</v>
      </c>
      <c r="W24" s="35">
        <v>44555</v>
      </c>
      <c r="X24" s="36">
        <f t="shared" si="18"/>
        <v>44533</v>
      </c>
      <c r="Y24" s="33" t="str">
        <f t="shared" si="14"/>
        <v/>
      </c>
      <c r="Z24" s="34">
        <v>44561</v>
      </c>
      <c r="AA24" s="34">
        <f t="shared" si="16"/>
        <v>44561</v>
      </c>
      <c r="AB24" s="33">
        <f t="shared" si="15"/>
        <v>0</v>
      </c>
      <c r="AC24" s="33">
        <v>2021</v>
      </c>
      <c r="AD24" s="37"/>
      <c r="AE24" s="38"/>
      <c r="AF24" s="38"/>
      <c r="AG24" s="33">
        <v>3</v>
      </c>
      <c r="AH24" s="33" t="s">
        <v>89</v>
      </c>
    </row>
    <row r="25" spans="1:35" ht="30" customHeight="1" x14ac:dyDescent="0.35">
      <c r="A25" s="32">
        <v>5286</v>
      </c>
      <c r="B25" s="33" t="s">
        <v>34</v>
      </c>
      <c r="C25" s="33" t="s">
        <v>35</v>
      </c>
      <c r="D25" s="33" t="s">
        <v>36</v>
      </c>
      <c r="E25" s="32">
        <v>24</v>
      </c>
      <c r="F25" s="33" t="s">
        <v>84</v>
      </c>
      <c r="G25" s="33" t="s">
        <v>104</v>
      </c>
      <c r="H25" s="45" t="s">
        <v>105</v>
      </c>
      <c r="I25" s="60" t="s">
        <v>168</v>
      </c>
      <c r="J25" s="39" t="s">
        <v>88</v>
      </c>
      <c r="K25" s="61" t="s">
        <v>42</v>
      </c>
      <c r="L25" s="62">
        <v>700</v>
      </c>
      <c r="M25" s="62">
        <v>728</v>
      </c>
      <c r="N25" s="34" t="s">
        <v>43</v>
      </c>
      <c r="O25" s="34" t="str">
        <f t="shared" si="17"/>
        <v>N/A</v>
      </c>
      <c r="P25" s="34" t="str">
        <f t="shared" si="9"/>
        <v>A tiempo</v>
      </c>
      <c r="Q25" s="34" t="s">
        <v>43</v>
      </c>
      <c r="R25" s="34" t="str">
        <f t="shared" si="10"/>
        <v>N/A</v>
      </c>
      <c r="S25" s="34" t="str">
        <f t="shared" si="11"/>
        <v>A tiempo</v>
      </c>
      <c r="T25" s="33" t="str">
        <f t="shared" si="12"/>
        <v/>
      </c>
      <c r="U25" s="33">
        <v>20</v>
      </c>
      <c r="V25" s="63" t="str">
        <f t="shared" si="13"/>
        <v>No cumple</v>
      </c>
      <c r="W25" s="35">
        <v>44555</v>
      </c>
      <c r="X25" s="36">
        <f t="shared" si="18"/>
        <v>44533</v>
      </c>
      <c r="Y25" s="33" t="str">
        <f t="shared" si="14"/>
        <v/>
      </c>
      <c r="Z25" s="34">
        <v>44561</v>
      </c>
      <c r="AA25" s="34">
        <f t="shared" si="16"/>
        <v>44561</v>
      </c>
      <c r="AB25" s="33">
        <f t="shared" si="15"/>
        <v>0</v>
      </c>
      <c r="AC25" s="33">
        <v>2021</v>
      </c>
      <c r="AD25" s="37"/>
      <c r="AE25" s="38"/>
      <c r="AF25" s="38"/>
      <c r="AG25" s="33">
        <v>3</v>
      </c>
      <c r="AH25" s="33" t="s">
        <v>89</v>
      </c>
    </row>
    <row r="26" spans="1:35" ht="39" x14ac:dyDescent="0.35">
      <c r="A26" s="32">
        <v>5286</v>
      </c>
      <c r="B26" s="33" t="s">
        <v>34</v>
      </c>
      <c r="C26" s="33" t="s">
        <v>35</v>
      </c>
      <c r="D26" s="33" t="s">
        <v>36</v>
      </c>
      <c r="E26" s="32">
        <v>25</v>
      </c>
      <c r="F26" s="33" t="s">
        <v>84</v>
      </c>
      <c r="G26" s="33" t="s">
        <v>106</v>
      </c>
      <c r="H26" s="45" t="s">
        <v>107</v>
      </c>
      <c r="I26" s="60" t="s">
        <v>168</v>
      </c>
      <c r="J26" s="39" t="s">
        <v>88</v>
      </c>
      <c r="K26" s="61" t="s">
        <v>42</v>
      </c>
      <c r="L26" s="62">
        <v>700</v>
      </c>
      <c r="M26" s="62">
        <v>728</v>
      </c>
      <c r="N26" s="34" t="s">
        <v>43</v>
      </c>
      <c r="O26" s="34" t="str">
        <f t="shared" si="17"/>
        <v>N/A</v>
      </c>
      <c r="P26" s="34" t="str">
        <f t="shared" si="9"/>
        <v>A tiempo</v>
      </c>
      <c r="Q26" s="34" t="s">
        <v>43</v>
      </c>
      <c r="R26" s="34" t="str">
        <f t="shared" si="10"/>
        <v>N/A</v>
      </c>
      <c r="S26" s="34" t="str">
        <f t="shared" si="11"/>
        <v>A tiempo</v>
      </c>
      <c r="T26" s="33" t="str">
        <f t="shared" si="12"/>
        <v/>
      </c>
      <c r="U26" s="33">
        <v>20</v>
      </c>
      <c r="V26" s="63" t="str">
        <f t="shared" si="13"/>
        <v>No cumple</v>
      </c>
      <c r="W26" s="35">
        <v>44555</v>
      </c>
      <c r="X26" s="36">
        <f t="shared" si="18"/>
        <v>44533</v>
      </c>
      <c r="Y26" s="33" t="str">
        <f t="shared" si="14"/>
        <v/>
      </c>
      <c r="Z26" s="34">
        <v>44561</v>
      </c>
      <c r="AA26" s="34">
        <f t="shared" si="16"/>
        <v>44561</v>
      </c>
      <c r="AB26" s="33">
        <f t="shared" si="15"/>
        <v>0</v>
      </c>
      <c r="AC26" s="33">
        <v>2021</v>
      </c>
      <c r="AD26" s="37"/>
      <c r="AE26" s="38"/>
      <c r="AF26" s="38"/>
      <c r="AG26" s="33">
        <v>3</v>
      </c>
      <c r="AH26" s="33" t="s">
        <v>89</v>
      </c>
    </row>
    <row r="27" spans="1:35" ht="30" customHeight="1" x14ac:dyDescent="0.35">
      <c r="A27" s="32">
        <v>5286</v>
      </c>
      <c r="B27" s="33" t="s">
        <v>34</v>
      </c>
      <c r="C27" s="33" t="s">
        <v>35</v>
      </c>
      <c r="D27" s="33" t="s">
        <v>36</v>
      </c>
      <c r="E27" s="32">
        <v>26</v>
      </c>
      <c r="F27" s="33" t="s">
        <v>84</v>
      </c>
      <c r="G27" s="33" t="s">
        <v>108</v>
      </c>
      <c r="H27" s="45" t="s">
        <v>109</v>
      </c>
      <c r="I27" s="60" t="s">
        <v>168</v>
      </c>
      <c r="J27" s="39" t="s">
        <v>88</v>
      </c>
      <c r="K27" s="61" t="s">
        <v>42</v>
      </c>
      <c r="L27" s="62">
        <v>700</v>
      </c>
      <c r="M27" s="62">
        <v>728</v>
      </c>
      <c r="N27" s="34" t="s">
        <v>43</v>
      </c>
      <c r="O27" s="34" t="str">
        <f t="shared" si="17"/>
        <v>N/A</v>
      </c>
      <c r="P27" s="34" t="str">
        <f t="shared" si="9"/>
        <v>A tiempo</v>
      </c>
      <c r="Q27" s="34" t="s">
        <v>43</v>
      </c>
      <c r="R27" s="34" t="str">
        <f t="shared" si="10"/>
        <v>N/A</v>
      </c>
      <c r="S27" s="34" t="str">
        <f t="shared" si="11"/>
        <v>A tiempo</v>
      </c>
      <c r="T27" s="33" t="str">
        <f t="shared" si="12"/>
        <v/>
      </c>
      <c r="U27" s="33">
        <v>20</v>
      </c>
      <c r="V27" s="63" t="str">
        <f t="shared" si="13"/>
        <v>No cumple</v>
      </c>
      <c r="W27" s="35">
        <v>44555</v>
      </c>
      <c r="X27" s="36">
        <f t="shared" si="18"/>
        <v>44533</v>
      </c>
      <c r="Y27" s="33" t="str">
        <f t="shared" si="14"/>
        <v/>
      </c>
      <c r="Z27" s="34">
        <v>44561</v>
      </c>
      <c r="AA27" s="34">
        <f t="shared" si="16"/>
        <v>44561</v>
      </c>
      <c r="AB27" s="33">
        <f t="shared" si="15"/>
        <v>0</v>
      </c>
      <c r="AC27" s="33">
        <v>2021</v>
      </c>
      <c r="AD27" s="37"/>
      <c r="AE27" s="38"/>
      <c r="AF27" s="38"/>
      <c r="AG27" s="33">
        <v>3</v>
      </c>
      <c r="AH27" s="33" t="s">
        <v>89</v>
      </c>
    </row>
    <row r="28" spans="1:35" ht="30" customHeight="1" x14ac:dyDescent="0.35">
      <c r="A28" s="32">
        <v>5286</v>
      </c>
      <c r="B28" s="33" t="s">
        <v>34</v>
      </c>
      <c r="C28" s="33" t="s">
        <v>35</v>
      </c>
      <c r="D28" s="33" t="s">
        <v>36</v>
      </c>
      <c r="E28" s="32">
        <v>27</v>
      </c>
      <c r="F28" s="33" t="s">
        <v>84</v>
      </c>
      <c r="G28" s="33" t="s">
        <v>110</v>
      </c>
      <c r="H28" s="45" t="s">
        <v>111</v>
      </c>
      <c r="I28" s="60" t="s">
        <v>87</v>
      </c>
      <c r="J28" s="39" t="s">
        <v>55</v>
      </c>
      <c r="K28" s="61" t="s">
        <v>42</v>
      </c>
      <c r="L28" s="62">
        <v>45600</v>
      </c>
      <c r="M28" s="62">
        <v>45379</v>
      </c>
      <c r="N28" s="34">
        <v>44526</v>
      </c>
      <c r="O28" s="34">
        <v>44543</v>
      </c>
      <c r="P28" s="34" t="str">
        <f t="shared" si="9"/>
        <v>Tarde</v>
      </c>
      <c r="Q28" s="34" t="s">
        <v>43</v>
      </c>
      <c r="R28" s="34" t="str">
        <f t="shared" ref="R28:R40" si="19">+Q28</f>
        <v>N/A</v>
      </c>
      <c r="S28" s="34" t="str">
        <f t="shared" si="11"/>
        <v>A tiempo</v>
      </c>
      <c r="T28" s="33" t="str">
        <f t="shared" si="12"/>
        <v/>
      </c>
      <c r="U28" s="33">
        <v>20</v>
      </c>
      <c r="V28" s="63" t="str">
        <f t="shared" si="13"/>
        <v>No cumple</v>
      </c>
      <c r="W28" s="35">
        <v>44573</v>
      </c>
      <c r="X28" s="36">
        <f t="shared" ref="X28:X38" si="20">W28</f>
        <v>44573</v>
      </c>
      <c r="Y28" s="33" t="str">
        <f t="shared" si="14"/>
        <v/>
      </c>
      <c r="Z28" s="34">
        <v>44926</v>
      </c>
      <c r="AA28" s="34">
        <f t="shared" si="16"/>
        <v>44926</v>
      </c>
      <c r="AB28" s="33">
        <f t="shared" si="15"/>
        <v>0</v>
      </c>
      <c r="AC28" s="33">
        <v>2022</v>
      </c>
      <c r="AD28" s="37"/>
      <c r="AE28" s="38"/>
      <c r="AF28" s="38"/>
      <c r="AG28" s="33">
        <v>3</v>
      </c>
      <c r="AH28" s="33" t="s">
        <v>89</v>
      </c>
    </row>
    <row r="29" spans="1:35" ht="30" customHeight="1" x14ac:dyDescent="0.35">
      <c r="A29" s="32">
        <v>5286</v>
      </c>
      <c r="B29" s="33" t="s">
        <v>34</v>
      </c>
      <c r="C29" s="33" t="s">
        <v>35</v>
      </c>
      <c r="D29" s="33" t="s">
        <v>36</v>
      </c>
      <c r="E29" s="32">
        <v>28</v>
      </c>
      <c r="F29" s="33" t="s">
        <v>84</v>
      </c>
      <c r="G29" s="33" t="s">
        <v>112</v>
      </c>
      <c r="H29" s="45" t="s">
        <v>113</v>
      </c>
      <c r="I29" s="60" t="s">
        <v>87</v>
      </c>
      <c r="J29" s="39" t="s">
        <v>55</v>
      </c>
      <c r="K29" s="61" t="s">
        <v>42</v>
      </c>
      <c r="L29" s="62">
        <v>45600</v>
      </c>
      <c r="M29" s="62">
        <v>45379</v>
      </c>
      <c r="N29" s="34">
        <v>44526</v>
      </c>
      <c r="O29" s="34">
        <v>44543</v>
      </c>
      <c r="P29" s="34" t="str">
        <f t="shared" si="9"/>
        <v>Tarde</v>
      </c>
      <c r="Q29" s="34" t="s">
        <v>43</v>
      </c>
      <c r="R29" s="34" t="str">
        <f t="shared" si="19"/>
        <v>N/A</v>
      </c>
      <c r="S29" s="34" t="str">
        <f t="shared" si="11"/>
        <v>A tiempo</v>
      </c>
      <c r="T29" s="33" t="str">
        <f t="shared" si="12"/>
        <v/>
      </c>
      <c r="U29" s="33">
        <v>20</v>
      </c>
      <c r="V29" s="63" t="str">
        <f t="shared" si="13"/>
        <v>No cumple</v>
      </c>
      <c r="W29" s="35">
        <v>44573</v>
      </c>
      <c r="X29" s="36">
        <f t="shared" si="20"/>
        <v>44573</v>
      </c>
      <c r="Y29" s="33" t="str">
        <f t="shared" si="14"/>
        <v/>
      </c>
      <c r="Z29" s="34">
        <v>44926</v>
      </c>
      <c r="AA29" s="34">
        <f t="shared" si="16"/>
        <v>44926</v>
      </c>
      <c r="AB29" s="33">
        <f t="shared" si="15"/>
        <v>0</v>
      </c>
      <c r="AC29" s="33">
        <v>2022</v>
      </c>
      <c r="AD29" s="37"/>
      <c r="AE29" s="38"/>
      <c r="AF29" s="38"/>
      <c r="AG29" s="33">
        <v>3</v>
      </c>
      <c r="AH29" s="33" t="s">
        <v>89</v>
      </c>
    </row>
    <row r="30" spans="1:35" ht="30" customHeight="1" x14ac:dyDescent="0.35">
      <c r="A30" s="10">
        <v>5286</v>
      </c>
      <c r="B30" s="11" t="s">
        <v>34</v>
      </c>
      <c r="C30" s="11" t="s">
        <v>35</v>
      </c>
      <c r="D30" s="11" t="s">
        <v>36</v>
      </c>
      <c r="E30" s="25">
        <v>29</v>
      </c>
      <c r="F30" s="26" t="s">
        <v>84</v>
      </c>
      <c r="G30" s="26" t="s">
        <v>114</v>
      </c>
      <c r="H30" s="44" t="s">
        <v>115</v>
      </c>
      <c r="I30" s="55" t="s">
        <v>69</v>
      </c>
      <c r="J30" s="27"/>
      <c r="K30" s="56"/>
      <c r="L30" s="57"/>
      <c r="M30" s="57"/>
      <c r="N30" s="28"/>
      <c r="O30" s="28"/>
      <c r="P30" s="28"/>
      <c r="Q30" s="28"/>
      <c r="R30" s="28"/>
      <c r="S30" s="28"/>
      <c r="T30" s="26"/>
      <c r="U30" s="26"/>
      <c r="V30" s="58"/>
      <c r="W30" s="29"/>
      <c r="X30" s="30"/>
      <c r="Y30" s="26"/>
      <c r="Z30" s="28"/>
      <c r="AA30" s="28"/>
      <c r="AB30" s="26"/>
      <c r="AC30" s="59"/>
      <c r="AD30" s="65" t="s">
        <v>170</v>
      </c>
      <c r="AE30" s="31"/>
      <c r="AF30" s="31"/>
      <c r="AG30" s="26"/>
      <c r="AH30" s="26"/>
      <c r="AI30" t="s">
        <v>167</v>
      </c>
    </row>
    <row r="31" spans="1:35" ht="30" customHeight="1" x14ac:dyDescent="0.35">
      <c r="A31" s="32">
        <v>5286</v>
      </c>
      <c r="B31" s="33" t="s">
        <v>34</v>
      </c>
      <c r="C31" s="33" t="s">
        <v>35</v>
      </c>
      <c r="D31" s="33" t="s">
        <v>36</v>
      </c>
      <c r="E31" s="32">
        <v>30</v>
      </c>
      <c r="F31" s="33" t="s">
        <v>84</v>
      </c>
      <c r="G31" s="33" t="s">
        <v>116</v>
      </c>
      <c r="H31" s="45" t="s">
        <v>117</v>
      </c>
      <c r="I31" s="60" t="s">
        <v>87</v>
      </c>
      <c r="J31" s="39" t="s">
        <v>55</v>
      </c>
      <c r="K31" s="61" t="s">
        <v>42</v>
      </c>
      <c r="L31" s="62">
        <f>32400+1500</f>
        <v>33900</v>
      </c>
      <c r="M31" s="62">
        <v>32647</v>
      </c>
      <c r="N31" s="34">
        <v>44526</v>
      </c>
      <c r="O31" s="34">
        <v>44543</v>
      </c>
      <c r="P31" s="34" t="str">
        <f t="shared" si="9"/>
        <v>Tarde</v>
      </c>
      <c r="Q31" s="34" t="s">
        <v>43</v>
      </c>
      <c r="R31" s="34" t="str">
        <f t="shared" si="19"/>
        <v>N/A</v>
      </c>
      <c r="S31" s="34" t="str">
        <f t="shared" si="11"/>
        <v>A tiempo</v>
      </c>
      <c r="T31" s="33" t="str">
        <f t="shared" si="12"/>
        <v/>
      </c>
      <c r="U31" s="33">
        <v>20</v>
      </c>
      <c r="V31" s="63" t="str">
        <f t="shared" si="13"/>
        <v>No cumple</v>
      </c>
      <c r="W31" s="35">
        <v>44573</v>
      </c>
      <c r="X31" s="36">
        <f t="shared" si="20"/>
        <v>44573</v>
      </c>
      <c r="Y31" s="33" t="str">
        <f t="shared" si="14"/>
        <v/>
      </c>
      <c r="Z31" s="34">
        <v>44926</v>
      </c>
      <c r="AA31" s="34">
        <f t="shared" si="16"/>
        <v>44926</v>
      </c>
      <c r="AB31" s="33">
        <f t="shared" si="15"/>
        <v>0</v>
      </c>
      <c r="AC31" s="33">
        <v>2022</v>
      </c>
      <c r="AD31" s="37"/>
      <c r="AE31" s="38"/>
      <c r="AF31" s="38"/>
      <c r="AG31" s="33">
        <v>3</v>
      </c>
      <c r="AH31" s="33" t="s">
        <v>89</v>
      </c>
    </row>
    <row r="32" spans="1:35" ht="30" customHeight="1" x14ac:dyDescent="0.35">
      <c r="A32" s="32">
        <v>5286</v>
      </c>
      <c r="B32" s="33" t="s">
        <v>34</v>
      </c>
      <c r="C32" s="33" t="s">
        <v>35</v>
      </c>
      <c r="D32" s="33" t="s">
        <v>36</v>
      </c>
      <c r="E32" s="32">
        <v>31</v>
      </c>
      <c r="F32" s="33" t="s">
        <v>84</v>
      </c>
      <c r="G32" s="33" t="s">
        <v>118</v>
      </c>
      <c r="H32" s="45" t="s">
        <v>119</v>
      </c>
      <c r="I32" s="60" t="s">
        <v>87</v>
      </c>
      <c r="J32" s="39" t="s">
        <v>55</v>
      </c>
      <c r="K32" s="61" t="s">
        <v>42</v>
      </c>
      <c r="L32" s="62">
        <v>45600</v>
      </c>
      <c r="M32" s="62">
        <v>45379</v>
      </c>
      <c r="N32" s="34">
        <v>44526</v>
      </c>
      <c r="O32" s="34">
        <v>44543</v>
      </c>
      <c r="P32" s="34" t="str">
        <f t="shared" si="9"/>
        <v>Tarde</v>
      </c>
      <c r="Q32" s="34" t="s">
        <v>43</v>
      </c>
      <c r="R32" s="34" t="str">
        <f t="shared" si="19"/>
        <v>N/A</v>
      </c>
      <c r="S32" s="34" t="str">
        <f t="shared" si="11"/>
        <v>A tiempo</v>
      </c>
      <c r="T32" s="33" t="str">
        <f t="shared" si="12"/>
        <v/>
      </c>
      <c r="U32" s="33">
        <v>20</v>
      </c>
      <c r="V32" s="63" t="str">
        <f t="shared" si="13"/>
        <v>No cumple</v>
      </c>
      <c r="W32" s="35">
        <v>44573</v>
      </c>
      <c r="X32" s="36">
        <f t="shared" si="20"/>
        <v>44573</v>
      </c>
      <c r="Y32" s="33" t="str">
        <f t="shared" si="14"/>
        <v/>
      </c>
      <c r="Z32" s="34">
        <v>44926</v>
      </c>
      <c r="AA32" s="34">
        <f t="shared" si="16"/>
        <v>44926</v>
      </c>
      <c r="AB32" s="33">
        <f t="shared" si="15"/>
        <v>0</v>
      </c>
      <c r="AC32" s="33">
        <v>2022</v>
      </c>
      <c r="AD32" s="37"/>
      <c r="AE32" s="40"/>
      <c r="AF32" s="40"/>
      <c r="AG32" s="33">
        <v>3</v>
      </c>
      <c r="AH32" s="33" t="s">
        <v>89</v>
      </c>
    </row>
    <row r="33" spans="1:34" ht="39" x14ac:dyDescent="0.35">
      <c r="A33" s="32">
        <v>5286</v>
      </c>
      <c r="B33" s="33" t="s">
        <v>34</v>
      </c>
      <c r="C33" s="33" t="s">
        <v>35</v>
      </c>
      <c r="D33" s="33" t="s">
        <v>36</v>
      </c>
      <c r="E33" s="32">
        <v>32</v>
      </c>
      <c r="F33" s="33" t="s">
        <v>84</v>
      </c>
      <c r="G33" s="33" t="s">
        <v>120</v>
      </c>
      <c r="H33" s="45" t="s">
        <v>121</v>
      </c>
      <c r="I33" s="60" t="s">
        <v>87</v>
      </c>
      <c r="J33" s="39" t="s">
        <v>55</v>
      </c>
      <c r="K33" s="61" t="s">
        <v>42</v>
      </c>
      <c r="L33" s="62">
        <v>60700</v>
      </c>
      <c r="M33" s="62">
        <v>61214</v>
      </c>
      <c r="N33" s="34">
        <v>44526</v>
      </c>
      <c r="O33" s="34">
        <v>44543</v>
      </c>
      <c r="P33" s="34" t="str">
        <f t="shared" si="9"/>
        <v>Tarde</v>
      </c>
      <c r="Q33" s="34" t="s">
        <v>43</v>
      </c>
      <c r="R33" s="34" t="str">
        <f t="shared" si="19"/>
        <v>N/A</v>
      </c>
      <c r="S33" s="34" t="str">
        <f t="shared" si="11"/>
        <v>A tiempo</v>
      </c>
      <c r="T33" s="33" t="str">
        <f t="shared" si="12"/>
        <v/>
      </c>
      <c r="U33" s="33">
        <v>20</v>
      </c>
      <c r="V33" s="63" t="str">
        <f t="shared" si="13"/>
        <v>No cumple</v>
      </c>
      <c r="W33" s="35">
        <v>44573</v>
      </c>
      <c r="X33" s="36">
        <f t="shared" si="20"/>
        <v>44573</v>
      </c>
      <c r="Y33" s="33" t="str">
        <f t="shared" si="14"/>
        <v/>
      </c>
      <c r="Z33" s="34">
        <v>44926</v>
      </c>
      <c r="AA33" s="34">
        <f t="shared" si="16"/>
        <v>44926</v>
      </c>
      <c r="AB33" s="33">
        <f t="shared" si="15"/>
        <v>0</v>
      </c>
      <c r="AC33" s="33">
        <v>2022</v>
      </c>
      <c r="AD33" s="37"/>
      <c r="AE33" s="38"/>
      <c r="AF33" s="38"/>
      <c r="AG33" s="33">
        <v>3</v>
      </c>
      <c r="AH33" s="33" t="s">
        <v>89</v>
      </c>
    </row>
    <row r="34" spans="1:34" ht="30" customHeight="1" x14ac:dyDescent="0.35">
      <c r="A34" s="32">
        <v>5286</v>
      </c>
      <c r="B34" s="33" t="s">
        <v>34</v>
      </c>
      <c r="C34" s="33" t="s">
        <v>35</v>
      </c>
      <c r="D34" s="33" t="s">
        <v>36</v>
      </c>
      <c r="E34" s="32">
        <v>33</v>
      </c>
      <c r="F34" s="33" t="s">
        <v>84</v>
      </c>
      <c r="G34" s="33" t="s">
        <v>122</v>
      </c>
      <c r="H34" s="45" t="s">
        <v>123</v>
      </c>
      <c r="I34" s="60" t="s">
        <v>87</v>
      </c>
      <c r="J34" s="39" t="s">
        <v>55</v>
      </c>
      <c r="K34" s="61" t="s">
        <v>42</v>
      </c>
      <c r="L34" s="62">
        <f>26700+1500</f>
        <v>28200</v>
      </c>
      <c r="M34" s="62">
        <v>26901</v>
      </c>
      <c r="N34" s="34">
        <v>44526</v>
      </c>
      <c r="O34" s="34">
        <v>44543</v>
      </c>
      <c r="P34" s="34" t="str">
        <f t="shared" si="9"/>
        <v>Tarde</v>
      </c>
      <c r="Q34" s="34" t="s">
        <v>43</v>
      </c>
      <c r="R34" s="34" t="str">
        <f t="shared" si="19"/>
        <v>N/A</v>
      </c>
      <c r="S34" s="34" t="str">
        <f t="shared" si="11"/>
        <v>A tiempo</v>
      </c>
      <c r="T34" s="33" t="str">
        <f t="shared" si="12"/>
        <v/>
      </c>
      <c r="U34" s="33">
        <v>20</v>
      </c>
      <c r="V34" s="63" t="str">
        <f t="shared" si="13"/>
        <v>No cumple</v>
      </c>
      <c r="W34" s="35">
        <v>44573</v>
      </c>
      <c r="X34" s="36">
        <f t="shared" si="20"/>
        <v>44573</v>
      </c>
      <c r="Y34" s="33" t="str">
        <f t="shared" si="14"/>
        <v/>
      </c>
      <c r="Z34" s="34">
        <v>44926</v>
      </c>
      <c r="AA34" s="34">
        <f t="shared" si="16"/>
        <v>44926</v>
      </c>
      <c r="AB34" s="33">
        <f t="shared" si="15"/>
        <v>0</v>
      </c>
      <c r="AC34" s="33">
        <v>2022</v>
      </c>
      <c r="AD34" s="37"/>
      <c r="AE34" s="38"/>
      <c r="AF34" s="38"/>
      <c r="AG34" s="33">
        <v>3</v>
      </c>
      <c r="AH34" s="33" t="s">
        <v>89</v>
      </c>
    </row>
    <row r="35" spans="1:34" ht="30" customHeight="1" x14ac:dyDescent="0.35">
      <c r="A35" s="32">
        <v>5286</v>
      </c>
      <c r="B35" s="33" t="s">
        <v>34</v>
      </c>
      <c r="C35" s="33" t="s">
        <v>35</v>
      </c>
      <c r="D35" s="33" t="s">
        <v>36</v>
      </c>
      <c r="E35" s="32">
        <v>34</v>
      </c>
      <c r="F35" s="33" t="s">
        <v>84</v>
      </c>
      <c r="G35" s="33" t="s">
        <v>124</v>
      </c>
      <c r="H35" s="45" t="s">
        <v>125</v>
      </c>
      <c r="I35" s="60" t="s">
        <v>87</v>
      </c>
      <c r="J35" s="39" t="s">
        <v>55</v>
      </c>
      <c r="K35" s="61" t="s">
        <v>42</v>
      </c>
      <c r="L35" s="62">
        <f>45600+1500</f>
        <v>47100</v>
      </c>
      <c r="M35" s="62">
        <v>45379</v>
      </c>
      <c r="N35" s="34">
        <v>44526</v>
      </c>
      <c r="O35" s="34">
        <v>44543</v>
      </c>
      <c r="P35" s="34" t="str">
        <f t="shared" si="9"/>
        <v>Tarde</v>
      </c>
      <c r="Q35" s="34" t="s">
        <v>43</v>
      </c>
      <c r="R35" s="34" t="str">
        <f t="shared" si="19"/>
        <v>N/A</v>
      </c>
      <c r="S35" s="34" t="str">
        <f t="shared" si="11"/>
        <v>A tiempo</v>
      </c>
      <c r="T35" s="33" t="str">
        <f t="shared" si="12"/>
        <v/>
      </c>
      <c r="U35" s="33">
        <v>20</v>
      </c>
      <c r="V35" s="63" t="str">
        <f t="shared" si="13"/>
        <v>No cumple</v>
      </c>
      <c r="W35" s="35">
        <v>44573</v>
      </c>
      <c r="X35" s="36">
        <f t="shared" si="20"/>
        <v>44573</v>
      </c>
      <c r="Y35" s="33" t="str">
        <f t="shared" si="14"/>
        <v/>
      </c>
      <c r="Z35" s="34">
        <v>44926</v>
      </c>
      <c r="AA35" s="34">
        <f t="shared" si="16"/>
        <v>44926</v>
      </c>
      <c r="AB35" s="33">
        <f t="shared" si="15"/>
        <v>0</v>
      </c>
      <c r="AC35" s="33">
        <v>2022</v>
      </c>
      <c r="AD35" s="37"/>
      <c r="AE35" s="38"/>
      <c r="AF35" s="38"/>
      <c r="AG35" s="33">
        <v>3</v>
      </c>
      <c r="AH35" s="33" t="s">
        <v>89</v>
      </c>
    </row>
    <row r="36" spans="1:34" ht="30" customHeight="1" x14ac:dyDescent="0.35">
      <c r="A36" s="32">
        <v>5286</v>
      </c>
      <c r="B36" s="33" t="s">
        <v>34</v>
      </c>
      <c r="C36" s="33" t="s">
        <v>35</v>
      </c>
      <c r="D36" s="33" t="s">
        <v>36</v>
      </c>
      <c r="E36" s="32">
        <v>35</v>
      </c>
      <c r="F36" s="33" t="s">
        <v>84</v>
      </c>
      <c r="G36" s="33" t="s">
        <v>126</v>
      </c>
      <c r="H36" s="45" t="s">
        <v>127</v>
      </c>
      <c r="I36" s="60" t="s">
        <v>87</v>
      </c>
      <c r="J36" s="39" t="s">
        <v>55</v>
      </c>
      <c r="K36" s="61" t="s">
        <v>42</v>
      </c>
      <c r="L36" s="62">
        <f>45600+1500</f>
        <v>47100</v>
      </c>
      <c r="M36" s="62">
        <v>45379</v>
      </c>
      <c r="N36" s="34">
        <v>44526</v>
      </c>
      <c r="O36" s="34">
        <v>44543</v>
      </c>
      <c r="P36" s="34" t="str">
        <f t="shared" si="9"/>
        <v>Tarde</v>
      </c>
      <c r="Q36" s="34" t="s">
        <v>43</v>
      </c>
      <c r="R36" s="34" t="str">
        <f t="shared" si="19"/>
        <v>N/A</v>
      </c>
      <c r="S36" s="34" t="str">
        <f t="shared" si="11"/>
        <v>A tiempo</v>
      </c>
      <c r="T36" s="33" t="str">
        <f t="shared" si="12"/>
        <v/>
      </c>
      <c r="U36" s="33">
        <v>20</v>
      </c>
      <c r="V36" s="63" t="str">
        <f t="shared" si="13"/>
        <v>No cumple</v>
      </c>
      <c r="W36" s="35">
        <v>44573</v>
      </c>
      <c r="X36" s="36">
        <f t="shared" si="20"/>
        <v>44573</v>
      </c>
      <c r="Y36" s="33" t="str">
        <f t="shared" si="14"/>
        <v/>
      </c>
      <c r="Z36" s="34">
        <v>44926</v>
      </c>
      <c r="AA36" s="34">
        <f t="shared" si="16"/>
        <v>44926</v>
      </c>
      <c r="AB36" s="33">
        <f t="shared" si="15"/>
        <v>0</v>
      </c>
      <c r="AC36" s="33">
        <v>2022</v>
      </c>
      <c r="AD36" s="37"/>
      <c r="AE36" s="38"/>
      <c r="AF36" s="38"/>
      <c r="AG36" s="33">
        <v>3</v>
      </c>
      <c r="AH36" s="33" t="s">
        <v>89</v>
      </c>
    </row>
    <row r="37" spans="1:34" ht="39" x14ac:dyDescent="0.35">
      <c r="A37" s="32">
        <v>5286</v>
      </c>
      <c r="B37" s="33" t="s">
        <v>34</v>
      </c>
      <c r="C37" s="33" t="s">
        <v>35</v>
      </c>
      <c r="D37" s="33" t="s">
        <v>36</v>
      </c>
      <c r="E37" s="32">
        <v>36</v>
      </c>
      <c r="F37" s="33" t="s">
        <v>84</v>
      </c>
      <c r="G37" s="33" t="s">
        <v>128</v>
      </c>
      <c r="H37" s="45" t="s">
        <v>129</v>
      </c>
      <c r="I37" s="60" t="s">
        <v>87</v>
      </c>
      <c r="J37" s="39" t="s">
        <v>55</v>
      </c>
      <c r="K37" s="61" t="s">
        <v>42</v>
      </c>
      <c r="L37" s="62">
        <v>45600</v>
      </c>
      <c r="M37" s="62">
        <v>45379</v>
      </c>
      <c r="N37" s="34">
        <v>44526</v>
      </c>
      <c r="O37" s="34">
        <v>44543</v>
      </c>
      <c r="P37" s="34" t="str">
        <f t="shared" si="9"/>
        <v>Tarde</v>
      </c>
      <c r="Q37" s="34" t="s">
        <v>43</v>
      </c>
      <c r="R37" s="34" t="str">
        <f t="shared" si="19"/>
        <v>N/A</v>
      </c>
      <c r="S37" s="34" t="str">
        <f t="shared" si="11"/>
        <v>A tiempo</v>
      </c>
      <c r="T37" s="33" t="str">
        <f t="shared" si="12"/>
        <v/>
      </c>
      <c r="U37" s="33">
        <v>20</v>
      </c>
      <c r="V37" s="63" t="str">
        <f t="shared" si="13"/>
        <v>No cumple</v>
      </c>
      <c r="W37" s="35">
        <v>44573</v>
      </c>
      <c r="X37" s="36">
        <f t="shared" si="20"/>
        <v>44573</v>
      </c>
      <c r="Y37" s="33" t="str">
        <f t="shared" si="14"/>
        <v/>
      </c>
      <c r="Z37" s="34">
        <v>44926</v>
      </c>
      <c r="AA37" s="34">
        <f t="shared" si="16"/>
        <v>44926</v>
      </c>
      <c r="AB37" s="33">
        <f t="shared" si="15"/>
        <v>0</v>
      </c>
      <c r="AC37" s="33">
        <v>2022</v>
      </c>
      <c r="AD37" s="37"/>
      <c r="AE37" s="38"/>
      <c r="AF37" s="38"/>
      <c r="AG37" s="33">
        <v>3</v>
      </c>
      <c r="AH37" s="33" t="s">
        <v>89</v>
      </c>
    </row>
    <row r="38" spans="1:34" ht="30" customHeight="1" x14ac:dyDescent="0.35">
      <c r="A38" s="32">
        <v>5286</v>
      </c>
      <c r="B38" s="33" t="s">
        <v>34</v>
      </c>
      <c r="C38" s="33" t="s">
        <v>35</v>
      </c>
      <c r="D38" s="33" t="s">
        <v>36</v>
      </c>
      <c r="E38" s="32">
        <v>37</v>
      </c>
      <c r="F38" s="33" t="s">
        <v>84</v>
      </c>
      <c r="G38" s="33" t="s">
        <v>130</v>
      </c>
      <c r="H38" s="45" t="s">
        <v>131</v>
      </c>
      <c r="I38" s="60" t="s">
        <v>87</v>
      </c>
      <c r="J38" s="39" t="s">
        <v>55</v>
      </c>
      <c r="K38" s="61" t="s">
        <v>42</v>
      </c>
      <c r="L38" s="62">
        <f>45600+1500</f>
        <v>47100</v>
      </c>
      <c r="M38" s="62">
        <v>45379</v>
      </c>
      <c r="N38" s="34">
        <v>44526</v>
      </c>
      <c r="O38" s="34">
        <v>44543</v>
      </c>
      <c r="P38" s="34" t="str">
        <f t="shared" si="9"/>
        <v>Tarde</v>
      </c>
      <c r="Q38" s="34" t="s">
        <v>43</v>
      </c>
      <c r="R38" s="34" t="str">
        <f t="shared" si="19"/>
        <v>N/A</v>
      </c>
      <c r="S38" s="34" t="str">
        <f t="shared" si="11"/>
        <v>A tiempo</v>
      </c>
      <c r="T38" s="33" t="str">
        <f t="shared" si="12"/>
        <v/>
      </c>
      <c r="U38" s="33">
        <v>20</v>
      </c>
      <c r="V38" s="63" t="str">
        <f t="shared" si="13"/>
        <v>No cumple</v>
      </c>
      <c r="W38" s="35">
        <v>44573</v>
      </c>
      <c r="X38" s="36">
        <f t="shared" si="20"/>
        <v>44573</v>
      </c>
      <c r="Y38" s="33" t="str">
        <f t="shared" si="14"/>
        <v/>
      </c>
      <c r="Z38" s="34">
        <v>44926</v>
      </c>
      <c r="AA38" s="34">
        <f t="shared" si="16"/>
        <v>44926</v>
      </c>
      <c r="AB38" s="33">
        <f t="shared" si="15"/>
        <v>0</v>
      </c>
      <c r="AC38" s="33">
        <v>2022</v>
      </c>
      <c r="AD38" s="37"/>
      <c r="AE38" s="38"/>
      <c r="AF38" s="38"/>
      <c r="AG38" s="33">
        <v>3</v>
      </c>
      <c r="AH38" s="33" t="s">
        <v>89</v>
      </c>
    </row>
    <row r="39" spans="1:34" ht="30" customHeight="1" x14ac:dyDescent="0.35">
      <c r="A39" s="10">
        <v>5286</v>
      </c>
      <c r="B39" s="11" t="s">
        <v>34</v>
      </c>
      <c r="C39" s="11" t="s">
        <v>35</v>
      </c>
      <c r="D39" s="11" t="s">
        <v>36</v>
      </c>
      <c r="E39" s="10">
        <v>39</v>
      </c>
      <c r="F39" s="11" t="s">
        <v>52</v>
      </c>
      <c r="G39" s="11" t="s">
        <v>134</v>
      </c>
      <c r="H39" s="42" t="s">
        <v>135</v>
      </c>
      <c r="I39" s="50" t="s">
        <v>40</v>
      </c>
      <c r="J39" s="12" t="s">
        <v>55</v>
      </c>
      <c r="K39" s="51" t="s">
        <v>42</v>
      </c>
      <c r="L39" s="52">
        <v>22000</v>
      </c>
      <c r="M39" s="52">
        <f t="shared" ref="M39:M40" si="21">+L39</f>
        <v>22000</v>
      </c>
      <c r="N39" s="13">
        <v>44768</v>
      </c>
      <c r="O39" s="13">
        <f t="shared" si="17"/>
        <v>44768</v>
      </c>
      <c r="P39" s="13" t="str">
        <f t="shared" si="9"/>
        <v>A tiempo</v>
      </c>
      <c r="Q39" s="13" t="s">
        <v>43</v>
      </c>
      <c r="R39" s="13" t="str">
        <f t="shared" si="19"/>
        <v>N/A</v>
      </c>
      <c r="S39" s="14" t="str">
        <f t="shared" si="11"/>
        <v>A tiempo</v>
      </c>
      <c r="T39" s="11" t="str">
        <f t="shared" si="12"/>
        <v/>
      </c>
      <c r="U39" s="15">
        <v>60</v>
      </c>
      <c r="V39" s="53" t="str">
        <f t="shared" si="13"/>
        <v>No cumple</v>
      </c>
      <c r="W39" s="16">
        <v>45092</v>
      </c>
      <c r="X39" s="75"/>
      <c r="Y39" s="11" t="str">
        <f t="shared" si="14"/>
        <v/>
      </c>
      <c r="Z39" s="13">
        <v>45260</v>
      </c>
      <c r="AA39" s="13"/>
      <c r="AB39" s="11">
        <f t="shared" si="15"/>
        <v>-45260</v>
      </c>
      <c r="AC39" s="54">
        <v>2023</v>
      </c>
      <c r="AD39" s="17"/>
      <c r="AE39" s="18"/>
      <c r="AF39" s="18"/>
      <c r="AG39" s="11">
        <v>3</v>
      </c>
      <c r="AH39" s="11" t="s">
        <v>136</v>
      </c>
    </row>
    <row r="40" spans="1:34" ht="30" customHeight="1" x14ac:dyDescent="0.35">
      <c r="A40" s="10">
        <v>5286</v>
      </c>
      <c r="B40" s="11" t="s">
        <v>34</v>
      </c>
      <c r="C40" s="11" t="s">
        <v>35</v>
      </c>
      <c r="D40" s="11" t="s">
        <v>36</v>
      </c>
      <c r="E40" s="10">
        <v>40</v>
      </c>
      <c r="F40" s="11" t="s">
        <v>52</v>
      </c>
      <c r="G40" s="11" t="s">
        <v>137</v>
      </c>
      <c r="H40" s="42" t="s">
        <v>138</v>
      </c>
      <c r="I40" s="50" t="s">
        <v>40</v>
      </c>
      <c r="J40" s="12" t="s">
        <v>55</v>
      </c>
      <c r="K40" s="51" t="s">
        <v>42</v>
      </c>
      <c r="L40" s="52">
        <v>44000</v>
      </c>
      <c r="M40" s="52">
        <f t="shared" si="21"/>
        <v>44000</v>
      </c>
      <c r="N40" s="13">
        <v>44865</v>
      </c>
      <c r="O40" s="13">
        <f t="shared" si="17"/>
        <v>44865</v>
      </c>
      <c r="P40" s="13" t="str">
        <f t="shared" si="9"/>
        <v>A tiempo</v>
      </c>
      <c r="Q40" s="13" t="s">
        <v>43</v>
      </c>
      <c r="R40" s="13" t="str">
        <f t="shared" si="19"/>
        <v>N/A</v>
      </c>
      <c r="S40" s="14" t="str">
        <f t="shared" si="11"/>
        <v>A tiempo</v>
      </c>
      <c r="T40" s="11" t="str">
        <f t="shared" si="12"/>
        <v/>
      </c>
      <c r="U40" s="15">
        <v>60</v>
      </c>
      <c r="V40" s="53" t="str">
        <f t="shared" si="13"/>
        <v>No cumple</v>
      </c>
      <c r="W40" s="16">
        <v>45061</v>
      </c>
      <c r="X40" s="75"/>
      <c r="Y40" s="11" t="str">
        <f t="shared" si="14"/>
        <v/>
      </c>
      <c r="Z40" s="13">
        <v>45184</v>
      </c>
      <c r="AA40" s="13"/>
      <c r="AB40" s="11">
        <f t="shared" si="15"/>
        <v>-45184</v>
      </c>
      <c r="AC40" s="54">
        <v>2023</v>
      </c>
      <c r="AD40" s="17"/>
      <c r="AE40" s="18"/>
      <c r="AF40" s="18"/>
      <c r="AG40" s="11">
        <v>3</v>
      </c>
      <c r="AH40" s="11" t="s">
        <v>136</v>
      </c>
    </row>
    <row r="41" spans="1:34" ht="30" customHeight="1" x14ac:dyDescent="0.35">
      <c r="A41" s="32">
        <v>5286</v>
      </c>
      <c r="B41" s="33" t="s">
        <v>34</v>
      </c>
      <c r="C41" s="33" t="s">
        <v>35</v>
      </c>
      <c r="D41" s="33" t="s">
        <v>36</v>
      </c>
      <c r="E41" s="32">
        <v>41</v>
      </c>
      <c r="F41" s="33" t="s">
        <v>84</v>
      </c>
      <c r="G41" s="33" t="s">
        <v>139</v>
      </c>
      <c r="H41" s="45" t="s">
        <v>140</v>
      </c>
      <c r="I41" s="60" t="s">
        <v>87</v>
      </c>
      <c r="J41" s="39" t="s">
        <v>88</v>
      </c>
      <c r="K41" s="61" t="s">
        <v>42</v>
      </c>
      <c r="L41" s="62">
        <v>900</v>
      </c>
      <c r="M41" s="62">
        <v>877</v>
      </c>
      <c r="N41" s="34" t="s">
        <v>43</v>
      </c>
      <c r="O41" s="34" t="str">
        <f t="shared" si="17"/>
        <v>N/A</v>
      </c>
      <c r="P41" s="34" t="str">
        <f t="shared" si="9"/>
        <v>A tiempo</v>
      </c>
      <c r="Q41" s="34" t="s">
        <v>43</v>
      </c>
      <c r="R41" s="34" t="str">
        <f>Q41</f>
        <v>N/A</v>
      </c>
      <c r="S41" s="34" t="str">
        <f t="shared" si="11"/>
        <v>A tiempo</v>
      </c>
      <c r="T41" s="33" t="str">
        <f t="shared" si="12"/>
        <v/>
      </c>
      <c r="U41" s="33">
        <v>20</v>
      </c>
      <c r="V41" s="63" t="str">
        <f t="shared" si="13"/>
        <v>No cumple</v>
      </c>
      <c r="W41" s="35">
        <v>44555</v>
      </c>
      <c r="X41" s="36">
        <f>W41-22</f>
        <v>44533</v>
      </c>
      <c r="Y41" s="33" t="str">
        <f t="shared" si="14"/>
        <v/>
      </c>
      <c r="Z41" s="34">
        <v>44561</v>
      </c>
      <c r="AA41" s="34">
        <f t="shared" si="16"/>
        <v>44561</v>
      </c>
      <c r="AB41" s="33">
        <f t="shared" si="15"/>
        <v>0</v>
      </c>
      <c r="AC41" s="33">
        <v>2021</v>
      </c>
      <c r="AD41" s="37"/>
      <c r="AE41" s="38"/>
      <c r="AF41" s="38"/>
      <c r="AG41" s="33">
        <v>4</v>
      </c>
      <c r="AH41" s="33" t="s">
        <v>141</v>
      </c>
    </row>
    <row r="42" spans="1:34" ht="30" customHeight="1" x14ac:dyDescent="0.35">
      <c r="A42" s="32">
        <v>5286</v>
      </c>
      <c r="B42" s="33" t="s">
        <v>34</v>
      </c>
      <c r="C42" s="33" t="s">
        <v>35</v>
      </c>
      <c r="D42" s="33" t="s">
        <v>36</v>
      </c>
      <c r="E42" s="32">
        <v>42</v>
      </c>
      <c r="F42" s="33" t="s">
        <v>84</v>
      </c>
      <c r="G42" s="33" t="s">
        <v>142</v>
      </c>
      <c r="H42" s="45" t="s">
        <v>143</v>
      </c>
      <c r="I42" s="60" t="s">
        <v>87</v>
      </c>
      <c r="J42" s="39" t="s">
        <v>88</v>
      </c>
      <c r="K42" s="61" t="s">
        <v>42</v>
      </c>
      <c r="L42" s="62">
        <v>200</v>
      </c>
      <c r="M42" s="62">
        <v>181</v>
      </c>
      <c r="N42" s="34" t="s">
        <v>43</v>
      </c>
      <c r="O42" s="34" t="str">
        <f t="shared" si="17"/>
        <v>N/A</v>
      </c>
      <c r="P42" s="34" t="str">
        <f t="shared" si="9"/>
        <v>A tiempo</v>
      </c>
      <c r="Q42" s="34" t="s">
        <v>43</v>
      </c>
      <c r="R42" s="34" t="str">
        <f>Q42</f>
        <v>N/A</v>
      </c>
      <c r="S42" s="34" t="str">
        <f t="shared" si="11"/>
        <v>A tiempo</v>
      </c>
      <c r="T42" s="33" t="str">
        <f t="shared" si="12"/>
        <v/>
      </c>
      <c r="U42" s="33">
        <v>20</v>
      </c>
      <c r="V42" s="63" t="str">
        <f t="shared" si="13"/>
        <v>No cumple</v>
      </c>
      <c r="W42" s="35">
        <v>44555</v>
      </c>
      <c r="X42" s="36">
        <f>W42-22</f>
        <v>44533</v>
      </c>
      <c r="Y42" s="33" t="str">
        <f t="shared" si="14"/>
        <v/>
      </c>
      <c r="Z42" s="34">
        <v>44561</v>
      </c>
      <c r="AA42" s="34">
        <f t="shared" si="16"/>
        <v>44561</v>
      </c>
      <c r="AB42" s="33">
        <f t="shared" si="15"/>
        <v>0</v>
      </c>
      <c r="AC42" s="33">
        <v>2021</v>
      </c>
      <c r="AD42" s="37"/>
      <c r="AE42" s="38"/>
      <c r="AF42" s="38"/>
      <c r="AG42" s="33">
        <v>4</v>
      </c>
      <c r="AH42" s="33" t="s">
        <v>141</v>
      </c>
    </row>
    <row r="43" spans="1:34" ht="30" customHeight="1" x14ac:dyDescent="0.35">
      <c r="A43" s="32">
        <v>5286</v>
      </c>
      <c r="B43" s="33" t="s">
        <v>34</v>
      </c>
      <c r="C43" s="33" t="s">
        <v>35</v>
      </c>
      <c r="D43" s="33" t="s">
        <v>36</v>
      </c>
      <c r="E43" s="32">
        <v>43</v>
      </c>
      <c r="F43" s="33" t="s">
        <v>84</v>
      </c>
      <c r="G43" s="33" t="s">
        <v>144</v>
      </c>
      <c r="H43" s="45" t="s">
        <v>145</v>
      </c>
      <c r="I43" s="60" t="s">
        <v>87</v>
      </c>
      <c r="J43" s="39" t="s">
        <v>88</v>
      </c>
      <c r="K43" s="61" t="s">
        <v>42</v>
      </c>
      <c r="L43" s="62">
        <v>600</v>
      </c>
      <c r="M43" s="62">
        <v>572</v>
      </c>
      <c r="N43" s="34" t="s">
        <v>43</v>
      </c>
      <c r="O43" s="34" t="str">
        <f t="shared" si="17"/>
        <v>N/A</v>
      </c>
      <c r="P43" s="34" t="str">
        <f t="shared" si="9"/>
        <v>A tiempo</v>
      </c>
      <c r="Q43" s="34" t="s">
        <v>43</v>
      </c>
      <c r="R43" s="34" t="str">
        <f>Q43</f>
        <v>N/A</v>
      </c>
      <c r="S43" s="34" t="str">
        <f t="shared" si="11"/>
        <v>A tiempo</v>
      </c>
      <c r="T43" s="33" t="str">
        <f t="shared" si="12"/>
        <v/>
      </c>
      <c r="U43" s="33">
        <v>20</v>
      </c>
      <c r="V43" s="63" t="str">
        <f t="shared" si="13"/>
        <v>No cumple</v>
      </c>
      <c r="W43" s="35">
        <v>44555</v>
      </c>
      <c r="X43" s="36">
        <f>W43-22</f>
        <v>44533</v>
      </c>
      <c r="Y43" s="33" t="str">
        <f t="shared" si="14"/>
        <v/>
      </c>
      <c r="Z43" s="34">
        <v>44561</v>
      </c>
      <c r="AA43" s="34">
        <f t="shared" si="16"/>
        <v>44561</v>
      </c>
      <c r="AB43" s="33">
        <f t="shared" si="15"/>
        <v>0</v>
      </c>
      <c r="AC43" s="33">
        <v>2021</v>
      </c>
      <c r="AD43" s="37"/>
      <c r="AE43" s="38"/>
      <c r="AF43" s="38"/>
      <c r="AG43" s="33">
        <v>4</v>
      </c>
      <c r="AH43" s="33" t="s">
        <v>141</v>
      </c>
    </row>
    <row r="44" spans="1:34" ht="30" customHeight="1" x14ac:dyDescent="0.35">
      <c r="A44" s="32">
        <v>5286</v>
      </c>
      <c r="B44" s="33" t="s">
        <v>34</v>
      </c>
      <c r="C44" s="33" t="s">
        <v>35</v>
      </c>
      <c r="D44" s="33" t="s">
        <v>36</v>
      </c>
      <c r="E44" s="32">
        <v>44</v>
      </c>
      <c r="F44" s="33" t="s">
        <v>84</v>
      </c>
      <c r="G44" s="33" t="s">
        <v>146</v>
      </c>
      <c r="H44" s="45" t="s">
        <v>147</v>
      </c>
      <c r="I44" s="60" t="s">
        <v>87</v>
      </c>
      <c r="J44" s="39" t="s">
        <v>88</v>
      </c>
      <c r="K44" s="61" t="s">
        <v>42</v>
      </c>
      <c r="L44" s="62">
        <v>900</v>
      </c>
      <c r="M44" s="62">
        <v>943</v>
      </c>
      <c r="N44" s="34" t="s">
        <v>43</v>
      </c>
      <c r="O44" s="34" t="str">
        <f t="shared" si="17"/>
        <v>N/A</v>
      </c>
      <c r="P44" s="34" t="str">
        <f t="shared" si="9"/>
        <v>A tiempo</v>
      </c>
      <c r="Q44" s="34" t="s">
        <v>43</v>
      </c>
      <c r="R44" s="34" t="str">
        <f>Q44</f>
        <v>N/A</v>
      </c>
      <c r="S44" s="34" t="str">
        <f t="shared" si="11"/>
        <v>A tiempo</v>
      </c>
      <c r="T44" s="33" t="str">
        <f t="shared" si="12"/>
        <v/>
      </c>
      <c r="U44" s="33">
        <v>20</v>
      </c>
      <c r="V44" s="63" t="str">
        <f t="shared" si="13"/>
        <v>No cumple</v>
      </c>
      <c r="W44" s="35">
        <v>44555</v>
      </c>
      <c r="X44" s="36">
        <f>W44-22</f>
        <v>44533</v>
      </c>
      <c r="Y44" s="33" t="str">
        <f t="shared" si="14"/>
        <v/>
      </c>
      <c r="Z44" s="34">
        <v>44561</v>
      </c>
      <c r="AA44" s="34">
        <f t="shared" si="16"/>
        <v>44561</v>
      </c>
      <c r="AB44" s="33">
        <f t="shared" si="15"/>
        <v>0</v>
      </c>
      <c r="AC44" s="33">
        <v>2021</v>
      </c>
      <c r="AD44" s="64"/>
      <c r="AE44" s="38"/>
      <c r="AF44" s="38"/>
      <c r="AG44" s="33">
        <v>4</v>
      </c>
      <c r="AH44" s="33" t="s">
        <v>141</v>
      </c>
    </row>
    <row r="45" spans="1:34" ht="30" customHeight="1" x14ac:dyDescent="0.35">
      <c r="A45" s="32">
        <v>5286</v>
      </c>
      <c r="B45" s="33" t="s">
        <v>34</v>
      </c>
      <c r="C45" s="33" t="s">
        <v>35</v>
      </c>
      <c r="D45" s="33" t="s">
        <v>36</v>
      </c>
      <c r="E45" s="32">
        <v>45</v>
      </c>
      <c r="F45" s="33" t="s">
        <v>84</v>
      </c>
      <c r="G45" s="33" t="s">
        <v>148</v>
      </c>
      <c r="H45" s="45" t="s">
        <v>149</v>
      </c>
      <c r="I45" s="60" t="s">
        <v>87</v>
      </c>
      <c r="J45" s="39" t="s">
        <v>88</v>
      </c>
      <c r="K45" s="61" t="s">
        <v>42</v>
      </c>
      <c r="L45" s="62">
        <v>800</v>
      </c>
      <c r="M45" s="62">
        <v>789</v>
      </c>
      <c r="N45" s="34" t="s">
        <v>43</v>
      </c>
      <c r="O45" s="34" t="str">
        <f t="shared" si="17"/>
        <v>N/A</v>
      </c>
      <c r="P45" s="34" t="str">
        <f t="shared" si="9"/>
        <v>A tiempo</v>
      </c>
      <c r="Q45" s="34" t="s">
        <v>43</v>
      </c>
      <c r="R45" s="34" t="str">
        <f>Q45</f>
        <v>N/A</v>
      </c>
      <c r="S45" s="34" t="str">
        <f t="shared" si="11"/>
        <v>A tiempo</v>
      </c>
      <c r="T45" s="33" t="str">
        <f t="shared" si="12"/>
        <v/>
      </c>
      <c r="U45" s="33">
        <v>20</v>
      </c>
      <c r="V45" s="63" t="str">
        <f t="shared" si="13"/>
        <v>No cumple</v>
      </c>
      <c r="W45" s="35">
        <v>44555</v>
      </c>
      <c r="X45" s="36">
        <f>W45-22</f>
        <v>44533</v>
      </c>
      <c r="Y45" s="33" t="str">
        <f t="shared" si="14"/>
        <v/>
      </c>
      <c r="Z45" s="34">
        <v>44561</v>
      </c>
      <c r="AA45" s="34">
        <f t="shared" si="16"/>
        <v>44561</v>
      </c>
      <c r="AB45" s="33">
        <f t="shared" si="15"/>
        <v>0</v>
      </c>
      <c r="AC45" s="33">
        <v>2021</v>
      </c>
      <c r="AD45" s="37"/>
      <c r="AE45" s="38"/>
      <c r="AF45" s="38"/>
      <c r="AG45" s="33">
        <v>4</v>
      </c>
      <c r="AH45" s="33" t="s">
        <v>141</v>
      </c>
    </row>
    <row r="46" spans="1:34" ht="30" customHeight="1" x14ac:dyDescent="0.35">
      <c r="A46" s="32">
        <v>5286</v>
      </c>
      <c r="B46" s="33" t="s">
        <v>34</v>
      </c>
      <c r="C46" s="33" t="s">
        <v>35</v>
      </c>
      <c r="D46" s="33" t="s">
        <v>36</v>
      </c>
      <c r="E46" s="32">
        <v>46</v>
      </c>
      <c r="F46" s="33" t="s">
        <v>84</v>
      </c>
      <c r="G46" s="33" t="s">
        <v>150</v>
      </c>
      <c r="H46" s="45" t="s">
        <v>151</v>
      </c>
      <c r="I46" s="60" t="s">
        <v>87</v>
      </c>
      <c r="J46" s="39" t="s">
        <v>55</v>
      </c>
      <c r="K46" s="61" t="s">
        <v>42</v>
      </c>
      <c r="L46" s="62">
        <v>62900</v>
      </c>
      <c r="M46" s="62">
        <v>63685</v>
      </c>
      <c r="N46" s="34">
        <v>44526</v>
      </c>
      <c r="O46" s="34">
        <v>44543</v>
      </c>
      <c r="P46" s="34" t="str">
        <f t="shared" si="9"/>
        <v>Tarde</v>
      </c>
      <c r="Q46" s="34" t="s">
        <v>43</v>
      </c>
      <c r="R46" s="34" t="str">
        <f t="shared" ref="R46:R53" si="22">+Q46</f>
        <v>N/A</v>
      </c>
      <c r="S46" s="34" t="str">
        <f t="shared" si="11"/>
        <v>A tiempo</v>
      </c>
      <c r="T46" s="33" t="str">
        <f t="shared" si="12"/>
        <v/>
      </c>
      <c r="U46" s="33">
        <v>20</v>
      </c>
      <c r="V46" s="63" t="str">
        <f t="shared" si="13"/>
        <v>No cumple</v>
      </c>
      <c r="W46" s="35">
        <v>44573</v>
      </c>
      <c r="X46" s="36">
        <f t="shared" ref="X46:X51" si="23">W46</f>
        <v>44573</v>
      </c>
      <c r="Y46" s="33" t="str">
        <f t="shared" si="14"/>
        <v/>
      </c>
      <c r="Z46" s="34">
        <v>44926</v>
      </c>
      <c r="AA46" s="34">
        <f t="shared" si="16"/>
        <v>44926</v>
      </c>
      <c r="AB46" s="33">
        <f t="shared" si="15"/>
        <v>0</v>
      </c>
      <c r="AC46" s="33">
        <v>2022</v>
      </c>
      <c r="AD46" s="37"/>
      <c r="AE46" s="38"/>
      <c r="AF46" s="38"/>
      <c r="AG46" s="33">
        <v>4</v>
      </c>
      <c r="AH46" s="33" t="s">
        <v>141</v>
      </c>
    </row>
    <row r="47" spans="1:34" ht="30" customHeight="1" x14ac:dyDescent="0.35">
      <c r="A47" s="32">
        <v>5286</v>
      </c>
      <c r="B47" s="33" t="s">
        <v>34</v>
      </c>
      <c r="C47" s="33" t="s">
        <v>35</v>
      </c>
      <c r="D47" s="33" t="s">
        <v>36</v>
      </c>
      <c r="E47" s="32">
        <v>47</v>
      </c>
      <c r="F47" s="33" t="s">
        <v>84</v>
      </c>
      <c r="G47" s="33" t="s">
        <v>152</v>
      </c>
      <c r="H47" s="45" t="s">
        <v>153</v>
      </c>
      <c r="I47" s="60" t="s">
        <v>87</v>
      </c>
      <c r="J47" s="39" t="s">
        <v>55</v>
      </c>
      <c r="K47" s="61" t="s">
        <v>42</v>
      </c>
      <c r="L47" s="62">
        <v>11500</v>
      </c>
      <c r="M47" s="62">
        <v>11348</v>
      </c>
      <c r="N47" s="34">
        <v>44526</v>
      </c>
      <c r="O47" s="34">
        <v>44543</v>
      </c>
      <c r="P47" s="34" t="str">
        <f t="shared" si="9"/>
        <v>Tarde</v>
      </c>
      <c r="Q47" s="34" t="s">
        <v>43</v>
      </c>
      <c r="R47" s="34" t="str">
        <f t="shared" si="22"/>
        <v>N/A</v>
      </c>
      <c r="S47" s="34" t="str">
        <f t="shared" si="11"/>
        <v>A tiempo</v>
      </c>
      <c r="T47" s="33" t="str">
        <f t="shared" si="12"/>
        <v/>
      </c>
      <c r="U47" s="33">
        <v>20</v>
      </c>
      <c r="V47" s="63" t="str">
        <f t="shared" si="13"/>
        <v>No cumple</v>
      </c>
      <c r="W47" s="35">
        <v>44573</v>
      </c>
      <c r="X47" s="36">
        <f t="shared" si="23"/>
        <v>44573</v>
      </c>
      <c r="Y47" s="33" t="str">
        <f t="shared" si="14"/>
        <v/>
      </c>
      <c r="Z47" s="34">
        <v>44926</v>
      </c>
      <c r="AA47" s="34">
        <f t="shared" si="16"/>
        <v>44926</v>
      </c>
      <c r="AB47" s="33">
        <f t="shared" si="15"/>
        <v>0</v>
      </c>
      <c r="AC47" s="33">
        <v>2022</v>
      </c>
      <c r="AD47" s="37"/>
      <c r="AE47" s="38"/>
      <c r="AF47" s="38"/>
      <c r="AG47" s="33">
        <v>4</v>
      </c>
      <c r="AH47" s="33" t="s">
        <v>141</v>
      </c>
    </row>
    <row r="48" spans="1:34" ht="30" customHeight="1" x14ac:dyDescent="0.35">
      <c r="A48" s="32">
        <v>5286</v>
      </c>
      <c r="B48" s="33" t="s">
        <v>34</v>
      </c>
      <c r="C48" s="33" t="s">
        <v>35</v>
      </c>
      <c r="D48" s="33" t="s">
        <v>36</v>
      </c>
      <c r="E48" s="32">
        <v>48</v>
      </c>
      <c r="F48" s="33" t="s">
        <v>84</v>
      </c>
      <c r="G48" s="33" t="s">
        <v>154</v>
      </c>
      <c r="H48" s="45" t="s">
        <v>155</v>
      </c>
      <c r="I48" s="60" t="s">
        <v>87</v>
      </c>
      <c r="J48" s="39" t="s">
        <v>55</v>
      </c>
      <c r="K48" s="61" t="s">
        <v>42</v>
      </c>
      <c r="L48" s="62">
        <v>35900</v>
      </c>
      <c r="M48" s="62">
        <v>35870</v>
      </c>
      <c r="N48" s="34">
        <v>44526</v>
      </c>
      <c r="O48" s="34">
        <v>44543</v>
      </c>
      <c r="P48" s="34" t="str">
        <f t="shared" si="9"/>
        <v>Tarde</v>
      </c>
      <c r="Q48" s="34" t="s">
        <v>43</v>
      </c>
      <c r="R48" s="34" t="str">
        <f t="shared" si="22"/>
        <v>N/A</v>
      </c>
      <c r="S48" s="34" t="str">
        <f t="shared" si="11"/>
        <v>A tiempo</v>
      </c>
      <c r="T48" s="33" t="str">
        <f t="shared" si="12"/>
        <v/>
      </c>
      <c r="U48" s="33">
        <v>20</v>
      </c>
      <c r="V48" s="63" t="str">
        <f t="shared" si="13"/>
        <v>No cumple</v>
      </c>
      <c r="W48" s="35">
        <v>44573</v>
      </c>
      <c r="X48" s="36">
        <f t="shared" si="23"/>
        <v>44573</v>
      </c>
      <c r="Y48" s="33" t="str">
        <f t="shared" si="14"/>
        <v/>
      </c>
      <c r="Z48" s="34">
        <v>44926</v>
      </c>
      <c r="AA48" s="34">
        <f t="shared" si="16"/>
        <v>44926</v>
      </c>
      <c r="AB48" s="33">
        <f t="shared" si="15"/>
        <v>0</v>
      </c>
      <c r="AC48" s="33">
        <v>2022</v>
      </c>
      <c r="AD48" s="37"/>
      <c r="AE48" s="38"/>
      <c r="AF48" s="38"/>
      <c r="AG48" s="33">
        <v>4</v>
      </c>
      <c r="AH48" s="33" t="s">
        <v>141</v>
      </c>
    </row>
    <row r="49" spans="1:34" ht="30" customHeight="1" x14ac:dyDescent="0.35">
      <c r="A49" s="32">
        <v>5286</v>
      </c>
      <c r="B49" s="33" t="s">
        <v>34</v>
      </c>
      <c r="C49" s="33" t="s">
        <v>35</v>
      </c>
      <c r="D49" s="33" t="s">
        <v>36</v>
      </c>
      <c r="E49" s="32">
        <v>49</v>
      </c>
      <c r="F49" s="33" t="s">
        <v>84</v>
      </c>
      <c r="G49" s="33" t="s">
        <v>156</v>
      </c>
      <c r="H49" s="45" t="s">
        <v>157</v>
      </c>
      <c r="I49" s="60" t="s">
        <v>87</v>
      </c>
      <c r="J49" s="39" t="s">
        <v>55</v>
      </c>
      <c r="K49" s="61" t="s">
        <v>42</v>
      </c>
      <c r="L49" s="62">
        <v>59100</v>
      </c>
      <c r="M49" s="62">
        <v>59114</v>
      </c>
      <c r="N49" s="34">
        <v>44526</v>
      </c>
      <c r="O49" s="34">
        <v>44543</v>
      </c>
      <c r="P49" s="34" t="str">
        <f t="shared" si="9"/>
        <v>Tarde</v>
      </c>
      <c r="Q49" s="34" t="s">
        <v>43</v>
      </c>
      <c r="R49" s="34" t="str">
        <f t="shared" si="22"/>
        <v>N/A</v>
      </c>
      <c r="S49" s="34" t="str">
        <f t="shared" si="11"/>
        <v>A tiempo</v>
      </c>
      <c r="T49" s="33" t="str">
        <f t="shared" si="12"/>
        <v/>
      </c>
      <c r="U49" s="33">
        <v>20</v>
      </c>
      <c r="V49" s="63" t="str">
        <f t="shared" si="13"/>
        <v>No cumple</v>
      </c>
      <c r="W49" s="35">
        <v>44573</v>
      </c>
      <c r="X49" s="36">
        <f t="shared" si="23"/>
        <v>44573</v>
      </c>
      <c r="Y49" s="33" t="str">
        <f t="shared" si="14"/>
        <v/>
      </c>
      <c r="Z49" s="34">
        <v>44926</v>
      </c>
      <c r="AA49" s="34">
        <f t="shared" si="16"/>
        <v>44926</v>
      </c>
      <c r="AB49" s="33">
        <f t="shared" si="15"/>
        <v>0</v>
      </c>
      <c r="AC49" s="33">
        <v>2022</v>
      </c>
      <c r="AD49" s="37"/>
      <c r="AE49" s="38"/>
      <c r="AF49" s="38"/>
      <c r="AG49" s="33">
        <v>4</v>
      </c>
      <c r="AH49" s="33" t="s">
        <v>141</v>
      </c>
    </row>
    <row r="50" spans="1:34" ht="30" customHeight="1" x14ac:dyDescent="0.35">
      <c r="A50" s="32">
        <v>5286</v>
      </c>
      <c r="B50" s="33" t="s">
        <v>34</v>
      </c>
      <c r="C50" s="33" t="s">
        <v>35</v>
      </c>
      <c r="D50" s="33" t="s">
        <v>36</v>
      </c>
      <c r="E50" s="32">
        <v>50</v>
      </c>
      <c r="F50" s="33" t="s">
        <v>84</v>
      </c>
      <c r="G50" s="33" t="s">
        <v>158</v>
      </c>
      <c r="H50" s="45" t="s">
        <v>159</v>
      </c>
      <c r="I50" s="60" t="s">
        <v>87</v>
      </c>
      <c r="J50" s="39" t="s">
        <v>55</v>
      </c>
      <c r="K50" s="61" t="s">
        <v>42</v>
      </c>
      <c r="L50" s="62">
        <v>35000</v>
      </c>
      <c r="M50" s="62">
        <v>30489</v>
      </c>
      <c r="N50" s="34">
        <v>44526</v>
      </c>
      <c r="O50" s="34">
        <v>44543</v>
      </c>
      <c r="P50" s="34" t="str">
        <f t="shared" si="9"/>
        <v>Tarde</v>
      </c>
      <c r="Q50" s="34" t="s">
        <v>43</v>
      </c>
      <c r="R50" s="34" t="str">
        <f t="shared" si="22"/>
        <v>N/A</v>
      </c>
      <c r="S50" s="34" t="str">
        <f t="shared" si="11"/>
        <v>A tiempo</v>
      </c>
      <c r="T50" s="33" t="str">
        <f t="shared" si="12"/>
        <v/>
      </c>
      <c r="U50" s="33">
        <v>20</v>
      </c>
      <c r="V50" s="63" t="str">
        <f t="shared" si="13"/>
        <v>No cumple</v>
      </c>
      <c r="W50" s="35">
        <v>44573</v>
      </c>
      <c r="X50" s="36">
        <f t="shared" si="23"/>
        <v>44573</v>
      </c>
      <c r="Y50" s="33" t="str">
        <f t="shared" si="14"/>
        <v/>
      </c>
      <c r="Z50" s="34">
        <v>44926</v>
      </c>
      <c r="AA50" s="34">
        <f t="shared" si="16"/>
        <v>44926</v>
      </c>
      <c r="AB50" s="33">
        <f t="shared" si="15"/>
        <v>0</v>
      </c>
      <c r="AC50" s="33">
        <v>2022</v>
      </c>
      <c r="AD50" s="37"/>
      <c r="AE50" s="38"/>
      <c r="AF50" s="38"/>
      <c r="AG50" s="33">
        <v>4</v>
      </c>
      <c r="AH50" s="33" t="s">
        <v>141</v>
      </c>
    </row>
    <row r="51" spans="1:34" ht="30" customHeight="1" x14ac:dyDescent="0.35">
      <c r="A51" s="32">
        <v>5286</v>
      </c>
      <c r="B51" s="33" t="s">
        <v>34</v>
      </c>
      <c r="C51" s="33" t="s">
        <v>35</v>
      </c>
      <c r="D51" s="33" t="s">
        <v>36</v>
      </c>
      <c r="E51" s="32">
        <v>51</v>
      </c>
      <c r="F51" s="33" t="s">
        <v>84</v>
      </c>
      <c r="G51" s="33" t="s">
        <v>160</v>
      </c>
      <c r="H51" s="45" t="s">
        <v>161</v>
      </c>
      <c r="I51" s="60" t="s">
        <v>87</v>
      </c>
      <c r="J51" s="39" t="s">
        <v>55</v>
      </c>
      <c r="K51" s="61" t="s">
        <v>42</v>
      </c>
      <c r="L51" s="62">
        <v>48800</v>
      </c>
      <c r="M51" s="62">
        <v>49452</v>
      </c>
      <c r="N51" s="34">
        <v>44526</v>
      </c>
      <c r="O51" s="34">
        <v>44543</v>
      </c>
      <c r="P51" s="34" t="str">
        <f t="shared" si="9"/>
        <v>Tarde</v>
      </c>
      <c r="Q51" s="34" t="s">
        <v>43</v>
      </c>
      <c r="R51" s="34" t="str">
        <f t="shared" si="22"/>
        <v>N/A</v>
      </c>
      <c r="S51" s="34" t="str">
        <f t="shared" si="11"/>
        <v>A tiempo</v>
      </c>
      <c r="T51" s="33" t="str">
        <f t="shared" si="12"/>
        <v/>
      </c>
      <c r="U51" s="33">
        <v>20</v>
      </c>
      <c r="V51" s="63" t="str">
        <f t="shared" si="13"/>
        <v>No cumple</v>
      </c>
      <c r="W51" s="35">
        <v>44573</v>
      </c>
      <c r="X51" s="36">
        <f t="shared" si="23"/>
        <v>44573</v>
      </c>
      <c r="Y51" s="33" t="str">
        <f t="shared" si="14"/>
        <v/>
      </c>
      <c r="Z51" s="34">
        <v>44926</v>
      </c>
      <c r="AA51" s="34">
        <f t="shared" si="16"/>
        <v>44926</v>
      </c>
      <c r="AB51" s="33">
        <f t="shared" si="15"/>
        <v>0</v>
      </c>
      <c r="AC51" s="33">
        <v>2022</v>
      </c>
      <c r="AD51" s="37"/>
      <c r="AE51" s="38"/>
      <c r="AF51" s="38"/>
      <c r="AG51" s="33">
        <v>4</v>
      </c>
      <c r="AH51" s="33" t="s">
        <v>141</v>
      </c>
    </row>
    <row r="52" spans="1:34" ht="30" customHeight="1" x14ac:dyDescent="0.35">
      <c r="A52" s="10">
        <v>5286</v>
      </c>
      <c r="B52" s="11" t="s">
        <v>34</v>
      </c>
      <c r="C52" s="11" t="s">
        <v>35</v>
      </c>
      <c r="D52" s="11" t="s">
        <v>36</v>
      </c>
      <c r="E52" s="19">
        <v>52</v>
      </c>
      <c r="F52" s="19" t="s">
        <v>37</v>
      </c>
      <c r="G52" s="19" t="s">
        <v>162</v>
      </c>
      <c r="H52" s="43" t="s">
        <v>163</v>
      </c>
      <c r="I52" s="46" t="s">
        <v>87</v>
      </c>
      <c r="J52" s="47" t="s">
        <v>41</v>
      </c>
      <c r="K52" s="47" t="s">
        <v>42</v>
      </c>
      <c r="L52" s="48">
        <v>333300</v>
      </c>
      <c r="M52" s="48">
        <v>86163</v>
      </c>
      <c r="N52" s="20">
        <v>44804</v>
      </c>
      <c r="O52" s="20"/>
      <c r="P52" s="20" t="str">
        <f t="shared" si="9"/>
        <v>A tiempo</v>
      </c>
      <c r="Q52" s="20">
        <v>44880</v>
      </c>
      <c r="R52" s="20"/>
      <c r="S52" s="20" t="str">
        <f t="shared" si="11"/>
        <v>A tiempo</v>
      </c>
      <c r="T52" s="19">
        <f t="shared" si="12"/>
        <v>0</v>
      </c>
      <c r="U52" s="19">
        <v>140</v>
      </c>
      <c r="V52" s="49" t="str">
        <f t="shared" si="13"/>
        <v>Cumple</v>
      </c>
      <c r="W52" s="21">
        <v>44867</v>
      </c>
      <c r="X52" s="22">
        <v>44900</v>
      </c>
      <c r="Y52" s="19">
        <f t="shared" si="14"/>
        <v>44900</v>
      </c>
      <c r="Z52" s="20">
        <v>46226</v>
      </c>
      <c r="AA52" s="20">
        <f t="shared" si="16"/>
        <v>46226</v>
      </c>
      <c r="AB52" s="19">
        <f t="shared" si="15"/>
        <v>0</v>
      </c>
      <c r="AC52" s="19">
        <v>2022</v>
      </c>
      <c r="AD52" s="23"/>
      <c r="AE52" s="24"/>
      <c r="AF52" s="24"/>
      <c r="AG52" s="19">
        <v>4</v>
      </c>
      <c r="AH52" s="19" t="s">
        <v>164</v>
      </c>
    </row>
    <row r="53" spans="1:34" ht="30" customHeight="1" x14ac:dyDescent="0.35">
      <c r="A53" s="10">
        <v>5286</v>
      </c>
      <c r="B53" s="11" t="s">
        <v>34</v>
      </c>
      <c r="C53" s="11" t="s">
        <v>35</v>
      </c>
      <c r="D53" s="11" t="s">
        <v>36</v>
      </c>
      <c r="E53" s="19">
        <v>53</v>
      </c>
      <c r="F53" s="19" t="s">
        <v>64</v>
      </c>
      <c r="G53" s="19" t="s">
        <v>166</v>
      </c>
      <c r="H53" s="43" t="s">
        <v>165</v>
      </c>
      <c r="I53" s="46" t="s">
        <v>87</v>
      </c>
      <c r="J53" s="47" t="s">
        <v>41</v>
      </c>
      <c r="K53" s="47" t="s">
        <v>42</v>
      </c>
      <c r="L53" s="48">
        <v>45600</v>
      </c>
      <c r="M53" s="48">
        <v>45379</v>
      </c>
      <c r="N53" s="20" t="s">
        <v>43</v>
      </c>
      <c r="O53" s="20" t="str">
        <f t="shared" ref="O53" si="24">N53</f>
        <v>N/A</v>
      </c>
      <c r="P53" s="20" t="str">
        <f t="shared" ref="P53:P57" si="25">IF(N53&lt;O53,"Tarde","A tiempo")</f>
        <v>A tiempo</v>
      </c>
      <c r="Q53" s="20" t="s">
        <v>43</v>
      </c>
      <c r="R53" s="20" t="str">
        <f t="shared" si="22"/>
        <v>N/A</v>
      </c>
      <c r="S53" s="20" t="str">
        <f t="shared" ref="S53:S57" si="26">IF(Q53&lt;R53,"Tarde","A tiempo")</f>
        <v>A tiempo</v>
      </c>
      <c r="T53" s="19" t="str">
        <f t="shared" ref="T53:T57" si="27">IFERROR(R53-O53, "")</f>
        <v/>
      </c>
      <c r="U53" s="19">
        <v>60</v>
      </c>
      <c r="V53" s="49" t="str">
        <f t="shared" ref="V53:V57" si="28">IF(T53&lt;U53,"Cumple","No cumple")</f>
        <v>No cumple</v>
      </c>
      <c r="W53" s="21">
        <v>44632</v>
      </c>
      <c r="X53" s="22">
        <v>44637</v>
      </c>
      <c r="Y53" s="19" t="str">
        <f t="shared" ref="Y53:Y56" si="29">IFERROR(X53-R53, "")</f>
        <v/>
      </c>
      <c r="Z53" s="20">
        <v>44926</v>
      </c>
      <c r="AA53" s="20">
        <f t="shared" ref="AA53" si="30">Z53</f>
        <v>44926</v>
      </c>
      <c r="AB53" s="19">
        <f t="shared" ref="AB53:AB57" si="31">IFERROR(AA53-Z53, "")</f>
        <v>0</v>
      </c>
      <c r="AC53" s="19">
        <v>2022</v>
      </c>
      <c r="AD53" s="23"/>
      <c r="AE53" s="24"/>
      <c r="AF53" s="24"/>
      <c r="AG53" s="19">
        <v>3</v>
      </c>
      <c r="AH53" s="19" t="s">
        <v>89</v>
      </c>
    </row>
    <row r="54" spans="1:34" s="74" customFormat="1" ht="30" customHeight="1" x14ac:dyDescent="0.35">
      <c r="A54" s="66">
        <v>5286</v>
      </c>
      <c r="B54" s="67" t="s">
        <v>34</v>
      </c>
      <c r="C54" s="67" t="s">
        <v>35</v>
      </c>
      <c r="D54" s="67" t="s">
        <v>36</v>
      </c>
      <c r="E54" s="102">
        <v>54</v>
      </c>
      <c r="F54" s="19" t="s">
        <v>52</v>
      </c>
      <c r="G54" s="19" t="s">
        <v>172</v>
      </c>
      <c r="H54" s="43" t="s">
        <v>177</v>
      </c>
      <c r="I54" s="46" t="s">
        <v>87</v>
      </c>
      <c r="J54" s="103" t="s">
        <v>55</v>
      </c>
      <c r="K54" s="47" t="s">
        <v>42</v>
      </c>
      <c r="L54" s="48">
        <v>2700</v>
      </c>
      <c r="M54" s="48">
        <v>2196</v>
      </c>
      <c r="N54" s="20">
        <v>44773</v>
      </c>
      <c r="O54" s="20">
        <v>44749</v>
      </c>
      <c r="P54" s="20" t="str">
        <f t="shared" si="25"/>
        <v>A tiempo</v>
      </c>
      <c r="Q54" s="20" t="s">
        <v>43</v>
      </c>
      <c r="R54" s="20" t="str">
        <f t="shared" ref="R54:R57" si="32">Q54</f>
        <v>N/A</v>
      </c>
      <c r="S54" s="20" t="str">
        <f t="shared" si="26"/>
        <v>A tiempo</v>
      </c>
      <c r="T54" s="19" t="str">
        <f t="shared" si="27"/>
        <v/>
      </c>
      <c r="U54" s="19">
        <v>60</v>
      </c>
      <c r="V54" s="49" t="str">
        <f t="shared" si="28"/>
        <v>No cumple</v>
      </c>
      <c r="W54" s="21">
        <v>44823</v>
      </c>
      <c r="X54" s="22">
        <v>44831</v>
      </c>
      <c r="Y54" s="19" t="str">
        <f t="shared" si="29"/>
        <v/>
      </c>
      <c r="Z54" s="20">
        <v>44849</v>
      </c>
      <c r="AA54" s="69"/>
      <c r="AB54" s="67">
        <f t="shared" si="31"/>
        <v>-44849</v>
      </c>
      <c r="AC54" s="54">
        <v>2022</v>
      </c>
      <c r="AD54" s="104" t="s">
        <v>183</v>
      </c>
      <c r="AE54" s="73"/>
      <c r="AF54" s="73"/>
      <c r="AG54" s="67">
        <v>2</v>
      </c>
      <c r="AH54" s="67" t="s">
        <v>58</v>
      </c>
    </row>
    <row r="55" spans="1:34" s="74" customFormat="1" ht="30" customHeight="1" x14ac:dyDescent="0.35">
      <c r="A55" s="66">
        <v>5286</v>
      </c>
      <c r="B55" s="67" t="s">
        <v>34</v>
      </c>
      <c r="C55" s="67" t="s">
        <v>35</v>
      </c>
      <c r="D55" s="67" t="s">
        <v>36</v>
      </c>
      <c r="E55" s="19">
        <v>55</v>
      </c>
      <c r="F55" s="19" t="s">
        <v>52</v>
      </c>
      <c r="G55" s="19" t="s">
        <v>173</v>
      </c>
      <c r="H55" s="43" t="s">
        <v>178</v>
      </c>
      <c r="I55" s="46" t="s">
        <v>87</v>
      </c>
      <c r="J55" s="103" t="s">
        <v>55</v>
      </c>
      <c r="K55" s="47" t="s">
        <v>42</v>
      </c>
      <c r="L55" s="48">
        <v>2100</v>
      </c>
      <c r="M55" s="48">
        <v>1757</v>
      </c>
      <c r="N55" s="20">
        <v>44773</v>
      </c>
      <c r="O55" s="20">
        <v>44749</v>
      </c>
      <c r="P55" s="20" t="str">
        <f t="shared" si="25"/>
        <v>A tiempo</v>
      </c>
      <c r="Q55" s="20" t="s">
        <v>43</v>
      </c>
      <c r="R55" s="20" t="str">
        <f t="shared" si="32"/>
        <v>N/A</v>
      </c>
      <c r="S55" s="20" t="str">
        <f t="shared" si="26"/>
        <v>A tiempo</v>
      </c>
      <c r="T55" s="19" t="str">
        <f t="shared" si="27"/>
        <v/>
      </c>
      <c r="U55" s="19">
        <v>60</v>
      </c>
      <c r="V55" s="49" t="str">
        <f t="shared" si="28"/>
        <v>No cumple</v>
      </c>
      <c r="W55" s="21">
        <v>44823</v>
      </c>
      <c r="X55" s="22">
        <v>44831</v>
      </c>
      <c r="Y55" s="19" t="str">
        <f t="shared" ref="Y55" si="33">IFERROR(X55-R55, "")</f>
        <v/>
      </c>
      <c r="Z55" s="20">
        <v>44849</v>
      </c>
      <c r="AA55" s="69"/>
      <c r="AB55" s="67">
        <f t="shared" si="31"/>
        <v>-44849</v>
      </c>
      <c r="AC55" s="54">
        <v>2022</v>
      </c>
      <c r="AD55" s="105"/>
      <c r="AE55" s="73"/>
      <c r="AF55" s="73"/>
      <c r="AG55" s="67">
        <v>2</v>
      </c>
      <c r="AH55" s="67" t="s">
        <v>58</v>
      </c>
    </row>
    <row r="56" spans="1:34" s="74" customFormat="1" ht="30" customHeight="1" x14ac:dyDescent="0.35">
      <c r="A56" s="66">
        <v>5286</v>
      </c>
      <c r="B56" s="67" t="s">
        <v>34</v>
      </c>
      <c r="C56" s="67" t="s">
        <v>35</v>
      </c>
      <c r="D56" s="67" t="s">
        <v>36</v>
      </c>
      <c r="E56" s="19">
        <v>56</v>
      </c>
      <c r="F56" s="19" t="s">
        <v>52</v>
      </c>
      <c r="G56" s="19" t="s">
        <v>174</v>
      </c>
      <c r="H56" s="43" t="s">
        <v>179</v>
      </c>
      <c r="I56" s="46" t="s">
        <v>87</v>
      </c>
      <c r="J56" s="103" t="s">
        <v>55</v>
      </c>
      <c r="K56" s="47" t="s">
        <v>42</v>
      </c>
      <c r="L56" s="48">
        <v>4300</v>
      </c>
      <c r="M56" s="48">
        <v>3566</v>
      </c>
      <c r="N56" s="20">
        <v>44773</v>
      </c>
      <c r="O56" s="20">
        <v>44749</v>
      </c>
      <c r="P56" s="20" t="str">
        <f t="shared" si="25"/>
        <v>A tiempo</v>
      </c>
      <c r="Q56" s="20" t="s">
        <v>43</v>
      </c>
      <c r="R56" s="20" t="str">
        <f t="shared" si="32"/>
        <v>N/A</v>
      </c>
      <c r="S56" s="20" t="str">
        <f t="shared" si="26"/>
        <v>A tiempo</v>
      </c>
      <c r="T56" s="19" t="str">
        <f t="shared" si="27"/>
        <v/>
      </c>
      <c r="U56" s="19">
        <v>60</v>
      </c>
      <c r="V56" s="49" t="str">
        <f t="shared" si="28"/>
        <v>No cumple</v>
      </c>
      <c r="W56" s="21">
        <v>44823</v>
      </c>
      <c r="X56" s="22">
        <v>44837</v>
      </c>
      <c r="Y56" s="19" t="str">
        <f t="shared" si="29"/>
        <v/>
      </c>
      <c r="Z56" s="20">
        <v>44849</v>
      </c>
      <c r="AA56" s="69"/>
      <c r="AB56" s="67">
        <f t="shared" si="31"/>
        <v>-44849</v>
      </c>
      <c r="AC56" s="54">
        <v>2022</v>
      </c>
      <c r="AD56" s="105"/>
      <c r="AE56" s="73"/>
      <c r="AF56" s="73"/>
      <c r="AG56" s="67">
        <v>2</v>
      </c>
      <c r="AH56" s="67" t="s">
        <v>58</v>
      </c>
    </row>
    <row r="57" spans="1:34" s="74" customFormat="1" ht="30" customHeight="1" x14ac:dyDescent="0.35">
      <c r="A57" s="66">
        <v>5286</v>
      </c>
      <c r="B57" s="67" t="s">
        <v>34</v>
      </c>
      <c r="C57" s="67" t="s">
        <v>35</v>
      </c>
      <c r="D57" s="67" t="s">
        <v>36</v>
      </c>
      <c r="E57" s="19">
        <v>57</v>
      </c>
      <c r="F57" s="19" t="s">
        <v>52</v>
      </c>
      <c r="G57" s="19" t="s">
        <v>175</v>
      </c>
      <c r="H57" s="43" t="s">
        <v>180</v>
      </c>
      <c r="I57" s="46" t="s">
        <v>87</v>
      </c>
      <c r="J57" s="103" t="s">
        <v>55</v>
      </c>
      <c r="K57" s="47" t="s">
        <v>42</v>
      </c>
      <c r="L57" s="48">
        <v>1500</v>
      </c>
      <c r="M57" s="48">
        <v>1227</v>
      </c>
      <c r="N57" s="20">
        <v>44773</v>
      </c>
      <c r="O57" s="20">
        <v>44749</v>
      </c>
      <c r="P57" s="20" t="str">
        <f t="shared" si="25"/>
        <v>A tiempo</v>
      </c>
      <c r="Q57" s="20" t="s">
        <v>43</v>
      </c>
      <c r="R57" s="20" t="str">
        <f t="shared" si="32"/>
        <v>N/A</v>
      </c>
      <c r="S57" s="20" t="str">
        <f t="shared" si="26"/>
        <v>A tiempo</v>
      </c>
      <c r="T57" s="19" t="str">
        <f t="shared" si="27"/>
        <v/>
      </c>
      <c r="U57" s="19">
        <v>60</v>
      </c>
      <c r="V57" s="49" t="str">
        <f t="shared" si="28"/>
        <v>No cumple</v>
      </c>
      <c r="W57" s="21">
        <v>44823</v>
      </c>
      <c r="X57" s="22">
        <v>44831</v>
      </c>
      <c r="Y57" s="19" t="str">
        <f t="shared" ref="Y57" si="34">IFERROR(X57-R57, "")</f>
        <v/>
      </c>
      <c r="Z57" s="20">
        <v>44849</v>
      </c>
      <c r="AA57" s="69"/>
      <c r="AB57" s="67">
        <f t="shared" si="31"/>
        <v>-44849</v>
      </c>
      <c r="AC57" s="54">
        <v>2022</v>
      </c>
      <c r="AD57" s="106"/>
      <c r="AE57" s="73"/>
      <c r="AF57" s="73"/>
      <c r="AG57" s="67">
        <v>2</v>
      </c>
      <c r="AH57" s="67" t="s">
        <v>58</v>
      </c>
    </row>
    <row r="58" spans="1:34" ht="30" customHeight="1" x14ac:dyDescent="0.35">
      <c r="A58" s="32">
        <v>5286</v>
      </c>
      <c r="B58" s="33" t="s">
        <v>34</v>
      </c>
      <c r="C58" s="33" t="s">
        <v>35</v>
      </c>
      <c r="D58" s="33" t="s">
        <v>36</v>
      </c>
      <c r="E58" s="89">
        <v>58</v>
      </c>
      <c r="F58" s="89" t="s">
        <v>52</v>
      </c>
      <c r="G58" s="89" t="s">
        <v>176</v>
      </c>
      <c r="H58" s="90" t="s">
        <v>181</v>
      </c>
      <c r="I58" s="91" t="s">
        <v>168</v>
      </c>
      <c r="J58" s="92" t="s">
        <v>55</v>
      </c>
      <c r="K58" s="93" t="s">
        <v>42</v>
      </c>
      <c r="L58" s="94">
        <v>6825</v>
      </c>
      <c r="M58" s="94">
        <v>7100</v>
      </c>
      <c r="N58" s="95">
        <v>44712</v>
      </c>
      <c r="O58" s="95">
        <v>44685</v>
      </c>
      <c r="P58" s="95" t="str">
        <f t="shared" ref="P58:P59" si="35">IF(N58&lt;O58,"Tarde","A tiempo")</f>
        <v>A tiempo</v>
      </c>
      <c r="Q58" s="95" t="s">
        <v>43</v>
      </c>
      <c r="R58" s="95" t="str">
        <f t="shared" ref="R58" si="36">Q58</f>
        <v>N/A</v>
      </c>
      <c r="S58" s="95" t="str">
        <f t="shared" ref="S58:S59" si="37">IF(Q58&lt;R58,"Tarde","A tiempo")</f>
        <v>A tiempo</v>
      </c>
      <c r="T58" s="89" t="str">
        <f t="shared" ref="T58:T59" si="38">IFERROR(R58-O58, "")</f>
        <v/>
      </c>
      <c r="U58" s="89">
        <v>60</v>
      </c>
      <c r="V58" s="96" t="str">
        <f t="shared" ref="V58:V59" si="39">IF(T58&lt;U58,"Cumple","No cumple")</f>
        <v>No cumple</v>
      </c>
      <c r="W58" s="97">
        <v>44742</v>
      </c>
      <c r="X58" s="98">
        <v>44729</v>
      </c>
      <c r="Y58" s="89" t="str">
        <f t="shared" ref="Y58:Y59" si="40">IFERROR(X58-R58, "")</f>
        <v/>
      </c>
      <c r="Z58" s="95">
        <v>44819</v>
      </c>
      <c r="AA58" s="95">
        <v>44773</v>
      </c>
      <c r="AB58" s="33">
        <f t="shared" ref="AB58:AB60" si="41">IFERROR(AA58-Z58, "")</f>
        <v>-46</v>
      </c>
      <c r="AC58" s="33">
        <v>2022</v>
      </c>
      <c r="AD58" s="64" t="s">
        <v>182</v>
      </c>
      <c r="AE58" s="38"/>
      <c r="AF58" s="38"/>
      <c r="AG58" s="33">
        <v>2</v>
      </c>
      <c r="AH58" s="33" t="s">
        <v>58</v>
      </c>
    </row>
    <row r="59" spans="1:34" ht="39" x14ac:dyDescent="0.35">
      <c r="A59" s="10">
        <v>5286</v>
      </c>
      <c r="B59" s="11" t="s">
        <v>34</v>
      </c>
      <c r="C59" s="11" t="s">
        <v>35</v>
      </c>
      <c r="D59" s="11" t="s">
        <v>36</v>
      </c>
      <c r="E59" s="11">
        <v>60</v>
      </c>
      <c r="F59" s="11" t="s">
        <v>37</v>
      </c>
      <c r="G59" s="11" t="s">
        <v>192</v>
      </c>
      <c r="H59" s="42" t="s">
        <v>222</v>
      </c>
      <c r="I59" s="50" t="s">
        <v>40</v>
      </c>
      <c r="J59" s="12" t="s">
        <v>88</v>
      </c>
      <c r="K59" s="51" t="s">
        <v>42</v>
      </c>
      <c r="L59" s="52">
        <v>418000</v>
      </c>
      <c r="M59" s="52">
        <f t="shared" ref="M59:M88" si="42">+L59</f>
        <v>418000</v>
      </c>
      <c r="N59" s="13"/>
      <c r="O59" s="13"/>
      <c r="P59" s="13"/>
      <c r="Q59" s="13"/>
      <c r="R59" s="13"/>
      <c r="S59" s="14"/>
      <c r="T59" s="11"/>
      <c r="U59" s="15"/>
      <c r="V59" s="53"/>
      <c r="W59" s="16">
        <v>45092</v>
      </c>
      <c r="X59" s="75"/>
      <c r="Y59" s="11">
        <f t="shared" si="40"/>
        <v>0</v>
      </c>
      <c r="Z59" s="13">
        <v>45291</v>
      </c>
      <c r="AA59" s="13"/>
      <c r="AB59" s="11">
        <f t="shared" si="41"/>
        <v>-45291</v>
      </c>
      <c r="AC59" s="54">
        <v>2023</v>
      </c>
      <c r="AD59" s="17"/>
      <c r="AE59" s="18"/>
      <c r="AF59" s="18"/>
      <c r="AG59" s="11">
        <v>1</v>
      </c>
      <c r="AH59" s="11" t="s">
        <v>44</v>
      </c>
    </row>
    <row r="60" spans="1:34" ht="30" customHeight="1" x14ac:dyDescent="0.35">
      <c r="A60" s="10"/>
      <c r="B60" s="11"/>
      <c r="C60" s="11"/>
      <c r="D60" s="11"/>
      <c r="E60" s="11">
        <v>61</v>
      </c>
      <c r="F60" s="11" t="s">
        <v>37</v>
      </c>
      <c r="G60" s="11" t="s">
        <v>193</v>
      </c>
      <c r="H60" s="42" t="s">
        <v>223</v>
      </c>
      <c r="I60" s="50" t="s">
        <v>40</v>
      </c>
      <c r="J60" s="12" t="s">
        <v>55</v>
      </c>
      <c r="K60" s="51"/>
      <c r="L60" s="52">
        <v>659000</v>
      </c>
      <c r="M60" s="52">
        <f t="shared" si="42"/>
        <v>659000</v>
      </c>
      <c r="N60" s="13"/>
      <c r="O60" s="13"/>
      <c r="P60" s="13"/>
      <c r="Q60" s="13"/>
      <c r="R60" s="13"/>
      <c r="S60" s="14"/>
      <c r="T60" s="11"/>
      <c r="U60" s="15"/>
      <c r="V60" s="53"/>
      <c r="W60" s="16">
        <v>45108</v>
      </c>
      <c r="X60" s="75"/>
      <c r="Y60" s="11"/>
      <c r="Z60" s="13">
        <v>45443</v>
      </c>
      <c r="AA60" s="13"/>
      <c r="AB60" s="11">
        <f t="shared" si="41"/>
        <v>-45443</v>
      </c>
      <c r="AC60" s="54">
        <v>2023</v>
      </c>
      <c r="AD60" s="17"/>
      <c r="AE60" s="18"/>
      <c r="AF60" s="18"/>
      <c r="AG60" s="11">
        <v>1</v>
      </c>
      <c r="AH60" s="11" t="s">
        <v>56</v>
      </c>
    </row>
    <row r="61" spans="1:34" ht="30" customHeight="1" x14ac:dyDescent="0.35">
      <c r="A61" s="10"/>
      <c r="B61" s="11"/>
      <c r="C61" s="11"/>
      <c r="D61" s="11"/>
      <c r="E61" s="11">
        <v>62</v>
      </c>
      <c r="F61" s="11" t="s">
        <v>37</v>
      </c>
      <c r="G61" s="11" t="s">
        <v>194</v>
      </c>
      <c r="H61" s="42" t="s">
        <v>224</v>
      </c>
      <c r="I61" s="50" t="s">
        <v>40</v>
      </c>
      <c r="J61" s="12" t="s">
        <v>55</v>
      </c>
      <c r="K61" s="51"/>
      <c r="L61" s="52">
        <v>593000</v>
      </c>
      <c r="M61" s="52">
        <f t="shared" si="42"/>
        <v>593000</v>
      </c>
      <c r="N61" s="13"/>
      <c r="O61" s="13"/>
      <c r="P61" s="13"/>
      <c r="Q61" s="13"/>
      <c r="R61" s="13"/>
      <c r="S61" s="14"/>
      <c r="T61" s="11"/>
      <c r="U61" s="15"/>
      <c r="V61" s="53"/>
      <c r="W61" s="16">
        <v>45170</v>
      </c>
      <c r="X61" s="75"/>
      <c r="Y61" s="11"/>
      <c r="Z61" s="13">
        <v>45535</v>
      </c>
      <c r="AA61" s="13"/>
      <c r="AB61" s="11"/>
      <c r="AC61" s="54">
        <v>2023</v>
      </c>
      <c r="AD61" s="17"/>
      <c r="AE61" s="18"/>
      <c r="AF61" s="18"/>
      <c r="AG61" s="11">
        <v>1</v>
      </c>
      <c r="AH61" s="11" t="s">
        <v>56</v>
      </c>
    </row>
    <row r="62" spans="1:34" ht="30" customHeight="1" x14ac:dyDescent="0.35">
      <c r="A62" s="10"/>
      <c r="B62" s="11"/>
      <c r="C62" s="11"/>
      <c r="D62" s="11"/>
      <c r="E62" s="11">
        <v>63</v>
      </c>
      <c r="F62" s="11" t="s">
        <v>37</v>
      </c>
      <c r="G62" s="11" t="s">
        <v>195</v>
      </c>
      <c r="H62" s="42" t="s">
        <v>225</v>
      </c>
      <c r="I62" s="50" t="s">
        <v>40</v>
      </c>
      <c r="J62" s="12" t="s">
        <v>55</v>
      </c>
      <c r="K62" s="51"/>
      <c r="L62" s="52">
        <v>615000</v>
      </c>
      <c r="M62" s="52">
        <f t="shared" si="42"/>
        <v>615000</v>
      </c>
      <c r="N62" s="13"/>
      <c r="O62" s="13"/>
      <c r="P62" s="13"/>
      <c r="Q62" s="13"/>
      <c r="R62" s="13"/>
      <c r="S62" s="14"/>
      <c r="T62" s="11"/>
      <c r="U62" s="15"/>
      <c r="V62" s="53"/>
      <c r="W62" s="16">
        <v>45139</v>
      </c>
      <c r="X62" s="75"/>
      <c r="Y62" s="11"/>
      <c r="Z62" s="13">
        <v>45504</v>
      </c>
      <c r="AA62" s="13"/>
      <c r="AB62" s="11"/>
      <c r="AC62" s="54">
        <v>2023</v>
      </c>
      <c r="AD62" s="17"/>
      <c r="AE62" s="18"/>
      <c r="AF62" s="18"/>
      <c r="AG62" s="11">
        <v>1</v>
      </c>
      <c r="AH62" s="11" t="s">
        <v>56</v>
      </c>
    </row>
    <row r="63" spans="1:34" ht="30" customHeight="1" x14ac:dyDescent="0.35">
      <c r="A63" s="10"/>
      <c r="B63" s="11"/>
      <c r="C63" s="11"/>
      <c r="D63" s="11"/>
      <c r="E63" s="11">
        <v>64</v>
      </c>
      <c r="F63" s="11" t="s">
        <v>84</v>
      </c>
      <c r="G63" s="11" t="s">
        <v>196</v>
      </c>
      <c r="H63" s="42" t="s">
        <v>226</v>
      </c>
      <c r="I63" s="50" t="s">
        <v>40</v>
      </c>
      <c r="J63" s="12" t="s">
        <v>55</v>
      </c>
      <c r="K63" s="51"/>
      <c r="L63" s="52">
        <v>22000</v>
      </c>
      <c r="M63" s="52">
        <f t="shared" si="42"/>
        <v>22000</v>
      </c>
      <c r="N63" s="13"/>
      <c r="O63" s="13"/>
      <c r="P63" s="13"/>
      <c r="Q63" s="13"/>
      <c r="R63" s="13"/>
      <c r="S63" s="14"/>
      <c r="T63" s="11"/>
      <c r="U63" s="15"/>
      <c r="V63" s="53"/>
      <c r="W63" s="16">
        <v>45164</v>
      </c>
      <c r="X63" s="75"/>
      <c r="Y63" s="11"/>
      <c r="Z63" s="13">
        <v>45284</v>
      </c>
      <c r="AA63" s="13"/>
      <c r="AB63" s="11"/>
      <c r="AC63" s="54">
        <v>2023</v>
      </c>
      <c r="AD63" s="17"/>
      <c r="AE63" s="18"/>
      <c r="AF63" s="18"/>
      <c r="AG63" s="11">
        <v>2</v>
      </c>
      <c r="AH63" s="11" t="s">
        <v>252</v>
      </c>
    </row>
    <row r="64" spans="1:34" ht="30" customHeight="1" x14ac:dyDescent="0.35">
      <c r="A64" s="10"/>
      <c r="B64" s="11"/>
      <c r="C64" s="11"/>
      <c r="D64" s="11"/>
      <c r="E64" s="11">
        <v>65</v>
      </c>
      <c r="F64" s="11" t="s">
        <v>76</v>
      </c>
      <c r="G64" s="11" t="s">
        <v>197</v>
      </c>
      <c r="H64" s="42" t="s">
        <v>227</v>
      </c>
      <c r="I64" s="50" t="s">
        <v>40</v>
      </c>
      <c r="J64" s="12" t="s">
        <v>88</v>
      </c>
      <c r="K64" s="51"/>
      <c r="L64" s="52">
        <v>22000</v>
      </c>
      <c r="M64" s="52">
        <f t="shared" si="42"/>
        <v>22000</v>
      </c>
      <c r="N64" s="13"/>
      <c r="O64" s="13"/>
      <c r="P64" s="13"/>
      <c r="Q64" s="13"/>
      <c r="R64" s="13"/>
      <c r="S64" s="14"/>
      <c r="T64" s="11"/>
      <c r="U64" s="15"/>
      <c r="V64" s="53"/>
      <c r="W64" s="16">
        <v>45184</v>
      </c>
      <c r="X64" s="75"/>
      <c r="Y64" s="11"/>
      <c r="Z64" s="13">
        <v>45260</v>
      </c>
      <c r="AA64" s="13"/>
      <c r="AB64" s="11"/>
      <c r="AC64" s="54">
        <v>2023</v>
      </c>
      <c r="AD64" s="17"/>
      <c r="AE64" s="18"/>
      <c r="AF64" s="18"/>
      <c r="AG64" s="11">
        <v>2</v>
      </c>
      <c r="AH64" s="11" t="s">
        <v>252</v>
      </c>
    </row>
    <row r="65" spans="1:34" ht="30" customHeight="1" x14ac:dyDescent="0.35">
      <c r="A65" s="10"/>
      <c r="B65" s="11"/>
      <c r="C65" s="11"/>
      <c r="D65" s="11"/>
      <c r="E65" s="11">
        <v>66</v>
      </c>
      <c r="F65" s="11" t="s">
        <v>37</v>
      </c>
      <c r="G65" s="11" t="s">
        <v>198</v>
      </c>
      <c r="H65" s="42" t="s">
        <v>228</v>
      </c>
      <c r="I65" s="50" t="s">
        <v>40</v>
      </c>
      <c r="J65" s="12" t="s">
        <v>88</v>
      </c>
      <c r="K65" s="51"/>
      <c r="L65" s="52">
        <v>110000</v>
      </c>
      <c r="M65" s="52">
        <f t="shared" si="42"/>
        <v>110000</v>
      </c>
      <c r="N65" s="13"/>
      <c r="O65" s="13"/>
      <c r="P65" s="13"/>
      <c r="Q65" s="13"/>
      <c r="R65" s="13"/>
      <c r="S65" s="14"/>
      <c r="T65" s="11"/>
      <c r="U65" s="15"/>
      <c r="V65" s="53"/>
      <c r="W65" s="16">
        <v>45184</v>
      </c>
      <c r="X65" s="75"/>
      <c r="Y65" s="11"/>
      <c r="Z65" s="13">
        <v>45443</v>
      </c>
      <c r="AA65" s="13"/>
      <c r="AB65" s="11"/>
      <c r="AC65" s="54">
        <v>2023</v>
      </c>
      <c r="AD65" s="17"/>
      <c r="AE65" s="18"/>
      <c r="AF65" s="18"/>
      <c r="AG65" s="11">
        <v>2</v>
      </c>
      <c r="AH65" s="11" t="s">
        <v>73</v>
      </c>
    </row>
    <row r="66" spans="1:34" ht="30" customHeight="1" x14ac:dyDescent="0.35">
      <c r="A66" s="10"/>
      <c r="B66" s="11"/>
      <c r="C66" s="11"/>
      <c r="D66" s="11"/>
      <c r="E66" s="11">
        <v>67</v>
      </c>
      <c r="F66" s="11" t="s">
        <v>37</v>
      </c>
      <c r="G66" s="11" t="s">
        <v>199</v>
      </c>
      <c r="H66" s="42" t="s">
        <v>229</v>
      </c>
      <c r="I66" s="50" t="s">
        <v>40</v>
      </c>
      <c r="J66" s="12" t="s">
        <v>88</v>
      </c>
      <c r="K66" s="51"/>
      <c r="L66" s="52">
        <v>215000</v>
      </c>
      <c r="M66" s="52">
        <f t="shared" si="42"/>
        <v>215000</v>
      </c>
      <c r="N66" s="13"/>
      <c r="O66" s="13"/>
      <c r="P66" s="13"/>
      <c r="Q66" s="13"/>
      <c r="R66" s="13"/>
      <c r="S66" s="14"/>
      <c r="T66" s="11"/>
      <c r="U66" s="15"/>
      <c r="V66" s="53"/>
      <c r="W66" s="16">
        <v>45108</v>
      </c>
      <c r="X66" s="75"/>
      <c r="Y66" s="11"/>
      <c r="Z66" s="13">
        <v>45275</v>
      </c>
      <c r="AA66" s="13"/>
      <c r="AB66" s="11"/>
      <c r="AC66" s="54">
        <v>2023</v>
      </c>
      <c r="AD66" s="17"/>
      <c r="AE66" s="18"/>
      <c r="AF66" s="18"/>
      <c r="AG66" s="11">
        <v>2</v>
      </c>
      <c r="AH66" s="11" t="s">
        <v>73</v>
      </c>
    </row>
    <row r="67" spans="1:34" ht="39" x14ac:dyDescent="0.35">
      <c r="A67" s="10"/>
      <c r="B67" s="11"/>
      <c r="C67" s="11"/>
      <c r="D67" s="11"/>
      <c r="E67" s="11">
        <v>68</v>
      </c>
      <c r="F67" s="11" t="s">
        <v>37</v>
      </c>
      <c r="G67" s="11" t="s">
        <v>200</v>
      </c>
      <c r="H67" s="42" t="s">
        <v>230</v>
      </c>
      <c r="I67" s="50" t="s">
        <v>40</v>
      </c>
      <c r="J67" s="12" t="s">
        <v>88</v>
      </c>
      <c r="K67" s="51"/>
      <c r="L67" s="52">
        <v>132000</v>
      </c>
      <c r="M67" s="52">
        <f t="shared" si="42"/>
        <v>132000</v>
      </c>
      <c r="N67" s="13"/>
      <c r="O67" s="13"/>
      <c r="P67" s="13"/>
      <c r="Q67" s="13"/>
      <c r="R67" s="13"/>
      <c r="S67" s="14"/>
      <c r="T67" s="11"/>
      <c r="U67" s="15"/>
      <c r="V67" s="53"/>
      <c r="W67" s="16">
        <v>45139</v>
      </c>
      <c r="X67" s="75"/>
      <c r="Y67" s="11"/>
      <c r="Z67" s="13">
        <v>45275</v>
      </c>
      <c r="AA67" s="13"/>
      <c r="AB67" s="11"/>
      <c r="AC67" s="54">
        <v>2023</v>
      </c>
      <c r="AD67" s="17"/>
      <c r="AE67" s="18"/>
      <c r="AF67" s="18"/>
      <c r="AG67" s="11">
        <v>2</v>
      </c>
      <c r="AH67" s="11" t="s">
        <v>73</v>
      </c>
    </row>
    <row r="68" spans="1:34" ht="30" customHeight="1" x14ac:dyDescent="0.35">
      <c r="A68" s="10"/>
      <c r="B68" s="11"/>
      <c r="C68" s="11"/>
      <c r="D68" s="11"/>
      <c r="E68" s="11">
        <v>69</v>
      </c>
      <c r="F68" s="11" t="s">
        <v>64</v>
      </c>
      <c r="G68" s="11" t="s">
        <v>201</v>
      </c>
      <c r="H68" s="42" t="s">
        <v>82</v>
      </c>
      <c r="I68" s="50" t="s">
        <v>40</v>
      </c>
      <c r="J68" s="12" t="s">
        <v>88</v>
      </c>
      <c r="K68" s="51"/>
      <c r="L68" s="52">
        <v>16000</v>
      </c>
      <c r="M68" s="52">
        <f t="shared" si="42"/>
        <v>16000</v>
      </c>
      <c r="N68" s="13"/>
      <c r="O68" s="13"/>
      <c r="P68" s="13"/>
      <c r="Q68" s="13"/>
      <c r="R68" s="13"/>
      <c r="S68" s="14"/>
      <c r="T68" s="11"/>
      <c r="U68" s="15"/>
      <c r="V68" s="53"/>
      <c r="W68" s="16">
        <v>45031</v>
      </c>
      <c r="X68" s="75"/>
      <c r="Y68" s="11"/>
      <c r="Z68" s="13">
        <v>45275</v>
      </c>
      <c r="AA68" s="13"/>
      <c r="AB68" s="11"/>
      <c r="AC68" s="54">
        <v>2023</v>
      </c>
      <c r="AD68" s="17"/>
      <c r="AE68" s="18"/>
      <c r="AF68" s="18"/>
      <c r="AG68" s="11">
        <v>2</v>
      </c>
      <c r="AH68" s="11" t="s">
        <v>83</v>
      </c>
    </row>
    <row r="69" spans="1:34" ht="30" customHeight="1" x14ac:dyDescent="0.35">
      <c r="A69" s="10"/>
      <c r="B69" s="11"/>
      <c r="C69" s="11"/>
      <c r="D69" s="11"/>
      <c r="E69" s="11">
        <v>70</v>
      </c>
      <c r="F69" s="11" t="s">
        <v>84</v>
      </c>
      <c r="G69" s="11" t="s">
        <v>202</v>
      </c>
      <c r="H69" s="42" t="s">
        <v>242</v>
      </c>
      <c r="I69" s="50" t="s">
        <v>40</v>
      </c>
      <c r="J69" s="12" t="s">
        <v>55</v>
      </c>
      <c r="K69" s="51"/>
      <c r="L69" s="52">
        <v>37000</v>
      </c>
      <c r="M69" s="52">
        <f t="shared" si="42"/>
        <v>37000</v>
      </c>
      <c r="N69" s="13"/>
      <c r="O69" s="13"/>
      <c r="P69" s="13"/>
      <c r="Q69" s="13"/>
      <c r="R69" s="13"/>
      <c r="S69" s="14"/>
      <c r="T69" s="11"/>
      <c r="U69" s="15"/>
      <c r="V69" s="53"/>
      <c r="W69" s="16">
        <v>44931</v>
      </c>
      <c r="X69" s="75"/>
      <c r="Y69" s="11"/>
      <c r="Z69" s="13">
        <v>45291</v>
      </c>
      <c r="AA69" s="13"/>
      <c r="AB69" s="11"/>
      <c r="AC69" s="54">
        <v>2023</v>
      </c>
      <c r="AD69" s="17" t="s">
        <v>254</v>
      </c>
      <c r="AE69" s="18"/>
      <c r="AF69" s="18"/>
      <c r="AG69" s="11">
        <v>3</v>
      </c>
      <c r="AH69" s="11" t="s">
        <v>89</v>
      </c>
    </row>
    <row r="70" spans="1:34" ht="30" customHeight="1" x14ac:dyDescent="0.35">
      <c r="A70" s="10"/>
      <c r="B70" s="11"/>
      <c r="C70" s="11"/>
      <c r="D70" s="11"/>
      <c r="E70" s="11">
        <v>71</v>
      </c>
      <c r="F70" s="11" t="s">
        <v>84</v>
      </c>
      <c r="G70" s="11" t="s">
        <v>203</v>
      </c>
      <c r="H70" s="42" t="s">
        <v>231</v>
      </c>
      <c r="I70" s="50" t="s">
        <v>40</v>
      </c>
      <c r="J70" s="12" t="s">
        <v>55</v>
      </c>
      <c r="K70" s="51"/>
      <c r="L70" s="52">
        <v>37000</v>
      </c>
      <c r="M70" s="52">
        <f t="shared" si="42"/>
        <v>37000</v>
      </c>
      <c r="N70" s="13"/>
      <c r="O70" s="13"/>
      <c r="P70" s="13"/>
      <c r="Q70" s="13"/>
      <c r="R70" s="13"/>
      <c r="S70" s="14"/>
      <c r="T70" s="11"/>
      <c r="U70" s="15"/>
      <c r="V70" s="53"/>
      <c r="W70" s="16">
        <v>44931</v>
      </c>
      <c r="X70" s="75"/>
      <c r="Y70" s="11"/>
      <c r="Z70" s="13">
        <v>45291</v>
      </c>
      <c r="AA70" s="13"/>
      <c r="AB70" s="11"/>
      <c r="AC70" s="54">
        <v>2023</v>
      </c>
      <c r="AD70" s="17" t="s">
        <v>255</v>
      </c>
      <c r="AE70" s="18"/>
      <c r="AF70" s="18"/>
      <c r="AG70" s="11">
        <v>3</v>
      </c>
      <c r="AH70" s="11" t="s">
        <v>89</v>
      </c>
    </row>
    <row r="71" spans="1:34" ht="30" customHeight="1" x14ac:dyDescent="0.35">
      <c r="A71" s="10"/>
      <c r="B71" s="11"/>
      <c r="C71" s="11"/>
      <c r="D71" s="11"/>
      <c r="E71" s="11">
        <v>72</v>
      </c>
      <c r="F71" s="11" t="s">
        <v>84</v>
      </c>
      <c r="G71" s="11" t="s">
        <v>204</v>
      </c>
      <c r="H71" s="42" t="s">
        <v>232</v>
      </c>
      <c r="I71" s="50" t="s">
        <v>40</v>
      </c>
      <c r="J71" s="12" t="s">
        <v>55</v>
      </c>
      <c r="K71" s="51"/>
      <c r="L71" s="52">
        <v>37000</v>
      </c>
      <c r="M71" s="52">
        <f t="shared" si="42"/>
        <v>37000</v>
      </c>
      <c r="N71" s="13"/>
      <c r="O71" s="13"/>
      <c r="P71" s="13"/>
      <c r="Q71" s="13"/>
      <c r="R71" s="13"/>
      <c r="S71" s="14"/>
      <c r="T71" s="11"/>
      <c r="U71" s="15"/>
      <c r="V71" s="53"/>
      <c r="W71" s="16">
        <v>44931</v>
      </c>
      <c r="X71" s="75"/>
      <c r="Y71" s="11"/>
      <c r="Z71" s="13">
        <v>45291</v>
      </c>
      <c r="AA71" s="13"/>
      <c r="AB71" s="11"/>
      <c r="AC71" s="54">
        <v>2023</v>
      </c>
      <c r="AD71" s="17" t="s">
        <v>256</v>
      </c>
      <c r="AE71" s="18"/>
      <c r="AF71" s="18"/>
      <c r="AG71" s="11">
        <v>3</v>
      </c>
      <c r="AH71" s="11" t="s">
        <v>89</v>
      </c>
    </row>
    <row r="72" spans="1:34" ht="30" customHeight="1" x14ac:dyDescent="0.35">
      <c r="A72" s="10"/>
      <c r="B72" s="11"/>
      <c r="C72" s="11"/>
      <c r="D72" s="11"/>
      <c r="E72" s="11">
        <v>73</v>
      </c>
      <c r="F72" s="11" t="s">
        <v>84</v>
      </c>
      <c r="G72" s="11" t="s">
        <v>205</v>
      </c>
      <c r="H72" s="42" t="s">
        <v>233</v>
      </c>
      <c r="I72" s="50" t="s">
        <v>40</v>
      </c>
      <c r="J72" s="12" t="s">
        <v>55</v>
      </c>
      <c r="K72" s="51"/>
      <c r="L72" s="52">
        <v>27000</v>
      </c>
      <c r="M72" s="52">
        <f t="shared" si="42"/>
        <v>27000</v>
      </c>
      <c r="N72" s="13"/>
      <c r="O72" s="13"/>
      <c r="P72" s="13"/>
      <c r="Q72" s="13"/>
      <c r="R72" s="13"/>
      <c r="S72" s="14"/>
      <c r="T72" s="11"/>
      <c r="U72" s="15"/>
      <c r="V72" s="53"/>
      <c r="W72" s="16">
        <v>44931</v>
      </c>
      <c r="X72" s="75"/>
      <c r="Y72" s="11"/>
      <c r="Z72" s="13">
        <v>45291</v>
      </c>
      <c r="AA72" s="13"/>
      <c r="AB72" s="11"/>
      <c r="AC72" s="54">
        <v>2023</v>
      </c>
      <c r="AD72" s="17" t="s">
        <v>257</v>
      </c>
      <c r="AE72" s="18"/>
      <c r="AF72" s="18"/>
      <c r="AG72" s="11">
        <v>3</v>
      </c>
      <c r="AH72" s="11" t="s">
        <v>89</v>
      </c>
    </row>
    <row r="73" spans="1:34" ht="30" customHeight="1" x14ac:dyDescent="0.35">
      <c r="A73" s="10"/>
      <c r="B73" s="11"/>
      <c r="C73" s="11"/>
      <c r="D73" s="11"/>
      <c r="E73" s="11">
        <v>74</v>
      </c>
      <c r="F73" s="11" t="s">
        <v>84</v>
      </c>
      <c r="G73" s="11" t="s">
        <v>206</v>
      </c>
      <c r="H73" s="42" t="s">
        <v>234</v>
      </c>
      <c r="I73" s="50" t="s">
        <v>40</v>
      </c>
      <c r="J73" s="12" t="s">
        <v>55</v>
      </c>
      <c r="K73" s="51"/>
      <c r="L73" s="52">
        <v>37000</v>
      </c>
      <c r="M73" s="52">
        <f t="shared" si="42"/>
        <v>37000</v>
      </c>
      <c r="N73" s="13"/>
      <c r="O73" s="13"/>
      <c r="P73" s="13"/>
      <c r="Q73" s="13"/>
      <c r="R73" s="13"/>
      <c r="S73" s="14"/>
      <c r="T73" s="11"/>
      <c r="U73" s="15"/>
      <c r="V73" s="53"/>
      <c r="W73" s="16">
        <v>44931</v>
      </c>
      <c r="X73" s="75"/>
      <c r="Y73" s="11"/>
      <c r="Z73" s="13">
        <v>45291</v>
      </c>
      <c r="AA73" s="13"/>
      <c r="AB73" s="11"/>
      <c r="AC73" s="54">
        <v>2023</v>
      </c>
      <c r="AD73" s="17" t="s">
        <v>258</v>
      </c>
      <c r="AE73" s="18"/>
      <c r="AF73" s="18"/>
      <c r="AG73" s="11">
        <v>3</v>
      </c>
      <c r="AH73" s="11" t="s">
        <v>89</v>
      </c>
    </row>
    <row r="74" spans="1:34" ht="39" x14ac:dyDescent="0.35">
      <c r="A74" s="10"/>
      <c r="B74" s="11"/>
      <c r="C74" s="11"/>
      <c r="D74" s="11"/>
      <c r="E74" s="11">
        <v>75</v>
      </c>
      <c r="F74" s="11" t="s">
        <v>84</v>
      </c>
      <c r="G74" s="11" t="s">
        <v>207</v>
      </c>
      <c r="H74" s="42" t="s">
        <v>235</v>
      </c>
      <c r="I74" s="50" t="s">
        <v>40</v>
      </c>
      <c r="J74" s="12" t="s">
        <v>55</v>
      </c>
      <c r="K74" s="51"/>
      <c r="L74" s="52">
        <v>50000</v>
      </c>
      <c r="M74" s="52">
        <f t="shared" si="42"/>
        <v>50000</v>
      </c>
      <c r="N74" s="13"/>
      <c r="O74" s="13"/>
      <c r="P74" s="13"/>
      <c r="Q74" s="13"/>
      <c r="R74" s="13"/>
      <c r="S74" s="14"/>
      <c r="T74" s="11"/>
      <c r="U74" s="15"/>
      <c r="V74" s="53"/>
      <c r="W74" s="16">
        <v>44931</v>
      </c>
      <c r="X74" s="75"/>
      <c r="Y74" s="11"/>
      <c r="Z74" s="13">
        <v>45291</v>
      </c>
      <c r="AA74" s="13"/>
      <c r="AB74" s="11"/>
      <c r="AC74" s="54">
        <v>2023</v>
      </c>
      <c r="AD74" s="17" t="s">
        <v>259</v>
      </c>
      <c r="AE74" s="18"/>
      <c r="AF74" s="18"/>
      <c r="AG74" s="11">
        <v>3</v>
      </c>
      <c r="AH74" s="11" t="s">
        <v>89</v>
      </c>
    </row>
    <row r="75" spans="1:34" ht="30" customHeight="1" x14ac:dyDescent="0.35">
      <c r="A75" s="10"/>
      <c r="B75" s="11"/>
      <c r="C75" s="11"/>
      <c r="D75" s="11"/>
      <c r="E75" s="11">
        <v>76</v>
      </c>
      <c r="F75" s="11" t="s">
        <v>84</v>
      </c>
      <c r="G75" s="11" t="s">
        <v>208</v>
      </c>
      <c r="H75" s="42" t="s">
        <v>236</v>
      </c>
      <c r="I75" s="50" t="s">
        <v>40</v>
      </c>
      <c r="J75" s="12" t="s">
        <v>55</v>
      </c>
      <c r="K75" s="51"/>
      <c r="L75" s="52">
        <v>22000</v>
      </c>
      <c r="M75" s="52">
        <f t="shared" si="42"/>
        <v>22000</v>
      </c>
      <c r="N75" s="13"/>
      <c r="O75" s="13"/>
      <c r="P75" s="13"/>
      <c r="Q75" s="13"/>
      <c r="R75" s="13"/>
      <c r="S75" s="14"/>
      <c r="T75" s="11"/>
      <c r="U75" s="15"/>
      <c r="V75" s="53"/>
      <c r="W75" s="16">
        <v>44931</v>
      </c>
      <c r="X75" s="75"/>
      <c r="Y75" s="11"/>
      <c r="Z75" s="13">
        <v>45291</v>
      </c>
      <c r="AA75" s="13"/>
      <c r="AB75" s="11"/>
      <c r="AC75" s="54">
        <v>2023</v>
      </c>
      <c r="AD75" s="17" t="s">
        <v>260</v>
      </c>
      <c r="AE75" s="18"/>
      <c r="AF75" s="18"/>
      <c r="AG75" s="11">
        <v>3</v>
      </c>
      <c r="AH75" s="11" t="s">
        <v>89</v>
      </c>
    </row>
    <row r="76" spans="1:34" ht="30" customHeight="1" x14ac:dyDescent="0.35">
      <c r="A76" s="10"/>
      <c r="B76" s="11"/>
      <c r="C76" s="11"/>
      <c r="D76" s="11"/>
      <c r="E76" s="11">
        <v>77</v>
      </c>
      <c r="F76" s="11" t="s">
        <v>84</v>
      </c>
      <c r="G76" s="11" t="s">
        <v>209</v>
      </c>
      <c r="H76" s="42" t="s">
        <v>237</v>
      </c>
      <c r="I76" s="50" t="s">
        <v>40</v>
      </c>
      <c r="J76" s="12" t="s">
        <v>55</v>
      </c>
      <c r="K76" s="51"/>
      <c r="L76" s="52">
        <v>37000</v>
      </c>
      <c r="M76" s="52">
        <f t="shared" si="42"/>
        <v>37000</v>
      </c>
      <c r="N76" s="13"/>
      <c r="O76" s="13"/>
      <c r="P76" s="13"/>
      <c r="Q76" s="13"/>
      <c r="R76" s="13"/>
      <c r="S76" s="14"/>
      <c r="T76" s="11"/>
      <c r="U76" s="15"/>
      <c r="V76" s="53"/>
      <c r="W76" s="16">
        <v>44931</v>
      </c>
      <c r="X76" s="75"/>
      <c r="Y76" s="11"/>
      <c r="Z76" s="13">
        <v>45291</v>
      </c>
      <c r="AA76" s="13"/>
      <c r="AB76" s="11"/>
      <c r="AC76" s="54">
        <v>2023</v>
      </c>
      <c r="AD76" s="17" t="s">
        <v>261</v>
      </c>
      <c r="AE76" s="18"/>
      <c r="AF76" s="18"/>
      <c r="AG76" s="11">
        <v>3</v>
      </c>
      <c r="AH76" s="11" t="s">
        <v>89</v>
      </c>
    </row>
    <row r="77" spans="1:34" ht="30" customHeight="1" x14ac:dyDescent="0.35">
      <c r="A77" s="10"/>
      <c r="B77" s="11"/>
      <c r="C77" s="11"/>
      <c r="D77" s="11"/>
      <c r="E77" s="11">
        <v>78</v>
      </c>
      <c r="F77" s="11" t="s">
        <v>84</v>
      </c>
      <c r="G77" s="11" t="s">
        <v>210</v>
      </c>
      <c r="H77" s="42" t="s">
        <v>238</v>
      </c>
      <c r="I77" s="50" t="s">
        <v>40</v>
      </c>
      <c r="J77" s="12" t="s">
        <v>55</v>
      </c>
      <c r="K77" s="51"/>
      <c r="L77" s="52">
        <v>37000</v>
      </c>
      <c r="M77" s="52">
        <f t="shared" si="42"/>
        <v>37000</v>
      </c>
      <c r="N77" s="13"/>
      <c r="O77" s="13"/>
      <c r="P77" s="13"/>
      <c r="Q77" s="13"/>
      <c r="R77" s="13"/>
      <c r="S77" s="14"/>
      <c r="T77" s="11"/>
      <c r="U77" s="15"/>
      <c r="V77" s="53"/>
      <c r="W77" s="16">
        <v>44931</v>
      </c>
      <c r="X77" s="75"/>
      <c r="Y77" s="11"/>
      <c r="Z77" s="13">
        <v>45291</v>
      </c>
      <c r="AA77" s="13"/>
      <c r="AB77" s="11"/>
      <c r="AC77" s="54">
        <v>2023</v>
      </c>
      <c r="AD77" s="17" t="s">
        <v>262</v>
      </c>
      <c r="AE77" s="18"/>
      <c r="AF77" s="18"/>
      <c r="AG77" s="11">
        <v>3</v>
      </c>
      <c r="AH77" s="11" t="s">
        <v>89</v>
      </c>
    </row>
    <row r="78" spans="1:34" ht="39" x14ac:dyDescent="0.35">
      <c r="A78" s="10"/>
      <c r="B78" s="11"/>
      <c r="C78" s="11"/>
      <c r="D78" s="11"/>
      <c r="E78" s="11">
        <v>79</v>
      </c>
      <c r="F78" s="11" t="s">
        <v>64</v>
      </c>
      <c r="G78" s="11" t="s">
        <v>211</v>
      </c>
      <c r="H78" s="42" t="s">
        <v>239</v>
      </c>
      <c r="I78" s="50" t="s">
        <v>40</v>
      </c>
      <c r="J78" s="12" t="s">
        <v>88</v>
      </c>
      <c r="K78" s="51"/>
      <c r="L78" s="52">
        <v>37000</v>
      </c>
      <c r="M78" s="52">
        <f t="shared" si="42"/>
        <v>37000</v>
      </c>
      <c r="N78" s="13"/>
      <c r="O78" s="13"/>
      <c r="P78" s="13"/>
      <c r="Q78" s="13"/>
      <c r="R78" s="13"/>
      <c r="S78" s="14"/>
      <c r="T78" s="11"/>
      <c r="U78" s="15"/>
      <c r="V78" s="53"/>
      <c r="W78" s="16">
        <v>44990</v>
      </c>
      <c r="X78" s="75"/>
      <c r="Y78" s="11"/>
      <c r="Z78" s="13">
        <v>45291</v>
      </c>
      <c r="AA78" s="13"/>
      <c r="AB78" s="11"/>
      <c r="AC78" s="54">
        <v>2023</v>
      </c>
      <c r="AD78" s="17"/>
      <c r="AE78" s="18"/>
      <c r="AF78" s="18"/>
      <c r="AG78" s="11">
        <v>3</v>
      </c>
      <c r="AH78" s="11" t="s">
        <v>89</v>
      </c>
    </row>
    <row r="79" spans="1:34" ht="30" customHeight="1" x14ac:dyDescent="0.35">
      <c r="A79" s="10"/>
      <c r="B79" s="11"/>
      <c r="C79" s="11"/>
      <c r="D79" s="11"/>
      <c r="E79" s="11">
        <v>80</v>
      </c>
      <c r="F79" s="11" t="s">
        <v>84</v>
      </c>
      <c r="G79" s="11" t="s">
        <v>212</v>
      </c>
      <c r="H79" s="42" t="s">
        <v>240</v>
      </c>
      <c r="I79" s="50" t="s">
        <v>40</v>
      </c>
      <c r="J79" s="12" t="s">
        <v>55</v>
      </c>
      <c r="K79" s="51"/>
      <c r="L79" s="52">
        <v>37000</v>
      </c>
      <c r="M79" s="52">
        <f t="shared" si="42"/>
        <v>37000</v>
      </c>
      <c r="N79" s="13"/>
      <c r="O79" s="13"/>
      <c r="P79" s="13"/>
      <c r="Q79" s="13"/>
      <c r="R79" s="13"/>
      <c r="S79" s="14"/>
      <c r="T79" s="11"/>
      <c r="U79" s="15"/>
      <c r="V79" s="53"/>
      <c r="W79" s="16">
        <v>44931</v>
      </c>
      <c r="X79" s="75"/>
      <c r="Y79" s="11"/>
      <c r="Z79" s="13">
        <v>45291</v>
      </c>
      <c r="AA79" s="13"/>
      <c r="AB79" s="11"/>
      <c r="AC79" s="54">
        <v>2023</v>
      </c>
      <c r="AD79" s="17" t="s">
        <v>263</v>
      </c>
      <c r="AE79" s="18"/>
      <c r="AF79" s="18"/>
      <c r="AG79" s="11">
        <v>3</v>
      </c>
      <c r="AH79" s="11" t="s">
        <v>89</v>
      </c>
    </row>
    <row r="80" spans="1:34" ht="26" x14ac:dyDescent="0.35">
      <c r="A80" s="10"/>
      <c r="B80" s="11"/>
      <c r="C80" s="11"/>
      <c r="D80" s="11"/>
      <c r="E80" s="11">
        <v>81</v>
      </c>
      <c r="F80" s="11" t="s">
        <v>84</v>
      </c>
      <c r="G80" s="11" t="s">
        <v>213</v>
      </c>
      <c r="H80" s="42" t="s">
        <v>241</v>
      </c>
      <c r="I80" s="50" t="s">
        <v>40</v>
      </c>
      <c r="J80" s="12" t="s">
        <v>55</v>
      </c>
      <c r="K80" s="51"/>
      <c r="L80" s="52">
        <v>11000</v>
      </c>
      <c r="M80" s="52">
        <f t="shared" si="42"/>
        <v>11000</v>
      </c>
      <c r="N80" s="13"/>
      <c r="O80" s="13"/>
      <c r="P80" s="13"/>
      <c r="Q80" s="13"/>
      <c r="R80" s="13"/>
      <c r="S80" s="14"/>
      <c r="T80" s="11"/>
      <c r="U80" s="15"/>
      <c r="V80" s="53"/>
      <c r="W80" s="16">
        <v>44931</v>
      </c>
      <c r="X80" s="75"/>
      <c r="Y80" s="11"/>
      <c r="Z80" s="13">
        <v>45291</v>
      </c>
      <c r="AA80" s="13"/>
      <c r="AB80" s="11"/>
      <c r="AC80" s="54">
        <v>2023</v>
      </c>
      <c r="AD80" s="17" t="s">
        <v>264</v>
      </c>
      <c r="AE80" s="18"/>
      <c r="AF80" s="18"/>
      <c r="AG80" s="11">
        <v>3</v>
      </c>
      <c r="AH80" s="11" t="s">
        <v>89</v>
      </c>
    </row>
    <row r="81" spans="1:34" ht="30" customHeight="1" x14ac:dyDescent="0.35">
      <c r="A81" s="10"/>
      <c r="B81" s="11"/>
      <c r="C81" s="11"/>
      <c r="D81" s="11"/>
      <c r="E81" s="11">
        <v>82</v>
      </c>
      <c r="F81" s="11" t="s">
        <v>76</v>
      </c>
      <c r="G81" s="11" t="s">
        <v>214</v>
      </c>
      <c r="H81" s="42" t="s">
        <v>243</v>
      </c>
      <c r="I81" s="50" t="s">
        <v>40</v>
      </c>
      <c r="J81" s="12" t="s">
        <v>88</v>
      </c>
      <c r="K81" s="51"/>
      <c r="L81" s="52">
        <v>46000</v>
      </c>
      <c r="M81" s="52">
        <f t="shared" si="42"/>
        <v>46000</v>
      </c>
      <c r="N81" s="13"/>
      <c r="O81" s="13"/>
      <c r="P81" s="13"/>
      <c r="Q81" s="13"/>
      <c r="R81" s="13"/>
      <c r="S81" s="14"/>
      <c r="T81" s="11"/>
      <c r="U81" s="15"/>
      <c r="V81" s="53"/>
      <c r="W81" s="16">
        <v>45153</v>
      </c>
      <c r="X81" s="75"/>
      <c r="Y81" s="11"/>
      <c r="Z81" s="13">
        <v>45245</v>
      </c>
      <c r="AA81" s="13"/>
      <c r="AB81" s="11"/>
      <c r="AC81" s="54">
        <v>2023</v>
      </c>
      <c r="AD81" s="17"/>
      <c r="AE81" s="18"/>
      <c r="AF81" s="18"/>
      <c r="AG81" s="11">
        <v>3</v>
      </c>
      <c r="AH81" s="11" t="s">
        <v>136</v>
      </c>
    </row>
    <row r="82" spans="1:34" ht="65" x14ac:dyDescent="0.35">
      <c r="A82" s="10"/>
      <c r="B82" s="11"/>
      <c r="C82" s="11"/>
      <c r="D82" s="11"/>
      <c r="E82" s="11">
        <v>83</v>
      </c>
      <c r="F82" s="11" t="s">
        <v>64</v>
      </c>
      <c r="G82" s="11" t="s">
        <v>215</v>
      </c>
      <c r="H82" s="42" t="s">
        <v>244</v>
      </c>
      <c r="I82" s="50" t="s">
        <v>40</v>
      </c>
      <c r="J82" s="12" t="s">
        <v>88</v>
      </c>
      <c r="K82" s="51"/>
      <c r="L82" s="52">
        <v>40000</v>
      </c>
      <c r="M82" s="52">
        <f t="shared" si="42"/>
        <v>40000</v>
      </c>
      <c r="N82" s="13"/>
      <c r="O82" s="13"/>
      <c r="P82" s="13"/>
      <c r="Q82" s="13"/>
      <c r="R82" s="13"/>
      <c r="S82" s="14"/>
      <c r="T82" s="11"/>
      <c r="U82" s="15"/>
      <c r="V82" s="53"/>
      <c r="W82" s="16">
        <v>45061</v>
      </c>
      <c r="X82" s="75"/>
      <c r="Y82" s="11"/>
      <c r="Z82" s="13">
        <v>45275</v>
      </c>
      <c r="AA82" s="13"/>
      <c r="AB82" s="11"/>
      <c r="AC82" s="54">
        <v>2023</v>
      </c>
      <c r="AD82" s="17"/>
      <c r="AE82" s="18"/>
      <c r="AF82" s="18"/>
      <c r="AG82" s="11">
        <v>3</v>
      </c>
      <c r="AH82" s="11" t="s">
        <v>136</v>
      </c>
    </row>
    <row r="83" spans="1:34" ht="30" customHeight="1" x14ac:dyDescent="0.35">
      <c r="A83" s="10"/>
      <c r="B83" s="11"/>
      <c r="C83" s="11"/>
      <c r="D83" s="11"/>
      <c r="E83" s="11">
        <v>84</v>
      </c>
      <c r="F83" s="11" t="s">
        <v>84</v>
      </c>
      <c r="G83" s="11" t="s">
        <v>216</v>
      </c>
      <c r="H83" s="42" t="s">
        <v>245</v>
      </c>
      <c r="I83" s="50" t="s">
        <v>40</v>
      </c>
      <c r="J83" s="12" t="s">
        <v>55</v>
      </c>
      <c r="K83" s="51"/>
      <c r="L83" s="52">
        <v>52000</v>
      </c>
      <c r="M83" s="52">
        <f t="shared" si="42"/>
        <v>52000</v>
      </c>
      <c r="N83" s="13"/>
      <c r="O83" s="13"/>
      <c r="P83" s="13"/>
      <c r="Q83" s="13"/>
      <c r="R83" s="13"/>
      <c r="S83" s="14"/>
      <c r="T83" s="11"/>
      <c r="U83" s="15"/>
      <c r="V83" s="53"/>
      <c r="W83" s="16">
        <v>44931</v>
      </c>
      <c r="X83" s="75"/>
      <c r="Y83" s="11"/>
      <c r="Z83" s="13">
        <v>45291</v>
      </c>
      <c r="AA83" s="13"/>
      <c r="AB83" s="11"/>
      <c r="AC83" s="54">
        <v>2023</v>
      </c>
      <c r="AD83" s="17" t="s">
        <v>265</v>
      </c>
      <c r="AE83" s="18"/>
      <c r="AF83" s="18"/>
      <c r="AG83" s="11">
        <v>4</v>
      </c>
      <c r="AH83" s="11" t="s">
        <v>141</v>
      </c>
    </row>
    <row r="84" spans="1:34" ht="30" customHeight="1" x14ac:dyDescent="0.35">
      <c r="A84" s="10"/>
      <c r="B84" s="11"/>
      <c r="C84" s="11"/>
      <c r="D84" s="11"/>
      <c r="E84" s="11">
        <v>85</v>
      </c>
      <c r="F84" s="11" t="s">
        <v>84</v>
      </c>
      <c r="G84" s="11" t="s">
        <v>217</v>
      </c>
      <c r="H84" s="42" t="s">
        <v>246</v>
      </c>
      <c r="I84" s="50" t="s">
        <v>40</v>
      </c>
      <c r="J84" s="12" t="s">
        <v>55</v>
      </c>
      <c r="K84" s="51"/>
      <c r="L84" s="52">
        <v>9000</v>
      </c>
      <c r="M84" s="52">
        <f t="shared" si="42"/>
        <v>9000</v>
      </c>
      <c r="N84" s="13"/>
      <c r="O84" s="13"/>
      <c r="P84" s="13"/>
      <c r="Q84" s="13"/>
      <c r="R84" s="13"/>
      <c r="S84" s="14"/>
      <c r="T84" s="11"/>
      <c r="U84" s="15"/>
      <c r="V84" s="53"/>
      <c r="W84" s="16">
        <v>44931</v>
      </c>
      <c r="X84" s="75"/>
      <c r="Y84" s="11"/>
      <c r="Z84" s="13">
        <v>45291</v>
      </c>
      <c r="AA84" s="13"/>
      <c r="AB84" s="11"/>
      <c r="AC84" s="54">
        <v>2023</v>
      </c>
      <c r="AD84" s="17" t="s">
        <v>266</v>
      </c>
      <c r="AE84" s="18"/>
      <c r="AF84" s="18"/>
      <c r="AG84" s="11">
        <v>4</v>
      </c>
      <c r="AH84" s="11" t="s">
        <v>141</v>
      </c>
    </row>
    <row r="85" spans="1:34" ht="30" customHeight="1" x14ac:dyDescent="0.35">
      <c r="A85" s="10"/>
      <c r="B85" s="11"/>
      <c r="C85" s="11"/>
      <c r="D85" s="11"/>
      <c r="E85" s="11">
        <v>86</v>
      </c>
      <c r="F85" s="11" t="s">
        <v>64</v>
      </c>
      <c r="G85" s="11" t="s">
        <v>218</v>
      </c>
      <c r="H85" s="42" t="s">
        <v>247</v>
      </c>
      <c r="I85" s="50" t="s">
        <v>40</v>
      </c>
      <c r="J85" s="12" t="s">
        <v>88</v>
      </c>
      <c r="K85" s="51"/>
      <c r="L85" s="52">
        <v>42000</v>
      </c>
      <c r="M85" s="52">
        <f t="shared" si="42"/>
        <v>42000</v>
      </c>
      <c r="N85" s="13"/>
      <c r="O85" s="13"/>
      <c r="P85" s="13"/>
      <c r="Q85" s="13"/>
      <c r="R85" s="13"/>
      <c r="S85" s="14"/>
      <c r="T85" s="11"/>
      <c r="U85" s="15"/>
      <c r="V85" s="53"/>
      <c r="W85" s="16">
        <v>44990</v>
      </c>
      <c r="X85" s="75"/>
      <c r="Y85" s="11"/>
      <c r="Z85" s="13">
        <v>45291</v>
      </c>
      <c r="AA85" s="13"/>
      <c r="AB85" s="11"/>
      <c r="AC85" s="54">
        <v>2023</v>
      </c>
      <c r="AD85" s="17"/>
      <c r="AE85" s="18"/>
      <c r="AF85" s="18"/>
      <c r="AG85" s="11">
        <v>4</v>
      </c>
      <c r="AH85" s="11" t="s">
        <v>141</v>
      </c>
    </row>
    <row r="86" spans="1:34" ht="30" customHeight="1" x14ac:dyDescent="0.35">
      <c r="A86" s="10"/>
      <c r="B86" s="11"/>
      <c r="C86" s="11"/>
      <c r="D86" s="11"/>
      <c r="E86" s="11">
        <v>87</v>
      </c>
      <c r="F86" s="11" t="s">
        <v>84</v>
      </c>
      <c r="G86" s="11" t="s">
        <v>219</v>
      </c>
      <c r="H86" s="42" t="s">
        <v>248</v>
      </c>
      <c r="I86" s="50" t="s">
        <v>40</v>
      </c>
      <c r="J86" s="12" t="s">
        <v>55</v>
      </c>
      <c r="K86" s="51"/>
      <c r="L86" s="52">
        <v>48000</v>
      </c>
      <c r="M86" s="52">
        <f t="shared" si="42"/>
        <v>48000</v>
      </c>
      <c r="N86" s="13"/>
      <c r="O86" s="13"/>
      <c r="P86" s="13"/>
      <c r="Q86" s="13"/>
      <c r="R86" s="13"/>
      <c r="S86" s="14"/>
      <c r="T86" s="11"/>
      <c r="U86" s="15"/>
      <c r="V86" s="53"/>
      <c r="W86" s="16">
        <v>44931</v>
      </c>
      <c r="X86" s="75"/>
      <c r="Y86" s="11"/>
      <c r="Z86" s="13">
        <v>45291</v>
      </c>
      <c r="AA86" s="13"/>
      <c r="AB86" s="11"/>
      <c r="AC86" s="54">
        <v>2023</v>
      </c>
      <c r="AD86" s="17" t="s">
        <v>267</v>
      </c>
      <c r="AE86" s="18"/>
      <c r="AF86" s="18"/>
      <c r="AG86" s="11">
        <v>4</v>
      </c>
      <c r="AH86" s="11" t="s">
        <v>141</v>
      </c>
    </row>
    <row r="87" spans="1:34" ht="30" customHeight="1" x14ac:dyDescent="0.35">
      <c r="A87" s="10"/>
      <c r="B87" s="11"/>
      <c r="C87" s="11"/>
      <c r="D87" s="11"/>
      <c r="E87" s="11">
        <v>88</v>
      </c>
      <c r="F87" s="11" t="s">
        <v>84</v>
      </c>
      <c r="G87" s="11" t="s">
        <v>220</v>
      </c>
      <c r="H87" s="42" t="s">
        <v>249</v>
      </c>
      <c r="I87" s="50" t="s">
        <v>40</v>
      </c>
      <c r="J87" s="12" t="s">
        <v>55</v>
      </c>
      <c r="K87" s="51"/>
      <c r="L87" s="52">
        <v>25000</v>
      </c>
      <c r="M87" s="52">
        <f t="shared" si="42"/>
        <v>25000</v>
      </c>
      <c r="N87" s="13"/>
      <c r="O87" s="13"/>
      <c r="P87" s="13"/>
      <c r="Q87" s="13"/>
      <c r="R87" s="13"/>
      <c r="S87" s="14"/>
      <c r="T87" s="11"/>
      <c r="U87" s="15"/>
      <c r="V87" s="53"/>
      <c r="W87" s="16">
        <v>44931</v>
      </c>
      <c r="X87" s="75"/>
      <c r="Y87" s="11"/>
      <c r="Z87" s="13">
        <v>45291</v>
      </c>
      <c r="AA87" s="13"/>
      <c r="AB87" s="11"/>
      <c r="AC87" s="54">
        <v>2023</v>
      </c>
      <c r="AD87" s="17" t="s">
        <v>269</v>
      </c>
      <c r="AE87" s="18"/>
      <c r="AF87" s="18"/>
      <c r="AG87" s="11">
        <v>4</v>
      </c>
      <c r="AH87" s="11" t="s">
        <v>141</v>
      </c>
    </row>
    <row r="88" spans="1:34" ht="30" customHeight="1" x14ac:dyDescent="0.35">
      <c r="A88" s="10"/>
      <c r="B88" s="11"/>
      <c r="C88" s="11"/>
      <c r="D88" s="11"/>
      <c r="E88" s="11">
        <v>89</v>
      </c>
      <c r="F88" s="11" t="s">
        <v>84</v>
      </c>
      <c r="G88" s="11" t="s">
        <v>221</v>
      </c>
      <c r="H88" s="42" t="s">
        <v>250</v>
      </c>
      <c r="I88" s="50" t="s">
        <v>40</v>
      </c>
      <c r="J88" s="12" t="s">
        <v>55</v>
      </c>
      <c r="K88" s="51"/>
      <c r="L88" s="52">
        <v>29000</v>
      </c>
      <c r="M88" s="52">
        <f t="shared" si="42"/>
        <v>29000</v>
      </c>
      <c r="N88" s="13"/>
      <c r="O88" s="13"/>
      <c r="P88" s="13"/>
      <c r="Q88" s="13"/>
      <c r="R88" s="13"/>
      <c r="S88" s="14"/>
      <c r="T88" s="11"/>
      <c r="U88" s="15"/>
      <c r="V88" s="53"/>
      <c r="W88" s="16">
        <v>44931</v>
      </c>
      <c r="X88" s="75"/>
      <c r="Y88" s="11"/>
      <c r="Z88" s="13">
        <v>45291</v>
      </c>
      <c r="AA88" s="13"/>
      <c r="AB88" s="11"/>
      <c r="AC88" s="54">
        <v>2023</v>
      </c>
      <c r="AD88" s="17" t="s">
        <v>268</v>
      </c>
      <c r="AE88" s="18"/>
      <c r="AF88" s="18"/>
      <c r="AG88" s="11">
        <v>4</v>
      </c>
      <c r="AH88" s="11" t="s">
        <v>141</v>
      </c>
    </row>
    <row r="89" spans="1:34" s="74" customFormat="1" x14ac:dyDescent="0.35">
      <c r="A89" s="66"/>
      <c r="B89" s="67"/>
      <c r="C89" s="67"/>
      <c r="D89" s="67"/>
      <c r="E89" s="107" t="s">
        <v>191</v>
      </c>
      <c r="F89" s="108"/>
      <c r="G89" s="108"/>
      <c r="H89" s="109"/>
      <c r="I89" s="99"/>
      <c r="J89" s="100"/>
      <c r="K89" s="78"/>
      <c r="L89" s="68"/>
      <c r="M89" s="68"/>
      <c r="N89" s="69"/>
      <c r="O89" s="69"/>
      <c r="P89" s="69"/>
      <c r="Q89" s="69"/>
      <c r="R89" s="69"/>
      <c r="S89" s="69"/>
      <c r="T89" s="67"/>
      <c r="U89" s="67"/>
      <c r="V89" s="70"/>
      <c r="W89" s="71"/>
      <c r="X89" s="72"/>
      <c r="Y89" s="101"/>
      <c r="Z89" s="72"/>
      <c r="AA89" s="72"/>
      <c r="AB89" s="67"/>
      <c r="AC89" s="67"/>
      <c r="AD89" s="76"/>
      <c r="AE89" s="73"/>
      <c r="AF89" s="73"/>
      <c r="AG89" s="67"/>
      <c r="AH89" s="67"/>
    </row>
    <row r="90" spans="1:34" ht="30" customHeight="1" x14ac:dyDescent="0.35">
      <c r="A90" s="32">
        <v>5286</v>
      </c>
      <c r="B90" s="33" t="s">
        <v>34</v>
      </c>
      <c r="C90" s="33" t="s">
        <v>35</v>
      </c>
      <c r="D90" s="33" t="s">
        <v>36</v>
      </c>
      <c r="E90" s="33">
        <v>38</v>
      </c>
      <c r="F90" s="33" t="s">
        <v>189</v>
      </c>
      <c r="G90" s="33" t="s">
        <v>132</v>
      </c>
      <c r="H90" s="45" t="s">
        <v>133</v>
      </c>
      <c r="I90" s="60" t="s">
        <v>190</v>
      </c>
      <c r="J90" s="39" t="s">
        <v>253</v>
      </c>
      <c r="K90" s="61" t="s">
        <v>42</v>
      </c>
      <c r="L90" s="62">
        <f>12000+18000</f>
        <v>30000</v>
      </c>
      <c r="M90" s="62">
        <f>+L90</f>
        <v>30000</v>
      </c>
      <c r="N90" s="34" t="s">
        <v>43</v>
      </c>
      <c r="O90" s="34" t="str">
        <f>N90</f>
        <v>N/A</v>
      </c>
      <c r="P90" s="34" t="str">
        <f>IF(N90&lt;O90,"Tarde","A tiempo")</f>
        <v>A tiempo</v>
      </c>
      <c r="Q90" s="34" t="s">
        <v>43</v>
      </c>
      <c r="R90" s="34" t="str">
        <f>+Q90</f>
        <v>N/A</v>
      </c>
      <c r="S90" s="34" t="str">
        <f>IF(Q90&lt;R90,"Tarde","A tiempo")</f>
        <v>A tiempo</v>
      </c>
      <c r="T90" s="33" t="str">
        <f>IFERROR(R90-O90, "")</f>
        <v/>
      </c>
      <c r="U90" s="33">
        <v>20</v>
      </c>
      <c r="V90" s="63" t="str">
        <f>IF(T90&lt;U90,"Cumple","No cumple")</f>
        <v>No cumple</v>
      </c>
      <c r="W90" s="35" t="s">
        <v>43</v>
      </c>
      <c r="X90" s="36" t="str">
        <f>W90</f>
        <v>N/A</v>
      </c>
      <c r="Y90" s="33" t="str">
        <f>IFERROR(X90-R90, "")</f>
        <v/>
      </c>
      <c r="Z90" s="36" t="s">
        <v>43</v>
      </c>
      <c r="AA90" s="36" t="s">
        <v>43</v>
      </c>
      <c r="AB90" s="33" t="str">
        <f>IFERROR(AA90-Z90, "")</f>
        <v/>
      </c>
      <c r="AC90" s="33" t="s">
        <v>251</v>
      </c>
      <c r="AD90" s="37"/>
      <c r="AE90" s="38"/>
      <c r="AF90" s="38"/>
      <c r="AG90" s="33">
        <v>3</v>
      </c>
      <c r="AH90" s="33" t="s">
        <v>89</v>
      </c>
    </row>
    <row r="91" spans="1:34" ht="30" customHeight="1" x14ac:dyDescent="0.35">
      <c r="A91" s="32">
        <v>5286</v>
      </c>
      <c r="B91" s="33" t="s">
        <v>34</v>
      </c>
      <c r="C91" s="33" t="s">
        <v>35</v>
      </c>
      <c r="D91" s="33" t="s">
        <v>36</v>
      </c>
      <c r="E91" s="33">
        <v>59</v>
      </c>
      <c r="F91" s="33" t="s">
        <v>189</v>
      </c>
      <c r="G91" s="33" t="s">
        <v>186</v>
      </c>
      <c r="H91" s="45" t="s">
        <v>187</v>
      </c>
      <c r="I91" s="60" t="s">
        <v>190</v>
      </c>
      <c r="J91" s="39" t="s">
        <v>253</v>
      </c>
      <c r="K91" s="61" t="s">
        <v>42</v>
      </c>
      <c r="L91" s="62">
        <v>10000</v>
      </c>
      <c r="M91" s="62">
        <f>+L91</f>
        <v>10000</v>
      </c>
      <c r="N91" s="34">
        <v>44712</v>
      </c>
      <c r="O91" s="34">
        <v>44698</v>
      </c>
      <c r="P91" s="34" t="str">
        <f t="shared" ref="P91" si="43">IF(N91&lt;O91,"Tarde","A tiempo")</f>
        <v>A tiempo</v>
      </c>
      <c r="Q91" s="34" t="s">
        <v>43</v>
      </c>
      <c r="R91" s="34" t="str">
        <f t="shared" ref="R91" si="44">Q91</f>
        <v>N/A</v>
      </c>
      <c r="S91" s="34" t="str">
        <f t="shared" ref="S91" si="45">IF(Q91&lt;R91,"Tarde","A tiempo")</f>
        <v>A tiempo</v>
      </c>
      <c r="T91" s="33" t="str">
        <f t="shared" ref="T91" si="46">IFERROR(R91-O91, "")</f>
        <v/>
      </c>
      <c r="U91" s="33">
        <v>20</v>
      </c>
      <c r="V91" s="63" t="str">
        <f t="shared" ref="V91" si="47">IF(T91&lt;U91,"Cumple","No cumple")</f>
        <v>No cumple</v>
      </c>
      <c r="W91" s="35" t="s">
        <v>43</v>
      </c>
      <c r="X91" s="36" t="s">
        <v>43</v>
      </c>
      <c r="Y91" s="36" t="s">
        <v>43</v>
      </c>
      <c r="Z91" s="36" t="s">
        <v>43</v>
      </c>
      <c r="AA91" s="36" t="s">
        <v>43</v>
      </c>
      <c r="AB91" s="33" t="str">
        <f t="shared" ref="AB91" si="48">IFERROR(AA91-Z91, "")</f>
        <v/>
      </c>
      <c r="AC91" s="33" t="s">
        <v>251</v>
      </c>
      <c r="AD91" s="64"/>
      <c r="AE91" s="38"/>
      <c r="AF91" s="38"/>
      <c r="AG91" s="33">
        <v>2</v>
      </c>
      <c r="AH91" s="33" t="s">
        <v>83</v>
      </c>
    </row>
  </sheetData>
  <autoFilter ref="A1:AI1" xr:uid="{F3DB83DD-09FC-4D07-8E59-93455F54EE56}"/>
  <mergeCells count="2">
    <mergeCell ref="AD54:AD57"/>
    <mergeCell ref="E89:H89"/>
  </mergeCells>
  <phoneticPr fontId="9" type="noConversion"/>
  <conditionalFormatting sqref="P19 P29 P31:P40 P90 S31:S40 S90 P12:P14 P2:P8">
    <cfRule type="containsText" dxfId="72" priority="87" operator="containsText" text="A tiempo">
      <formula>NOT(ISERROR(SEARCH("A tiempo",P2)))</formula>
    </cfRule>
    <cfRule type="containsText" dxfId="71" priority="88" operator="containsText" text="Tarde">
      <formula>NOT(ISERROR(SEARCH("Tarde",P2)))</formula>
    </cfRule>
  </conditionalFormatting>
  <conditionalFormatting sqref="S19 S29 S12:S14 S2:S8">
    <cfRule type="containsText" dxfId="70" priority="85" operator="containsText" text="A tiempo">
      <formula>NOT(ISERROR(SEARCH("A tiempo",S2)))</formula>
    </cfRule>
    <cfRule type="containsText" dxfId="69" priority="86" operator="containsText" text="Tarde">
      <formula>NOT(ISERROR(SEARCH("Tarde",S2)))</formula>
    </cfRule>
  </conditionalFormatting>
  <conditionalFormatting sqref="V19 V29 V31:V40 V90 V12:V14 V2:V8">
    <cfRule type="containsText" dxfId="68" priority="84" operator="containsText" text="No">
      <formula>NOT(ISERROR(SEARCH("No",V2)))</formula>
    </cfRule>
  </conditionalFormatting>
  <conditionalFormatting sqref="P41">
    <cfRule type="containsText" dxfId="67" priority="82" operator="containsText" text="A tiempo">
      <formula>NOT(ISERROR(SEARCH("A tiempo",P41)))</formula>
    </cfRule>
    <cfRule type="containsText" dxfId="66" priority="83" operator="containsText" text="Tarde">
      <formula>NOT(ISERROR(SEARCH("Tarde",P41)))</formula>
    </cfRule>
  </conditionalFormatting>
  <conditionalFormatting sqref="S41">
    <cfRule type="containsText" dxfId="65" priority="80" operator="containsText" text="A tiempo">
      <formula>NOT(ISERROR(SEARCH("A tiempo",S41)))</formula>
    </cfRule>
    <cfRule type="containsText" dxfId="64" priority="81" operator="containsText" text="Tarde">
      <formula>NOT(ISERROR(SEARCH("Tarde",S41)))</formula>
    </cfRule>
  </conditionalFormatting>
  <conditionalFormatting sqref="V41">
    <cfRule type="containsText" dxfId="63" priority="79" operator="containsText" text="No">
      <formula>NOT(ISERROR(SEARCH("No",V41)))</formula>
    </cfRule>
  </conditionalFormatting>
  <conditionalFormatting sqref="P42">
    <cfRule type="containsText" dxfId="62" priority="77" operator="containsText" text="A tiempo">
      <formula>NOT(ISERROR(SEARCH("A tiempo",P42)))</formula>
    </cfRule>
    <cfRule type="containsText" dxfId="61" priority="78" operator="containsText" text="Tarde">
      <formula>NOT(ISERROR(SEARCH("Tarde",P42)))</formula>
    </cfRule>
  </conditionalFormatting>
  <conditionalFormatting sqref="S42">
    <cfRule type="containsText" dxfId="60" priority="75" operator="containsText" text="A tiempo">
      <formula>NOT(ISERROR(SEARCH("A tiempo",S42)))</formula>
    </cfRule>
    <cfRule type="containsText" dxfId="59" priority="76" operator="containsText" text="Tarde">
      <formula>NOT(ISERROR(SEARCH("Tarde",S42)))</formula>
    </cfRule>
  </conditionalFormatting>
  <conditionalFormatting sqref="V42">
    <cfRule type="containsText" dxfId="58" priority="74" operator="containsText" text="No">
      <formula>NOT(ISERROR(SEARCH("No",V42)))</formula>
    </cfRule>
  </conditionalFormatting>
  <conditionalFormatting sqref="P43">
    <cfRule type="containsText" dxfId="57" priority="72" operator="containsText" text="A tiempo">
      <formula>NOT(ISERROR(SEARCH("A tiempo",P43)))</formula>
    </cfRule>
    <cfRule type="containsText" dxfId="56" priority="73" operator="containsText" text="Tarde">
      <formula>NOT(ISERROR(SEARCH("Tarde",P43)))</formula>
    </cfRule>
  </conditionalFormatting>
  <conditionalFormatting sqref="S43">
    <cfRule type="containsText" dxfId="55" priority="70" operator="containsText" text="A tiempo">
      <formula>NOT(ISERROR(SEARCH("A tiempo",S43)))</formula>
    </cfRule>
    <cfRule type="containsText" dxfId="54" priority="71" operator="containsText" text="Tarde">
      <formula>NOT(ISERROR(SEARCH("Tarde",S43)))</formula>
    </cfRule>
  </conditionalFormatting>
  <conditionalFormatting sqref="V43">
    <cfRule type="containsText" dxfId="53" priority="69" operator="containsText" text="No">
      <formula>NOT(ISERROR(SEARCH("No",V43)))</formula>
    </cfRule>
  </conditionalFormatting>
  <conditionalFormatting sqref="P44:P51">
    <cfRule type="containsText" dxfId="52" priority="67" operator="containsText" text="A tiempo">
      <formula>NOT(ISERROR(SEARCH("A tiempo",P44)))</formula>
    </cfRule>
    <cfRule type="containsText" dxfId="51" priority="68" operator="containsText" text="Tarde">
      <formula>NOT(ISERROR(SEARCH("Tarde",P44)))</formula>
    </cfRule>
  </conditionalFormatting>
  <conditionalFormatting sqref="S44:S51">
    <cfRule type="containsText" dxfId="50" priority="65" operator="containsText" text="A tiempo">
      <formula>NOT(ISERROR(SEARCH("A tiempo",S44)))</formula>
    </cfRule>
    <cfRule type="containsText" dxfId="49" priority="66" operator="containsText" text="Tarde">
      <formula>NOT(ISERROR(SEARCH("Tarde",S44)))</formula>
    </cfRule>
  </conditionalFormatting>
  <conditionalFormatting sqref="V44:V51">
    <cfRule type="containsText" dxfId="48" priority="64" operator="containsText" text="No">
      <formula>NOT(ISERROR(SEARCH("No",V44)))</formula>
    </cfRule>
  </conditionalFormatting>
  <conditionalFormatting sqref="P9:P11">
    <cfRule type="containsText" dxfId="47" priority="57" operator="containsText" text="A tiempo">
      <formula>NOT(ISERROR(SEARCH("A tiempo",P9)))</formula>
    </cfRule>
    <cfRule type="containsText" dxfId="46" priority="58" operator="containsText" text="Tarde">
      <formula>NOT(ISERROR(SEARCH("Tarde",P9)))</formula>
    </cfRule>
  </conditionalFormatting>
  <conditionalFormatting sqref="S9:S11">
    <cfRule type="containsText" dxfId="45" priority="55" operator="containsText" text="A tiempo">
      <formula>NOT(ISERROR(SEARCH("A tiempo",S9)))</formula>
    </cfRule>
    <cfRule type="containsText" dxfId="44" priority="56" operator="containsText" text="Tarde">
      <formula>NOT(ISERROR(SEARCH("Tarde",S9)))</formula>
    </cfRule>
  </conditionalFormatting>
  <conditionalFormatting sqref="V9:V11">
    <cfRule type="containsText" dxfId="43" priority="54" operator="containsText" text="No">
      <formula>NOT(ISERROR(SEARCH("No",V9)))</formula>
    </cfRule>
  </conditionalFormatting>
  <conditionalFormatting sqref="P17:P18">
    <cfRule type="containsText" dxfId="42" priority="52" operator="containsText" text="A tiempo">
      <formula>NOT(ISERROR(SEARCH("A tiempo",P17)))</formula>
    </cfRule>
    <cfRule type="containsText" dxfId="41" priority="53" operator="containsText" text="Tarde">
      <formula>NOT(ISERROR(SEARCH("Tarde",P17)))</formula>
    </cfRule>
  </conditionalFormatting>
  <conditionalFormatting sqref="S17:S18">
    <cfRule type="containsText" dxfId="40" priority="50" operator="containsText" text="A tiempo">
      <formula>NOT(ISERROR(SEARCH("A tiempo",S17)))</formula>
    </cfRule>
    <cfRule type="containsText" dxfId="39" priority="51" operator="containsText" text="Tarde">
      <formula>NOT(ISERROR(SEARCH("Tarde",S17)))</formula>
    </cfRule>
  </conditionalFormatting>
  <conditionalFormatting sqref="V17:V18">
    <cfRule type="containsText" dxfId="38" priority="49" operator="containsText" text="No">
      <formula>NOT(ISERROR(SEARCH("No",V17)))</formula>
    </cfRule>
  </conditionalFormatting>
  <conditionalFormatting sqref="P20:P28">
    <cfRule type="containsText" dxfId="37" priority="47" operator="containsText" text="A tiempo">
      <formula>NOT(ISERROR(SEARCH("A tiempo",P20)))</formula>
    </cfRule>
    <cfRule type="containsText" dxfId="36" priority="48" operator="containsText" text="Tarde">
      <formula>NOT(ISERROR(SEARCH("Tarde",P20)))</formula>
    </cfRule>
  </conditionalFormatting>
  <conditionalFormatting sqref="S20:S28">
    <cfRule type="containsText" dxfId="35" priority="45" operator="containsText" text="A tiempo">
      <formula>NOT(ISERROR(SEARCH("A tiempo",S20)))</formula>
    </cfRule>
    <cfRule type="containsText" dxfId="34" priority="46" operator="containsText" text="Tarde">
      <formula>NOT(ISERROR(SEARCH("Tarde",S20)))</formula>
    </cfRule>
  </conditionalFormatting>
  <conditionalFormatting sqref="V20:V28">
    <cfRule type="containsText" dxfId="33" priority="44" operator="containsText" text="No">
      <formula>NOT(ISERROR(SEARCH("No",V20)))</formula>
    </cfRule>
  </conditionalFormatting>
  <conditionalFormatting sqref="P30">
    <cfRule type="containsText" dxfId="32" priority="37" operator="containsText" text="A tiempo">
      <formula>NOT(ISERROR(SEARCH("A tiempo",P30)))</formula>
    </cfRule>
    <cfRule type="containsText" dxfId="31" priority="38" operator="containsText" text="Tarde">
      <formula>NOT(ISERROR(SEARCH("Tarde",P30)))</formula>
    </cfRule>
  </conditionalFormatting>
  <conditionalFormatting sqref="S30">
    <cfRule type="containsText" dxfId="30" priority="35" operator="containsText" text="A tiempo">
      <formula>NOT(ISERROR(SEARCH("A tiempo",S30)))</formula>
    </cfRule>
    <cfRule type="containsText" dxfId="29" priority="36" operator="containsText" text="Tarde">
      <formula>NOT(ISERROR(SEARCH("Tarde",S30)))</formula>
    </cfRule>
  </conditionalFormatting>
  <conditionalFormatting sqref="V30">
    <cfRule type="containsText" dxfId="28" priority="34" operator="containsText" text="No">
      <formula>NOT(ISERROR(SEARCH("No",V30)))</formula>
    </cfRule>
  </conditionalFormatting>
  <conditionalFormatting sqref="P16">
    <cfRule type="containsText" dxfId="27" priority="32" operator="containsText" text="A tiempo">
      <formula>NOT(ISERROR(SEARCH("A tiempo",P16)))</formula>
    </cfRule>
    <cfRule type="containsText" dxfId="26" priority="33" operator="containsText" text="Tarde">
      <formula>NOT(ISERROR(SEARCH("Tarde",P16)))</formula>
    </cfRule>
  </conditionalFormatting>
  <conditionalFormatting sqref="S16">
    <cfRule type="containsText" dxfId="25" priority="30" operator="containsText" text="A tiempo">
      <formula>NOT(ISERROR(SEARCH("A tiempo",S16)))</formula>
    </cfRule>
    <cfRule type="containsText" dxfId="24" priority="31" operator="containsText" text="Tarde">
      <formula>NOT(ISERROR(SEARCH("Tarde",S16)))</formula>
    </cfRule>
  </conditionalFormatting>
  <conditionalFormatting sqref="V16">
    <cfRule type="containsText" dxfId="23" priority="29" operator="containsText" text="No">
      <formula>NOT(ISERROR(SEARCH("No",V16)))</formula>
    </cfRule>
  </conditionalFormatting>
  <conditionalFormatting sqref="P15">
    <cfRule type="containsText" dxfId="22" priority="27" operator="containsText" text="A tiempo">
      <formula>NOT(ISERROR(SEARCH("A tiempo",P15)))</formula>
    </cfRule>
    <cfRule type="containsText" dxfId="21" priority="28" operator="containsText" text="Tarde">
      <formula>NOT(ISERROR(SEARCH("Tarde",P15)))</formula>
    </cfRule>
  </conditionalFormatting>
  <conditionalFormatting sqref="S15">
    <cfRule type="containsText" dxfId="20" priority="25" operator="containsText" text="A tiempo">
      <formula>NOT(ISERROR(SEARCH("A tiempo",S15)))</formula>
    </cfRule>
    <cfRule type="containsText" dxfId="19" priority="26" operator="containsText" text="Tarde">
      <formula>NOT(ISERROR(SEARCH("Tarde",S15)))</formula>
    </cfRule>
  </conditionalFormatting>
  <conditionalFormatting sqref="V15">
    <cfRule type="containsText" dxfId="18" priority="24" operator="containsText" text="No">
      <formula>NOT(ISERROR(SEARCH("No",V15)))</formula>
    </cfRule>
  </conditionalFormatting>
  <conditionalFormatting sqref="P52:P53">
    <cfRule type="containsText" dxfId="17" priority="22" operator="containsText" text="A tiempo">
      <formula>NOT(ISERROR(SEARCH("A tiempo",P52)))</formula>
    </cfRule>
    <cfRule type="containsText" dxfId="16" priority="23" operator="containsText" text="Tarde">
      <formula>NOT(ISERROR(SEARCH("Tarde",P52)))</formula>
    </cfRule>
  </conditionalFormatting>
  <conditionalFormatting sqref="S52:S53">
    <cfRule type="containsText" dxfId="15" priority="20" operator="containsText" text="A tiempo">
      <formula>NOT(ISERROR(SEARCH("A tiempo",S52)))</formula>
    </cfRule>
    <cfRule type="containsText" dxfId="14" priority="21" operator="containsText" text="Tarde">
      <formula>NOT(ISERROR(SEARCH("Tarde",S52)))</formula>
    </cfRule>
  </conditionalFormatting>
  <conditionalFormatting sqref="V52:V53">
    <cfRule type="containsText" dxfId="13" priority="19" operator="containsText" text="No">
      <formula>NOT(ISERROR(SEARCH("No",V52)))</formula>
    </cfRule>
  </conditionalFormatting>
  <conditionalFormatting sqref="P54:P57">
    <cfRule type="containsText" dxfId="12" priority="17" operator="containsText" text="A tiempo">
      <formula>NOT(ISERROR(SEARCH("A tiempo",P54)))</formula>
    </cfRule>
    <cfRule type="containsText" dxfId="11" priority="18" operator="containsText" text="Tarde">
      <formula>NOT(ISERROR(SEARCH("Tarde",P54)))</formula>
    </cfRule>
  </conditionalFormatting>
  <conditionalFormatting sqref="S54:S57">
    <cfRule type="containsText" dxfId="10" priority="15" operator="containsText" text="A tiempo">
      <formula>NOT(ISERROR(SEARCH("A tiempo",S54)))</formula>
    </cfRule>
    <cfRule type="containsText" dxfId="9" priority="16" operator="containsText" text="Tarde">
      <formula>NOT(ISERROR(SEARCH("Tarde",S54)))</formula>
    </cfRule>
  </conditionalFormatting>
  <conditionalFormatting sqref="V54:V57">
    <cfRule type="containsText" dxfId="8" priority="14" operator="containsText" text="No">
      <formula>NOT(ISERROR(SEARCH("No",V54)))</formula>
    </cfRule>
  </conditionalFormatting>
  <conditionalFormatting sqref="P58 P89:P91">
    <cfRule type="containsText" dxfId="7" priority="7" operator="containsText" text="A tiempo">
      <formula>NOT(ISERROR(SEARCH("A tiempo",P58)))</formula>
    </cfRule>
    <cfRule type="containsText" dxfId="6" priority="8" operator="containsText" text="Tarde">
      <formula>NOT(ISERROR(SEARCH("Tarde",P58)))</formula>
    </cfRule>
  </conditionalFormatting>
  <conditionalFormatting sqref="S58 S89:S91">
    <cfRule type="containsText" dxfId="5" priority="5" operator="containsText" text="A tiempo">
      <formula>NOT(ISERROR(SEARCH("A tiempo",S58)))</formula>
    </cfRule>
    <cfRule type="containsText" dxfId="4" priority="6" operator="containsText" text="Tarde">
      <formula>NOT(ISERROR(SEARCH("Tarde",S58)))</formula>
    </cfRule>
  </conditionalFormatting>
  <conditionalFormatting sqref="V58 V89:V91">
    <cfRule type="containsText" dxfId="3" priority="4" operator="containsText" text="No">
      <formula>NOT(ISERROR(SEARCH("No",V58)))</formula>
    </cfRule>
  </conditionalFormatting>
  <conditionalFormatting sqref="P59:P88 S59:S88">
    <cfRule type="containsText" dxfId="2" priority="2" operator="containsText" text="A tiempo">
      <formula>NOT(ISERROR(SEARCH("A tiempo",P59)))</formula>
    </cfRule>
    <cfRule type="containsText" dxfId="1" priority="3" operator="containsText" text="Tarde">
      <formula>NOT(ISERROR(SEARCH("Tarde",P59)))</formula>
    </cfRule>
  </conditionalFormatting>
  <conditionalFormatting sqref="V59:V88">
    <cfRule type="containsText" dxfId="0" priority="1" operator="containsText" text="No">
      <formula>NOT(ISERROR(SEARCH("No",V59)))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0340DFEC2F42D140B2D2179AC8B06620" ma:contentTypeVersion="9867" ma:contentTypeDescription="The base project type from which other project content types inherit their information." ma:contentTypeScope="" ma:versionID="4e63ccd405843c96fc953d221b88a435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45f12669aeed924df9795f1c974cfd4a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  <xsd:element ref="ns2:Extracted_x0020_Keywords" minOccurs="0"/>
                <xsd:element ref="ns2:Approval_x0020_date" minOccurs="0"/>
                <xsd:element ref="ns2:Transaction_x0020_Type" minOccurs="0"/>
                <xsd:element ref="ns2:Transaction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CO-L1265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47" nillable="true" ma:displayName="Extracted Keywords" ma:internalName="Extracted_x0020_Keyword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z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pproval_x0020_date" ma:index="48" nillable="true" ma:displayName="Approval date" ma:format="DateOnly" ma:internalName="Approval_x0020_date">
      <xsd:simpleType>
        <xsd:restriction base="dms:DateTime"/>
      </xsd:simpleType>
    </xsd:element>
    <xsd:element name="Transaction_x0020_Type" ma:index="49" nillable="true" ma:displayName="Transaction Type" ma:format="Dropdown" ma:internalName="Transaction_x0020_Type">
      <xsd:simpleType>
        <xsd:restriction base="dms:Choice">
          <xsd:enumeration value="APR"/>
          <xsd:enumeration value="APRR"/>
          <xsd:enumeration value="APRA"/>
          <xsd:enumeration value="API"/>
          <xsd:enumeration value="INC"/>
          <xsd:enumeration value="INCR"/>
          <xsd:enumeration value="BCL"/>
          <xsd:enumeration value="BCC"/>
          <xsd:enumeration value="FCM"/>
          <xsd:enumeration value="FCP"/>
          <xsd:enumeration value="FCPR"/>
          <xsd:enumeration value="FCA"/>
        </xsd:restriction>
      </xsd:simpleType>
    </xsd:element>
    <xsd:element name="Transaction_x0020_Number" ma:index="50" nillable="true" ma:displayName="Transaction Number" ma:internalName="Transaction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Colombia</TermName>
          <TermId xmlns="http://schemas.microsoft.com/office/infopath/2007/PartnerControls">c7d386d6-75f3-4fc0-bde8-e021ccd68f5c</TermId>
        </TermInfo>
      </Terms>
    </ic46d7e087fd4a108fb86518ca413cc6>
    <IDBDocs_x0020_Number xmlns="cdc7663a-08f0-4737-9e8c-148ce897a09c" xsi:nil="true"/>
    <Division_x0020_or_x0020_Unit xmlns="cdc7663a-08f0-4737-9e8c-148ce897a09c">CAN/CCO</Division_x0020_or_x0020_Unit>
    <From_x003a_ xmlns="cdc7663a-08f0-4737-9e8c-148ce897a09c" xsi:nil="true"/>
    <Fiscal_x0020_Year_x0020_IDB xmlns="cdc7663a-08f0-4737-9e8c-148ce897a09c">2022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5286/OC-CO</Approval_x0020_Number>
    <Phase xmlns="cdc7663a-08f0-4737-9e8c-148ce897a09c" xsi:nil="true"/>
    <Document_x0020_Author xmlns="cdc7663a-08f0-4737-9e8c-148ce897a09c">Bustos Rios Maria Paola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RAILWAYS</TermName>
          <TermId xmlns="http://schemas.microsoft.com/office/infopath/2007/PartnerControls">cf8c3685-4207-4f7a-8b0a-d6774a34838b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>Spanish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Related_x0020_SisCor_x0020_Number xmlns="cdc7663a-08f0-4737-9e8c-148ce897a09c" xsi:nil="true"/>
    <Transaction_x0020_Type xmlns="cdc7663a-08f0-4737-9e8c-148ce897a09c" xsi:nil="true"/>
    <TaxCatchAll xmlns="cdc7663a-08f0-4737-9e8c-148ce897a09c">
      <Value>27</Value>
      <Value>670</Value>
      <Value>31</Value>
      <Value>8</Value>
      <Value>28</Value>
    </TaxCatchAll>
    <Operation_x0020_Type xmlns="cdc7663a-08f0-4737-9e8c-148ce897a09c">Loan Operation</Operation_x0020_Type>
    <Package_x0020_Code xmlns="cdc7663a-08f0-4737-9e8c-148ce897a09c" xsi:nil="true"/>
    <To_x003a_ xmlns="cdc7663a-08f0-4737-9e8c-148ce897a09c" xsi:nil="true"/>
    <Identifier xmlns="cdc7663a-08f0-4737-9e8c-148ce897a09c" xsi:nil="true"/>
    <Project_x0020_Number xmlns="cdc7663a-08f0-4737-9e8c-148ce897a09c">CO-L1265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</TermName>
          <TermId xmlns="http://schemas.microsoft.com/office/infopath/2007/PartnerControls">5a25d1a8-4baf-41a8-9e3b-e167accda6ea</TermId>
        </TermInfo>
      </Terms>
    </nddeef1749674d76abdbe4b239a70bc6>
    <Record_x0020_Number xmlns="cdc7663a-08f0-4737-9e8c-148ce897a09c" xsi:nil="true"/>
    <Transaction_x0020_Number xmlns="cdc7663a-08f0-4737-9e8c-148ce897a09c" xsi:nil="true"/>
    <Extracted_x0020_Keywords xmlns="cdc7663a-08f0-4737-9e8c-148ce897a09c">
      <Value>implementación</Value>
      <Value>Ejecución Revisión Previa</Value>
      <Value>TSP P.Cruz N. Ariza</Value>
      <Value>Programa</Value>
      <Value>Coordinador Operativo</Value>
      <Value>Unidad técnica AV</Value>
      <Value>Unidad técnica LFR</Value>
      <Value>Unidad técnica LFC</Value>
      <Value>Unidad técnica LT</Value>
      <Value>acompañamiento técnico</Value>
      <Value>selección</Value>
      <Value>Edición</Value>
      <Value>contratación</Value>
      <Value>difusión</Value>
      <Value>Contrato Finalizado</Value>
      <Value>políticas</Value>
      <Value>Análisis</Value>
      <Value>metodología</Value>
      <Value>A N/A</Value>
      <Value>proyectos</Value>
      <Value>acuerdo</Value>
      <Value>GN</Value>
      <Value>numeral</Value>
      <Value>material</Value>
      <Value>Soporte</Value>
    </Extracted_x0020_Keywords>
    <Approval_x0020_date xmlns="cdc7663a-08f0-4737-9e8c-148ce897a09c" xsi:nil="true"/>
    <_dlc_DocId xmlns="cdc7663a-08f0-4737-9e8c-148ce897a09c">EZSHARE-743757213-226</_dlc_DocId>
    <_dlc_DocIdUrl xmlns="cdc7663a-08f0-4737-9e8c-148ce897a09c">
      <Url>https://idbg.sharepoint.com/teams/EZ-CO-LON/CO-L1265/_layouts/15/DocIdRedir.aspx?ID=EZSHARE-743757213-226</Url>
      <Description>EZSHARE-743757213-226</Description>
    </_dlc_DocIdUrl>
  </documentManagement>
</p:properties>
</file>

<file path=customXml/itemProps1.xml><?xml version="1.0" encoding="utf-8"?>
<ds:datastoreItem xmlns:ds="http://schemas.openxmlformats.org/officeDocument/2006/customXml" ds:itemID="{F9A9AD93-4596-42D8-85FF-A580EC6E16DE}"/>
</file>

<file path=customXml/itemProps2.xml><?xml version="1.0" encoding="utf-8"?>
<ds:datastoreItem xmlns:ds="http://schemas.openxmlformats.org/officeDocument/2006/customXml" ds:itemID="{6B3D24AE-46AA-4184-A635-762162935391}"/>
</file>

<file path=customXml/itemProps3.xml><?xml version="1.0" encoding="utf-8"?>
<ds:datastoreItem xmlns:ds="http://schemas.openxmlformats.org/officeDocument/2006/customXml" ds:itemID="{460ED826-3053-48C4-B035-E0201C05F1AB}"/>
</file>

<file path=customXml/itemProps4.xml><?xml version="1.0" encoding="utf-8"?>
<ds:datastoreItem xmlns:ds="http://schemas.openxmlformats.org/officeDocument/2006/customXml" ds:itemID="{3B67EB54-2E87-4313-B4C6-79574C8DF518}"/>
</file>

<file path=customXml/itemProps5.xml><?xml version="1.0" encoding="utf-8"?>
<ds:datastoreItem xmlns:ds="http://schemas.openxmlformats.org/officeDocument/2006/customXml" ds:itemID="{562A788E-2EF7-4EDA-805D-97CD02F79429}"/>
</file>

<file path=customXml/itemProps6.xml><?xml version="1.0" encoding="utf-8"?>
<ds:datastoreItem xmlns:ds="http://schemas.openxmlformats.org/officeDocument/2006/customXml" ds:itemID="{8E5B6901-4798-48EE-82C9-DDF5C072D4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Hillman, Eugenio F.</dc:creator>
  <cp:keywords/>
  <cp:lastModifiedBy>Carlos Alberto Alvarez Cadavid</cp:lastModifiedBy>
  <cp:lastPrinted>2021-12-13T17:28:49Z</cp:lastPrinted>
  <dcterms:created xsi:type="dcterms:W3CDTF">2021-12-13T17:28:31Z</dcterms:created>
  <dcterms:modified xsi:type="dcterms:W3CDTF">2022-12-15T13:10:10Z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0x010100ACF722E9F6B0B149B0CD8BE2560A6672000340DFEC2F42D140B2D2179AC8B06620</vt:lpwstr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TaxKeywordTaxHTField">
    <vt:lpwstr/>
  </property>
  <property fmtid="{D5CDD505-2E9C-101B-9397-08002B2CF9AE}" pid="6" name="Country">
    <vt:lpwstr>27;#Colombia|c7d386d6-75f3-4fc0-bde8-e021ccd68f5c</vt:lpwstr>
  </property>
  <property fmtid="{D5CDD505-2E9C-101B-9397-08002B2CF9AE}" pid="7" name="Fund_x0020_IDB">
    <vt:lpwstr/>
  </property>
  <property fmtid="{D5CDD505-2E9C-101B-9397-08002B2CF9AE}" pid="8" name="Series_x0020_Operations_x0020_IDB">
    <vt:lpwstr/>
  </property>
  <property fmtid="{D5CDD505-2E9C-101B-9397-08002B2CF9AE}" pid="9" name="Function Operations IDB">
    <vt:lpwstr>8;#Goods and Services|5bfebf1b-9f1f-4411-b1dd-4c19b807b799</vt:lpwstr>
  </property>
  <property fmtid="{D5CDD505-2E9C-101B-9397-08002B2CF9AE}" pid="10" name="Sector_x0020_IDB">
    <vt:lpwstr/>
  </property>
  <property fmtid="{D5CDD505-2E9C-101B-9397-08002B2CF9AE}" pid="11" name="Sub-Sector">
    <vt:lpwstr>670;#RAILWAYS|cf8c3685-4207-4f7a-8b0a-d6774a34838b</vt:lpwstr>
  </property>
  <property fmtid="{D5CDD505-2E9C-101B-9397-08002B2CF9AE}" pid="13" name="Fund IDB">
    <vt:lpwstr>31;#ORC|c028a4b2-ad8b-4cf4-9cac-a2ae6a778e23</vt:lpwstr>
  </property>
  <property fmtid="{D5CDD505-2E9C-101B-9397-08002B2CF9AE}" pid="14" name="Sector IDB">
    <vt:lpwstr>28;#TRANSPORT|5a25d1a8-4baf-41a8-9e3b-e167accda6ea</vt:lpwstr>
  </property>
  <property fmtid="{D5CDD505-2E9C-101B-9397-08002B2CF9AE}" pid="15" name="_dlc_DocIdItemGuid">
    <vt:lpwstr>8f04ef0a-5eda-43da-8462-f5233df03a27</vt:lpwstr>
  </property>
  <property fmtid="{D5CDD505-2E9C-101B-9397-08002B2CF9AE}" pid="16" name="Disclosure Activity">
    <vt:lpwstr>Procurement Plan</vt:lpwstr>
  </property>
  <property fmtid="{D5CDD505-2E9C-101B-9397-08002B2CF9AE}" pid="17" name="Webtopic">
    <vt:lpwstr/>
  </property>
  <property fmtid="{D5CDD505-2E9C-101B-9397-08002B2CF9AE}" pid="18" name="Series Operations IDB">
    <vt:lpwstr/>
  </property>
</Properties>
</file>