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ojas\Documents\ICS 2017\PROYECTOS\UR-L1152\POD\"/>
    </mc:Choice>
  </mc:AlternateContent>
  <xr:revisionPtr revIDLastSave="0" documentId="8_{706E6AD6-9C94-4D69-A5AA-517112384E06}" xr6:coauthVersionLast="43" xr6:coauthVersionMax="43" xr10:uidLastSave="{00000000-0000-0000-0000-000000000000}"/>
  <bookViews>
    <workbookView xWindow="22932" yWindow="-108" windowWidth="23256" windowHeight="12576" xr2:uid="{00000000-000D-0000-FFFF-FFFF00000000}"/>
  </bookViews>
  <sheets>
    <sheet name="Presupuesto Detallado PEP" sheetId="1" r:id="rId1"/>
    <sheet name="Referencias para PTO" sheetId="5" state="hidden" r:id="rId2"/>
  </sheets>
  <definedNames>
    <definedName name="_xlnm.Print_Area" localSheetId="0">'Presupuesto Detallado PEP'!$A$1:$J$78</definedName>
    <definedName name="_xlnm.Print_Area" localSheetId="1">'Referencias para PTO'!$A$1:$F$33</definedName>
    <definedName name="_xlnm.Print_Titles" localSheetId="0">'Presupuesto Detallado PEP'!$5:$6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5" l="1"/>
  <c r="E21" i="5"/>
  <c r="B31" i="5" l="1"/>
  <c r="B30" i="5"/>
  <c r="C31" i="5" l="1"/>
  <c r="E31" i="5" s="1"/>
  <c r="F31" i="5" s="1"/>
  <c r="C30" i="5"/>
  <c r="E30" i="5" s="1"/>
  <c r="F17" i="5"/>
  <c r="F12" i="5"/>
  <c r="F14" i="5"/>
  <c r="F15" i="5"/>
  <c r="F7" i="5"/>
  <c r="F9" i="5"/>
  <c r="E25" i="5"/>
  <c r="F6" i="5"/>
  <c r="F8" i="5"/>
  <c r="F10" i="5"/>
  <c r="F11" i="5"/>
  <c r="F13" i="5"/>
  <c r="F16" i="5"/>
  <c r="F18" i="5"/>
  <c r="F19" i="5"/>
  <c r="F5" i="5"/>
  <c r="C19" i="5"/>
  <c r="C18" i="5"/>
  <c r="C17" i="5"/>
  <c r="C15" i="5"/>
  <c r="C14" i="5"/>
  <c r="C13" i="5"/>
  <c r="C12" i="5"/>
  <c r="C10" i="5"/>
  <c r="C9" i="5"/>
  <c r="C8" i="5"/>
  <c r="C6" i="5"/>
  <c r="F30" i="5" l="1"/>
  <c r="H78" i="1" l="1"/>
  <c r="I78" i="1" l="1"/>
  <c r="J7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C5" authorId="0" shapeId="0" xr:uid="{00000000-0006-0000-0000-000001000000}">
      <text>
        <r>
          <rPr>
            <b/>
            <sz val="10"/>
            <color rgb="FF000000"/>
            <rFont val="Tahoma"/>
            <family val="2"/>
          </rPr>
          <t>días corridos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13" authorId="0" shapeId="0" xr:uid="{00000000-0006-0000-0000-000002000000}">
      <text>
        <r>
          <rPr>
            <b/>
            <sz val="10"/>
            <color rgb="FF000000"/>
            <rFont val="Tahoma"/>
            <family val="2"/>
          </rPr>
          <t>Se compran juntos.</t>
        </r>
      </text>
    </comment>
    <comment ref="B27" authorId="0" shapeId="0" xr:uid="{00000000-0006-0000-0000-000003000000}">
      <text>
        <r>
          <rPr>
            <sz val="10"/>
            <color rgb="FF000000"/>
            <rFont val="Tahoma"/>
            <family val="2"/>
          </rPr>
          <t>Atención: en la última reunión eliminamos consultores individuales por USD 300 mil. Considerar revisar por posible confusión con los de Fundación Ricaldoni.</t>
        </r>
      </text>
    </comment>
    <comment ref="D35" authorId="0" shapeId="0" xr:uid="{00000000-0006-0000-0000-000004000000}">
      <text>
        <r>
          <rPr>
            <sz val="10"/>
            <color rgb="FF000000"/>
            <rFont val="Tahoma"/>
            <family val="2"/>
          </rPr>
          <t xml:space="preserve">Este procedimiento es necesario acelerarlo, para llegar al 1/11 con la firma.
</t>
        </r>
      </text>
    </comment>
    <comment ref="B38" authorId="0" shapeId="0" xr:uid="{00000000-0006-0000-0000-000005000000}">
      <text>
        <r>
          <rPr>
            <b/>
            <sz val="10"/>
            <color rgb="FF000000"/>
            <rFont val="Tahoma"/>
            <family val="2"/>
          </rPr>
          <t>Se supone que se renueva el 50% de 1,6 millones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41" authorId="0" shapeId="0" xr:uid="{00000000-0006-0000-0000-000006000000}">
      <text>
        <r>
          <rPr>
            <b/>
            <sz val="10"/>
            <color rgb="FF000000"/>
            <rFont val="Tahoma"/>
            <family val="2"/>
          </rPr>
          <t>Se supone que se renueva el 50% de 1 millón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E4" authorId="0" shapeId="0" xr:uid="{00000000-0006-0000-0100-000001000000}">
      <text>
        <r>
          <rPr>
            <b/>
            <sz val="10"/>
            <color rgb="FF000000"/>
            <rFont val="Tahoma"/>
            <family val="2"/>
          </rPr>
          <t>FUENTE: AGESIC</t>
        </r>
      </text>
    </comment>
  </commentList>
</comments>
</file>

<file path=xl/sharedStrings.xml><?xml version="1.0" encoding="utf-8"?>
<sst xmlns="http://schemas.openxmlformats.org/spreadsheetml/2006/main" count="189" uniqueCount="142">
  <si>
    <t>3.1</t>
  </si>
  <si>
    <t>3.1.1</t>
  </si>
  <si>
    <t>2.1</t>
  </si>
  <si>
    <t>2.1.1</t>
  </si>
  <si>
    <t>1.1</t>
  </si>
  <si>
    <t>1.1.1</t>
  </si>
  <si>
    <t>1.2</t>
  </si>
  <si>
    <t>1.2.1</t>
  </si>
  <si>
    <t>1.3</t>
  </si>
  <si>
    <t>1.3.1</t>
  </si>
  <si>
    <t>1.4</t>
  </si>
  <si>
    <t>1.4.1</t>
  </si>
  <si>
    <t>1.5</t>
  </si>
  <si>
    <t>1.5.1</t>
  </si>
  <si>
    <t>1.5.2</t>
  </si>
  <si>
    <t>1.6</t>
  </si>
  <si>
    <t>Banco</t>
  </si>
  <si>
    <t>Cont. Loc.</t>
  </si>
  <si>
    <t>1.3.2</t>
  </si>
  <si>
    <t>1.3.3</t>
  </si>
  <si>
    <t>4.2</t>
  </si>
  <si>
    <t>4.3</t>
  </si>
  <si>
    <t>Bienes</t>
  </si>
  <si>
    <t>Consultor Senior AGESIC</t>
  </si>
  <si>
    <t>Consultor Junior AGESIC</t>
  </si>
  <si>
    <t>Fortalecimiento de la ciberseguridad en Uruguay (UR-L1152)</t>
  </si>
  <si>
    <t>EDT</t>
  </si>
  <si>
    <t>1</t>
  </si>
  <si>
    <t>Componente/ Producto/ Actividad</t>
  </si>
  <si>
    <t xml:space="preserve"> 1.6.1 </t>
  </si>
  <si>
    <t>Duración</t>
  </si>
  <si>
    <t>Inicio planeado</t>
  </si>
  <si>
    <t>Fin planeado</t>
  </si>
  <si>
    <t>Total US$</t>
  </si>
  <si>
    <t>Ejecución del contrato</t>
  </si>
  <si>
    <t>Tipo de procedimiento</t>
  </si>
  <si>
    <t>Comparación de Precios</t>
  </si>
  <si>
    <t>Licitación Pública Internacional</t>
  </si>
  <si>
    <t>Licitación Pública Nacional</t>
  </si>
  <si>
    <t>Solicitud de Propuestas (Incluye llamado a expresiones de interés)</t>
  </si>
  <si>
    <t>Rango de montos en US$</t>
  </si>
  <si>
    <t>Mayor</t>
  </si>
  <si>
    <t>Compras Directas</t>
  </si>
  <si>
    <t>Tiempo estimado (días hábiles)</t>
  </si>
  <si>
    <t>Contratación directa</t>
  </si>
  <si>
    <t>(II) Contratación de consultores individuales</t>
  </si>
  <si>
    <t>(I) Compras de bienes, contratación de firmas</t>
  </si>
  <si>
    <t>(III) Escala salarial</t>
  </si>
  <si>
    <t>Referencias</t>
  </si>
  <si>
    <t>Tiempo estimado (días corridos)</t>
  </si>
  <si>
    <t>Comparación de Calificacinoes</t>
  </si>
  <si>
    <t>1.1.1.1</t>
  </si>
  <si>
    <t>1.1.1.2</t>
  </si>
  <si>
    <t>Nomeclatura BID</t>
  </si>
  <si>
    <t>Firma consultora</t>
  </si>
  <si>
    <t>LPI_1 - Adquisición de Licencias Qradar</t>
  </si>
  <si>
    <t>Procedimiento de contratación</t>
  </si>
  <si>
    <t>LPI_2 - Adquisición de NGIPS (virtuales y fisicos), HW servers y VMWare</t>
  </si>
  <si>
    <t xml:space="preserve">SBCC_1: Contratación de Firma Consultora para la provisión de Plataformas de Big Data </t>
  </si>
  <si>
    <t>1.3.1.1</t>
  </si>
  <si>
    <t>1.3.1.2</t>
  </si>
  <si>
    <t xml:space="preserve">SBCC_2: Contratación de Firma Consultora para la la provisión de servicios de Information Sharing </t>
  </si>
  <si>
    <t>1.3.2.1</t>
  </si>
  <si>
    <t>1.3.2.2</t>
  </si>
  <si>
    <t xml:space="preserve">SBCC_3: Contratación de Firma Consultora para la provisión de servicios de Threat Intelligence </t>
  </si>
  <si>
    <t>1.3.3.1</t>
  </si>
  <si>
    <t>1.3.3.2</t>
  </si>
  <si>
    <t>LPN_1: Adquisición de licencias</t>
  </si>
  <si>
    <t>1.4.1.1</t>
  </si>
  <si>
    <t>1.4.1.2</t>
  </si>
  <si>
    <t>SBCC_4: Contratación de Firma Consultora para la provisión de Ss. Operación y Mantenim.</t>
  </si>
  <si>
    <t>1.5.1.2</t>
  </si>
  <si>
    <t>1.5.1.1</t>
  </si>
  <si>
    <t>SBCC_5: Contratación de Firma Consultora para la provisión de asesoramiento y despliegue</t>
  </si>
  <si>
    <t>1.5.2.1</t>
  </si>
  <si>
    <t>1.5.2.2</t>
  </si>
  <si>
    <t>$ por mes Sin IVA</t>
  </si>
  <si>
    <t>$ por mes Con IVA</t>
  </si>
  <si>
    <t>TC</t>
  </si>
  <si>
    <t>US$ Mes</t>
  </si>
  <si>
    <t>US$ Año</t>
  </si>
  <si>
    <t>Revisar valores y su actualización en enero de 2019</t>
  </si>
  <si>
    <t>2</t>
  </si>
  <si>
    <t>Componente 2: Potenciar el uso de tecnología avanzada para la formación de recursos humanos</t>
  </si>
  <si>
    <t>Producto 1.1 Herramientas tecnológicas de análisis y gestión de eventos de ciberseguridad actualizadas, SIEM.</t>
  </si>
  <si>
    <t>Producto 1.2 Sistema de detección de intrusiones NGIPS expandido.</t>
  </si>
  <si>
    <t>Producto 1.3 Plataforma de Big Data incorporada</t>
  </si>
  <si>
    <t>Producto 1.4 Herramientas de laboratorio del CERT.uy (forense, prueba de concepto, desarrollo de sensores etc.) y de Gestión de Incidentes</t>
  </si>
  <si>
    <t>Producto 1.5 Servicios especializados relacionados con la instalación y operación del SIEM, disponibles</t>
  </si>
  <si>
    <t>Producto 2.1 Plataforma de Simulación de ataques cibernéticos con diferentes escenarios en funcionamiento</t>
  </si>
  <si>
    <t>LPI_3 - Adquisición de Plataforma de Simulación</t>
  </si>
  <si>
    <t xml:space="preserve"> 1.6.1.1</t>
  </si>
  <si>
    <t xml:space="preserve"> 1.6.1.2 </t>
  </si>
  <si>
    <t>2.2.1.1</t>
  </si>
  <si>
    <t>2.2.2.2</t>
  </si>
  <si>
    <t>Componente 3: Fortalecimiento del ecosistema de conocimiento de ciberseguridad a nivel nacional</t>
  </si>
  <si>
    <t>3.1.1.1</t>
  </si>
  <si>
    <t>3.1.1.2</t>
  </si>
  <si>
    <t>SD_1: Consultor Senior Coordinador (full time)</t>
  </si>
  <si>
    <t xml:space="preserve">SD_2: Consultor Senior Administración y Finanzas </t>
  </si>
  <si>
    <t>SD_3: Consultor Senior Adquisiciones</t>
  </si>
  <si>
    <t>Administración del Proyecto</t>
  </si>
  <si>
    <t xml:space="preserve">Componente 1 Mejoramiento de las capacidades operativas y herramientas del CERT.uy. </t>
  </si>
  <si>
    <t>4.4</t>
  </si>
  <si>
    <t xml:space="preserve"> Producto 3.1 Ciberseguridad incorporada a la oferta académica</t>
  </si>
  <si>
    <t>Varias compras (servicios distintos de consultoría)</t>
  </si>
  <si>
    <t>aumento ene 2019 incluido</t>
  </si>
  <si>
    <t>Imprevistos</t>
  </si>
  <si>
    <t xml:space="preserve"> Producto 2.2 Plataforma de e-Learning en funcionamiento</t>
  </si>
  <si>
    <t>Producto 3.2 Red de expertos creada</t>
  </si>
  <si>
    <t xml:space="preserve">Producto 1.6 Investigación, Capacitación, Asesoramiento relacionado con las actividades de este componente. </t>
  </si>
  <si>
    <t>Contratación Directa del Tribunal de Cuentas de la República</t>
  </si>
  <si>
    <t>3.2</t>
  </si>
  <si>
    <t>3.2.1</t>
  </si>
  <si>
    <t>3.2.1.1</t>
  </si>
  <si>
    <t>3.2.1.2</t>
  </si>
  <si>
    <t>4.5</t>
  </si>
  <si>
    <t>4.1</t>
  </si>
  <si>
    <t xml:space="preserve"> 1.6.2</t>
  </si>
  <si>
    <t xml:space="preserve"> 1.6.2.1</t>
  </si>
  <si>
    <t xml:space="preserve"> 1.6.2.2 </t>
  </si>
  <si>
    <t>2.2</t>
  </si>
  <si>
    <t>2.2.1</t>
  </si>
  <si>
    <t>2.2.1.2</t>
  </si>
  <si>
    <t>Ejecución del contrato (varios)</t>
  </si>
  <si>
    <t>SBCC_6: Contratación de firma consultora para el desarrollo e implementación de la Plataforma de e-lerning</t>
  </si>
  <si>
    <t>SBCC_7: Contratación de firma consultora para el desarrollo de currículas en ciberseguridad y entrenamiento de docentes</t>
  </si>
  <si>
    <t>3.3.1</t>
  </si>
  <si>
    <t>3.3.1.1</t>
  </si>
  <si>
    <t>3.3.1.2</t>
  </si>
  <si>
    <t>SBCC_8: Contratación de firma consultora para gestión del cambio</t>
  </si>
  <si>
    <t xml:space="preserve">SD_1: Renovación de contratos de consultores individuales para la provisión de servicios </t>
  </si>
  <si>
    <t xml:space="preserve">3.3 </t>
  </si>
  <si>
    <t xml:space="preserve">3.4 </t>
  </si>
  <si>
    <t>Producto 3.3 Difusión nacional e internacional realizada</t>
  </si>
  <si>
    <t>Producto 3.4 Gestión del Cambio</t>
  </si>
  <si>
    <t>CC_1: Contratos de consultores individuales para la provisión de servicios. Comparación de CV.</t>
  </si>
  <si>
    <t>Costo total Programa US$</t>
  </si>
  <si>
    <t>Monitoreo y Evaluación</t>
  </si>
  <si>
    <t>CDF_1: Auditoría Financiera</t>
  </si>
  <si>
    <t>4.6</t>
  </si>
  <si>
    <t>POA AÑO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</si>
</sst>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0.000"/>
    <numFmt numFmtId="167" formatCode="yyyy\-mm\-dd;@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5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10">
    <xf numFmtId="0" fontId="0" fillId="0" borderId="0" xfId="0"/>
    <xf numFmtId="0" fontId="7" fillId="0" borderId="0" xfId="2" applyFont="1" applyFill="1" applyBorder="1" applyAlignment="1">
      <alignment vertical="center"/>
    </xf>
    <xf numFmtId="0" fontId="0" fillId="0" borderId="0" xfId="0" applyAlignment="1">
      <alignment wrapText="1"/>
    </xf>
    <xf numFmtId="0" fontId="7" fillId="0" borderId="0" xfId="2" applyFont="1" applyBorder="1" applyAlignment="1">
      <alignment vertical="center" wrapText="1"/>
    </xf>
    <xf numFmtId="0" fontId="0" fillId="0" borderId="0" xfId="0" applyAlignment="1"/>
    <xf numFmtId="0" fontId="0" fillId="0" borderId="0" xfId="0" applyFill="1"/>
    <xf numFmtId="0" fontId="0" fillId="0" borderId="0" xfId="0" applyFill="1" applyAlignment="1">
      <alignment wrapText="1"/>
    </xf>
    <xf numFmtId="49" fontId="7" fillId="0" borderId="0" xfId="3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9" fillId="0" borderId="0" xfId="0" applyFont="1" applyFill="1" applyAlignment="1">
      <alignment wrapText="1"/>
    </xf>
    <xf numFmtId="0" fontId="7" fillId="0" borderId="0" xfId="2" applyFont="1" applyFill="1" applyBorder="1" applyAlignment="1">
      <alignment vertical="center" wrapText="1"/>
    </xf>
    <xf numFmtId="164" fontId="0" fillId="0" borderId="0" xfId="1" applyNumberFormat="1" applyFont="1" applyAlignment="1">
      <alignment wrapText="1"/>
    </xf>
    <xf numFmtId="164" fontId="0" fillId="5" borderId="0" xfId="1" applyNumberFormat="1" applyFont="1" applyFill="1" applyAlignment="1">
      <alignment wrapText="1"/>
    </xf>
    <xf numFmtId="164" fontId="0" fillId="0" borderId="0" xfId="1" applyNumberFormat="1" applyFont="1" applyFill="1" applyAlignment="1">
      <alignment wrapText="1"/>
    </xf>
    <xf numFmtId="164" fontId="7" fillId="0" borderId="0" xfId="1" applyNumberFormat="1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0" fillId="7" borderId="3" xfId="0" applyFill="1" applyBorder="1" applyAlignment="1">
      <alignment wrapText="1"/>
    </xf>
    <xf numFmtId="164" fontId="0" fillId="0" borderId="0" xfId="1" applyNumberFormat="1" applyFont="1" applyFill="1" applyBorder="1" applyAlignment="1">
      <alignment wrapText="1"/>
    </xf>
    <xf numFmtId="0" fontId="9" fillId="7" borderId="8" xfId="0" applyFont="1" applyFill="1" applyBorder="1" applyAlignment="1">
      <alignment wrapText="1"/>
    </xf>
    <xf numFmtId="164" fontId="9" fillId="0" borderId="9" xfId="1" applyNumberFormat="1" applyFont="1" applyFill="1" applyBorder="1" applyAlignment="1">
      <alignment wrapText="1"/>
    </xf>
    <xf numFmtId="0" fontId="9" fillId="0" borderId="5" xfId="0" applyFont="1" applyBorder="1" applyAlignment="1">
      <alignment wrapText="1"/>
    </xf>
    <xf numFmtId="164" fontId="9" fillId="0" borderId="6" xfId="1" applyNumberFormat="1" applyFont="1" applyBorder="1" applyAlignment="1"/>
    <xf numFmtId="0" fontId="0" fillId="7" borderId="11" xfId="0" applyFill="1" applyBorder="1" applyAlignment="1">
      <alignment wrapText="1"/>
    </xf>
    <xf numFmtId="164" fontId="0" fillId="0" borderId="12" xfId="1" applyNumberFormat="1" applyFont="1" applyFill="1" applyBorder="1" applyAlignment="1">
      <alignment wrapText="1"/>
    </xf>
    <xf numFmtId="0" fontId="0" fillId="7" borderId="8" xfId="0" applyFill="1" applyBorder="1" applyAlignment="1">
      <alignment wrapText="1"/>
    </xf>
    <xf numFmtId="164" fontId="0" fillId="0" borderId="9" xfId="1" applyNumberFormat="1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164" fontId="0" fillId="0" borderId="6" xfId="1" applyNumberFormat="1" applyFont="1" applyFill="1" applyBorder="1" applyAlignment="1">
      <alignment wrapText="1"/>
    </xf>
    <xf numFmtId="0" fontId="0" fillId="7" borderId="11" xfId="0" applyFont="1" applyFill="1" applyBorder="1" applyAlignment="1">
      <alignment wrapText="1"/>
    </xf>
    <xf numFmtId="164" fontId="5" fillId="0" borderId="12" xfId="1" applyNumberFormat="1" applyFont="1" applyFill="1" applyBorder="1" applyAlignment="1">
      <alignment wrapText="1"/>
    </xf>
    <xf numFmtId="0" fontId="0" fillId="7" borderId="3" xfId="0" applyFont="1" applyFill="1" applyBorder="1" applyAlignment="1">
      <alignment wrapText="1"/>
    </xf>
    <xf numFmtId="164" fontId="5" fillId="0" borderId="0" xfId="1" applyNumberFormat="1" applyFont="1" applyFill="1" applyBorder="1" applyAlignment="1">
      <alignment wrapText="1"/>
    </xf>
    <xf numFmtId="0" fontId="0" fillId="7" borderId="8" xfId="0" applyFont="1" applyFill="1" applyBorder="1" applyAlignment="1">
      <alignment wrapText="1"/>
    </xf>
    <xf numFmtId="164" fontId="5" fillId="0" borderId="9" xfId="1" applyNumberFormat="1" applyFont="1" applyFill="1" applyBorder="1" applyAlignment="1">
      <alignment wrapText="1"/>
    </xf>
    <xf numFmtId="0" fontId="0" fillId="4" borderId="11" xfId="0" applyFill="1" applyBorder="1" applyAlignment="1">
      <alignment wrapText="1"/>
    </xf>
    <xf numFmtId="164" fontId="0" fillId="4" borderId="12" xfId="1" applyNumberFormat="1" applyFont="1" applyFill="1" applyBorder="1" applyAlignment="1">
      <alignment wrapText="1"/>
    </xf>
    <xf numFmtId="0" fontId="0" fillId="4" borderId="3" xfId="0" applyFill="1" applyBorder="1" applyAlignment="1">
      <alignment wrapText="1"/>
    </xf>
    <xf numFmtId="164" fontId="0" fillId="4" borderId="0" xfId="1" applyNumberFormat="1" applyFont="1" applyFill="1" applyBorder="1" applyAlignment="1">
      <alignment wrapText="1"/>
    </xf>
    <xf numFmtId="0" fontId="9" fillId="4" borderId="3" xfId="0" applyFont="1" applyFill="1" applyBorder="1" applyAlignment="1">
      <alignment wrapText="1"/>
    </xf>
    <xf numFmtId="164" fontId="9" fillId="4" borderId="0" xfId="1" applyNumberFormat="1" applyFont="1" applyFill="1" applyBorder="1" applyAlignment="1">
      <alignment wrapText="1"/>
    </xf>
    <xf numFmtId="0" fontId="0" fillId="4" borderId="8" xfId="0" applyFill="1" applyBorder="1" applyAlignment="1">
      <alignment wrapText="1"/>
    </xf>
    <xf numFmtId="164" fontId="0" fillId="4" borderId="9" xfId="1" applyNumberFormat="1" applyFont="1" applyFill="1" applyBorder="1" applyAlignment="1">
      <alignment wrapText="1"/>
    </xf>
    <xf numFmtId="0" fontId="9" fillId="0" borderId="7" xfId="0" applyFont="1" applyBorder="1" applyAlignment="1">
      <alignment wrapText="1"/>
    </xf>
    <xf numFmtId="166" fontId="0" fillId="0" borderId="0" xfId="0" applyNumberFormat="1" applyAlignment="1">
      <alignment wrapText="1"/>
    </xf>
    <xf numFmtId="164" fontId="0" fillId="0" borderId="14" xfId="1" applyNumberFormat="1" applyFont="1" applyFill="1" applyBorder="1" applyAlignment="1">
      <alignment wrapText="1"/>
    </xf>
    <xf numFmtId="164" fontId="0" fillId="0" borderId="2" xfId="1" applyNumberFormat="1" applyFont="1" applyFill="1" applyBorder="1" applyAlignment="1">
      <alignment wrapText="1"/>
    </xf>
    <xf numFmtId="164" fontId="0" fillId="0" borderId="15" xfId="1" applyNumberFormat="1" applyFont="1" applyFill="1" applyBorder="1" applyAlignment="1">
      <alignment wrapText="1"/>
    </xf>
    <xf numFmtId="0" fontId="11" fillId="0" borderId="7" xfId="0" applyFont="1" applyBorder="1" applyAlignment="1">
      <alignment wrapText="1"/>
    </xf>
    <xf numFmtId="164" fontId="12" fillId="0" borderId="13" xfId="1" applyNumberFormat="1" applyFont="1" applyFill="1" applyBorder="1"/>
    <xf numFmtId="164" fontId="12" fillId="0" borderId="10" xfId="1" applyNumberFormat="1" applyFont="1" applyFill="1" applyBorder="1"/>
    <xf numFmtId="164" fontId="12" fillId="0" borderId="7" xfId="1" applyNumberFormat="1" applyFont="1" applyFill="1" applyBorder="1" applyAlignment="1">
      <alignment wrapText="1"/>
    </xf>
    <xf numFmtId="164" fontId="12" fillId="0" borderId="13" xfId="1" applyNumberFormat="1" applyFont="1" applyFill="1" applyBorder="1" applyAlignment="1">
      <alignment wrapText="1"/>
    </xf>
    <xf numFmtId="164" fontId="12" fillId="0" borderId="4" xfId="1" applyNumberFormat="1" applyFont="1" applyFill="1" applyBorder="1"/>
    <xf numFmtId="164" fontId="12" fillId="4" borderId="13" xfId="1" applyNumberFormat="1" applyFont="1" applyFill="1" applyBorder="1"/>
    <xf numFmtId="164" fontId="12" fillId="4" borderId="4" xfId="1" applyNumberFormat="1" applyFont="1" applyFill="1" applyBorder="1"/>
    <xf numFmtId="164" fontId="12" fillId="4" borderId="10" xfId="1" applyNumberFormat="1" applyFont="1" applyFill="1" applyBorder="1"/>
    <xf numFmtId="164" fontId="11" fillId="0" borderId="7" xfId="1" applyNumberFormat="1" applyFont="1" applyBorder="1" applyAlignment="1">
      <alignment wrapText="1"/>
    </xf>
    <xf numFmtId="0" fontId="0" fillId="0" borderId="3" xfId="0" applyBorder="1" applyAlignment="1">
      <alignment wrapText="1"/>
    </xf>
    <xf numFmtId="164" fontId="0" fillId="0" borderId="0" xfId="1" applyNumberFormat="1" applyFont="1" applyBorder="1" applyAlignment="1">
      <alignment wrapText="1"/>
    </xf>
    <xf numFmtId="164" fontId="12" fillId="0" borderId="0" xfId="1" applyNumberFormat="1" applyFont="1" applyBorder="1"/>
    <xf numFmtId="0" fontId="0" fillId="0" borderId="4" xfId="0" applyBorder="1" applyAlignment="1">
      <alignment wrapText="1"/>
    </xf>
    <xf numFmtId="0" fontId="0" fillId="0" borderId="8" xfId="0" applyBorder="1" applyAlignment="1">
      <alignment wrapText="1"/>
    </xf>
    <xf numFmtId="164" fontId="0" fillId="0" borderId="9" xfId="1" applyNumberFormat="1" applyFont="1" applyBorder="1" applyAlignment="1">
      <alignment wrapText="1"/>
    </xf>
    <xf numFmtId="0" fontId="0" fillId="5" borderId="10" xfId="0" applyFill="1" applyBorder="1"/>
    <xf numFmtId="0" fontId="9" fillId="0" borderId="6" xfId="0" applyFont="1" applyBorder="1" applyAlignment="1">
      <alignment wrapText="1"/>
    </xf>
    <xf numFmtId="0" fontId="0" fillId="7" borderId="12" xfId="0" applyFill="1" applyBorder="1" applyAlignment="1">
      <alignment wrapText="1"/>
    </xf>
    <xf numFmtId="0" fontId="0" fillId="7" borderId="9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7" borderId="12" xfId="0" applyFont="1" applyFill="1" applyBorder="1" applyAlignment="1">
      <alignment wrapText="1"/>
    </xf>
    <xf numFmtId="0" fontId="0" fillId="7" borderId="0" xfId="0" applyFont="1" applyFill="1" applyBorder="1" applyAlignment="1">
      <alignment wrapText="1"/>
    </xf>
    <xf numFmtId="0" fontId="0" fillId="7" borderId="9" xfId="0" applyFont="1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9" fillId="4" borderId="0" xfId="0" applyFont="1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7" borderId="0" xfId="0" applyFill="1" applyBorder="1" applyAlignment="1">
      <alignment wrapText="1"/>
    </xf>
    <xf numFmtId="0" fontId="9" fillId="7" borderId="9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4" borderId="12" xfId="0" applyFill="1" applyBorder="1" applyAlignment="1">
      <alignment vertical="top" wrapText="1"/>
    </xf>
    <xf numFmtId="164" fontId="0" fillId="0" borderId="0" xfId="1" applyNumberFormat="1" applyFont="1"/>
    <xf numFmtId="164" fontId="13" fillId="10" borderId="0" xfId="1" applyNumberFormat="1" applyFont="1" applyFill="1" applyAlignment="1">
      <alignment wrapText="1"/>
    </xf>
    <xf numFmtId="0" fontId="10" fillId="11" borderId="0" xfId="0" applyFont="1" applyFill="1" applyAlignment="1">
      <alignment wrapText="1"/>
    </xf>
    <xf numFmtId="10" fontId="10" fillId="0" borderId="0" xfId="0" applyNumberFormat="1" applyFont="1" applyAlignment="1">
      <alignment wrapText="1"/>
    </xf>
    <xf numFmtId="164" fontId="10" fillId="0" borderId="0" xfId="1" applyNumberFormat="1" applyFont="1" applyAlignment="1">
      <alignment wrapText="1"/>
    </xf>
    <xf numFmtId="49" fontId="14" fillId="0" borderId="0" xfId="1" applyNumberFormat="1" applyFont="1" applyAlignment="1">
      <alignment horizontal="left" vertical="top"/>
    </xf>
    <xf numFmtId="49" fontId="14" fillId="0" borderId="1" xfId="1" applyNumberFormat="1" applyFont="1" applyBorder="1" applyAlignment="1">
      <alignment horizontal="left" vertical="top"/>
    </xf>
    <xf numFmtId="49" fontId="17" fillId="6" borderId="11" xfId="1" applyNumberFormat="1" applyFont="1" applyFill="1" applyBorder="1" applyAlignment="1">
      <alignment horizontal="left" vertical="top"/>
    </xf>
    <xf numFmtId="164" fontId="17" fillId="6" borderId="1" xfId="1" applyNumberFormat="1" applyFont="1" applyFill="1" applyBorder="1" applyAlignment="1">
      <alignment vertical="center"/>
    </xf>
    <xf numFmtId="49" fontId="14" fillId="2" borderId="5" xfId="1" applyNumberFormat="1" applyFont="1" applyFill="1" applyBorder="1" applyAlignment="1">
      <alignment horizontal="left" vertical="top"/>
    </xf>
    <xf numFmtId="164" fontId="18" fillId="0" borderId="1" xfId="1" applyNumberFormat="1" applyFont="1" applyFill="1" applyBorder="1"/>
    <xf numFmtId="14" fontId="18" fillId="0" borderId="1" xfId="1" applyNumberFormat="1" applyFont="1" applyFill="1" applyBorder="1" applyAlignment="1">
      <alignment vertical="top" wrapText="1"/>
    </xf>
    <xf numFmtId="49" fontId="18" fillId="0" borderId="3" xfId="1" applyNumberFormat="1" applyFont="1" applyBorder="1" applyAlignment="1">
      <alignment horizontal="left" vertical="top"/>
    </xf>
    <xf numFmtId="49" fontId="18" fillId="0" borderId="0" xfId="1" applyNumberFormat="1" applyFont="1" applyAlignment="1">
      <alignment horizontal="left" vertical="top"/>
    </xf>
    <xf numFmtId="164" fontId="0" fillId="0" borderId="1" xfId="1" applyNumberFormat="1" applyFont="1" applyFill="1" applyBorder="1" applyAlignment="1">
      <alignment wrapText="1"/>
    </xf>
    <xf numFmtId="0" fontId="0" fillId="7" borderId="5" xfId="0" applyFill="1" applyBorder="1" applyAlignment="1">
      <alignment wrapText="1"/>
    </xf>
    <xf numFmtId="0" fontId="0" fillId="7" borderId="6" xfId="0" applyFill="1" applyBorder="1" applyAlignment="1">
      <alignment wrapText="1"/>
    </xf>
    <xf numFmtId="164" fontId="12" fillId="0" borderId="7" xfId="1" applyNumberFormat="1" applyFont="1" applyFill="1" applyBorder="1"/>
    <xf numFmtId="49" fontId="19" fillId="0" borderId="1" xfId="1" applyNumberFormat="1" applyFont="1" applyFill="1" applyBorder="1" applyAlignment="1">
      <alignment horizontal="left" vertical="top" wrapText="1" indent="1"/>
    </xf>
    <xf numFmtId="49" fontId="18" fillId="0" borderId="1" xfId="1" applyNumberFormat="1" applyFont="1" applyFill="1" applyBorder="1" applyAlignment="1">
      <alignment horizontal="left" vertical="top" wrapText="1" indent="1"/>
    </xf>
    <xf numFmtId="164" fontId="17" fillId="3" borderId="1" xfId="1" applyNumberFormat="1" applyFont="1" applyFill="1" applyBorder="1" applyAlignment="1">
      <alignment vertical="center"/>
    </xf>
    <xf numFmtId="49" fontId="19" fillId="4" borderId="1" xfId="1" applyNumberFormat="1" applyFont="1" applyFill="1" applyBorder="1" applyAlignment="1">
      <alignment horizontal="left" vertical="top" wrapText="1" indent="1"/>
    </xf>
    <xf numFmtId="164" fontId="16" fillId="0" borderId="0" xfId="1" applyNumberFormat="1" applyFont="1" applyFill="1" applyAlignment="1">
      <alignment vertical="top"/>
    </xf>
    <xf numFmtId="14" fontId="16" fillId="0" borderId="0" xfId="1" applyNumberFormat="1" applyFont="1" applyFill="1" applyAlignment="1">
      <alignment vertical="top"/>
    </xf>
    <xf numFmtId="14" fontId="18" fillId="4" borderId="1" xfId="1" applyNumberFormat="1" applyFont="1" applyFill="1" applyBorder="1" applyAlignment="1">
      <alignment vertical="top" wrapText="1"/>
    </xf>
    <xf numFmtId="164" fontId="18" fillId="4" borderId="1" xfId="1" applyNumberFormat="1" applyFont="1" applyFill="1" applyBorder="1" applyAlignment="1">
      <alignment vertical="top" wrapText="1"/>
    </xf>
    <xf numFmtId="164" fontId="19" fillId="4" borderId="1" xfId="1" applyNumberFormat="1" applyFont="1" applyFill="1" applyBorder="1"/>
    <xf numFmtId="164" fontId="18" fillId="4" borderId="1" xfId="1" applyNumberFormat="1" applyFont="1" applyFill="1" applyBorder="1"/>
    <xf numFmtId="164" fontId="19" fillId="4" borderId="1" xfId="1" applyNumberFormat="1" applyFont="1" applyFill="1" applyBorder="1" applyAlignment="1">
      <alignment vertical="top" wrapText="1"/>
    </xf>
    <xf numFmtId="14" fontId="18" fillId="9" borderId="1" xfId="1" applyNumberFormat="1" applyFont="1" applyFill="1" applyBorder="1" applyAlignment="1">
      <alignment vertical="top" wrapText="1"/>
    </xf>
    <xf numFmtId="164" fontId="18" fillId="0" borderId="1" xfId="1" applyNumberFormat="1" applyFont="1" applyFill="1" applyBorder="1" applyAlignment="1">
      <alignment vertical="top" wrapText="1"/>
    </xf>
    <xf numFmtId="49" fontId="19" fillId="0" borderId="1" xfId="1" applyNumberFormat="1" applyFont="1" applyFill="1" applyBorder="1" applyAlignment="1">
      <alignment horizontal="left" vertical="center" wrapText="1"/>
    </xf>
    <xf numFmtId="49" fontId="20" fillId="0" borderId="0" xfId="1" applyNumberFormat="1" applyFont="1" applyAlignment="1">
      <alignment horizontal="left" vertical="top"/>
    </xf>
    <xf numFmtId="164" fontId="20" fillId="0" borderId="0" xfId="1" applyNumberFormat="1" applyFont="1" applyAlignment="1">
      <alignment vertical="top"/>
    </xf>
    <xf numFmtId="2" fontId="20" fillId="0" borderId="0" xfId="1" applyNumberFormat="1" applyFont="1" applyAlignment="1">
      <alignment vertical="top"/>
    </xf>
    <xf numFmtId="14" fontId="20" fillId="0" borderId="0" xfId="1" applyNumberFormat="1" applyFont="1" applyAlignment="1">
      <alignment horizontal="right" vertical="top"/>
    </xf>
    <xf numFmtId="167" fontId="20" fillId="0" borderId="0" xfId="1" applyNumberFormat="1" applyFont="1" applyAlignment="1"/>
    <xf numFmtId="164" fontId="18" fillId="0" borderId="0" xfId="1" applyNumberFormat="1" applyFont="1"/>
    <xf numFmtId="164" fontId="20" fillId="0" borderId="0" xfId="1" applyNumberFormat="1" applyFont="1" applyAlignment="1">
      <alignment horizontal="center" vertical="top"/>
    </xf>
    <xf numFmtId="14" fontId="20" fillId="0" borderId="0" xfId="1" applyNumberFormat="1" applyFont="1" applyAlignment="1">
      <alignment horizontal="center" vertical="top"/>
    </xf>
    <xf numFmtId="164" fontId="20" fillId="0" borderId="0" xfId="1" applyNumberFormat="1" applyFont="1" applyAlignment="1">
      <alignment horizontal="center"/>
    </xf>
    <xf numFmtId="164" fontId="20" fillId="0" borderId="0" xfId="1" applyNumberFormat="1" applyFont="1" applyFill="1" applyAlignment="1"/>
    <xf numFmtId="164" fontId="14" fillId="0" borderId="1" xfId="1" applyNumberFormat="1" applyFont="1" applyBorder="1" applyAlignment="1">
      <alignment horizontal="center" vertical="top"/>
    </xf>
    <xf numFmtId="14" fontId="14" fillId="0" borderId="1" xfId="1" applyNumberFormat="1" applyFont="1" applyBorder="1" applyAlignment="1">
      <alignment horizontal="center" vertical="top"/>
    </xf>
    <xf numFmtId="164" fontId="14" fillId="0" borderId="1" xfId="1" applyNumberFormat="1" applyFont="1" applyBorder="1" applyAlignment="1">
      <alignment horizontal="center"/>
    </xf>
    <xf numFmtId="164" fontId="14" fillId="0" borderId="1" xfId="1" applyNumberFormat="1" applyFont="1" applyFill="1" applyBorder="1" applyAlignment="1">
      <alignment horizontal="center"/>
    </xf>
    <xf numFmtId="49" fontId="18" fillId="0" borderId="12" xfId="1" applyNumberFormat="1" applyFont="1" applyBorder="1" applyAlignment="1">
      <alignment vertical="top"/>
    </xf>
    <xf numFmtId="14" fontId="18" fillId="0" borderId="12" xfId="1" applyNumberFormat="1" applyFont="1" applyBorder="1" applyAlignment="1">
      <alignment vertical="top"/>
    </xf>
    <xf numFmtId="49" fontId="19" fillId="0" borderId="12" xfId="1" applyNumberFormat="1" applyFont="1" applyBorder="1"/>
    <xf numFmtId="49" fontId="18" fillId="0" borderId="0" xfId="1" applyNumberFormat="1" applyFont="1"/>
    <xf numFmtId="49" fontId="15" fillId="6" borderId="12" xfId="1" applyNumberFormat="1" applyFont="1" applyFill="1" applyBorder="1" applyAlignment="1">
      <alignment horizontal="left" vertical="top"/>
    </xf>
    <xf numFmtId="49" fontId="15" fillId="6" borderId="12" xfId="1" applyNumberFormat="1" applyFont="1" applyFill="1" applyBorder="1" applyAlignment="1">
      <alignment vertical="top"/>
    </xf>
    <xf numFmtId="14" fontId="15" fillId="6" borderId="12" xfId="1" applyNumberFormat="1" applyFont="1" applyFill="1" applyBorder="1" applyAlignment="1">
      <alignment vertical="top"/>
    </xf>
    <xf numFmtId="49" fontId="14" fillId="2" borderId="6" xfId="1" applyNumberFormat="1" applyFont="1" applyFill="1" applyBorder="1" applyAlignment="1">
      <alignment horizontal="left" vertical="top"/>
    </xf>
    <xf numFmtId="164" fontId="16" fillId="2" borderId="6" xfId="1" applyNumberFormat="1" applyFont="1" applyFill="1" applyBorder="1" applyAlignment="1">
      <alignment vertical="top" wrapText="1"/>
    </xf>
    <xf numFmtId="14" fontId="16" fillId="2" borderId="6" xfId="1" applyNumberFormat="1" applyFont="1" applyFill="1" applyBorder="1" applyAlignment="1">
      <alignment vertical="top" wrapText="1"/>
    </xf>
    <xf numFmtId="164" fontId="14" fillId="2" borderId="1" xfId="1" applyNumberFormat="1" applyFont="1" applyFill="1" applyBorder="1" applyAlignment="1">
      <alignment vertical="center"/>
    </xf>
    <xf numFmtId="164" fontId="18" fillId="0" borderId="0" xfId="1" applyNumberFormat="1" applyFont="1" applyAlignment="1">
      <alignment vertical="center"/>
    </xf>
    <xf numFmtId="49" fontId="14" fillId="4" borderId="1" xfId="1" applyNumberFormat="1" applyFont="1" applyFill="1" applyBorder="1" applyAlignment="1">
      <alignment horizontal="left" vertical="top" wrapText="1" indent="2"/>
    </xf>
    <xf numFmtId="164" fontId="14" fillId="4" borderId="1" xfId="1" applyNumberFormat="1" applyFont="1" applyFill="1" applyBorder="1" applyAlignment="1">
      <alignment vertical="top" wrapText="1"/>
    </xf>
    <xf numFmtId="14" fontId="14" fillId="4" borderId="1" xfId="1" applyNumberFormat="1" applyFont="1" applyFill="1" applyBorder="1" applyAlignment="1">
      <alignment vertical="top" wrapText="1"/>
    </xf>
    <xf numFmtId="164" fontId="14" fillId="4" borderId="1" xfId="1" applyNumberFormat="1" applyFont="1" applyFill="1" applyBorder="1"/>
    <xf numFmtId="164" fontId="20" fillId="4" borderId="0" xfId="1" applyNumberFormat="1" applyFont="1" applyFill="1" applyAlignment="1"/>
    <xf numFmtId="164" fontId="14" fillId="0" borderId="1" xfId="1" applyNumberFormat="1" applyFont="1" applyBorder="1"/>
    <xf numFmtId="164" fontId="19" fillId="0" borderId="0" xfId="1" applyNumberFormat="1" applyFont="1"/>
    <xf numFmtId="49" fontId="16" fillId="0" borderId="1" xfId="1" applyNumberFormat="1" applyFont="1" applyBorder="1" applyAlignment="1">
      <alignment horizontal="left" vertical="top"/>
    </xf>
    <xf numFmtId="49" fontId="16" fillId="0" borderId="6" xfId="1" applyNumberFormat="1" applyFont="1" applyBorder="1" applyAlignment="1">
      <alignment horizontal="left" vertical="top" wrapText="1" indent="3"/>
    </xf>
    <xf numFmtId="14" fontId="16" fillId="4" borderId="6" xfId="1" applyNumberFormat="1" applyFont="1" applyFill="1" applyBorder="1" applyAlignment="1">
      <alignment vertical="top" wrapText="1"/>
    </xf>
    <xf numFmtId="164" fontId="16" fillId="4" borderId="1" xfId="1" applyNumberFormat="1" applyFont="1" applyFill="1" applyBorder="1"/>
    <xf numFmtId="164" fontId="16" fillId="0" borderId="1" xfId="1" applyNumberFormat="1" applyFont="1" applyBorder="1"/>
    <xf numFmtId="49" fontId="16" fillId="9" borderId="6" xfId="1" applyNumberFormat="1" applyFont="1" applyFill="1" applyBorder="1" applyAlignment="1">
      <alignment horizontal="left" vertical="top" wrapText="1" indent="3"/>
    </xf>
    <xf numFmtId="14" fontId="16" fillId="9" borderId="6" xfId="1" applyNumberFormat="1" applyFont="1" applyFill="1" applyBorder="1" applyAlignment="1">
      <alignment vertical="top" wrapText="1"/>
    </xf>
    <xf numFmtId="164" fontId="14" fillId="2" borderId="6" xfId="1" applyNumberFormat="1" applyFont="1" applyFill="1" applyBorder="1" applyAlignment="1">
      <alignment vertical="top"/>
    </xf>
    <xf numFmtId="14" fontId="14" fillId="2" borderId="6" xfId="1" applyNumberFormat="1" applyFont="1" applyFill="1" applyBorder="1" applyAlignment="1">
      <alignment vertical="top"/>
    </xf>
    <xf numFmtId="14" fontId="14" fillId="2" borderId="6" xfId="1" applyNumberFormat="1" applyFont="1" applyFill="1" applyBorder="1" applyAlignment="1">
      <alignment vertical="top" wrapText="1"/>
    </xf>
    <xf numFmtId="49" fontId="14" fillId="0" borderId="1" xfId="1" applyNumberFormat="1" applyFont="1" applyBorder="1" applyAlignment="1">
      <alignment horizontal="left" vertical="top" wrapText="1" indent="2"/>
    </xf>
    <xf numFmtId="164" fontId="16" fillId="0" borderId="1" xfId="1" applyNumberFormat="1" applyFont="1" applyBorder="1" applyAlignment="1">
      <alignment vertical="top" wrapText="1"/>
    </xf>
    <xf numFmtId="14" fontId="16" fillId="0" borderId="1" xfId="1" applyNumberFormat="1" applyFont="1" applyFill="1" applyBorder="1" applyAlignment="1">
      <alignment vertical="top" wrapText="1"/>
    </xf>
    <xf numFmtId="14" fontId="16" fillId="0" borderId="1" xfId="1" applyNumberFormat="1" applyFont="1" applyBorder="1" applyAlignment="1">
      <alignment vertical="top" wrapText="1"/>
    </xf>
    <xf numFmtId="164" fontId="18" fillId="0" borderId="1" xfId="1" applyNumberFormat="1" applyFont="1" applyBorder="1"/>
    <xf numFmtId="49" fontId="18" fillId="0" borderId="1" xfId="1" applyNumberFormat="1" applyFont="1" applyBorder="1" applyAlignment="1">
      <alignment horizontal="left" vertical="top"/>
    </xf>
    <xf numFmtId="164" fontId="14" fillId="0" borderId="1" xfId="1" applyNumberFormat="1" applyFont="1" applyBorder="1" applyAlignment="1">
      <alignment vertical="top" wrapText="1"/>
    </xf>
    <xf numFmtId="14" fontId="16" fillId="0" borderId="6" xfId="1" applyNumberFormat="1" applyFont="1" applyBorder="1" applyAlignment="1">
      <alignment vertical="top" wrapText="1"/>
    </xf>
    <xf numFmtId="164" fontId="16" fillId="4" borderId="1" xfId="1" applyNumberFormat="1" applyFont="1" applyFill="1" applyBorder="1" applyAlignment="1">
      <alignment vertical="top" wrapText="1"/>
    </xf>
    <xf numFmtId="14" fontId="16" fillId="4" borderId="1" xfId="1" applyNumberFormat="1" applyFont="1" applyFill="1" applyBorder="1" applyAlignment="1">
      <alignment vertical="top" wrapText="1"/>
    </xf>
    <xf numFmtId="49" fontId="21" fillId="0" borderId="1" xfId="0" applyNumberFormat="1" applyFont="1" applyBorder="1" applyAlignment="1">
      <alignment horizontal="left" vertical="top" wrapText="1" indent="2"/>
    </xf>
    <xf numFmtId="49" fontId="19" fillId="0" borderId="1" xfId="1" applyNumberFormat="1" applyFont="1" applyBorder="1" applyAlignment="1">
      <alignment horizontal="left" vertical="center"/>
    </xf>
    <xf numFmtId="49" fontId="14" fillId="0" borderId="1" xfId="1" applyNumberFormat="1" applyFont="1" applyBorder="1" applyAlignment="1">
      <alignment horizontal="left" vertical="center" wrapText="1"/>
    </xf>
    <xf numFmtId="164" fontId="14" fillId="0" borderId="1" xfId="1" applyNumberFormat="1" applyFont="1" applyBorder="1" applyAlignment="1">
      <alignment vertical="center" wrapText="1"/>
    </xf>
    <xf numFmtId="14" fontId="14" fillId="0" borderId="1" xfId="1" applyNumberFormat="1" applyFont="1" applyBorder="1" applyAlignment="1">
      <alignment vertical="center" wrapText="1"/>
    </xf>
    <xf numFmtId="14" fontId="14" fillId="0" borderId="6" xfId="1" applyNumberFormat="1" applyFont="1" applyBorder="1" applyAlignment="1">
      <alignment vertical="center" wrapText="1"/>
    </xf>
    <xf numFmtId="164" fontId="14" fillId="0" borderId="1" xfId="1" applyNumberFormat="1" applyFont="1" applyBorder="1" applyAlignment="1">
      <alignment vertical="center"/>
    </xf>
    <xf numFmtId="164" fontId="20" fillId="0" borderId="0" xfId="1" applyNumberFormat="1" applyFont="1" applyFill="1" applyAlignment="1">
      <alignment vertical="center"/>
    </xf>
    <xf numFmtId="164" fontId="19" fillId="0" borderId="1" xfId="1" applyNumberFormat="1" applyFont="1" applyBorder="1" applyAlignment="1">
      <alignment vertical="center"/>
    </xf>
    <xf numFmtId="164" fontId="19" fillId="0" borderId="0" xfId="1" applyNumberFormat="1" applyFont="1" applyAlignment="1">
      <alignment vertical="center"/>
    </xf>
    <xf numFmtId="164" fontId="19" fillId="0" borderId="1" xfId="1" applyNumberFormat="1" applyFont="1" applyBorder="1"/>
    <xf numFmtId="164" fontId="19" fillId="4" borderId="1" xfId="1" applyNumberFormat="1" applyFont="1" applyFill="1" applyBorder="1" applyAlignment="1">
      <alignment vertical="center" wrapText="1"/>
    </xf>
    <xf numFmtId="14" fontId="19" fillId="4" borderId="1" xfId="1" applyNumberFormat="1" applyFont="1" applyFill="1" applyBorder="1" applyAlignment="1">
      <alignment vertical="center" wrapText="1"/>
    </xf>
    <xf numFmtId="14" fontId="14" fillId="4" borderId="6" xfId="1" applyNumberFormat="1" applyFont="1" applyFill="1" applyBorder="1" applyAlignment="1">
      <alignment vertical="center" wrapText="1"/>
    </xf>
    <xf numFmtId="164" fontId="14" fillId="4" borderId="1" xfId="1" applyNumberFormat="1" applyFont="1" applyFill="1" applyBorder="1" applyAlignment="1">
      <alignment vertical="center"/>
    </xf>
    <xf numFmtId="164" fontId="20" fillId="4" borderId="0" xfId="1" applyNumberFormat="1" applyFont="1" applyFill="1" applyAlignment="1">
      <alignment vertical="center"/>
    </xf>
    <xf numFmtId="164" fontId="19" fillId="4" borderId="1" xfId="1" applyNumberFormat="1" applyFont="1" applyFill="1" applyBorder="1" applyAlignment="1">
      <alignment vertical="center"/>
    </xf>
    <xf numFmtId="49" fontId="21" fillId="0" borderId="1" xfId="0" applyNumberFormat="1" applyFont="1" applyFill="1" applyBorder="1" applyAlignment="1">
      <alignment horizontal="left" vertical="center"/>
    </xf>
    <xf numFmtId="164" fontId="14" fillId="4" borderId="1" xfId="1" applyNumberFormat="1" applyFont="1" applyFill="1" applyBorder="1" applyAlignment="1">
      <alignment vertical="center" wrapText="1"/>
    </xf>
    <xf numFmtId="14" fontId="14" fillId="4" borderId="1" xfId="1" applyNumberFormat="1" applyFont="1" applyFill="1" applyBorder="1" applyAlignment="1">
      <alignment vertical="center" wrapText="1"/>
    </xf>
    <xf numFmtId="164" fontId="19" fillId="0" borderId="0" xfId="1" applyNumberFormat="1" applyFont="1" applyFill="1" applyAlignment="1">
      <alignment vertical="center"/>
    </xf>
    <xf numFmtId="49" fontId="22" fillId="0" borderId="1" xfId="0" applyNumberFormat="1" applyFont="1" applyFill="1" applyBorder="1" applyAlignment="1">
      <alignment horizontal="left" vertical="top"/>
    </xf>
    <xf numFmtId="49" fontId="16" fillId="0" borderId="6" xfId="1" applyNumberFormat="1" applyFont="1" applyFill="1" applyBorder="1" applyAlignment="1">
      <alignment horizontal="left" vertical="top" wrapText="1" indent="3"/>
    </xf>
    <xf numFmtId="164" fontId="16" fillId="0" borderId="1" xfId="1" applyNumberFormat="1" applyFont="1" applyFill="1" applyBorder="1"/>
    <xf numFmtId="164" fontId="18" fillId="0" borderId="0" xfId="1" applyNumberFormat="1" applyFont="1" applyFill="1"/>
    <xf numFmtId="164" fontId="14" fillId="2" borderId="5" xfId="1" applyNumberFormat="1" applyFont="1" applyFill="1" applyBorder="1" applyAlignment="1">
      <alignment vertical="center"/>
    </xf>
    <xf numFmtId="49" fontId="16" fillId="0" borderId="1" xfId="1" applyNumberFormat="1" applyFont="1" applyBorder="1" applyAlignment="1">
      <alignment horizontal="left" vertical="top" wrapText="1" indent="2"/>
    </xf>
    <xf numFmtId="164" fontId="16" fillId="0" borderId="1" xfId="1" applyNumberFormat="1" applyFont="1" applyFill="1" applyBorder="1" applyAlignment="1">
      <alignment vertical="top" wrapText="1"/>
    </xf>
    <xf numFmtId="49" fontId="16" fillId="0" borderId="1" xfId="1" applyNumberFormat="1" applyFont="1" applyFill="1" applyBorder="1" applyAlignment="1">
      <alignment horizontal="left" vertical="top"/>
    </xf>
    <xf numFmtId="164" fontId="14" fillId="0" borderId="1" xfId="1" applyNumberFormat="1" applyFont="1" applyFill="1" applyBorder="1" applyAlignment="1">
      <alignment vertical="top" wrapText="1"/>
    </xf>
    <xf numFmtId="49" fontId="16" fillId="4" borderId="1" xfId="1" applyNumberFormat="1" applyFont="1" applyFill="1" applyBorder="1" applyAlignment="1">
      <alignment horizontal="left" vertical="top"/>
    </xf>
    <xf numFmtId="49" fontId="14" fillId="4" borderId="1" xfId="1" applyNumberFormat="1" applyFont="1" applyFill="1" applyBorder="1" applyAlignment="1">
      <alignment horizontal="left" vertical="top"/>
    </xf>
    <xf numFmtId="49" fontId="16" fillId="4" borderId="6" xfId="1" applyNumberFormat="1" applyFont="1" applyFill="1" applyBorder="1" applyAlignment="1">
      <alignment horizontal="left" vertical="top" wrapText="1" indent="3"/>
    </xf>
    <xf numFmtId="49" fontId="18" fillId="0" borderId="0" xfId="1" applyNumberFormat="1" applyFont="1" applyBorder="1" applyAlignment="1">
      <alignment horizontal="left" vertical="top"/>
    </xf>
    <xf numFmtId="164" fontId="18" fillId="0" borderId="0" xfId="1" applyNumberFormat="1" applyFont="1" applyBorder="1" applyAlignment="1">
      <alignment vertical="top"/>
    </xf>
    <xf numFmtId="14" fontId="18" fillId="0" borderId="0" xfId="1" applyNumberFormat="1" applyFont="1" applyBorder="1" applyAlignment="1">
      <alignment vertical="top"/>
    </xf>
    <xf numFmtId="164" fontId="19" fillId="0" borderId="0" xfId="1" applyNumberFormat="1" applyFont="1" applyBorder="1"/>
    <xf numFmtId="49" fontId="17" fillId="3" borderId="1" xfId="1" applyNumberFormat="1" applyFont="1" applyFill="1" applyBorder="1" applyAlignment="1">
      <alignment horizontal="left" vertical="top"/>
    </xf>
    <xf numFmtId="164" fontId="17" fillId="3" borderId="1" xfId="1" applyNumberFormat="1" applyFont="1" applyFill="1" applyBorder="1" applyAlignment="1">
      <alignment vertical="top"/>
    </xf>
    <xf numFmtId="14" fontId="17" fillId="3" borderId="1" xfId="1" applyNumberFormat="1" applyFont="1" applyFill="1" applyBorder="1" applyAlignment="1">
      <alignment vertical="top"/>
    </xf>
    <xf numFmtId="164" fontId="18" fillId="0" borderId="0" xfId="1" applyNumberFormat="1" applyFont="1" applyAlignment="1">
      <alignment vertical="top"/>
    </xf>
    <xf numFmtId="14" fontId="18" fillId="0" borderId="0" xfId="1" applyNumberFormat="1" applyFont="1" applyAlignment="1">
      <alignment vertical="top"/>
    </xf>
    <xf numFmtId="49" fontId="14" fillId="8" borderId="5" xfId="1" applyNumberFormat="1" applyFont="1" applyFill="1" applyBorder="1" applyAlignment="1">
      <alignment horizontal="center"/>
    </xf>
    <xf numFmtId="49" fontId="14" fillId="8" borderId="6" xfId="1" applyNumberFormat="1" applyFont="1" applyFill="1" applyBorder="1" applyAlignment="1">
      <alignment horizontal="center"/>
    </xf>
    <xf numFmtId="49" fontId="14" fillId="8" borderId="7" xfId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vertical="center"/>
    </xf>
  </cellXfs>
  <cellStyles count="7">
    <cellStyle name="Comma" xfId="1" builtinId="3"/>
    <cellStyle name="Millares 2" xfId="3" xr:uid="{00000000-0005-0000-0000-000001000000}"/>
    <cellStyle name="Millares 3" xfId="5" xr:uid="{00000000-0005-0000-0000-000002000000}"/>
    <cellStyle name="Moneda 2" xfId="6" xr:uid="{00000000-0005-0000-0000-000003000000}"/>
    <cellStyle name="Normal" xfId="0" builtinId="0"/>
    <cellStyle name="Normal 2" xfId="4" xr:uid="{00000000-0005-0000-0000-000005000000}"/>
    <cellStyle name="Normal 3" xfId="2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Relationship Id="rId14" Type="http://schemas.openxmlformats.org/officeDocument/2006/relationships/customXml" Target="../customXml/item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J80"/>
  <sheetViews>
    <sheetView showGridLines="0" tabSelected="1" zoomScaleNormal="100" workbookViewId="0">
      <selection activeCell="B80" sqref="B80"/>
    </sheetView>
  </sheetViews>
  <sheetFormatPr defaultColWidth="9.109375" defaultRowHeight="13.8" outlineLevelRow="1" x14ac:dyDescent="0.3"/>
  <cols>
    <col min="1" max="1" width="7.109375" style="92" customWidth="1"/>
    <col min="2" max="2" width="54.88671875" style="92" customWidth="1"/>
    <col min="3" max="3" width="10.33203125" style="204" customWidth="1"/>
    <col min="4" max="5" width="10.6640625" style="205" customWidth="1"/>
    <col min="6" max="6" width="13.6640625" style="143" customWidth="1"/>
    <col min="7" max="7" width="3.33203125" style="143" customWidth="1"/>
    <col min="8" max="9" width="10" style="116" customWidth="1"/>
    <col min="10" max="10" width="11.5546875" style="116" customWidth="1"/>
    <col min="11" max="16384" width="9.109375" style="116"/>
  </cols>
  <sheetData>
    <row r="1" spans="1:10" x14ac:dyDescent="0.3">
      <c r="A1" s="111" t="s">
        <v>25</v>
      </c>
      <c r="B1" s="111"/>
      <c r="C1" s="112"/>
      <c r="D1" s="113"/>
      <c r="E1" s="114"/>
      <c r="F1" s="115"/>
      <c r="G1" s="115"/>
    </row>
    <row r="2" spans="1:10" x14ac:dyDescent="0.3">
      <c r="A2" s="84"/>
      <c r="B2" s="111"/>
      <c r="C2" s="117"/>
      <c r="D2" s="118"/>
      <c r="E2" s="118"/>
      <c r="F2" s="119"/>
      <c r="G2" s="119"/>
    </row>
    <row r="3" spans="1:10" x14ac:dyDescent="0.3">
      <c r="A3" s="111" t="s">
        <v>141</v>
      </c>
      <c r="B3" s="111"/>
      <c r="C3" s="101"/>
      <c r="D3" s="102"/>
      <c r="E3" s="102"/>
      <c r="F3" s="120"/>
      <c r="G3" s="120"/>
    </row>
    <row r="4" spans="1:10" x14ac:dyDescent="0.3">
      <c r="A4" s="84"/>
      <c r="B4" s="111"/>
      <c r="C4" s="117"/>
      <c r="D4" s="118"/>
      <c r="E4" s="118"/>
      <c r="F4" s="119"/>
      <c r="G4" s="120"/>
    </row>
    <row r="5" spans="1:10" x14ac:dyDescent="0.3">
      <c r="A5" s="85" t="s">
        <v>26</v>
      </c>
      <c r="B5" s="85" t="s">
        <v>28</v>
      </c>
      <c r="C5" s="121" t="s">
        <v>30</v>
      </c>
      <c r="D5" s="122" t="s">
        <v>31</v>
      </c>
      <c r="E5" s="122" t="s">
        <v>32</v>
      </c>
      <c r="F5" s="123" t="s">
        <v>33</v>
      </c>
      <c r="G5" s="120"/>
      <c r="H5" s="124" t="s">
        <v>16</v>
      </c>
      <c r="I5" s="124" t="s">
        <v>17</v>
      </c>
      <c r="J5" s="124" t="s">
        <v>33</v>
      </c>
    </row>
    <row r="6" spans="1:10" s="128" customFormat="1" x14ac:dyDescent="0.3">
      <c r="A6" s="92"/>
      <c r="B6" s="92"/>
      <c r="C6" s="125"/>
      <c r="D6" s="126"/>
      <c r="E6" s="126"/>
      <c r="F6" s="127"/>
      <c r="G6" s="120"/>
      <c r="H6" s="206" t="s">
        <v>141</v>
      </c>
      <c r="I6" s="207"/>
      <c r="J6" s="208"/>
    </row>
    <row r="7" spans="1:10" s="128" customFormat="1" x14ac:dyDescent="0.3">
      <c r="A7" s="86" t="s">
        <v>27</v>
      </c>
      <c r="B7" s="129" t="s">
        <v>102</v>
      </c>
      <c r="C7" s="130"/>
      <c r="D7" s="131"/>
      <c r="E7" s="131"/>
      <c r="F7" s="87">
        <v>5415000</v>
      </c>
      <c r="G7" s="120"/>
      <c r="H7" s="87">
        <v>1176229.5081967213</v>
      </c>
      <c r="I7" s="87">
        <v>258770.49180327868</v>
      </c>
      <c r="J7" s="87">
        <v>1435000</v>
      </c>
    </row>
    <row r="8" spans="1:10" s="136" customFormat="1" x14ac:dyDescent="0.3">
      <c r="A8" s="88" t="s">
        <v>4</v>
      </c>
      <c r="B8" s="132" t="s">
        <v>84</v>
      </c>
      <c r="C8" s="133">
        <v>1273.2</v>
      </c>
      <c r="D8" s="134">
        <v>43529.8</v>
      </c>
      <c r="E8" s="134">
        <v>44803</v>
      </c>
      <c r="F8" s="135">
        <v>915000</v>
      </c>
      <c r="G8" s="120"/>
      <c r="H8" s="135">
        <v>750000</v>
      </c>
      <c r="I8" s="135">
        <v>165000</v>
      </c>
      <c r="J8" s="135">
        <v>915000</v>
      </c>
    </row>
    <row r="9" spans="1:10" s="143" customFormat="1" outlineLevel="1" x14ac:dyDescent="0.3">
      <c r="A9" s="85" t="s">
        <v>5</v>
      </c>
      <c r="B9" s="137" t="s">
        <v>55</v>
      </c>
      <c r="C9" s="138">
        <v>1273.2</v>
      </c>
      <c r="D9" s="139">
        <v>43529.8</v>
      </c>
      <c r="E9" s="139">
        <v>44803</v>
      </c>
      <c r="F9" s="140">
        <v>915000</v>
      </c>
      <c r="G9" s="141"/>
      <c r="H9" s="140">
        <v>750000</v>
      </c>
      <c r="I9" s="105">
        <v>165000</v>
      </c>
      <c r="J9" s="142">
        <v>915000</v>
      </c>
    </row>
    <row r="10" spans="1:10" outlineLevel="1" x14ac:dyDescent="0.3">
      <c r="A10" s="144" t="s">
        <v>51</v>
      </c>
      <c r="B10" s="145" t="s">
        <v>56</v>
      </c>
      <c r="C10" s="138">
        <v>193.2</v>
      </c>
      <c r="D10" s="103">
        <v>43529.8</v>
      </c>
      <c r="E10" s="146">
        <v>43723</v>
      </c>
      <c r="F10" s="140">
        <v>0</v>
      </c>
      <c r="G10" s="141"/>
      <c r="H10" s="147">
        <v>0</v>
      </c>
      <c r="I10" s="106">
        <v>0</v>
      </c>
      <c r="J10" s="148">
        <v>0</v>
      </c>
    </row>
    <row r="11" spans="1:10" outlineLevel="1" x14ac:dyDescent="0.3">
      <c r="A11" s="144" t="s">
        <v>52</v>
      </c>
      <c r="B11" s="149" t="s">
        <v>34</v>
      </c>
      <c r="C11" s="104">
        <v>1080</v>
      </c>
      <c r="D11" s="108">
        <v>43723</v>
      </c>
      <c r="E11" s="150">
        <v>44803</v>
      </c>
      <c r="F11" s="105">
        <v>915000</v>
      </c>
      <c r="G11" s="141"/>
      <c r="H11" s="106">
        <v>750000</v>
      </c>
      <c r="I11" s="106">
        <v>165000</v>
      </c>
      <c r="J11" s="89">
        <v>915000</v>
      </c>
    </row>
    <row r="12" spans="1:10" s="136" customFormat="1" x14ac:dyDescent="0.3">
      <c r="A12" s="88" t="s">
        <v>6</v>
      </c>
      <c r="B12" s="132" t="s">
        <v>85</v>
      </c>
      <c r="C12" s="151">
        <v>1213.2</v>
      </c>
      <c r="D12" s="152">
        <v>43789.8</v>
      </c>
      <c r="E12" s="153">
        <v>45003</v>
      </c>
      <c r="F12" s="135">
        <v>500000</v>
      </c>
      <c r="G12" s="120"/>
      <c r="H12" s="135">
        <v>0</v>
      </c>
      <c r="I12" s="135">
        <v>0</v>
      </c>
      <c r="J12" s="135">
        <v>0</v>
      </c>
    </row>
    <row r="13" spans="1:10" ht="27.6" outlineLevel="1" x14ac:dyDescent="0.3">
      <c r="A13" s="144" t="s">
        <v>7</v>
      </c>
      <c r="B13" s="154" t="s">
        <v>57</v>
      </c>
      <c r="C13" s="155">
        <v>1213.2</v>
      </c>
      <c r="D13" s="156">
        <v>43789.8</v>
      </c>
      <c r="E13" s="157">
        <v>45003</v>
      </c>
      <c r="F13" s="142">
        <v>500000</v>
      </c>
      <c r="G13" s="120"/>
      <c r="H13" s="148">
        <v>0</v>
      </c>
      <c r="I13" s="158">
        <v>0</v>
      </c>
      <c r="J13" s="148">
        <v>0</v>
      </c>
    </row>
    <row r="14" spans="1:10" outlineLevel="1" x14ac:dyDescent="0.3">
      <c r="A14" s="144" t="s">
        <v>51</v>
      </c>
      <c r="B14" s="145" t="s">
        <v>56</v>
      </c>
      <c r="C14" s="138">
        <v>193.2</v>
      </c>
      <c r="D14" s="103">
        <v>43789.8</v>
      </c>
      <c r="E14" s="146">
        <v>43983</v>
      </c>
      <c r="F14" s="140">
        <v>0</v>
      </c>
      <c r="G14" s="141"/>
      <c r="H14" s="147">
        <v>0</v>
      </c>
      <c r="I14" s="106">
        <v>0</v>
      </c>
      <c r="J14" s="148">
        <v>0</v>
      </c>
    </row>
    <row r="15" spans="1:10" outlineLevel="1" x14ac:dyDescent="0.3">
      <c r="A15" s="144" t="s">
        <v>52</v>
      </c>
      <c r="B15" s="145" t="s">
        <v>34</v>
      </c>
      <c r="C15" s="104">
        <v>1020</v>
      </c>
      <c r="D15" s="103">
        <v>43983</v>
      </c>
      <c r="E15" s="146">
        <v>45003</v>
      </c>
      <c r="F15" s="105">
        <v>500000</v>
      </c>
      <c r="G15" s="141"/>
      <c r="H15" s="106">
        <v>0</v>
      </c>
      <c r="I15" s="106">
        <v>0</v>
      </c>
      <c r="J15" s="89">
        <v>0</v>
      </c>
    </row>
    <row r="16" spans="1:10" s="136" customFormat="1" x14ac:dyDescent="0.3">
      <c r="A16" s="88" t="s">
        <v>8</v>
      </c>
      <c r="B16" s="132" t="s">
        <v>86</v>
      </c>
      <c r="C16" s="151">
        <v>556</v>
      </c>
      <c r="D16" s="152">
        <v>43940</v>
      </c>
      <c r="E16" s="153">
        <v>44496</v>
      </c>
      <c r="F16" s="135">
        <v>300000</v>
      </c>
      <c r="G16" s="120"/>
      <c r="H16" s="135">
        <v>0</v>
      </c>
      <c r="I16" s="135">
        <v>0</v>
      </c>
      <c r="J16" s="135">
        <v>0</v>
      </c>
    </row>
    <row r="17" spans="1:10" ht="27.6" outlineLevel="1" x14ac:dyDescent="0.3">
      <c r="A17" s="159" t="s">
        <v>9</v>
      </c>
      <c r="B17" s="154" t="s">
        <v>58</v>
      </c>
      <c r="C17" s="155">
        <v>556</v>
      </c>
      <c r="D17" s="156">
        <v>43940</v>
      </c>
      <c r="E17" s="157">
        <v>44496</v>
      </c>
      <c r="F17" s="142">
        <v>100000</v>
      </c>
      <c r="G17" s="120"/>
      <c r="H17" s="148">
        <v>0</v>
      </c>
      <c r="I17" s="158">
        <v>0</v>
      </c>
      <c r="J17" s="148">
        <v>0</v>
      </c>
    </row>
    <row r="18" spans="1:10" outlineLevel="1" x14ac:dyDescent="0.3">
      <c r="A18" s="159" t="s">
        <v>59</v>
      </c>
      <c r="B18" s="145" t="s">
        <v>56</v>
      </c>
      <c r="C18" s="160">
        <v>196</v>
      </c>
      <c r="D18" s="156">
        <v>43940</v>
      </c>
      <c r="E18" s="161">
        <v>44136</v>
      </c>
      <c r="F18" s="142">
        <v>0</v>
      </c>
      <c r="G18" s="120"/>
      <c r="H18" s="148">
        <v>0</v>
      </c>
      <c r="I18" s="158">
        <v>0</v>
      </c>
      <c r="J18" s="148">
        <v>0</v>
      </c>
    </row>
    <row r="19" spans="1:10" outlineLevel="1" x14ac:dyDescent="0.3">
      <c r="A19" s="144" t="s">
        <v>60</v>
      </c>
      <c r="B19" s="145" t="s">
        <v>34</v>
      </c>
      <c r="C19" s="104">
        <v>360</v>
      </c>
      <c r="D19" s="103">
        <v>44136</v>
      </c>
      <c r="E19" s="146">
        <v>44496</v>
      </c>
      <c r="F19" s="105">
        <v>100000</v>
      </c>
      <c r="G19" s="141"/>
      <c r="H19" s="106">
        <v>0</v>
      </c>
      <c r="I19" s="106">
        <v>0</v>
      </c>
      <c r="J19" s="89">
        <v>0</v>
      </c>
    </row>
    <row r="20" spans="1:10" ht="27.6" outlineLevel="1" x14ac:dyDescent="0.3">
      <c r="A20" s="159" t="s">
        <v>18</v>
      </c>
      <c r="B20" s="154" t="s">
        <v>61</v>
      </c>
      <c r="C20" s="162">
        <v>556</v>
      </c>
      <c r="D20" s="163">
        <v>43940</v>
      </c>
      <c r="E20" s="163">
        <v>44496</v>
      </c>
      <c r="F20" s="140">
        <v>100000</v>
      </c>
      <c r="G20" s="141"/>
      <c r="H20" s="147">
        <v>0</v>
      </c>
      <c r="I20" s="106">
        <v>0</v>
      </c>
      <c r="J20" s="148">
        <v>0</v>
      </c>
    </row>
    <row r="21" spans="1:10" outlineLevel="1" x14ac:dyDescent="0.3">
      <c r="A21" s="159" t="s">
        <v>62</v>
      </c>
      <c r="B21" s="145" t="s">
        <v>56</v>
      </c>
      <c r="C21" s="138">
        <v>196</v>
      </c>
      <c r="D21" s="163">
        <v>43940</v>
      </c>
      <c r="E21" s="146">
        <v>44136</v>
      </c>
      <c r="F21" s="140">
        <v>0</v>
      </c>
      <c r="G21" s="141"/>
      <c r="H21" s="147">
        <v>0</v>
      </c>
      <c r="I21" s="106">
        <v>0</v>
      </c>
      <c r="J21" s="148">
        <v>0</v>
      </c>
    </row>
    <row r="22" spans="1:10" outlineLevel="1" x14ac:dyDescent="0.3">
      <c r="A22" s="144" t="s">
        <v>63</v>
      </c>
      <c r="B22" s="145" t="s">
        <v>34</v>
      </c>
      <c r="C22" s="104">
        <v>360</v>
      </c>
      <c r="D22" s="103">
        <v>44136</v>
      </c>
      <c r="E22" s="146">
        <v>44496</v>
      </c>
      <c r="F22" s="105">
        <v>100000</v>
      </c>
      <c r="G22" s="141"/>
      <c r="H22" s="106">
        <v>0</v>
      </c>
      <c r="I22" s="106">
        <v>0</v>
      </c>
      <c r="J22" s="89">
        <v>0</v>
      </c>
    </row>
    <row r="23" spans="1:10" ht="27.6" outlineLevel="1" x14ac:dyDescent="0.3">
      <c r="A23" s="159" t="s">
        <v>19</v>
      </c>
      <c r="B23" s="154" t="s">
        <v>64</v>
      </c>
      <c r="C23" s="162">
        <v>556</v>
      </c>
      <c r="D23" s="163">
        <v>43940</v>
      </c>
      <c r="E23" s="163">
        <v>44496</v>
      </c>
      <c r="F23" s="140">
        <v>100000</v>
      </c>
      <c r="G23" s="141"/>
      <c r="H23" s="147">
        <v>0</v>
      </c>
      <c r="I23" s="106">
        <v>0</v>
      </c>
      <c r="J23" s="148">
        <v>0</v>
      </c>
    </row>
    <row r="24" spans="1:10" outlineLevel="1" x14ac:dyDescent="0.3">
      <c r="A24" s="159" t="s">
        <v>65</v>
      </c>
      <c r="B24" s="145" t="s">
        <v>56</v>
      </c>
      <c r="C24" s="138">
        <v>196</v>
      </c>
      <c r="D24" s="163">
        <v>43940</v>
      </c>
      <c r="E24" s="146">
        <v>44136</v>
      </c>
      <c r="F24" s="140">
        <v>0</v>
      </c>
      <c r="G24" s="141"/>
      <c r="H24" s="147">
        <v>0</v>
      </c>
      <c r="I24" s="106">
        <v>0</v>
      </c>
      <c r="J24" s="148">
        <v>0</v>
      </c>
    </row>
    <row r="25" spans="1:10" outlineLevel="1" x14ac:dyDescent="0.3">
      <c r="A25" s="144" t="s">
        <v>66</v>
      </c>
      <c r="B25" s="145" t="s">
        <v>34</v>
      </c>
      <c r="C25" s="104">
        <v>360</v>
      </c>
      <c r="D25" s="103">
        <v>44136</v>
      </c>
      <c r="E25" s="146">
        <v>44496</v>
      </c>
      <c r="F25" s="105">
        <v>100000</v>
      </c>
      <c r="G25" s="141"/>
      <c r="H25" s="106">
        <v>0</v>
      </c>
      <c r="I25" s="106">
        <v>0</v>
      </c>
      <c r="J25" s="89">
        <v>0</v>
      </c>
    </row>
    <row r="26" spans="1:10" s="136" customFormat="1" x14ac:dyDescent="0.3">
      <c r="A26" s="88" t="s">
        <v>10</v>
      </c>
      <c r="B26" s="132" t="s">
        <v>87</v>
      </c>
      <c r="C26" s="151">
        <v>954.19999999999709</v>
      </c>
      <c r="D26" s="152">
        <v>44052.800000000003</v>
      </c>
      <c r="E26" s="152">
        <v>45007</v>
      </c>
      <c r="F26" s="135">
        <v>100000</v>
      </c>
      <c r="G26" s="120"/>
      <c r="H26" s="135">
        <v>0</v>
      </c>
      <c r="I26" s="135">
        <v>0</v>
      </c>
      <c r="J26" s="135">
        <v>0</v>
      </c>
    </row>
    <row r="27" spans="1:10" outlineLevel="1" x14ac:dyDescent="0.3">
      <c r="A27" s="144" t="s">
        <v>11</v>
      </c>
      <c r="B27" s="164" t="s">
        <v>67</v>
      </c>
      <c r="C27" s="155">
        <v>954.2</v>
      </c>
      <c r="D27" s="157">
        <v>44052.800000000003</v>
      </c>
      <c r="E27" s="161">
        <v>45007</v>
      </c>
      <c r="F27" s="142">
        <v>100000</v>
      </c>
      <c r="G27" s="120"/>
      <c r="H27" s="148">
        <v>0</v>
      </c>
      <c r="I27" s="158">
        <v>0</v>
      </c>
      <c r="J27" s="148">
        <v>0</v>
      </c>
    </row>
    <row r="28" spans="1:10" outlineLevel="1" x14ac:dyDescent="0.3">
      <c r="A28" s="159" t="s">
        <v>68</v>
      </c>
      <c r="B28" s="145" t="s">
        <v>56</v>
      </c>
      <c r="C28" s="160">
        <v>144.19999999999999</v>
      </c>
      <c r="D28" s="156">
        <v>44052.800000000003</v>
      </c>
      <c r="E28" s="161">
        <v>44197</v>
      </c>
      <c r="F28" s="142">
        <v>0</v>
      </c>
      <c r="G28" s="120"/>
      <c r="H28" s="148">
        <v>0</v>
      </c>
      <c r="I28" s="158">
        <v>0</v>
      </c>
      <c r="J28" s="148">
        <v>0</v>
      </c>
    </row>
    <row r="29" spans="1:10" outlineLevel="1" x14ac:dyDescent="0.3">
      <c r="A29" s="144" t="s">
        <v>69</v>
      </c>
      <c r="B29" s="145" t="s">
        <v>34</v>
      </c>
      <c r="C29" s="104">
        <v>810</v>
      </c>
      <c r="D29" s="103">
        <v>44197</v>
      </c>
      <c r="E29" s="146">
        <v>45007</v>
      </c>
      <c r="F29" s="105">
        <v>100000</v>
      </c>
      <c r="G29" s="141"/>
      <c r="H29" s="106">
        <v>0</v>
      </c>
      <c r="I29" s="106">
        <v>0</v>
      </c>
      <c r="J29" s="89">
        <v>0</v>
      </c>
    </row>
    <row r="30" spans="1:10" s="136" customFormat="1" x14ac:dyDescent="0.3">
      <c r="A30" s="88" t="s">
        <v>12</v>
      </c>
      <c r="B30" s="132" t="s">
        <v>88</v>
      </c>
      <c r="C30" s="151">
        <v>1325</v>
      </c>
      <c r="D30" s="152">
        <v>43555</v>
      </c>
      <c r="E30" s="152">
        <v>44880</v>
      </c>
      <c r="F30" s="135">
        <v>2000000</v>
      </c>
      <c r="G30" s="120"/>
      <c r="H30" s="135">
        <v>98360.655737704918</v>
      </c>
      <c r="I30" s="135">
        <v>21639.344262295082</v>
      </c>
      <c r="J30" s="135">
        <v>120000</v>
      </c>
    </row>
    <row r="31" spans="1:10" s="173" customFormat="1" ht="27.6" outlineLevel="1" x14ac:dyDescent="0.3">
      <c r="A31" s="165" t="s">
        <v>13</v>
      </c>
      <c r="B31" s="166" t="s">
        <v>70</v>
      </c>
      <c r="C31" s="167">
        <v>1325</v>
      </c>
      <c r="D31" s="168">
        <v>43555</v>
      </c>
      <c r="E31" s="169">
        <v>44880</v>
      </c>
      <c r="F31" s="170">
        <v>400000</v>
      </c>
      <c r="G31" s="171"/>
      <c r="H31" s="170">
        <v>32786.885245901642</v>
      </c>
      <c r="I31" s="172">
        <v>7213.1147540983611</v>
      </c>
      <c r="J31" s="170">
        <v>40000</v>
      </c>
    </row>
    <row r="32" spans="1:10" outlineLevel="1" x14ac:dyDescent="0.3">
      <c r="A32" s="159" t="s">
        <v>72</v>
      </c>
      <c r="B32" s="145" t="s">
        <v>56</v>
      </c>
      <c r="C32" s="160">
        <v>244.99999999999997</v>
      </c>
      <c r="D32" s="156">
        <v>43555</v>
      </c>
      <c r="E32" s="161">
        <v>43800</v>
      </c>
      <c r="F32" s="174"/>
      <c r="G32" s="120"/>
      <c r="H32" s="158"/>
      <c r="I32" s="158"/>
      <c r="J32" s="158"/>
    </row>
    <row r="33" spans="1:10" outlineLevel="1" x14ac:dyDescent="0.3">
      <c r="A33" s="144" t="s">
        <v>71</v>
      </c>
      <c r="B33" s="145" t="s">
        <v>34</v>
      </c>
      <c r="C33" s="104">
        <v>1080</v>
      </c>
      <c r="D33" s="103">
        <v>43800</v>
      </c>
      <c r="E33" s="146">
        <v>44880</v>
      </c>
      <c r="F33" s="105">
        <v>400000</v>
      </c>
      <c r="G33" s="141"/>
      <c r="H33" s="106">
        <v>32786.885245901642</v>
      </c>
      <c r="I33" s="106">
        <v>7213.1147540983611</v>
      </c>
      <c r="J33" s="89">
        <v>40000</v>
      </c>
    </row>
    <row r="34" spans="1:10" s="173" customFormat="1" ht="27.6" outlineLevel="1" x14ac:dyDescent="0.3">
      <c r="A34" s="165" t="s">
        <v>14</v>
      </c>
      <c r="B34" s="166" t="s">
        <v>73</v>
      </c>
      <c r="C34" s="175">
        <v>1353</v>
      </c>
      <c r="D34" s="176">
        <v>43527</v>
      </c>
      <c r="E34" s="177">
        <v>44880</v>
      </c>
      <c r="F34" s="178">
        <v>1600000</v>
      </c>
      <c r="G34" s="179"/>
      <c r="H34" s="178">
        <v>65573.770491803283</v>
      </c>
      <c r="I34" s="180">
        <v>14426.229508196722</v>
      </c>
      <c r="J34" s="170">
        <v>80000</v>
      </c>
    </row>
    <row r="35" spans="1:10" outlineLevel="1" x14ac:dyDescent="0.3">
      <c r="A35" s="159" t="s">
        <v>74</v>
      </c>
      <c r="B35" s="145" t="s">
        <v>56</v>
      </c>
      <c r="C35" s="107">
        <v>273</v>
      </c>
      <c r="D35" s="103">
        <v>43527</v>
      </c>
      <c r="E35" s="146">
        <v>43800</v>
      </c>
      <c r="F35" s="105"/>
      <c r="G35" s="141"/>
      <c r="H35" s="106"/>
      <c r="I35" s="106"/>
      <c r="J35" s="158"/>
    </row>
    <row r="36" spans="1:10" outlineLevel="1" x14ac:dyDescent="0.3">
      <c r="A36" s="144" t="s">
        <v>75</v>
      </c>
      <c r="B36" s="149" t="s">
        <v>34</v>
      </c>
      <c r="C36" s="109">
        <v>1080</v>
      </c>
      <c r="D36" s="108">
        <v>43800</v>
      </c>
      <c r="E36" s="150">
        <v>44880</v>
      </c>
      <c r="F36" s="105">
        <v>1600000</v>
      </c>
      <c r="G36" s="141"/>
      <c r="H36" s="106">
        <v>65573.770491803283</v>
      </c>
      <c r="I36" s="106">
        <v>14426.229508196722</v>
      </c>
      <c r="J36" s="89">
        <v>80000</v>
      </c>
    </row>
    <row r="37" spans="1:10" s="136" customFormat="1" x14ac:dyDescent="0.3">
      <c r="A37" s="88" t="s">
        <v>15</v>
      </c>
      <c r="B37" s="132" t="s">
        <v>110</v>
      </c>
      <c r="C37" s="151">
        <v>1470</v>
      </c>
      <c r="D37" s="152">
        <v>43526</v>
      </c>
      <c r="E37" s="152">
        <v>44996</v>
      </c>
      <c r="F37" s="135">
        <v>1600000</v>
      </c>
      <c r="G37" s="120"/>
      <c r="H37" s="135">
        <v>327868.85245901637</v>
      </c>
      <c r="I37" s="135">
        <v>72131.147540983598</v>
      </c>
      <c r="J37" s="135">
        <v>400000</v>
      </c>
    </row>
    <row r="38" spans="1:10" s="184" customFormat="1" ht="27.6" outlineLevel="1" x14ac:dyDescent="0.3">
      <c r="A38" s="181" t="s">
        <v>29</v>
      </c>
      <c r="B38" s="110" t="s">
        <v>131</v>
      </c>
      <c r="C38" s="182"/>
      <c r="D38" s="183">
        <v>43526</v>
      </c>
      <c r="E38" s="183">
        <v>44996</v>
      </c>
      <c r="F38" s="178">
        <v>800000</v>
      </c>
      <c r="G38" s="179"/>
      <c r="H38" s="178">
        <v>163934.42622950819</v>
      </c>
      <c r="I38" s="180">
        <v>36065.573770491799</v>
      </c>
      <c r="J38" s="170">
        <v>200000</v>
      </c>
    </row>
    <row r="39" spans="1:10" s="188" customFormat="1" outlineLevel="1" x14ac:dyDescent="0.3">
      <c r="A39" s="185" t="s">
        <v>91</v>
      </c>
      <c r="B39" s="186" t="s">
        <v>56</v>
      </c>
      <c r="C39" s="107">
        <v>30</v>
      </c>
      <c r="D39" s="103">
        <v>43526</v>
      </c>
      <c r="E39" s="146">
        <v>43556</v>
      </c>
      <c r="F39" s="140"/>
      <c r="G39" s="141"/>
      <c r="H39" s="106"/>
      <c r="I39" s="106"/>
      <c r="J39" s="187"/>
    </row>
    <row r="40" spans="1:10" outlineLevel="1" x14ac:dyDescent="0.3">
      <c r="A40" s="144" t="s">
        <v>92</v>
      </c>
      <c r="B40" s="149" t="s">
        <v>34</v>
      </c>
      <c r="C40" s="104">
        <v>1440</v>
      </c>
      <c r="D40" s="108">
        <v>43556</v>
      </c>
      <c r="E40" s="150">
        <v>44996</v>
      </c>
      <c r="F40" s="105">
        <v>800000</v>
      </c>
      <c r="G40" s="141"/>
      <c r="H40" s="106">
        <v>163934.42622950819</v>
      </c>
      <c r="I40" s="106">
        <v>36065.573770491799</v>
      </c>
      <c r="J40" s="89">
        <v>200000</v>
      </c>
    </row>
    <row r="41" spans="1:10" s="184" customFormat="1" ht="27.6" outlineLevel="1" x14ac:dyDescent="0.3">
      <c r="A41" s="181" t="s">
        <v>118</v>
      </c>
      <c r="B41" s="110" t="s">
        <v>136</v>
      </c>
      <c r="C41" s="182"/>
      <c r="D41" s="183">
        <v>43588</v>
      </c>
      <c r="E41" s="183">
        <v>44998</v>
      </c>
      <c r="F41" s="178">
        <v>800000</v>
      </c>
      <c r="G41" s="179"/>
      <c r="H41" s="178">
        <v>163934.42622950819</v>
      </c>
      <c r="I41" s="180">
        <v>36065.573770491799</v>
      </c>
      <c r="J41" s="170">
        <v>200000</v>
      </c>
    </row>
    <row r="42" spans="1:10" s="188" customFormat="1" outlineLevel="1" x14ac:dyDescent="0.3">
      <c r="A42" s="185" t="s">
        <v>119</v>
      </c>
      <c r="B42" s="186" t="s">
        <v>56</v>
      </c>
      <c r="C42" s="138">
        <v>90</v>
      </c>
      <c r="D42" s="163">
        <v>43588</v>
      </c>
      <c r="E42" s="146">
        <v>43678</v>
      </c>
      <c r="F42" s="140"/>
      <c r="G42" s="141"/>
      <c r="H42" s="106"/>
      <c r="I42" s="106"/>
      <c r="J42" s="187"/>
    </row>
    <row r="43" spans="1:10" outlineLevel="1" x14ac:dyDescent="0.3">
      <c r="A43" s="144" t="s">
        <v>120</v>
      </c>
      <c r="B43" s="149" t="s">
        <v>34</v>
      </c>
      <c r="C43" s="104">
        <v>1320</v>
      </c>
      <c r="D43" s="108">
        <v>43678</v>
      </c>
      <c r="E43" s="150">
        <v>44998</v>
      </c>
      <c r="F43" s="105">
        <v>800000</v>
      </c>
      <c r="G43" s="141"/>
      <c r="H43" s="106">
        <v>163934.42622950819</v>
      </c>
      <c r="I43" s="106">
        <v>36065.573770491799</v>
      </c>
      <c r="J43" s="89">
        <v>200000</v>
      </c>
    </row>
    <row r="44" spans="1:10" s="128" customFormat="1" x14ac:dyDescent="0.3">
      <c r="A44" s="86" t="s">
        <v>82</v>
      </c>
      <c r="B44" s="86" t="s">
        <v>83</v>
      </c>
      <c r="C44" s="130"/>
      <c r="D44" s="131"/>
      <c r="E44" s="131"/>
      <c r="F44" s="87">
        <v>1900000</v>
      </c>
      <c r="G44" s="120"/>
      <c r="H44" s="87">
        <v>295081.96721311478</v>
      </c>
      <c r="I44" s="87">
        <v>64918.032786885255</v>
      </c>
      <c r="J44" s="87">
        <v>360000.00000000006</v>
      </c>
    </row>
    <row r="45" spans="1:10" s="136" customFormat="1" x14ac:dyDescent="0.3">
      <c r="A45" s="88" t="s">
        <v>2</v>
      </c>
      <c r="B45" s="132" t="s">
        <v>89</v>
      </c>
      <c r="C45" s="151"/>
      <c r="D45" s="152"/>
      <c r="E45" s="152"/>
      <c r="F45" s="135">
        <v>1800000</v>
      </c>
      <c r="G45" s="120"/>
      <c r="H45" s="135">
        <v>295081.96721311478</v>
      </c>
      <c r="I45" s="135">
        <v>64918.032786885255</v>
      </c>
      <c r="J45" s="135">
        <v>360000.00000000006</v>
      </c>
    </row>
    <row r="46" spans="1:10" s="143" customFormat="1" outlineLevel="1" x14ac:dyDescent="0.3">
      <c r="A46" s="85" t="s">
        <v>3</v>
      </c>
      <c r="B46" s="154" t="s">
        <v>90</v>
      </c>
      <c r="C46" s="138">
        <v>1301.2</v>
      </c>
      <c r="D46" s="139">
        <v>43578.8</v>
      </c>
      <c r="E46" s="139">
        <v>44880</v>
      </c>
      <c r="F46" s="140">
        <v>1800000</v>
      </c>
      <c r="G46" s="141"/>
      <c r="H46" s="140">
        <v>295081.96721311478</v>
      </c>
      <c r="I46" s="105">
        <v>64918.032786885255</v>
      </c>
      <c r="J46" s="142">
        <v>360000.00000000006</v>
      </c>
    </row>
    <row r="47" spans="1:10" outlineLevel="1" x14ac:dyDescent="0.3">
      <c r="A47" s="144" t="s">
        <v>93</v>
      </c>
      <c r="B47" s="145" t="s">
        <v>56</v>
      </c>
      <c r="C47" s="138">
        <v>221.2</v>
      </c>
      <c r="D47" s="103">
        <v>43578.8</v>
      </c>
      <c r="E47" s="146">
        <v>43800</v>
      </c>
      <c r="F47" s="140"/>
      <c r="G47" s="141"/>
      <c r="H47" s="106"/>
      <c r="I47" s="106"/>
      <c r="J47" s="187"/>
    </row>
    <row r="48" spans="1:10" outlineLevel="1" x14ac:dyDescent="0.3">
      <c r="A48" s="144" t="s">
        <v>94</v>
      </c>
      <c r="B48" s="149" t="s">
        <v>34</v>
      </c>
      <c r="C48" s="104">
        <v>1080</v>
      </c>
      <c r="D48" s="108">
        <v>43800</v>
      </c>
      <c r="E48" s="150">
        <v>44880</v>
      </c>
      <c r="F48" s="105">
        <v>1800000</v>
      </c>
      <c r="G48" s="141"/>
      <c r="H48" s="106">
        <v>295081.96721311478</v>
      </c>
      <c r="I48" s="106">
        <v>64918.032786885255</v>
      </c>
      <c r="J48" s="89">
        <v>360000.00000000006</v>
      </c>
    </row>
    <row r="49" spans="1:10" s="136" customFormat="1" x14ac:dyDescent="0.3">
      <c r="A49" s="88" t="s">
        <v>121</v>
      </c>
      <c r="B49" s="132" t="s">
        <v>108</v>
      </c>
      <c r="C49" s="151">
        <v>556</v>
      </c>
      <c r="D49" s="152">
        <v>43879</v>
      </c>
      <c r="E49" s="152">
        <v>44435</v>
      </c>
      <c r="F49" s="189">
        <v>100000</v>
      </c>
      <c r="G49" s="120"/>
      <c r="H49" s="189">
        <v>0</v>
      </c>
      <c r="I49" s="189">
        <v>0</v>
      </c>
      <c r="J49" s="135">
        <v>0</v>
      </c>
    </row>
    <row r="50" spans="1:10" ht="27.6" outlineLevel="1" x14ac:dyDescent="0.3">
      <c r="A50" s="144" t="s">
        <v>122</v>
      </c>
      <c r="B50" s="190" t="s">
        <v>125</v>
      </c>
      <c r="C50" s="191"/>
      <c r="D50" s="156">
        <v>43879</v>
      </c>
      <c r="E50" s="156">
        <v>44435</v>
      </c>
      <c r="F50" s="142">
        <v>100000</v>
      </c>
      <c r="G50" s="120"/>
      <c r="H50" s="142">
        <v>0</v>
      </c>
      <c r="I50" s="142">
        <v>0</v>
      </c>
      <c r="J50" s="142">
        <v>0</v>
      </c>
    </row>
    <row r="51" spans="1:10" outlineLevel="1" x14ac:dyDescent="0.3">
      <c r="A51" s="144" t="s">
        <v>93</v>
      </c>
      <c r="B51" s="186" t="s">
        <v>56</v>
      </c>
      <c r="C51" s="138">
        <v>196</v>
      </c>
      <c r="D51" s="163">
        <v>43879</v>
      </c>
      <c r="E51" s="146">
        <v>44075</v>
      </c>
      <c r="F51" s="140"/>
      <c r="G51" s="141"/>
      <c r="H51" s="106"/>
      <c r="I51" s="106"/>
      <c r="J51" s="148"/>
    </row>
    <row r="52" spans="1:10" outlineLevel="1" x14ac:dyDescent="0.3">
      <c r="A52" s="144" t="s">
        <v>123</v>
      </c>
      <c r="B52" s="145" t="s">
        <v>34</v>
      </c>
      <c r="C52" s="104">
        <v>360</v>
      </c>
      <c r="D52" s="103">
        <v>44075</v>
      </c>
      <c r="E52" s="146">
        <v>44435</v>
      </c>
      <c r="F52" s="105">
        <v>100000</v>
      </c>
      <c r="G52" s="141"/>
      <c r="H52" s="106"/>
      <c r="I52" s="106">
        <v>0</v>
      </c>
      <c r="J52" s="89">
        <v>0</v>
      </c>
    </row>
    <row r="53" spans="1:10" s="128" customFormat="1" x14ac:dyDescent="0.3">
      <c r="A53" s="86"/>
      <c r="B53" s="86" t="s">
        <v>95</v>
      </c>
      <c r="C53" s="130"/>
      <c r="D53" s="131"/>
      <c r="E53" s="131"/>
      <c r="F53" s="87">
        <v>1850000</v>
      </c>
      <c r="G53" s="120"/>
      <c r="H53" s="87">
        <v>4918.0327868852464</v>
      </c>
      <c r="I53" s="87">
        <v>1081.9672131147543</v>
      </c>
      <c r="J53" s="87">
        <v>6000.0000000000009</v>
      </c>
    </row>
    <row r="54" spans="1:10" s="136" customFormat="1" x14ac:dyDescent="0.3">
      <c r="A54" s="88" t="s">
        <v>0</v>
      </c>
      <c r="B54" s="132" t="s">
        <v>104</v>
      </c>
      <c r="C54" s="151">
        <v>1055</v>
      </c>
      <c r="D54" s="152">
        <v>43952</v>
      </c>
      <c r="E54" s="152">
        <v>45007</v>
      </c>
      <c r="F54" s="189">
        <v>1350000</v>
      </c>
      <c r="G54" s="120"/>
      <c r="H54" s="189">
        <v>0</v>
      </c>
      <c r="I54" s="189">
        <v>0</v>
      </c>
      <c r="J54" s="135">
        <v>0</v>
      </c>
    </row>
    <row r="55" spans="1:10" s="188" customFormat="1" ht="27.6" outlineLevel="1" x14ac:dyDescent="0.3">
      <c r="A55" s="192" t="s">
        <v>1</v>
      </c>
      <c r="B55" s="98" t="s">
        <v>126</v>
      </c>
      <c r="C55" s="191"/>
      <c r="D55" s="156">
        <v>43952</v>
      </c>
      <c r="E55" s="156">
        <v>45007</v>
      </c>
      <c r="F55" s="142">
        <v>1350000</v>
      </c>
      <c r="G55" s="120"/>
      <c r="H55" s="142">
        <v>0</v>
      </c>
      <c r="I55" s="142">
        <v>0</v>
      </c>
      <c r="J55" s="142">
        <v>0</v>
      </c>
    </row>
    <row r="56" spans="1:10" s="188" customFormat="1" outlineLevel="1" x14ac:dyDescent="0.3">
      <c r="A56" s="192" t="s">
        <v>96</v>
      </c>
      <c r="B56" s="186" t="s">
        <v>56</v>
      </c>
      <c r="C56" s="138">
        <v>244.99999999999997</v>
      </c>
      <c r="D56" s="163">
        <v>43952</v>
      </c>
      <c r="E56" s="146">
        <v>44197</v>
      </c>
      <c r="F56" s="140"/>
      <c r="G56" s="141"/>
      <c r="H56" s="106"/>
      <c r="I56" s="106"/>
      <c r="J56" s="148"/>
    </row>
    <row r="57" spans="1:10" outlineLevel="1" x14ac:dyDescent="0.3">
      <c r="A57" s="144" t="s">
        <v>97</v>
      </c>
      <c r="B57" s="145" t="s">
        <v>34</v>
      </c>
      <c r="C57" s="104">
        <v>810</v>
      </c>
      <c r="D57" s="103">
        <v>44197</v>
      </c>
      <c r="E57" s="146">
        <v>45007</v>
      </c>
      <c r="F57" s="105">
        <v>1350000</v>
      </c>
      <c r="G57" s="141"/>
      <c r="H57" s="106"/>
      <c r="I57" s="106"/>
      <c r="J57" s="89"/>
    </row>
    <row r="58" spans="1:10" s="136" customFormat="1" x14ac:dyDescent="0.3">
      <c r="A58" s="88" t="s">
        <v>112</v>
      </c>
      <c r="B58" s="132" t="s">
        <v>109</v>
      </c>
      <c r="C58" s="151">
        <v>811</v>
      </c>
      <c r="D58" s="152">
        <v>43984</v>
      </c>
      <c r="E58" s="152">
        <v>44795</v>
      </c>
      <c r="F58" s="135">
        <v>340000</v>
      </c>
      <c r="G58" s="120"/>
      <c r="H58" s="135">
        <v>0</v>
      </c>
      <c r="I58" s="135">
        <v>0</v>
      </c>
      <c r="J58" s="135">
        <v>0</v>
      </c>
    </row>
    <row r="59" spans="1:10" outlineLevel="1" x14ac:dyDescent="0.3">
      <c r="A59" s="144" t="s">
        <v>113</v>
      </c>
      <c r="B59" s="97" t="s">
        <v>105</v>
      </c>
      <c r="C59" s="191"/>
      <c r="D59" s="156">
        <v>43984</v>
      </c>
      <c r="E59" s="156">
        <v>44795</v>
      </c>
      <c r="F59" s="142">
        <v>340000</v>
      </c>
      <c r="G59" s="120"/>
      <c r="H59" s="142">
        <v>0</v>
      </c>
      <c r="I59" s="142">
        <v>0</v>
      </c>
      <c r="J59" s="142">
        <v>0</v>
      </c>
    </row>
    <row r="60" spans="1:10" outlineLevel="1" x14ac:dyDescent="0.3">
      <c r="A60" s="144" t="s">
        <v>114</v>
      </c>
      <c r="B60" s="186" t="s">
        <v>56</v>
      </c>
      <c r="C60" s="193">
        <v>91</v>
      </c>
      <c r="D60" s="156">
        <v>43984</v>
      </c>
      <c r="E60" s="161">
        <v>44075</v>
      </c>
      <c r="F60" s="142"/>
      <c r="G60" s="120"/>
      <c r="H60" s="158"/>
      <c r="I60" s="158"/>
      <c r="J60" s="148"/>
    </row>
    <row r="61" spans="1:10" outlineLevel="1" x14ac:dyDescent="0.3">
      <c r="A61" s="144" t="s">
        <v>115</v>
      </c>
      <c r="B61" s="145" t="s">
        <v>124</v>
      </c>
      <c r="C61" s="104">
        <v>720</v>
      </c>
      <c r="D61" s="103">
        <v>44075</v>
      </c>
      <c r="E61" s="146">
        <v>44795</v>
      </c>
      <c r="F61" s="105">
        <v>340000</v>
      </c>
      <c r="G61" s="141"/>
      <c r="H61" s="106"/>
      <c r="I61" s="106">
        <v>0</v>
      </c>
      <c r="J61" s="89">
        <v>0</v>
      </c>
    </row>
    <row r="62" spans="1:10" s="136" customFormat="1" x14ac:dyDescent="0.3">
      <c r="A62" s="88" t="s">
        <v>132</v>
      </c>
      <c r="B62" s="88" t="s">
        <v>134</v>
      </c>
      <c r="C62" s="151">
        <v>811</v>
      </c>
      <c r="D62" s="152">
        <v>43984</v>
      </c>
      <c r="E62" s="152">
        <v>44795</v>
      </c>
      <c r="F62" s="135">
        <v>100000</v>
      </c>
      <c r="G62" s="120"/>
      <c r="H62" s="135">
        <v>0</v>
      </c>
      <c r="I62" s="135">
        <v>0</v>
      </c>
      <c r="J62" s="135">
        <v>0</v>
      </c>
    </row>
    <row r="63" spans="1:10" outlineLevel="1" x14ac:dyDescent="0.3">
      <c r="A63" s="194" t="s">
        <v>127</v>
      </c>
      <c r="B63" s="100" t="s">
        <v>105</v>
      </c>
      <c r="C63" s="191"/>
      <c r="D63" s="156">
        <v>43984</v>
      </c>
      <c r="E63" s="156">
        <v>44795</v>
      </c>
      <c r="F63" s="142">
        <v>100000</v>
      </c>
      <c r="G63" s="120"/>
      <c r="H63" s="142">
        <v>0</v>
      </c>
      <c r="I63" s="142">
        <v>0</v>
      </c>
      <c r="J63" s="142">
        <v>0</v>
      </c>
    </row>
    <row r="64" spans="1:10" outlineLevel="1" x14ac:dyDescent="0.3">
      <c r="A64" s="194" t="s">
        <v>128</v>
      </c>
      <c r="B64" s="196" t="s">
        <v>56</v>
      </c>
      <c r="C64" s="193">
        <v>91</v>
      </c>
      <c r="D64" s="156">
        <v>43984</v>
      </c>
      <c r="E64" s="161">
        <v>44075</v>
      </c>
      <c r="F64" s="142"/>
      <c r="G64" s="120"/>
      <c r="H64" s="158"/>
      <c r="I64" s="158"/>
      <c r="J64" s="148"/>
    </row>
    <row r="65" spans="1:10" outlineLevel="1" x14ac:dyDescent="0.3">
      <c r="A65" s="144" t="s">
        <v>129</v>
      </c>
      <c r="B65" s="145" t="s">
        <v>124</v>
      </c>
      <c r="C65" s="104">
        <v>720</v>
      </c>
      <c r="D65" s="103">
        <v>44075</v>
      </c>
      <c r="E65" s="146">
        <v>44795</v>
      </c>
      <c r="F65" s="105">
        <v>100000</v>
      </c>
      <c r="G65" s="141"/>
      <c r="H65" s="106"/>
      <c r="I65" s="106">
        <v>0</v>
      </c>
      <c r="J65" s="89">
        <v>0</v>
      </c>
    </row>
    <row r="66" spans="1:10" s="136" customFormat="1" x14ac:dyDescent="0.3">
      <c r="A66" s="88" t="s">
        <v>133</v>
      </c>
      <c r="B66" s="88" t="s">
        <v>135</v>
      </c>
      <c r="C66" s="151">
        <v>916</v>
      </c>
      <c r="D66" s="152">
        <v>43618</v>
      </c>
      <c r="E66" s="152">
        <v>44534</v>
      </c>
      <c r="F66" s="135">
        <v>60000</v>
      </c>
      <c r="G66" s="120"/>
      <c r="H66" s="135">
        <v>4918.0327868852464</v>
      </c>
      <c r="I66" s="135">
        <v>1081.9672131147543</v>
      </c>
      <c r="J66" s="135">
        <v>6000.0000000000009</v>
      </c>
    </row>
    <row r="67" spans="1:10" ht="27.6" outlineLevel="1" x14ac:dyDescent="0.3">
      <c r="A67" s="195" t="s">
        <v>127</v>
      </c>
      <c r="B67" s="100" t="s">
        <v>130</v>
      </c>
      <c r="C67" s="191"/>
      <c r="D67" s="156">
        <v>43618</v>
      </c>
      <c r="E67" s="156">
        <v>44534</v>
      </c>
      <c r="F67" s="142">
        <v>60000</v>
      </c>
      <c r="G67" s="120"/>
      <c r="H67" s="142">
        <v>4918.0327868852464</v>
      </c>
      <c r="I67" s="142">
        <v>1081.9672131147543</v>
      </c>
      <c r="J67" s="142">
        <v>6000.0000000000009</v>
      </c>
    </row>
    <row r="68" spans="1:10" outlineLevel="1" x14ac:dyDescent="0.3">
      <c r="A68" s="194" t="s">
        <v>128</v>
      </c>
      <c r="B68" s="196" t="s">
        <v>56</v>
      </c>
      <c r="C68" s="193">
        <v>196</v>
      </c>
      <c r="D68" s="90">
        <v>43618</v>
      </c>
      <c r="E68" s="161">
        <v>43814</v>
      </c>
      <c r="F68" s="142"/>
      <c r="G68" s="120"/>
      <c r="H68" s="158"/>
      <c r="I68" s="158"/>
      <c r="J68" s="148"/>
    </row>
    <row r="69" spans="1:10" outlineLevel="1" x14ac:dyDescent="0.3">
      <c r="A69" s="144" t="s">
        <v>129</v>
      </c>
      <c r="B69" s="145" t="s">
        <v>34</v>
      </c>
      <c r="C69" s="104">
        <v>720</v>
      </c>
      <c r="D69" s="103">
        <v>43814</v>
      </c>
      <c r="E69" s="146">
        <v>44534</v>
      </c>
      <c r="F69" s="105">
        <v>60000</v>
      </c>
      <c r="G69" s="141"/>
      <c r="H69" s="106">
        <v>4918.0327868852464</v>
      </c>
      <c r="I69" s="106">
        <v>1081.9672131147543</v>
      </c>
      <c r="J69" s="89">
        <v>6000.0000000000009</v>
      </c>
    </row>
    <row r="70" spans="1:10" s="128" customFormat="1" x14ac:dyDescent="0.3">
      <c r="A70" s="86"/>
      <c r="B70" s="86" t="s">
        <v>101</v>
      </c>
      <c r="C70" s="130"/>
      <c r="D70" s="131"/>
      <c r="E70" s="131"/>
      <c r="F70" s="87">
        <v>835000.08106541226</v>
      </c>
      <c r="G70" s="120"/>
      <c r="H70" s="87">
        <v>130365.18054619095</v>
      </c>
      <c r="I70" s="87">
        <v>43680.33972016201</v>
      </c>
      <c r="J70" s="87">
        <v>174045.52026635295</v>
      </c>
    </row>
    <row r="71" spans="1:10" outlineLevel="1" x14ac:dyDescent="0.3">
      <c r="A71" s="144" t="s">
        <v>117</v>
      </c>
      <c r="B71" s="145" t="s">
        <v>98</v>
      </c>
      <c r="C71" s="104">
        <v>30</v>
      </c>
      <c r="D71" s="108">
        <v>43556</v>
      </c>
      <c r="E71" s="150">
        <v>45016</v>
      </c>
      <c r="F71" s="105">
        <v>172060.69368847061</v>
      </c>
      <c r="G71" s="141"/>
      <c r="H71" s="106">
        <v>35258.338870588239</v>
      </c>
      <c r="I71" s="106">
        <v>7756.8345515294122</v>
      </c>
      <c r="J71" s="89">
        <v>43015.173422117652</v>
      </c>
    </row>
    <row r="72" spans="1:10" outlineLevel="1" x14ac:dyDescent="0.3">
      <c r="A72" s="144" t="s">
        <v>20</v>
      </c>
      <c r="B72" s="145" t="s">
        <v>99</v>
      </c>
      <c r="C72" s="104">
        <v>30</v>
      </c>
      <c r="D72" s="108">
        <v>43556</v>
      </c>
      <c r="E72" s="150">
        <v>45016</v>
      </c>
      <c r="F72" s="105">
        <v>172060.69368847061</v>
      </c>
      <c r="G72" s="141"/>
      <c r="H72" s="106">
        <v>35258.338870588239</v>
      </c>
      <c r="I72" s="106">
        <v>7756.8345515294122</v>
      </c>
      <c r="J72" s="89">
        <v>43015.173422117652</v>
      </c>
    </row>
    <row r="73" spans="1:10" outlineLevel="1" x14ac:dyDescent="0.3">
      <c r="A73" s="144" t="s">
        <v>21</v>
      </c>
      <c r="B73" s="145" t="s">
        <v>138</v>
      </c>
      <c r="C73" s="104">
        <v>90</v>
      </c>
      <c r="D73" s="108">
        <v>43678</v>
      </c>
      <c r="E73" s="150">
        <v>45016</v>
      </c>
      <c r="F73" s="105">
        <v>75000</v>
      </c>
      <c r="G73" s="141"/>
      <c r="H73" s="106">
        <v>24590.163934426229</v>
      </c>
      <c r="I73" s="106">
        <v>5409.8360655737706</v>
      </c>
      <c r="J73" s="89">
        <v>30000</v>
      </c>
    </row>
    <row r="74" spans="1:10" outlineLevel="1" x14ac:dyDescent="0.3">
      <c r="A74" s="144" t="s">
        <v>103</v>
      </c>
      <c r="B74" s="145" t="s">
        <v>100</v>
      </c>
      <c r="C74" s="104">
        <v>30</v>
      </c>
      <c r="D74" s="108">
        <v>43556</v>
      </c>
      <c r="E74" s="150">
        <v>45016</v>
      </c>
      <c r="F74" s="105">
        <v>172060.69368847061</v>
      </c>
      <c r="G74" s="141"/>
      <c r="H74" s="106">
        <v>35258.338870588239</v>
      </c>
      <c r="I74" s="106">
        <v>7756.8345515294122</v>
      </c>
      <c r="J74" s="89">
        <v>43015.173422117652</v>
      </c>
    </row>
    <row r="75" spans="1:10" outlineLevel="1" x14ac:dyDescent="0.3">
      <c r="A75" s="144" t="s">
        <v>116</v>
      </c>
      <c r="B75" s="145" t="s">
        <v>139</v>
      </c>
      <c r="C75" s="104">
        <v>30</v>
      </c>
      <c r="D75" s="108">
        <v>43617</v>
      </c>
      <c r="E75" s="150">
        <v>45016</v>
      </c>
      <c r="F75" s="105">
        <v>60000</v>
      </c>
      <c r="G75" s="141"/>
      <c r="H75" s="106">
        <v>0</v>
      </c>
      <c r="I75" s="106">
        <v>15000</v>
      </c>
      <c r="J75" s="89">
        <v>15000</v>
      </c>
    </row>
    <row r="76" spans="1:10" outlineLevel="1" x14ac:dyDescent="0.3">
      <c r="A76" s="144" t="s">
        <v>140</v>
      </c>
      <c r="B76" s="145" t="s">
        <v>107</v>
      </c>
      <c r="C76" s="104"/>
      <c r="D76" s="103"/>
      <c r="E76" s="146"/>
      <c r="F76" s="105">
        <v>183818.00000000044</v>
      </c>
      <c r="G76" s="141"/>
      <c r="H76" s="106"/>
      <c r="I76" s="106"/>
      <c r="J76" s="89"/>
    </row>
    <row r="77" spans="1:10" x14ac:dyDescent="0.3">
      <c r="A77" s="91"/>
      <c r="B77" s="197"/>
      <c r="C77" s="198"/>
      <c r="D77" s="199"/>
      <c r="E77" s="199"/>
      <c r="F77" s="200"/>
      <c r="G77" s="120"/>
      <c r="H77" s="206" t="s">
        <v>141</v>
      </c>
      <c r="I77" s="207"/>
      <c r="J77" s="208"/>
    </row>
    <row r="78" spans="1:10" x14ac:dyDescent="0.3">
      <c r="A78" s="201" t="s">
        <v>137</v>
      </c>
      <c r="B78" s="201"/>
      <c r="C78" s="202"/>
      <c r="D78" s="203"/>
      <c r="E78" s="203"/>
      <c r="F78" s="99">
        <v>10000000.081065413</v>
      </c>
      <c r="G78" s="120"/>
      <c r="H78" s="99">
        <f t="shared" ref="H78:J78" si="0">SUM(H7,H44,H53,H70)</f>
        <v>1606594.6887429124</v>
      </c>
      <c r="I78" s="99">
        <f t="shared" si="0"/>
        <v>368450.83152344078</v>
      </c>
      <c r="J78" s="99">
        <f t="shared" si="0"/>
        <v>1975045.5202663529</v>
      </c>
    </row>
    <row r="79" spans="1:10" x14ac:dyDescent="0.3">
      <c r="F79" s="205"/>
      <c r="G79" s="120"/>
      <c r="H79" s="205"/>
      <c r="I79" s="205"/>
      <c r="J79" s="205"/>
    </row>
    <row r="80" spans="1:10" x14ac:dyDescent="0.3">
      <c r="G80" s="120"/>
      <c r="H80" s="143"/>
      <c r="I80" s="143"/>
      <c r="J80" s="143"/>
    </row>
  </sheetData>
  <mergeCells count="2">
    <mergeCell ref="H77:J77"/>
    <mergeCell ref="H6:J6"/>
  </mergeCells>
  <phoneticPr fontId="2" type="noConversion"/>
  <pageMargins left="0.25" right="0.25" top="0.75" bottom="0.75" header="0.3" footer="0.3"/>
  <pageSetup paperSize="9" scale="6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showGridLines="0" zoomScale="160" zoomScaleNormal="160" workbookViewId="0">
      <selection activeCell="G30" sqref="G30"/>
    </sheetView>
  </sheetViews>
  <sheetFormatPr defaultColWidth="11.44140625" defaultRowHeight="14.4" x14ac:dyDescent="0.3"/>
  <cols>
    <col min="1" max="1" width="37.88671875" style="2" customWidth="1"/>
    <col min="2" max="2" width="16.33203125" style="2" customWidth="1"/>
    <col min="3" max="4" width="13.33203125" style="11" customWidth="1"/>
    <col min="5" max="5" width="15.44140625" customWidth="1"/>
    <col min="6" max="6" width="17.33203125" style="2" customWidth="1"/>
    <col min="7" max="7" width="26.109375" style="2" customWidth="1"/>
    <col min="8" max="8" width="10.88671875" style="2"/>
  </cols>
  <sheetData>
    <row r="1" spans="1:9" x14ac:dyDescent="0.3">
      <c r="A1" s="2" t="s">
        <v>48</v>
      </c>
      <c r="H1" s="43"/>
    </row>
    <row r="3" spans="1:9" ht="28.8" x14ac:dyDescent="0.3">
      <c r="A3" s="15" t="s">
        <v>46</v>
      </c>
      <c r="B3" s="15"/>
    </row>
    <row r="4" spans="1:9" ht="43.2" x14ac:dyDescent="0.3">
      <c r="A4" s="20" t="s">
        <v>35</v>
      </c>
      <c r="B4" s="64" t="s">
        <v>53</v>
      </c>
      <c r="C4" s="21" t="s">
        <v>40</v>
      </c>
      <c r="D4" s="21"/>
      <c r="E4" s="47" t="s">
        <v>43</v>
      </c>
      <c r="F4" s="42" t="s">
        <v>49</v>
      </c>
    </row>
    <row r="5" spans="1:9" x14ac:dyDescent="0.3">
      <c r="A5" s="22" t="s">
        <v>36</v>
      </c>
      <c r="B5" s="65" t="s">
        <v>22</v>
      </c>
      <c r="C5" s="23">
        <v>0</v>
      </c>
      <c r="D5" s="23">
        <v>40108</v>
      </c>
      <c r="E5" s="48">
        <v>65</v>
      </c>
      <c r="F5" s="44">
        <f>E5*1.4</f>
        <v>91</v>
      </c>
    </row>
    <row r="6" spans="1:9" x14ac:dyDescent="0.3">
      <c r="A6" s="24"/>
      <c r="B6" s="66"/>
      <c r="C6" s="25">
        <f>D5</f>
        <v>40108</v>
      </c>
      <c r="D6" s="25">
        <v>50000</v>
      </c>
      <c r="E6" s="49">
        <v>75</v>
      </c>
      <c r="F6" s="45">
        <f t="shared" ref="F6:F19" si="0">E6*1.4</f>
        <v>105</v>
      </c>
    </row>
    <row r="7" spans="1:9" x14ac:dyDescent="0.3">
      <c r="A7" s="26" t="s">
        <v>38</v>
      </c>
      <c r="B7" s="67" t="s">
        <v>22</v>
      </c>
      <c r="C7" s="27">
        <v>0</v>
      </c>
      <c r="D7" s="27">
        <v>250000</v>
      </c>
      <c r="E7" s="50">
        <v>103</v>
      </c>
      <c r="F7" s="45">
        <f t="shared" si="0"/>
        <v>144.19999999999999</v>
      </c>
      <c r="I7" s="2"/>
    </row>
    <row r="8" spans="1:9" x14ac:dyDescent="0.3">
      <c r="A8" s="28" t="s">
        <v>37</v>
      </c>
      <c r="B8" s="68" t="s">
        <v>22</v>
      </c>
      <c r="C8" s="29">
        <f>D7</f>
        <v>250000</v>
      </c>
      <c r="D8" s="29">
        <v>267438</v>
      </c>
      <c r="E8" s="51">
        <v>108</v>
      </c>
      <c r="F8" s="45">
        <f t="shared" si="0"/>
        <v>151.19999999999999</v>
      </c>
    </row>
    <row r="9" spans="1:9" x14ac:dyDescent="0.3">
      <c r="A9" s="30"/>
      <c r="B9" s="69"/>
      <c r="C9" s="31">
        <f>D8</f>
        <v>267438</v>
      </c>
      <c r="D9" s="31">
        <v>1069752</v>
      </c>
      <c r="E9" s="52">
        <v>138</v>
      </c>
      <c r="F9" s="45">
        <f t="shared" si="0"/>
        <v>193.2</v>
      </c>
    </row>
    <row r="10" spans="1:9" x14ac:dyDescent="0.3">
      <c r="A10" s="32"/>
      <c r="B10" s="70"/>
      <c r="C10" s="33">
        <f>D9</f>
        <v>1069752</v>
      </c>
      <c r="D10" s="33" t="s">
        <v>41</v>
      </c>
      <c r="E10" s="49">
        <v>158</v>
      </c>
      <c r="F10" s="45">
        <f t="shared" si="0"/>
        <v>221.2</v>
      </c>
    </row>
    <row r="11" spans="1:9" ht="28.8" x14ac:dyDescent="0.3">
      <c r="A11" s="34" t="s">
        <v>39</v>
      </c>
      <c r="B11" s="78" t="s">
        <v>54</v>
      </c>
      <c r="C11" s="35">
        <v>0</v>
      </c>
      <c r="D11" s="35">
        <v>40108</v>
      </c>
      <c r="E11" s="53">
        <v>130</v>
      </c>
      <c r="F11" s="45">
        <f t="shared" si="0"/>
        <v>182</v>
      </c>
    </row>
    <row r="12" spans="1:9" x14ac:dyDescent="0.3">
      <c r="A12" s="36"/>
      <c r="B12" s="71"/>
      <c r="C12" s="37">
        <f>D11</f>
        <v>40108</v>
      </c>
      <c r="D12" s="37">
        <v>200000</v>
      </c>
      <c r="E12" s="54">
        <v>140</v>
      </c>
      <c r="F12" s="45">
        <f t="shared" si="0"/>
        <v>196</v>
      </c>
    </row>
    <row r="13" spans="1:9" x14ac:dyDescent="0.3">
      <c r="A13" s="38"/>
      <c r="B13" s="72"/>
      <c r="C13" s="39">
        <f>D12</f>
        <v>200000</v>
      </c>
      <c r="D13" s="39">
        <v>267438</v>
      </c>
      <c r="E13" s="54">
        <v>145</v>
      </c>
      <c r="F13" s="45">
        <f t="shared" si="0"/>
        <v>203</v>
      </c>
    </row>
    <row r="14" spans="1:9" x14ac:dyDescent="0.3">
      <c r="A14" s="36"/>
      <c r="B14" s="71"/>
      <c r="C14" s="37">
        <f>D13</f>
        <v>267438</v>
      </c>
      <c r="D14" s="37">
        <v>1069752</v>
      </c>
      <c r="E14" s="54">
        <v>175</v>
      </c>
      <c r="F14" s="45">
        <f t="shared" si="0"/>
        <v>244.99999999999997</v>
      </c>
    </row>
    <row r="15" spans="1:9" x14ac:dyDescent="0.3">
      <c r="A15" s="40"/>
      <c r="B15" s="73"/>
      <c r="C15" s="41">
        <f>D14</f>
        <v>1069752</v>
      </c>
      <c r="D15" s="41" t="s">
        <v>41</v>
      </c>
      <c r="E15" s="55">
        <v>195</v>
      </c>
      <c r="F15" s="45">
        <f t="shared" si="0"/>
        <v>273</v>
      </c>
    </row>
    <row r="16" spans="1:9" x14ac:dyDescent="0.3">
      <c r="A16" s="16" t="s">
        <v>42</v>
      </c>
      <c r="B16" s="74"/>
      <c r="C16" s="17">
        <v>0</v>
      </c>
      <c r="D16" s="17">
        <v>40108</v>
      </c>
      <c r="E16" s="52">
        <v>55</v>
      </c>
      <c r="F16" s="45">
        <f t="shared" si="0"/>
        <v>77</v>
      </c>
    </row>
    <row r="17" spans="1:7" x14ac:dyDescent="0.3">
      <c r="A17" s="16"/>
      <c r="B17" s="74"/>
      <c r="C17" s="17">
        <f>D16</f>
        <v>40108</v>
      </c>
      <c r="D17" s="17">
        <v>267438</v>
      </c>
      <c r="E17" s="52">
        <v>65</v>
      </c>
      <c r="F17" s="45">
        <f t="shared" si="0"/>
        <v>91</v>
      </c>
    </row>
    <row r="18" spans="1:7" x14ac:dyDescent="0.3">
      <c r="A18" s="16"/>
      <c r="B18" s="74"/>
      <c r="C18" s="17">
        <f>D17</f>
        <v>267438</v>
      </c>
      <c r="D18" s="17">
        <v>1069752</v>
      </c>
      <c r="E18" s="52">
        <v>95</v>
      </c>
      <c r="F18" s="45">
        <f t="shared" si="0"/>
        <v>133</v>
      </c>
    </row>
    <row r="19" spans="1:7" x14ac:dyDescent="0.3">
      <c r="A19" s="18"/>
      <c r="B19" s="75"/>
      <c r="C19" s="19">
        <f>D18</f>
        <v>1069752</v>
      </c>
      <c r="D19" s="19" t="s">
        <v>41</v>
      </c>
      <c r="E19" s="49">
        <v>115</v>
      </c>
      <c r="F19" s="46">
        <f t="shared" si="0"/>
        <v>161</v>
      </c>
    </row>
    <row r="20" spans="1:7" x14ac:dyDescent="0.3">
      <c r="A20" s="6"/>
      <c r="B20" s="6"/>
      <c r="C20" s="13"/>
      <c r="D20" s="13"/>
      <c r="E20" s="5"/>
      <c r="F20" s="6"/>
    </row>
    <row r="21" spans="1:7" ht="28.8" x14ac:dyDescent="0.3">
      <c r="A21" s="94" t="s">
        <v>111</v>
      </c>
      <c r="B21" s="95"/>
      <c r="C21" s="27"/>
      <c r="D21" s="27"/>
      <c r="E21" s="96">
        <f>F21/1.4</f>
        <v>21.428571428571431</v>
      </c>
      <c r="F21" s="93">
        <v>30</v>
      </c>
    </row>
    <row r="22" spans="1:7" x14ac:dyDescent="0.3">
      <c r="A22" s="6"/>
      <c r="B22" s="6"/>
      <c r="C22" s="13"/>
      <c r="D22" s="13"/>
      <c r="E22" s="5"/>
      <c r="F22" s="6"/>
    </row>
    <row r="23" spans="1:7" ht="28.8" x14ac:dyDescent="0.3">
      <c r="A23" s="15" t="s">
        <v>45</v>
      </c>
      <c r="B23" s="15"/>
    </row>
    <row r="24" spans="1:7" ht="43.2" x14ac:dyDescent="0.3">
      <c r="A24" s="20" t="s">
        <v>35</v>
      </c>
      <c r="B24" s="64"/>
      <c r="C24" s="21" t="s">
        <v>40</v>
      </c>
      <c r="D24" s="21"/>
      <c r="E24" s="56" t="s">
        <v>43</v>
      </c>
      <c r="F24" s="42" t="s">
        <v>49</v>
      </c>
    </row>
    <row r="25" spans="1:7" x14ac:dyDescent="0.3">
      <c r="A25" s="57" t="s">
        <v>50</v>
      </c>
      <c r="B25" s="76"/>
      <c r="C25" s="58"/>
      <c r="D25" s="58"/>
      <c r="E25" s="59">
        <f>F25/1.4</f>
        <v>64.285714285714292</v>
      </c>
      <c r="F25" s="60">
        <v>90</v>
      </c>
    </row>
    <row r="26" spans="1:7" x14ac:dyDescent="0.3">
      <c r="A26" s="61" t="s">
        <v>44</v>
      </c>
      <c r="B26" s="77"/>
      <c r="C26" s="62"/>
      <c r="D26" s="62"/>
      <c r="E26" s="96">
        <f>F26/1.4</f>
        <v>21.428571428571431</v>
      </c>
      <c r="F26" s="63">
        <v>30</v>
      </c>
    </row>
    <row r="28" spans="1:7" x14ac:dyDescent="0.3">
      <c r="A28" s="9" t="s">
        <v>47</v>
      </c>
      <c r="B28" s="9"/>
      <c r="C28" s="13"/>
      <c r="D28" s="13"/>
      <c r="E28" s="5"/>
      <c r="F28" s="6"/>
    </row>
    <row r="29" spans="1:7" ht="28.8" x14ac:dyDescent="0.3">
      <c r="B29" s="2" t="s">
        <v>76</v>
      </c>
      <c r="C29" s="2" t="s">
        <v>77</v>
      </c>
      <c r="D29" s="11" t="s">
        <v>78</v>
      </c>
      <c r="E29" s="2" t="s">
        <v>79</v>
      </c>
      <c r="F29" s="2" t="s">
        <v>80</v>
      </c>
    </row>
    <row r="30" spans="1:7" x14ac:dyDescent="0.3">
      <c r="A30" s="2" t="s">
        <v>23</v>
      </c>
      <c r="B30" s="12">
        <f>92533*(1+$B$32)</f>
        <v>99898.626800000013</v>
      </c>
      <c r="C30" s="12">
        <f>B30*1.22</f>
        <v>121876.32469600001</v>
      </c>
      <c r="D30" s="80">
        <v>34</v>
      </c>
      <c r="E30" s="79">
        <f>C30/D30</f>
        <v>3584.597785176471</v>
      </c>
      <c r="F30" s="11">
        <f>E30*12</f>
        <v>43015.173422117652</v>
      </c>
      <c r="G30" s="11"/>
    </row>
    <row r="31" spans="1:7" x14ac:dyDescent="0.3">
      <c r="A31" s="2" t="s">
        <v>24</v>
      </c>
      <c r="B31" s="12">
        <f>60533*(1+$B$32)</f>
        <v>65351.426800000008</v>
      </c>
      <c r="C31" s="12">
        <f>B31*1.22</f>
        <v>79728.740696000008</v>
      </c>
      <c r="D31" s="80">
        <v>34</v>
      </c>
      <c r="E31" s="79">
        <f>C31/D31</f>
        <v>2344.9629616470593</v>
      </c>
      <c r="F31" s="11">
        <f>E31*12</f>
        <v>28139.555539764711</v>
      </c>
      <c r="G31" s="11"/>
    </row>
    <row r="32" spans="1:7" ht="28.8" x14ac:dyDescent="0.3">
      <c r="A32" s="81" t="s">
        <v>81</v>
      </c>
      <c r="B32" s="82">
        <v>7.9600000000000004E-2</v>
      </c>
      <c r="C32" s="83" t="s">
        <v>106</v>
      </c>
    </row>
    <row r="36" spans="1:8" x14ac:dyDescent="0.3">
      <c r="A36" s="6"/>
      <c r="B36" s="6"/>
      <c r="C36" s="13"/>
      <c r="D36" s="13"/>
      <c r="E36" s="5"/>
      <c r="F36" s="6"/>
    </row>
    <row r="37" spans="1:8" x14ac:dyDescent="0.3">
      <c r="A37" s="6"/>
      <c r="B37" s="6"/>
      <c r="C37" s="13"/>
      <c r="D37" s="13"/>
      <c r="E37" s="5"/>
      <c r="F37" s="6"/>
    </row>
    <row r="38" spans="1:8" x14ac:dyDescent="0.3">
      <c r="A38" s="209"/>
      <c r="B38" s="209"/>
      <c r="C38" s="209"/>
      <c r="D38" s="209"/>
      <c r="E38" s="7"/>
      <c r="F38" s="8"/>
      <c r="G38" s="3"/>
      <c r="H38" s="3"/>
    </row>
    <row r="39" spans="1:8" x14ac:dyDescent="0.3">
      <c r="A39" s="10"/>
      <c r="B39" s="10"/>
      <c r="C39" s="14"/>
      <c r="D39" s="14"/>
      <c r="E39" s="7"/>
      <c r="F39" s="8"/>
      <c r="G39" s="3"/>
      <c r="H39" s="3"/>
    </row>
    <row r="40" spans="1:8" x14ac:dyDescent="0.3">
      <c r="A40" s="209"/>
      <c r="B40" s="209"/>
      <c r="C40" s="209"/>
      <c r="D40" s="209"/>
      <c r="E40" s="7"/>
      <c r="F40" s="8"/>
      <c r="G40" s="3"/>
      <c r="H40" s="3"/>
    </row>
    <row r="41" spans="1:8" x14ac:dyDescent="0.3">
      <c r="A41" s="10"/>
      <c r="B41" s="10"/>
      <c r="C41" s="14"/>
      <c r="D41" s="14"/>
      <c r="E41" s="7"/>
      <c r="F41" s="8"/>
      <c r="G41" s="3"/>
      <c r="H41" s="3"/>
    </row>
    <row r="42" spans="1:8" x14ac:dyDescent="0.3">
      <c r="A42" s="10"/>
      <c r="B42" s="10"/>
      <c r="C42" s="14"/>
      <c r="D42" s="14"/>
      <c r="E42" s="7"/>
      <c r="F42" s="8"/>
      <c r="G42" s="3"/>
      <c r="H42" s="3"/>
    </row>
    <row r="43" spans="1:8" x14ac:dyDescent="0.3">
      <c r="A43" s="10"/>
      <c r="B43" s="10"/>
      <c r="C43" s="14"/>
      <c r="D43" s="14"/>
      <c r="E43" s="7"/>
      <c r="F43" s="1"/>
      <c r="G43" s="3"/>
      <c r="H43" s="3"/>
    </row>
    <row r="44" spans="1:8" x14ac:dyDescent="0.3">
      <c r="F44" s="4"/>
    </row>
  </sheetData>
  <mergeCells count="2">
    <mergeCell ref="A38:D38"/>
    <mergeCell ref="A40:D40"/>
  </mergeCells>
  <pageMargins left="0.7" right="0.7" top="0.75" bottom="0.75" header="0.3" footer="0.3"/>
  <pageSetup paperSize="9" scale="92" fitToHeight="8" orientation="landscape" horizontalDpi="0" verticalDpi="0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07D89BA67F925C43A4D60B968ABF36C9" ma:contentTypeVersion="1333" ma:contentTypeDescription="The base project type from which other project content types inherit their information." ma:contentTypeScope="" ma:versionID="926355401b6b85c1c18d13d1eafe5828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c1ec83e9f6a40a157e563a3ad7d409c0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default="UR-L1152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default="Loan Operation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46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03C7B316F2B32646A00F9D625A2EA352" ma:contentTypeVersion="1500" ma:contentTypeDescription="A content type to manage public (operations) IDB documents" ma:contentTypeScope="" ma:versionID="69a6caeb83f17867cece3939debab6c5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af62c7b587cf328f49e8cb040bb76c28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UR-L1152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default="Loan Operation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 - Simultaneous Disclosure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Uruguay</TermName>
          <TermId xmlns="http://schemas.microsoft.com/office/infopath/2007/PartnerControls">5d9b6fdd-d595-4446-a0eb-c14b465f6d0e</TermId>
        </TermInfo>
      </Terms>
    </ic46d7e087fd4a108fb86518ca413cc6>
    <IDBDocs_x0020_Number xmlns="cdc7663a-08f0-4737-9e8c-148ce897a09c" xsi:nil="true"/>
    <Division_x0020_or_x0020_Unit xmlns="cdc7663a-08f0-4737-9e8c-148ce897a09c">IFD/ICS</Division_x0020_or_x0020_Unit>
    <Fiscal_x0020_Year_x0020_IDB xmlns="cdc7663a-08f0-4737-9e8c-148ce897a09c" xsi:nil="true"/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 xsi:nil="true"/>
    <Phase xmlns="cdc7663a-08f0-4737-9e8c-148ce897a09c" xsi:nil="true"/>
    <Document_x0020_Author xmlns="cdc7663a-08f0-4737-9e8c-148ce897a09c">Hoffman, Nathalie Alexandra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E-GOVERNMENT</TermName>
          <TermId xmlns="http://schemas.microsoft.com/office/infopath/2007/PartnerControls">281505e9-fdf9-47b0-b36a-d5df63f0fdea</TermId>
        </TermInfo>
      </Terms>
    </b2ec7cfb18674cb8803df6b262e8b107>
    <Business_x0020_Area xmlns="cdc7663a-08f0-4737-9e8c-148ce897a09c" xsi:nil="true"/>
    <Key_x0020_Document xmlns="cdc7663a-08f0-4737-9e8c-148ce897a09c">false</Key_x0020_Document>
    <Document_x0020_Language_x0020_IDB xmlns="cdc7663a-08f0-4737-9e8c-148ce897a09c">English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Related_x0020_SisCor_x0020_Number xmlns="cdc7663a-08f0-4737-9e8c-148ce897a09c" xsi:nil="true"/>
    <TaxCatchAll xmlns="cdc7663a-08f0-4737-9e8c-148ce897a09c">
      <Value>41</Value>
      <Value>40</Value>
      <Value>32</Value>
      <Value>30</Value>
      <Value>1</Value>
    </TaxCatchAll>
    <Operation_x0020_Type xmlns="cdc7663a-08f0-4737-9e8c-148ce897a09c">Loan Operation</Operation_x0020_Type>
    <Package_x0020_Code xmlns="cdc7663a-08f0-4737-9e8c-148ce897a09c" xsi:nil="true"/>
    <Identifier xmlns="cdc7663a-08f0-4737-9e8c-148ce897a09c" xsi:nil="true"/>
    <Project_x0020_Number xmlns="cdc7663a-08f0-4737-9e8c-148ce897a09c">UR-L1152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REFORM / MODERNIZATION OF THE STATE</TermName>
          <TermId xmlns="http://schemas.microsoft.com/office/infopath/2007/PartnerControls">c8fda4a7-691a-4c65-b227-9825197b5cd2</TermId>
        </TermInfo>
      </Terms>
    </nddeef1749674d76abdbe4b239a70bc6>
    <Record_x0020_Number xmlns="cdc7663a-08f0-4737-9e8c-148ce897a09c">R0002959540</Record_x0020_Number>
    <_dlc_DocId xmlns="cdc7663a-08f0-4737-9e8c-148ce897a09c">EZSHARE-716771216-33</_dlc_DocId>
    <_dlc_DocIdUrl xmlns="cdc7663a-08f0-4737-9e8c-148ce897a09c">
      <Url>https://idbg.sharepoint.com/teams/EZ-UR-LON/UR-L1152/_layouts/15/DocIdRedir.aspx?ID=EZSHARE-716771216-33</Url>
      <Description>EZSHARE-716771216-33</Description>
    </_dlc_DocIdUrl>
    <Disclosure_x0020_Activity xmlns="cdc7663a-08f0-4737-9e8c-148ce897a09c">Loan Proposal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7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8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Props1.xml><?xml version="1.0" encoding="utf-8"?>
<ds:datastoreItem xmlns:ds="http://schemas.openxmlformats.org/officeDocument/2006/customXml" ds:itemID="{797E5396-30E0-4D4E-BFBF-0CE1A2152401}"/>
</file>

<file path=customXml/itemProps2.xml><?xml version="1.0" encoding="utf-8"?>
<ds:datastoreItem xmlns:ds="http://schemas.openxmlformats.org/officeDocument/2006/customXml" ds:itemID="{B92307BD-8A11-4732-A3CC-A9F6D43E7978}"/>
</file>

<file path=customXml/itemProps3.xml><?xml version="1.0" encoding="utf-8"?>
<ds:datastoreItem xmlns:ds="http://schemas.openxmlformats.org/officeDocument/2006/customXml" ds:itemID="{02D1ED34-F4CA-4CDA-AF5F-EBBB94910A6F}"/>
</file>

<file path=customXml/itemProps4.xml><?xml version="1.0" encoding="utf-8"?>
<ds:datastoreItem xmlns:ds="http://schemas.openxmlformats.org/officeDocument/2006/customXml" ds:itemID="{4BFBAE50-9F77-4D70-9DC3-289CE592686E}"/>
</file>

<file path=customXml/itemProps5.xml><?xml version="1.0" encoding="utf-8"?>
<ds:datastoreItem xmlns:ds="http://schemas.openxmlformats.org/officeDocument/2006/customXml" ds:itemID="{7B794F78-80AA-45BE-9216-9EACC6BFDC27}"/>
</file>

<file path=customXml/itemProps6.xml><?xml version="1.0" encoding="utf-8"?>
<ds:datastoreItem xmlns:ds="http://schemas.openxmlformats.org/officeDocument/2006/customXml" ds:itemID="{352AC8E1-9B16-40D5-9908-C82F8284E614}"/>
</file>

<file path=customXml/itemProps7.xml><?xml version="1.0" encoding="utf-8"?>
<ds:datastoreItem xmlns:ds="http://schemas.openxmlformats.org/officeDocument/2006/customXml" ds:itemID="{D7139B0E-EA84-49E6-91CD-97C491561EE3}"/>
</file>

<file path=customXml/itemProps8.xml><?xml version="1.0" encoding="utf-8"?>
<ds:datastoreItem xmlns:ds="http://schemas.openxmlformats.org/officeDocument/2006/customXml" ds:itemID="{4AAC6B76-6CFB-45F8-AA19-6C6A9CB355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Presupuesto Detallado PEP</vt:lpstr>
      <vt:lpstr>Referencias para PTO</vt:lpstr>
      <vt:lpstr>'Presupuesto Detallado PEP'!Print_Area</vt:lpstr>
      <vt:lpstr>'Referencias para PTO'!Print_Area</vt:lpstr>
      <vt:lpstr>'Presupuesto Detallado PEP'!Print_Titles</vt:lpstr>
    </vt:vector>
  </TitlesOfParts>
  <Company>Inter-American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ROBERTOFE</dc:creator>
  <cp:keywords/>
  <cp:lastModifiedBy>Rojas Gonzalez, Sonia Amalia</cp:lastModifiedBy>
  <cp:lastPrinted>2012-04-16T13:26:07Z</cp:lastPrinted>
  <dcterms:created xsi:type="dcterms:W3CDTF">2012-04-12T11:44:38Z</dcterms:created>
  <dcterms:modified xsi:type="dcterms:W3CDTF">2019-05-30T15:15:27Z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TaxKeyword">
    <vt:lpwstr/>
  </property>
  <property fmtid="{D5CDD505-2E9C-101B-9397-08002B2CF9AE}" pid="4" name="TaxKeywordTaxHTField">
    <vt:lpwstr/>
  </property>
  <property fmtid="{D5CDD505-2E9C-101B-9397-08002B2CF9AE}" pid="5" name="Series Operations IDB">
    <vt:lpwstr/>
  </property>
  <property fmtid="{D5CDD505-2E9C-101B-9397-08002B2CF9AE}" pid="6" name="Sub-Sector">
    <vt:lpwstr>41;#E-GOVERNMENT|281505e9-fdf9-47b0-b36a-d5df63f0fdea</vt:lpwstr>
  </property>
  <property fmtid="{D5CDD505-2E9C-101B-9397-08002B2CF9AE}" pid="7" name="Fund IDB">
    <vt:lpwstr>30;#ORC|c028a4b2-ad8b-4cf4-9cac-a2ae6a778e23</vt:lpwstr>
  </property>
  <property fmtid="{D5CDD505-2E9C-101B-9397-08002B2CF9AE}" pid="8" name="Country">
    <vt:lpwstr>32;#Uruguay|5d9b6fdd-d595-4446-a0eb-c14b465f6d0e</vt:lpwstr>
  </property>
  <property fmtid="{D5CDD505-2E9C-101B-9397-08002B2CF9AE}" pid="9" name="Sector IDB">
    <vt:lpwstr>40;#REFORM / MODERNIZATION OF THE STATE|c8fda4a7-691a-4c65-b227-9825197b5cd2</vt:lpwstr>
  </property>
  <property fmtid="{D5CDD505-2E9C-101B-9397-08002B2CF9AE}" pid="10" name="Function Operations IDB">
    <vt:lpwstr>1;#Project Preparation, Planning and Design|29ca0c72-1fc4-435f-a09c-28585cb5eac9</vt:lpwstr>
  </property>
  <property fmtid="{D5CDD505-2E9C-101B-9397-08002B2CF9AE}" pid="11" name="_dlc_DocIdItemGuid">
    <vt:lpwstr>561fce81-8180-4437-9c26-f92fd2db6b6b</vt:lpwstr>
  </property>
  <property fmtid="{D5CDD505-2E9C-101B-9397-08002B2CF9AE}" pid="12" name="Disclosure Activity">
    <vt:lpwstr>Loan Proposal</vt:lpwstr>
  </property>
  <property fmtid="{D5CDD505-2E9C-101B-9397-08002B2CF9AE}" pid="13" name="ContentTypeId">
    <vt:lpwstr>0x0101001A458A224826124E8B45B1D613300CFC0003C7B316F2B32646A00F9D625A2EA352</vt:lpwstr>
  </property>
</Properties>
</file>