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CCS-CCO\CCS CCO\FCS\Líneas de Inversión POA 2018\IDEAM\Documentos finales remitidos por IDEAM\"/>
    </mc:Choice>
  </mc:AlternateContent>
  <xr:revisionPtr revIDLastSave="0" documentId="13_ncr:1_{AFB4A935-F390-4C39-BFB5-A846E47EA8AC}" xr6:coauthVersionLast="37" xr6:coauthVersionMax="37" xr10:uidLastSave="{00000000-0000-0000-0000-000000000000}"/>
  <bookViews>
    <workbookView xWindow="0" yWindow="0" windowWidth="23040" windowHeight="9000" xr2:uid="{00000000-000D-0000-FFFF-FFFF00000000}"/>
  </bookViews>
  <sheets>
    <sheet name="Plan Financiero (2)" sheetId="1" r:id="rId1"/>
  </sheets>
  <definedNames>
    <definedName name="_xlnm._FilterDatabase" localSheetId="0" hidden="1">'Plan Financiero (2)'!$A$3:$J$29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I23" i="1"/>
  <c r="H23" i="1"/>
  <c r="G23" i="1"/>
  <c r="F23" i="1"/>
  <c r="E23" i="1"/>
  <c r="J22" i="1"/>
  <c r="B22" i="1"/>
  <c r="J21" i="1"/>
  <c r="B21" i="1"/>
  <c r="J20" i="1"/>
  <c r="B20" i="1"/>
  <c r="J19" i="1"/>
  <c r="B19" i="1"/>
  <c r="J18" i="1"/>
  <c r="B18" i="1"/>
  <c r="I17" i="1"/>
  <c r="H17" i="1"/>
  <c r="G17" i="1"/>
  <c r="F17" i="1"/>
  <c r="E17" i="1"/>
  <c r="J16" i="1"/>
  <c r="B16" i="1"/>
  <c r="J15" i="1"/>
  <c r="B15" i="1"/>
  <c r="B14" i="1"/>
  <c r="I13" i="1"/>
  <c r="H13" i="1"/>
  <c r="G13" i="1"/>
  <c r="F13" i="1"/>
  <c r="E13" i="1"/>
  <c r="J12" i="1"/>
  <c r="B12" i="1"/>
  <c r="J11" i="1"/>
  <c r="B11" i="1"/>
  <c r="J10" i="1"/>
  <c r="B10" i="1"/>
  <c r="J9" i="1"/>
  <c r="B9" i="1"/>
  <c r="J8" i="1"/>
  <c r="B8" i="1"/>
  <c r="J7" i="1"/>
  <c r="B7" i="1"/>
  <c r="J6" i="1"/>
  <c r="B6" i="1"/>
  <c r="I5" i="1"/>
  <c r="H5" i="1"/>
  <c r="G5" i="1"/>
  <c r="F5" i="1"/>
  <c r="E5" i="1"/>
  <c r="G4" i="1"/>
  <c r="H4" i="1" l="1"/>
  <c r="I4" i="1"/>
  <c r="F4" i="1"/>
  <c r="E4" i="1"/>
  <c r="J23" i="1"/>
  <c r="J17" i="1"/>
  <c r="J5" i="1"/>
  <c r="J13" i="1"/>
  <c r="J4" i="1" l="1"/>
</calcChain>
</file>

<file path=xl/sharedStrings.xml><?xml version="1.0" encoding="utf-8"?>
<sst xmlns="http://schemas.openxmlformats.org/spreadsheetml/2006/main" count="54" uniqueCount="39">
  <si>
    <t>Nombre de tarea</t>
  </si>
  <si>
    <t>Duración</t>
  </si>
  <si>
    <t>Comienzo</t>
  </si>
  <si>
    <t>Fin</t>
  </si>
  <si>
    <t>2019-Q I</t>
  </si>
  <si>
    <t>2019-Q II</t>
  </si>
  <si>
    <t>2019-Q III</t>
  </si>
  <si>
    <t>2019-Q IV</t>
  </si>
  <si>
    <t>2020-Q I</t>
  </si>
  <si>
    <t>total</t>
  </si>
  <si>
    <t>Inversión 3 Creación de capacidades para el MRV (Monitoreo, Reporte y Verificación) del sector AFOLU (Agriculture, Forestry and Other Land Use) a 2030.</t>
  </si>
  <si>
    <t>260 días</t>
  </si>
  <si>
    <t>mié 2/01/19</t>
  </si>
  <si>
    <t>mar 31/12/19</t>
  </si>
  <si>
    <t xml:space="preserve">1. Monitoreo y reporte de las emisiones GEI </t>
  </si>
  <si>
    <t>Reporte de la Superficie de Bosque natural elaborado</t>
  </si>
  <si>
    <t>Reporte de la Superficie deforestada  en Colombia elaborado</t>
  </si>
  <si>
    <t xml:space="preserve">Reportes trimestrales de AT-D  incluyendo el análisis de causas y agentes de deforestación publicados </t>
  </si>
  <si>
    <t>Mapa de Coberturas de la Tierra 2016, al menos para las seis categorías IPCC elaborado</t>
  </si>
  <si>
    <t>Programa nacional de investigación para el mejoramiento continuo de las estimaciones de emisiones del módulo agropecuario del sector AFOLU diseñado</t>
  </si>
  <si>
    <t xml:space="preserve">Reporte de emisiones bajo nivel 2 de la categoría 3A2 y 3C6 desarrollado. </t>
  </si>
  <si>
    <t>Base de datos de las estimaciones de los contenidos de carbono almacenados en coberturas boscosas y no-boscosas generadas</t>
  </si>
  <si>
    <t xml:space="preserve">2. Modelación y escenarios de emisiones de GEI </t>
  </si>
  <si>
    <t xml:space="preserve">Arreglos institucionales para  el monitoreo de emisiones de las fuentes agropecuarias del sector AFOLU </t>
  </si>
  <si>
    <t>Proyecciones de las emisiones categorías claves espacialmente explicita o referida elaborado</t>
  </si>
  <si>
    <t xml:space="preserve">Modelación piloto espacialmente explicita en dos regiones del país  de las principales fuentes de emisión GEI del sector AFOLU generada </t>
  </si>
  <si>
    <t>Equipos de cómputo de alto desempeño para procesamiento digital de imágenes adquirido</t>
  </si>
  <si>
    <t xml:space="preserve">Módulo de contabilidad de cambio climático integrado al sistema RENARE y articulado con REDD+ </t>
  </si>
  <si>
    <t xml:space="preserve">Publicaciones técnicas o científicas de la información impresas </t>
  </si>
  <si>
    <t xml:space="preserve">Plataforma de divulgación de la información de monitoreo forestal desarrollada </t>
  </si>
  <si>
    <t xml:space="preserve">Algoritmos de procesamiento de imágenes de satélite </t>
  </si>
  <si>
    <t>Actividad 4.1. Auditoría externa</t>
  </si>
  <si>
    <t>33 días</t>
  </si>
  <si>
    <t>Actividad 4.2. Evaluación final</t>
  </si>
  <si>
    <t>Actividad 4.3. Administración financiera y gestión de adquisiciones</t>
  </si>
  <si>
    <t>Actividad 4.4. Gastos financieros</t>
  </si>
  <si>
    <t>Actividad 4.5. Gastos de viaje</t>
  </si>
  <si>
    <t>Actividad 4.7 Unidad de gestión y seguimiento</t>
  </si>
  <si>
    <t xml:space="preserve">Componente 4. Administración, Monitoreo y aditoria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</si>
</sst>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164" formatCode="&quot;$&quot;\ #,##0_);[Red]\(&quot;$&quot;\ #,##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63636"/>
      <name val="Segoe UI"/>
      <family val="2"/>
    </font>
    <font>
      <sz val="10"/>
      <color rgb="FF36363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6" fontId="4" fillId="3" borderId="1" xfId="0" applyNumberFormat="1" applyFont="1" applyFill="1" applyBorder="1" applyAlignment="1">
      <alignment horizontal="center" vertical="center" wrapText="1"/>
    </xf>
    <xf numFmtId="6" fontId="4" fillId="3" borderId="1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6" fontId="4" fillId="4" borderId="1" xfId="0" applyNumberFormat="1" applyFont="1" applyFill="1" applyBorder="1" applyAlignment="1">
      <alignment horizontal="center" vertical="center" wrapText="1"/>
    </xf>
    <xf numFmtId="6" fontId="4" fillId="4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6" fontId="5" fillId="0" borderId="1" xfId="0" applyNumberFormat="1" applyFont="1" applyFill="1" applyBorder="1" applyAlignment="1">
      <alignment horizontal="center" vertical="center" wrapText="1"/>
    </xf>
    <xf numFmtId="6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5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6" fontId="6" fillId="0" borderId="0" xfId="0" applyNumberFormat="1" applyFont="1" applyAlignment="1">
      <alignment horizontal="right" vertical="center"/>
    </xf>
    <xf numFmtId="3" fontId="0" fillId="0" borderId="0" xfId="0" applyNumberFormat="1"/>
    <xf numFmtId="0" fontId="0" fillId="0" borderId="0" xfId="0" applyAlignment="1">
      <alignment horizontal="right"/>
    </xf>
    <xf numFmtId="0" fontId="8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9"/>
  <sheetViews>
    <sheetView tabSelected="1" zoomScale="85" zoomScaleNormal="85" zoomScalePageLayoutView="20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J4" sqref="J4"/>
    </sheetView>
  </sheetViews>
  <sheetFormatPr baseColWidth="10" defaultColWidth="65.88671875" defaultRowHeight="14.4" x14ac:dyDescent="0.3"/>
  <cols>
    <col min="2" max="2" width="10.33203125" style="30" bestFit="1" customWidth="1"/>
    <col min="3" max="3" width="12.33203125" bestFit="1" customWidth="1"/>
    <col min="4" max="4" width="12.6640625" bestFit="1" customWidth="1"/>
    <col min="5" max="5" width="13.109375" style="5" bestFit="1" customWidth="1"/>
    <col min="6" max="6" width="13.5546875" style="5" bestFit="1" customWidth="1"/>
    <col min="7" max="8" width="14.109375" style="5" bestFit="1" customWidth="1"/>
    <col min="9" max="9" width="13.109375" style="5" bestFit="1" customWidth="1"/>
    <col min="10" max="10" width="12" style="31" bestFit="1" customWidth="1"/>
  </cols>
  <sheetData>
    <row r="3" spans="1:10" s="5" customFormat="1" x14ac:dyDescent="0.3">
      <c r="A3" s="1" t="s">
        <v>0</v>
      </c>
      <c r="B3" s="2" t="s">
        <v>1</v>
      </c>
      <c r="C3" s="1" t="s">
        <v>2</v>
      </c>
      <c r="D3" s="1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s="10" customFormat="1" ht="43.2" x14ac:dyDescent="0.3">
      <c r="A4" s="6" t="s">
        <v>10</v>
      </c>
      <c r="B4" s="7" t="s">
        <v>11</v>
      </c>
      <c r="C4" s="6" t="s">
        <v>12</v>
      </c>
      <c r="D4" s="6" t="s">
        <v>13</v>
      </c>
      <c r="E4" s="8">
        <f t="shared" ref="E4:I4" si="0">+E5+E13+E17+E23</f>
        <v>1030693.75</v>
      </c>
      <c r="F4" s="8">
        <f t="shared" si="0"/>
        <v>680735.75</v>
      </c>
      <c r="G4" s="8">
        <f t="shared" si="0"/>
        <v>307719.75</v>
      </c>
      <c r="H4" s="8">
        <f t="shared" si="0"/>
        <v>129000</v>
      </c>
      <c r="I4" s="8">
        <f t="shared" si="0"/>
        <v>844083.75</v>
      </c>
      <c r="J4" s="9">
        <f>+J5+J13+J17+J23</f>
        <v>2992233</v>
      </c>
    </row>
    <row r="5" spans="1:10" s="10" customFormat="1" x14ac:dyDescent="0.3">
      <c r="A5" s="11" t="s">
        <v>14</v>
      </c>
      <c r="B5" s="12" t="s">
        <v>11</v>
      </c>
      <c r="C5" s="11" t="s">
        <v>12</v>
      </c>
      <c r="D5" s="11" t="s">
        <v>13</v>
      </c>
      <c r="E5" s="13">
        <f t="shared" ref="E5:I5" si="1">SUM(E6:E12)</f>
        <v>328561</v>
      </c>
      <c r="F5" s="13">
        <f t="shared" si="1"/>
        <v>431402</v>
      </c>
      <c r="G5" s="13">
        <f t="shared" si="1"/>
        <v>224386</v>
      </c>
      <c r="H5" s="13">
        <f t="shared" si="1"/>
        <v>129000</v>
      </c>
      <c r="I5" s="13">
        <f t="shared" si="1"/>
        <v>378927</v>
      </c>
      <c r="J5" s="14">
        <f>SUM(J6:J12)</f>
        <v>1492276</v>
      </c>
    </row>
    <row r="6" spans="1:10" s="20" customFormat="1" x14ac:dyDescent="0.3">
      <c r="A6" s="15" t="s">
        <v>15</v>
      </c>
      <c r="B6" s="16" t="str">
        <f t="shared" ref="B6:B12" si="2">+CONCATENATE(D6-C6," días")</f>
        <v>91 días</v>
      </c>
      <c r="C6" s="17">
        <v>43617</v>
      </c>
      <c r="D6" s="17">
        <v>43708</v>
      </c>
      <c r="E6" s="18">
        <v>0</v>
      </c>
      <c r="F6" s="18">
        <v>0</v>
      </c>
      <c r="G6" s="18">
        <v>143750</v>
      </c>
      <c r="H6" s="18">
        <v>0</v>
      </c>
      <c r="I6" s="18">
        <v>0</v>
      </c>
      <c r="J6" s="19">
        <f t="shared" ref="J6:J11" si="3">SUM(E6:I6)</f>
        <v>143750</v>
      </c>
    </row>
    <row r="7" spans="1:10" s="20" customFormat="1" x14ac:dyDescent="0.3">
      <c r="A7" s="15" t="s">
        <v>16</v>
      </c>
      <c r="B7" s="16" t="str">
        <f t="shared" si="2"/>
        <v>363 días</v>
      </c>
      <c r="C7" s="17">
        <v>43467</v>
      </c>
      <c r="D7" s="17">
        <v>43830</v>
      </c>
      <c r="E7" s="18">
        <v>191600</v>
      </c>
      <c r="F7" s="18">
        <v>0</v>
      </c>
      <c r="G7" s="18">
        <v>0</v>
      </c>
      <c r="H7" s="18">
        <v>0</v>
      </c>
      <c r="I7" s="18">
        <v>31961</v>
      </c>
      <c r="J7" s="19">
        <f t="shared" si="3"/>
        <v>223561</v>
      </c>
    </row>
    <row r="8" spans="1:10" s="20" customFormat="1" ht="28.8" x14ac:dyDescent="0.3">
      <c r="A8" s="15" t="s">
        <v>17</v>
      </c>
      <c r="B8" s="16" t="str">
        <f t="shared" si="2"/>
        <v>88 días</v>
      </c>
      <c r="C8" s="17">
        <v>43467</v>
      </c>
      <c r="D8" s="17">
        <v>43555</v>
      </c>
      <c r="E8" s="18">
        <v>36961</v>
      </c>
      <c r="F8" s="18">
        <v>0</v>
      </c>
      <c r="G8" s="18">
        <v>0</v>
      </c>
      <c r="H8" s="18">
        <v>0</v>
      </c>
      <c r="I8" s="18">
        <v>0</v>
      </c>
      <c r="J8" s="19">
        <f t="shared" si="3"/>
        <v>36961</v>
      </c>
    </row>
    <row r="9" spans="1:10" s="20" customFormat="1" ht="28.8" x14ac:dyDescent="0.3">
      <c r="A9" s="15" t="s">
        <v>18</v>
      </c>
      <c r="B9" s="16" t="str">
        <f t="shared" si="2"/>
        <v>88 días</v>
      </c>
      <c r="C9" s="17">
        <v>43467</v>
      </c>
      <c r="D9" s="17">
        <v>43555</v>
      </c>
      <c r="E9" s="18">
        <v>100000</v>
      </c>
      <c r="F9" s="18">
        <v>0</v>
      </c>
      <c r="G9" s="18">
        <v>0</v>
      </c>
      <c r="H9" s="18">
        <v>0</v>
      </c>
      <c r="I9" s="18">
        <v>47579</v>
      </c>
      <c r="J9" s="19">
        <f t="shared" si="3"/>
        <v>147579</v>
      </c>
    </row>
    <row r="10" spans="1:10" s="20" customFormat="1" ht="43.2" x14ac:dyDescent="0.3">
      <c r="A10" s="15" t="s">
        <v>19</v>
      </c>
      <c r="B10" s="16" t="str">
        <f t="shared" si="2"/>
        <v>121 días</v>
      </c>
      <c r="C10" s="17">
        <v>43709</v>
      </c>
      <c r="D10" s="17">
        <v>43830</v>
      </c>
      <c r="E10" s="18">
        <v>0</v>
      </c>
      <c r="F10" s="18">
        <v>0</v>
      </c>
      <c r="G10" s="18">
        <v>0</v>
      </c>
      <c r="H10" s="18">
        <v>29000</v>
      </c>
      <c r="I10" s="18">
        <v>0</v>
      </c>
      <c r="J10" s="19">
        <f t="shared" si="3"/>
        <v>29000</v>
      </c>
    </row>
    <row r="11" spans="1:10" s="20" customFormat="1" x14ac:dyDescent="0.3">
      <c r="A11" s="15" t="s">
        <v>20</v>
      </c>
      <c r="B11" s="16" t="str">
        <f t="shared" si="2"/>
        <v>91 días</v>
      </c>
      <c r="C11" s="17">
        <v>43739</v>
      </c>
      <c r="D11" s="17">
        <v>43830</v>
      </c>
      <c r="E11" s="18">
        <v>0</v>
      </c>
      <c r="F11" s="18">
        <v>0</v>
      </c>
      <c r="G11" s="18">
        <v>0</v>
      </c>
      <c r="H11" s="18">
        <v>100000</v>
      </c>
      <c r="I11" s="18">
        <v>49000</v>
      </c>
      <c r="J11" s="19">
        <f t="shared" si="3"/>
        <v>149000</v>
      </c>
    </row>
    <row r="12" spans="1:10" s="20" customFormat="1" ht="28.8" x14ac:dyDescent="0.3">
      <c r="A12" s="15" t="s">
        <v>21</v>
      </c>
      <c r="B12" s="16" t="str">
        <f t="shared" si="2"/>
        <v>274 días</v>
      </c>
      <c r="C12" s="17">
        <v>43556</v>
      </c>
      <c r="D12" s="17">
        <v>43830</v>
      </c>
      <c r="E12" s="18">
        <v>0</v>
      </c>
      <c r="F12" s="18">
        <v>431402</v>
      </c>
      <c r="G12" s="18">
        <v>80636</v>
      </c>
      <c r="H12" s="21">
        <v>0</v>
      </c>
      <c r="I12" s="18">
        <v>250387</v>
      </c>
      <c r="J12" s="19">
        <f>SUM(E12:I12)</f>
        <v>762425</v>
      </c>
    </row>
    <row r="13" spans="1:10" x14ac:dyDescent="0.3">
      <c r="A13" s="11" t="s">
        <v>22</v>
      </c>
      <c r="B13" s="12"/>
      <c r="C13" s="11" t="s">
        <v>12</v>
      </c>
      <c r="D13" s="11" t="s">
        <v>13</v>
      </c>
      <c r="E13" s="13">
        <f>+SUM(E14:E16)</f>
        <v>183000</v>
      </c>
      <c r="F13" s="13">
        <f t="shared" ref="F13:J13" si="4">+SUM(F14:F16)</f>
        <v>90000</v>
      </c>
      <c r="G13" s="13">
        <f t="shared" si="4"/>
        <v>0</v>
      </c>
      <c r="H13" s="13">
        <f t="shared" si="4"/>
        <v>0</v>
      </c>
      <c r="I13" s="13">
        <f t="shared" si="4"/>
        <v>66610</v>
      </c>
      <c r="J13" s="14">
        <f t="shared" si="4"/>
        <v>339610</v>
      </c>
    </row>
    <row r="14" spans="1:10" s="24" customFormat="1" ht="28.8" x14ac:dyDescent="0.3">
      <c r="A14" s="15" t="s">
        <v>23</v>
      </c>
      <c r="B14" s="16" t="str">
        <f>+CONCATENATE(D14-C14," días")</f>
        <v>88 días</v>
      </c>
      <c r="C14" s="17">
        <v>43467</v>
      </c>
      <c r="D14" s="17">
        <v>43555</v>
      </c>
      <c r="E14" s="22">
        <v>74000</v>
      </c>
      <c r="F14" s="22">
        <v>0</v>
      </c>
      <c r="G14" s="23">
        <v>0</v>
      </c>
      <c r="H14" s="22">
        <v>0</v>
      </c>
      <c r="I14" s="22">
        <v>0</v>
      </c>
      <c r="J14" s="19">
        <v>74000</v>
      </c>
    </row>
    <row r="15" spans="1:10" s="24" customFormat="1" ht="28.8" x14ac:dyDescent="0.3">
      <c r="A15" s="15" t="s">
        <v>24</v>
      </c>
      <c r="B15" s="16" t="str">
        <f t="shared" ref="B15:B22" si="5">+CONCATENATE(D15-C15," días")</f>
        <v>179 días</v>
      </c>
      <c r="C15" s="17">
        <v>43467</v>
      </c>
      <c r="D15" s="17">
        <v>43646</v>
      </c>
      <c r="E15" s="22">
        <v>0</v>
      </c>
      <c r="F15" s="22">
        <v>90000</v>
      </c>
      <c r="G15" s="22">
        <v>0</v>
      </c>
      <c r="H15" s="22">
        <v>0</v>
      </c>
      <c r="I15" s="22">
        <v>26610</v>
      </c>
      <c r="J15" s="19">
        <f>SUM(E15:I15)</f>
        <v>116610</v>
      </c>
    </row>
    <row r="16" spans="1:10" s="24" customFormat="1" ht="28.8" x14ac:dyDescent="0.3">
      <c r="A16" s="15" t="s">
        <v>25</v>
      </c>
      <c r="B16" s="16" t="str">
        <f t="shared" si="5"/>
        <v>241 días</v>
      </c>
      <c r="C16" s="17">
        <v>43467</v>
      </c>
      <c r="D16" s="17">
        <v>43708</v>
      </c>
      <c r="E16" s="22">
        <v>109000</v>
      </c>
      <c r="F16" s="22">
        <v>0</v>
      </c>
      <c r="G16" s="22">
        <v>0</v>
      </c>
      <c r="H16" s="22">
        <v>0</v>
      </c>
      <c r="I16" s="22">
        <v>40000</v>
      </c>
      <c r="J16" s="19">
        <f>SUM(E16:I16)</f>
        <v>149000</v>
      </c>
    </row>
    <row r="17" spans="1:10" s="10" customFormat="1" x14ac:dyDescent="0.3">
      <c r="A17" s="11"/>
      <c r="B17" s="12"/>
      <c r="C17" s="11" t="s">
        <v>12</v>
      </c>
      <c r="D17" s="11" t="s">
        <v>13</v>
      </c>
      <c r="E17" s="13">
        <f>+SUM(E18:E22)</f>
        <v>435800</v>
      </c>
      <c r="F17" s="13">
        <f t="shared" ref="F17:J17" si="6">+SUM(F18:F22)</f>
        <v>76000</v>
      </c>
      <c r="G17" s="13">
        <f t="shared" si="6"/>
        <v>0</v>
      </c>
      <c r="H17" s="13">
        <f t="shared" si="6"/>
        <v>0</v>
      </c>
      <c r="I17" s="13">
        <f t="shared" si="6"/>
        <v>184400</v>
      </c>
      <c r="J17" s="14">
        <f t="shared" si="6"/>
        <v>696200</v>
      </c>
    </row>
    <row r="18" spans="1:10" s="24" customFormat="1" ht="28.8" x14ac:dyDescent="0.3">
      <c r="A18" s="15" t="s">
        <v>26</v>
      </c>
      <c r="B18" s="16" t="str">
        <f t="shared" si="5"/>
        <v>179 días</v>
      </c>
      <c r="C18" s="17">
        <v>43467</v>
      </c>
      <c r="D18" s="17">
        <v>43646</v>
      </c>
      <c r="E18" s="18">
        <v>55800</v>
      </c>
      <c r="F18" s="18">
        <v>71000</v>
      </c>
      <c r="G18" s="18">
        <v>0</v>
      </c>
      <c r="H18" s="18">
        <v>0</v>
      </c>
      <c r="I18" s="18">
        <v>0</v>
      </c>
      <c r="J18" s="19">
        <f>+SUM(E18:I18)</f>
        <v>126800</v>
      </c>
    </row>
    <row r="19" spans="1:10" s="24" customFormat="1" ht="28.8" x14ac:dyDescent="0.3">
      <c r="A19" s="15" t="s">
        <v>27</v>
      </c>
      <c r="B19" s="16" t="str">
        <f t="shared" si="5"/>
        <v>88 días</v>
      </c>
      <c r="C19" s="17">
        <v>43467</v>
      </c>
      <c r="D19" s="17">
        <v>43555</v>
      </c>
      <c r="E19" s="18">
        <v>200000</v>
      </c>
      <c r="F19" s="18">
        <v>0</v>
      </c>
      <c r="G19" s="18">
        <v>0</v>
      </c>
      <c r="H19" s="18">
        <v>0</v>
      </c>
      <c r="I19" s="18">
        <v>100000</v>
      </c>
      <c r="J19" s="19">
        <f t="shared" ref="J19:J22" si="7">+SUM(E19:I19)</f>
        <v>300000</v>
      </c>
    </row>
    <row r="20" spans="1:10" s="24" customFormat="1" x14ac:dyDescent="0.3">
      <c r="A20" s="15" t="s">
        <v>28</v>
      </c>
      <c r="B20" s="16" t="str">
        <f t="shared" si="5"/>
        <v>274 días</v>
      </c>
      <c r="C20" s="17">
        <v>43556</v>
      </c>
      <c r="D20" s="17">
        <v>43830</v>
      </c>
      <c r="E20" s="18">
        <v>0</v>
      </c>
      <c r="F20" s="18">
        <v>5000</v>
      </c>
      <c r="G20" s="18">
        <v>0</v>
      </c>
      <c r="H20" s="18">
        <v>0</v>
      </c>
      <c r="I20" s="18">
        <v>15000</v>
      </c>
      <c r="J20" s="19">
        <f t="shared" si="7"/>
        <v>20000</v>
      </c>
    </row>
    <row r="21" spans="1:10" s="24" customFormat="1" ht="28.8" x14ac:dyDescent="0.3">
      <c r="A21" s="15" t="s">
        <v>29</v>
      </c>
      <c r="B21" s="16" t="str">
        <f t="shared" si="5"/>
        <v>88 días</v>
      </c>
      <c r="C21" s="17">
        <v>43467</v>
      </c>
      <c r="D21" s="17">
        <v>43555</v>
      </c>
      <c r="E21" s="18">
        <v>150000</v>
      </c>
      <c r="F21" s="18">
        <v>0</v>
      </c>
      <c r="G21" s="18">
        <v>0</v>
      </c>
      <c r="H21" s="18">
        <v>0</v>
      </c>
      <c r="I21" s="18">
        <v>45400</v>
      </c>
      <c r="J21" s="19">
        <f t="shared" si="7"/>
        <v>195400</v>
      </c>
    </row>
    <row r="22" spans="1:10" s="24" customFormat="1" x14ac:dyDescent="0.3">
      <c r="A22" s="15" t="s">
        <v>30</v>
      </c>
      <c r="B22" s="16" t="str">
        <f t="shared" si="5"/>
        <v>88 días</v>
      </c>
      <c r="C22" s="17">
        <v>43467</v>
      </c>
      <c r="D22" s="17">
        <v>43555</v>
      </c>
      <c r="E22" s="18">
        <v>30000</v>
      </c>
      <c r="F22" s="18">
        <v>0</v>
      </c>
      <c r="G22" s="18">
        <v>0</v>
      </c>
      <c r="H22" s="18">
        <v>0</v>
      </c>
      <c r="I22" s="18">
        <v>24000</v>
      </c>
      <c r="J22" s="19">
        <f t="shared" si="7"/>
        <v>54000</v>
      </c>
    </row>
    <row r="23" spans="1:10" s="10" customFormat="1" x14ac:dyDescent="0.3">
      <c r="A23" s="32" t="s">
        <v>38</v>
      </c>
      <c r="B23" s="12" t="s">
        <v>11</v>
      </c>
      <c r="C23" s="11" t="s">
        <v>12</v>
      </c>
      <c r="D23" s="11" t="s">
        <v>13</v>
      </c>
      <c r="E23" s="13">
        <f>SUM(E24:E29)</f>
        <v>83332.75</v>
      </c>
      <c r="F23" s="13">
        <f>SUM(F24:F29)</f>
        <v>83333.75</v>
      </c>
      <c r="G23" s="13">
        <f>SUM(G24:G29)</f>
        <v>83333.75</v>
      </c>
      <c r="H23" s="13">
        <f>SUM(H24:H29)</f>
        <v>0</v>
      </c>
      <c r="I23" s="14">
        <f>SUM(I24:I29)</f>
        <v>214146.75</v>
      </c>
      <c r="J23" s="14">
        <f t="shared" ref="J23:J29" si="8">SUM(E23:I23)</f>
        <v>464147</v>
      </c>
    </row>
    <row r="24" spans="1:10" x14ac:dyDescent="0.3">
      <c r="A24" s="25" t="s">
        <v>31</v>
      </c>
      <c r="B24" s="26" t="s">
        <v>32</v>
      </c>
      <c r="C24" s="17">
        <v>43832</v>
      </c>
      <c r="D24" s="17">
        <v>43889</v>
      </c>
      <c r="E24" s="27">
        <v>0</v>
      </c>
      <c r="F24" s="27">
        <v>0</v>
      </c>
      <c r="G24" s="27">
        <v>0</v>
      </c>
      <c r="H24" s="27">
        <v>0</v>
      </c>
      <c r="I24" s="28">
        <v>40000</v>
      </c>
      <c r="J24" s="29">
        <f t="shared" si="8"/>
        <v>40000</v>
      </c>
    </row>
    <row r="25" spans="1:10" x14ac:dyDescent="0.3">
      <c r="A25" s="25" t="s">
        <v>33</v>
      </c>
      <c r="B25" s="26" t="s">
        <v>32</v>
      </c>
      <c r="C25" s="17">
        <v>43832</v>
      </c>
      <c r="D25" s="17">
        <v>43889</v>
      </c>
      <c r="E25" s="27">
        <v>0</v>
      </c>
      <c r="F25" s="27">
        <v>0</v>
      </c>
      <c r="G25" s="27">
        <v>0</v>
      </c>
      <c r="H25" s="27">
        <v>0</v>
      </c>
      <c r="I25" s="28">
        <v>10000</v>
      </c>
      <c r="J25" s="29">
        <f t="shared" si="8"/>
        <v>10000</v>
      </c>
    </row>
    <row r="26" spans="1:10" x14ac:dyDescent="0.3">
      <c r="A26" s="25" t="s">
        <v>34</v>
      </c>
      <c r="B26" s="26" t="s">
        <v>11</v>
      </c>
      <c r="C26" s="17">
        <v>43467</v>
      </c>
      <c r="D26" s="17">
        <v>43830</v>
      </c>
      <c r="E26" s="28">
        <v>56823</v>
      </c>
      <c r="F26" s="28">
        <v>56824</v>
      </c>
      <c r="G26" s="28">
        <v>56824</v>
      </c>
      <c r="H26" s="28">
        <v>0</v>
      </c>
      <c r="I26" s="28">
        <v>137637</v>
      </c>
      <c r="J26" s="29">
        <f t="shared" si="8"/>
        <v>308108</v>
      </c>
    </row>
    <row r="27" spans="1:10" x14ac:dyDescent="0.3">
      <c r="A27" s="25" t="s">
        <v>35</v>
      </c>
      <c r="B27" s="26" t="s">
        <v>11</v>
      </c>
      <c r="C27" s="17">
        <v>43467</v>
      </c>
      <c r="D27" s="17">
        <v>43830</v>
      </c>
      <c r="E27" s="28">
        <v>4000</v>
      </c>
      <c r="F27" s="28">
        <v>4000</v>
      </c>
      <c r="G27" s="28">
        <v>4000</v>
      </c>
      <c r="H27" s="28">
        <v>0</v>
      </c>
      <c r="I27" s="28">
        <v>4000</v>
      </c>
      <c r="J27" s="29">
        <f t="shared" si="8"/>
        <v>16000</v>
      </c>
    </row>
    <row r="28" spans="1:10" x14ac:dyDescent="0.3">
      <c r="A28" s="25" t="s">
        <v>36</v>
      </c>
      <c r="B28" s="26" t="s">
        <v>11</v>
      </c>
      <c r="C28" s="17">
        <v>43467</v>
      </c>
      <c r="D28" s="17">
        <v>43830</v>
      </c>
      <c r="E28" s="28">
        <v>9509.75</v>
      </c>
      <c r="F28" s="28">
        <v>9509.75</v>
      </c>
      <c r="G28" s="28">
        <v>9509.75</v>
      </c>
      <c r="H28" s="28">
        <v>0</v>
      </c>
      <c r="I28" s="28">
        <v>9509.75</v>
      </c>
      <c r="J28" s="29">
        <f t="shared" si="8"/>
        <v>38039</v>
      </c>
    </row>
    <row r="29" spans="1:10" x14ac:dyDescent="0.3">
      <c r="A29" s="25" t="s">
        <v>37</v>
      </c>
      <c r="B29" s="26" t="s">
        <v>11</v>
      </c>
      <c r="C29" s="17">
        <v>43467</v>
      </c>
      <c r="D29" s="17">
        <v>43830</v>
      </c>
      <c r="E29" s="28">
        <v>13000</v>
      </c>
      <c r="F29" s="28">
        <v>13000</v>
      </c>
      <c r="G29" s="28">
        <v>13000</v>
      </c>
      <c r="H29" s="28">
        <v>0</v>
      </c>
      <c r="I29" s="28">
        <v>13000</v>
      </c>
      <c r="J29" s="29">
        <f t="shared" si="8"/>
        <v>52000</v>
      </c>
    </row>
  </sheetData>
  <autoFilter ref="A3:J29" xr:uid="{00000000-0009-0000-0000-000000000000}"/>
  <pageMargins left="0.7" right="0.7" top="0.75" bottom="0.75" header="0.3" footer="0.3"/>
  <pageSetup paperSize="9" orientation="portrait" horizontalDpi="4294967295" verticalDpi="4294967295" r:id="rId1"/>
  <ignoredErrors>
    <ignoredError sqref="J6:J12 J15:J16 J18:J22 J24:J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52286B52CC1E8B45BB10B5688A9C1180" ma:contentTypeVersion="1199" ma:contentTypeDescription="The base project type from which other project content types inherit their information." ma:contentTypeScope="" ma:versionID="b0daf7b1df564350cbb00341e165ec8c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a790a52d8cb0d35b69a912794008315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CO-T1492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C59C85CAF724A9459B24DA2A6185F6A7" ma:contentTypeVersion="1281" ma:contentTypeDescription="A content type to manage public (operations) IDB documents" ma:contentTypeScope="" ma:versionID="aedf29561b12cf395dc2f430524d1e26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2050bf1e0835d3c9544f417c598c8698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CO-T1492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Colombia</TermName>
          <TermId xmlns="http://schemas.microsoft.com/office/infopath/2007/PartnerControls">c7d386d6-75f3-4fc0-bde8-e021ccd68f5c</TermId>
        </TermInfo>
      </Terms>
    </ic46d7e087fd4a108fb86518ca413cc6>
    <IDBDocs_x0020_Number xmlns="cdc7663a-08f0-4737-9e8c-148ce897a09c" xsi:nil="true"/>
    <Division_x0020_or_x0020_Unit xmlns="cdc7663a-08f0-4737-9e8c-148ce897a09c">CSD/RND</Division_x0020_or_x0020_Unit>
    <Fiscal_x0020_Year_x0020_IDB xmlns="cdc7663a-08f0-4737-9e8c-148ce897a09c">2018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ATN/CM-17085-CO;</Approval_x0020_Number>
    <Phase xmlns="cdc7663a-08f0-4737-9e8c-148ce897a09c" xsi:nil="true"/>
    <Document_x0020_Author xmlns="cdc7663a-08f0-4737-9e8c-148ce897a09c">Frugone,Maria del Rosario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MANAGEMENT AND GOVERNANCE</TermName>
          <TermId xmlns="http://schemas.microsoft.com/office/infopath/2007/PartnerControls">122c4743-25d1-443d-9cb4-bfdd32f28b6d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COL</TermName>
          <TermId xmlns="http://schemas.microsoft.com/office/infopath/2007/PartnerControls">93794e72-3eb9-4fff-b814-58c3aa9ddd4c</TermId>
        </TermInfo>
      </Terms>
    </g511464f9e53401d84b16fa9b379a574>
    <Related_x0020_SisCor_x0020_Number xmlns="cdc7663a-08f0-4737-9e8c-148ce897a09c" xsi:nil="true"/>
    <TaxCatchAll xmlns="cdc7663a-08f0-4737-9e8c-148ce897a09c">
      <Value>46</Value>
      <Value>323</Value>
      <Value>32</Value>
      <Value>1</Value>
      <Value>322</Value>
    </TaxCatchAll>
    <Operation_x0020_Type xmlns="cdc7663a-08f0-4737-9e8c-148ce897a09c">Technical Cooperation</Operation_x0020_Type>
    <Package_x0020_Code xmlns="cdc7663a-08f0-4737-9e8c-148ce897a09c" xsi:nil="true"/>
    <Identifier xmlns="cdc7663a-08f0-4737-9e8c-148ce897a09c" xsi:nil="true"/>
    <Project_x0020_Number xmlns="cdc7663a-08f0-4737-9e8c-148ce897a09c">CO-T1492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 AND NATURAL DISASTERS</TermName>
          <TermId xmlns="http://schemas.microsoft.com/office/infopath/2007/PartnerControls">261e2b33-090b-4ab0-8e06-3aa3e7f32d57</TermId>
        </TermInfo>
      </Terms>
    </nddeef1749674d76abdbe4b239a70bc6>
    <Record_x0020_Number xmlns="cdc7663a-08f0-4737-9e8c-148ce897a09c">R0002926218</Record_x0020_Number>
    <_dlc_DocId xmlns="cdc7663a-08f0-4737-9e8c-148ce897a09c">EZSHARE-641415578-7</_dlc_DocId>
    <_dlc_DocIdUrl xmlns="cdc7663a-08f0-4737-9e8c-148ce897a09c">
      <Url>https://idbg.sharepoint.com/teams/EZ-CO-TCP/CO-T1492/_layouts/15/DocIdRedir.aspx?ID=EZSHARE-641415578-7</Url>
      <Description>EZSHARE-641415578-7</Description>
    </_dlc_DocIdUrl>
    <Disclosure_x0020_Activity xmlns="cdc7663a-08f0-4737-9e8c-148ce897a09c">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8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3B23EBDE-ABA2-498A-9E53-11B566B34F5F}"/>
</file>

<file path=customXml/itemProps2.xml><?xml version="1.0" encoding="utf-8"?>
<ds:datastoreItem xmlns:ds="http://schemas.openxmlformats.org/officeDocument/2006/customXml" ds:itemID="{E16691A4-D43C-4F9E-8FC3-5624E45472D4}"/>
</file>

<file path=customXml/itemProps3.xml><?xml version="1.0" encoding="utf-8"?>
<ds:datastoreItem xmlns:ds="http://schemas.openxmlformats.org/officeDocument/2006/customXml" ds:itemID="{F5F489DB-462E-47FB-8846-424B0AC1291E}"/>
</file>

<file path=customXml/itemProps4.xml><?xml version="1.0" encoding="utf-8"?>
<ds:datastoreItem xmlns:ds="http://schemas.openxmlformats.org/officeDocument/2006/customXml" ds:itemID="{7B17732D-4E9E-4AFF-B0CE-8F186A18C235}"/>
</file>

<file path=customXml/itemProps5.xml><?xml version="1.0" encoding="utf-8"?>
<ds:datastoreItem xmlns:ds="http://schemas.openxmlformats.org/officeDocument/2006/customXml" ds:itemID="{CBAE2F1F-837D-4D07-A27B-892E4FDD958B}"/>
</file>

<file path=customXml/itemProps6.xml><?xml version="1.0" encoding="utf-8"?>
<ds:datastoreItem xmlns:ds="http://schemas.openxmlformats.org/officeDocument/2006/customXml" ds:itemID="{B0874985-C2D3-4219-9D0B-1C4637BC78D2}"/>
</file>

<file path=customXml/itemProps7.xml><?xml version="1.0" encoding="utf-8"?>
<ds:datastoreItem xmlns:ds="http://schemas.openxmlformats.org/officeDocument/2006/customXml" ds:itemID="{AFDFA28D-9786-4DDC-B84E-DFF8DA2F0367}"/>
</file>

<file path=customXml/itemProps8.xml><?xml version="1.0" encoding="utf-8"?>
<ds:datastoreItem xmlns:ds="http://schemas.openxmlformats.org/officeDocument/2006/customXml" ds:itemID="{4EF850C1-7F51-4533-8F29-38A4938671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Financiero (2)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Jaramillo</dc:creator>
  <cp:keywords/>
  <cp:lastModifiedBy>Olga L. Bautista M.</cp:lastModifiedBy>
  <dcterms:created xsi:type="dcterms:W3CDTF">2018-10-23T23:00:59Z</dcterms:created>
  <dcterms:modified xsi:type="dcterms:W3CDTF">2018-10-25T18:45:50Z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322;#ENVIRONMENTAL MANAGEMENT AND GOVERNANCE|122c4743-25d1-443d-9cb4-bfdd32f28b6d</vt:lpwstr>
  </property>
  <property fmtid="{D5CDD505-2E9C-101B-9397-08002B2CF9AE}" pid="7" name="Fund IDB">
    <vt:lpwstr>323;#COL|93794e72-3eb9-4fff-b814-58c3aa9ddd4c</vt:lpwstr>
  </property>
  <property fmtid="{D5CDD505-2E9C-101B-9397-08002B2CF9AE}" pid="8" name="Country">
    <vt:lpwstr>32;#Colombia|c7d386d6-75f3-4fc0-bde8-e021ccd68f5c</vt:lpwstr>
  </property>
  <property fmtid="{D5CDD505-2E9C-101B-9397-08002B2CF9AE}" pid="9" name="Sector IDB">
    <vt:lpwstr>46;#ENVIRONMENT AND NATURAL DISASTERS|261e2b33-090b-4ab0-8e06-3aa3e7f32d57</vt:lpwstr>
  </property>
  <property fmtid="{D5CDD505-2E9C-101B-9397-08002B2CF9AE}" pid="10" name="Function Operations IDB">
    <vt:lpwstr>1;#Project Preparation, Planning and Design|29ca0c72-1fc4-435f-a09c-28585cb5eac9</vt:lpwstr>
  </property>
  <property fmtid="{D5CDD505-2E9C-101B-9397-08002B2CF9AE}" pid="11" name="_dlc_DocIdItemGuid">
    <vt:lpwstr>da8bb2e2-5013-47a1-bf97-6f1f9dc285cc</vt:lpwstr>
  </property>
  <property fmtid="{D5CDD505-2E9C-101B-9397-08002B2CF9AE}" pid="12" name="ContentTypeId">
    <vt:lpwstr>0x0101001A458A224826124E8B45B1D613300CFC00C59C85CAF724A9459B24DA2A6185F6A7</vt:lpwstr>
  </property>
</Properties>
</file>