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450" windowHeight="11685"/>
  </bookViews>
  <sheets>
    <sheet name="PA jul 2015" sheetId="1" r:id="rId1"/>
    <sheet name="Informações do Programa" sheetId="4" r:id="rId2"/>
    <sheet name="Folha anexa" sheetId="5" r:id="rId3"/>
  </sheets>
  <definedNames>
    <definedName name="_xlnm.Print_Area" localSheetId="0">'PA jul 2015'!$A$1:$M$62</definedName>
    <definedName name="_xlnm.Print_Titles" localSheetId="0">'PA jul 2015'!$11:$13</definedName>
  </definedNames>
  <calcPr calcId="145621"/>
</workbook>
</file>

<file path=xl/calcChain.xml><?xml version="1.0" encoding="utf-8"?>
<calcChain xmlns="http://schemas.openxmlformats.org/spreadsheetml/2006/main">
  <c r="J26" i="1" l="1"/>
  <c r="J25" i="1"/>
  <c r="J24" i="1"/>
  <c r="J16" i="1" l="1"/>
  <c r="J39" i="1" l="1"/>
  <c r="J38" i="1" l="1"/>
  <c r="J18" i="1"/>
  <c r="J17" i="1"/>
  <c r="J33" i="1" l="1"/>
  <c r="J32" i="1" l="1"/>
  <c r="J27" i="1" l="1"/>
  <c r="J19" i="1" l="1"/>
  <c r="J15" i="1"/>
  <c r="H46" i="1"/>
  <c r="G46" i="1"/>
  <c r="D40" i="1"/>
  <c r="D28" i="1"/>
  <c r="J43" i="1"/>
  <c r="J37" i="1" l="1"/>
  <c r="J31" i="1"/>
  <c r="J23" i="1"/>
  <c r="J22" i="1"/>
  <c r="J21" i="1"/>
  <c r="J20" i="1"/>
  <c r="D34" i="1" l="1"/>
  <c r="D45" i="1" l="1"/>
  <c r="D46" i="1"/>
</calcChain>
</file>

<file path=xl/sharedStrings.xml><?xml version="1.0" encoding="utf-8"?>
<sst xmlns="http://schemas.openxmlformats.org/spreadsheetml/2006/main" count="228" uniqueCount="152">
  <si>
    <t>Nº</t>
  </si>
  <si>
    <t>Descrição do Contrato</t>
  </si>
  <si>
    <t>Fonte</t>
  </si>
  <si>
    <t>BID</t>
  </si>
  <si>
    <t>Local</t>
  </si>
  <si>
    <t>Datas Estimadas</t>
  </si>
  <si>
    <t>Método</t>
  </si>
  <si>
    <t>Aquisição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</si>
  <si>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</si>
  <si>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</si>
  <si>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</si>
  <si>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</si>
  <si>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</si>
  <si>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</si>
  <si>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</si>
  <si>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</si>
  <si>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EP</t>
  </si>
  <si>
    <t>SUBTOTAL DE CONSULTORIA</t>
  </si>
  <si>
    <t>(%)</t>
  </si>
  <si>
    <t>P</t>
  </si>
  <si>
    <t>A</t>
  </si>
  <si>
    <t>SUBTOTAL DE OBRAS</t>
  </si>
  <si>
    <t>BRASIL</t>
  </si>
  <si>
    <t>Anúncio</t>
  </si>
  <si>
    <t>Contrato</t>
  </si>
  <si>
    <t>1. SERVIÇOS DE CONSULTORIA</t>
  </si>
  <si>
    <t>3. BENS</t>
  </si>
  <si>
    <t>PERCENTUAL (%) POR FONTE</t>
  </si>
  <si>
    <t>Comentário</t>
  </si>
  <si>
    <t xml:space="preserve">2. OBRAS </t>
  </si>
  <si>
    <t>4. SERVIÇOS TÉCNICOS (Serviços que não São de Consultoria)</t>
  </si>
  <si>
    <t>SUBTOTAL DE  SERVIÇOS TÉCNICOS</t>
  </si>
  <si>
    <t>LPI</t>
  </si>
  <si>
    <t>Notas:</t>
  </si>
  <si>
    <t>(4)</t>
  </si>
  <si>
    <t>(5)</t>
  </si>
  <si>
    <t>(6)</t>
  </si>
  <si>
    <t>VALOR TOTAL</t>
  </si>
  <si>
    <t>EXA</t>
  </si>
  <si>
    <t>EXP</t>
  </si>
  <si>
    <t>(7)</t>
  </si>
  <si>
    <t>(8)</t>
  </si>
  <si>
    <t>SUBTOTAL DE BENS</t>
  </si>
  <si>
    <t>Compon.</t>
  </si>
  <si>
    <t>Associado</t>
  </si>
  <si>
    <r>
      <rPr>
        <b/>
        <sz val="12"/>
        <color theme="1"/>
        <rFont val="Calibri"/>
        <family val="2"/>
        <scheme val="minor"/>
      </rPr>
      <t>Histórico:</t>
    </r>
    <r>
      <rPr>
        <sz val="12"/>
        <color theme="1"/>
        <rFont val="Calibri"/>
        <family val="2"/>
        <scheme val="minor"/>
      </rPr>
      <t xml:space="preserve"> Manter no PA todas as aquisições adjudicadas e/ou canceladas</t>
    </r>
  </si>
  <si>
    <t>PLANO DE AQUISIÇÕES (PA)</t>
  </si>
  <si>
    <t>Programa de Transporte Urbano de São Bernardo do Campo II</t>
  </si>
  <si>
    <r>
      <t>Contrato de Empréstimo:</t>
    </r>
    <r>
      <rPr>
        <b/>
        <sz val="11"/>
        <rFont val="Calibri"/>
        <family val="2"/>
        <scheme val="minor"/>
      </rPr>
      <t xml:space="preserve"> 2888/</t>
    </r>
    <r>
      <rPr>
        <b/>
        <sz val="11"/>
        <color theme="1"/>
        <rFont val="Calibri"/>
        <family val="2"/>
        <scheme val="minor"/>
      </rPr>
      <t>OC-BR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</si>
  <si>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</si>
  <si>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</si>
  <si>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</si>
  <si>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</si>
  <si>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</si>
  <si>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</si>
  <si>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</si>
  <si>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</si>
  <si>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</si>
  <si>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</si>
  <si>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</si>
  <si>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Gerenciamento e Apoio Técnico</t>
  </si>
  <si>
    <t>Supervisão das Obras Grupo I</t>
  </si>
  <si>
    <t>Supervisão das Obras Grupo II</t>
  </si>
  <si>
    <t>Supervisão das Obras Grupo III</t>
  </si>
  <si>
    <t>Auditoria Contábil do Programa</t>
  </si>
  <si>
    <t>4.1</t>
  </si>
  <si>
    <t>Projetos de Engenharia para os Corredores de Transporte</t>
  </si>
  <si>
    <t>Revisão de Projetos de Engenharia</t>
  </si>
  <si>
    <t>Estudo de Uso e Ocupação do Solo nos Corredores</t>
  </si>
  <si>
    <t>Linha de Base para Medição de Carbono</t>
  </si>
  <si>
    <t>Capacitação da Secretaria de Gestão Ambiental</t>
  </si>
  <si>
    <t>Capacitação da Secretaria de Planejamento Urbano</t>
  </si>
  <si>
    <t>Manual de Normas de Apresentação de Projetos Urbanísticos</t>
  </si>
  <si>
    <t>2.1</t>
  </si>
  <si>
    <t>2.2</t>
  </si>
  <si>
    <t>2.3</t>
  </si>
  <si>
    <t>Obras de Corredores de Transporte do Grupo I</t>
  </si>
  <si>
    <t>Obras de Corredores de Transporte do Grupo II</t>
  </si>
  <si>
    <t>Obras de Corredores de Transporte do Grupo III</t>
  </si>
  <si>
    <t>Centro de Controle Operacional</t>
  </si>
  <si>
    <t>3.1</t>
  </si>
  <si>
    <t>SIMCO - Sistema Integrado de Monitoramento e Comunicação</t>
  </si>
  <si>
    <t>3.2</t>
  </si>
  <si>
    <t>Sistema de Semáforos - 1ª Etapa</t>
  </si>
  <si>
    <t>3.3</t>
  </si>
  <si>
    <t>Sistema de Semáforos - 2ª Etapa</t>
  </si>
  <si>
    <t>SBQ</t>
  </si>
  <si>
    <t>LIL</t>
  </si>
  <si>
    <r>
      <rPr>
        <b/>
        <sz val="12"/>
        <color theme="1"/>
        <rFont val="Calibri"/>
        <family val="2"/>
        <scheme val="minor"/>
      </rPr>
      <t>Métodos de Aquisição</t>
    </r>
    <r>
      <rPr>
        <sz val="12"/>
        <color theme="1"/>
        <rFont val="Calibri"/>
        <family val="2"/>
        <scheme val="minor"/>
      </rPr>
      <t>: (</t>
    </r>
    <r>
      <rPr>
        <b/>
        <sz val="12"/>
        <color theme="1"/>
        <rFont val="Calibri"/>
        <family val="2"/>
        <scheme val="minor"/>
      </rPr>
      <t>a) BID: LPI:</t>
    </r>
    <r>
      <rPr>
        <sz val="12"/>
        <color theme="1"/>
        <rFont val="Calibri"/>
        <family val="2"/>
        <scheme val="minor"/>
      </rPr>
      <t xml:space="preserve"> Licitação Pública Internacional; </t>
    </r>
    <r>
      <rPr>
        <b/>
        <sz val="12"/>
        <color theme="1"/>
        <rFont val="Calibri"/>
        <family val="2"/>
        <scheme val="minor"/>
      </rPr>
      <t>LPN:</t>
    </r>
    <r>
      <rPr>
        <sz val="12"/>
        <color theme="1"/>
        <rFont val="Calibri"/>
        <family val="2"/>
        <scheme val="minor"/>
      </rPr>
      <t xml:space="preserve"> Licitação Pública Nacional; </t>
    </r>
    <r>
      <rPr>
        <b/>
        <sz val="12"/>
        <color theme="1"/>
        <rFont val="Calibri"/>
        <family val="2"/>
        <scheme val="minor"/>
      </rPr>
      <t>CP:</t>
    </r>
    <r>
      <rPr>
        <sz val="12"/>
        <color theme="1"/>
        <rFont val="Calibri"/>
        <family val="2"/>
        <scheme val="minor"/>
      </rPr>
      <t xml:space="preserve"> Comparação de Preços; </t>
    </r>
    <r>
      <rPr>
        <b/>
        <sz val="12"/>
        <color theme="1"/>
        <rFont val="Calibri"/>
        <family val="2"/>
        <scheme val="minor"/>
      </rPr>
      <t>CD:</t>
    </r>
    <r>
      <rPr>
        <sz val="12"/>
        <color theme="1"/>
        <rFont val="Calibri"/>
        <family val="2"/>
        <scheme val="minor"/>
      </rPr>
      <t xml:space="preserve"> Contratação Direta; </t>
    </r>
    <r>
      <rPr>
        <b/>
        <sz val="12"/>
        <color theme="1"/>
        <rFont val="Calibri"/>
        <family val="2"/>
        <scheme val="minor"/>
      </rPr>
      <t>SBQC:</t>
    </r>
    <r>
      <rPr>
        <sz val="12"/>
        <color theme="1"/>
        <rFont val="Calibri"/>
        <family val="2"/>
        <scheme val="minor"/>
      </rPr>
      <t xml:space="preserve"> Seleção Baseada na Qualidade e Custo; </t>
    </r>
    <r>
      <rPr>
        <b/>
        <sz val="12"/>
        <color theme="1"/>
        <rFont val="Calibri"/>
        <family val="2"/>
        <scheme val="minor"/>
      </rPr>
      <t xml:space="preserve">SQC: </t>
    </r>
    <r>
      <rPr>
        <sz val="12"/>
        <color theme="1"/>
        <rFont val="Calibri"/>
        <family val="2"/>
        <scheme val="minor"/>
      </rPr>
      <t xml:space="preserve">Seleção Baseada nas Qualificações dos Consultores; </t>
    </r>
    <r>
      <rPr>
        <b/>
        <sz val="12"/>
        <color theme="1"/>
        <rFont val="Calibri"/>
        <family val="2"/>
        <scheme val="minor"/>
      </rPr>
      <t xml:space="preserve">SBMC: </t>
    </r>
    <r>
      <rPr>
        <sz val="12"/>
        <color theme="1"/>
        <rFont val="Calibri"/>
        <family val="2"/>
        <scheme val="minor"/>
      </rPr>
      <t xml:space="preserve">Seleção Baseada no Menor Custo; </t>
    </r>
    <r>
      <rPr>
        <b/>
        <sz val="12"/>
        <color theme="1"/>
        <rFont val="Calibri"/>
        <family val="2"/>
        <scheme val="minor"/>
      </rPr>
      <t xml:space="preserve">SBOF: </t>
    </r>
    <r>
      <rPr>
        <sz val="12"/>
        <color theme="1"/>
        <rFont val="Calibri"/>
        <family val="2"/>
        <scheme val="minor"/>
      </rPr>
      <t>Seleção Baseada em Orçamento Fixo;</t>
    </r>
    <r>
      <rPr>
        <b/>
        <sz val="12"/>
        <color theme="1"/>
        <rFont val="Calibri"/>
        <family val="2"/>
        <scheme val="minor"/>
      </rPr>
      <t xml:space="preserve"> SBQ</t>
    </r>
    <r>
      <rPr>
        <sz val="12"/>
        <color theme="1"/>
        <rFont val="Calibri"/>
        <family val="2"/>
        <scheme val="minor"/>
      </rPr>
      <t xml:space="preserve">: Seleção Baseada na Qualidade; </t>
    </r>
    <r>
      <rPr>
        <b/>
        <sz val="12"/>
        <color theme="1"/>
        <rFont val="Calibri"/>
        <family val="2"/>
        <scheme val="minor"/>
      </rPr>
      <t>CD:</t>
    </r>
    <r>
      <rPr>
        <sz val="12"/>
        <color theme="1"/>
        <rFont val="Calibri"/>
        <family val="2"/>
        <scheme val="minor"/>
      </rPr>
      <t xml:space="preserve"> Contratação Direta; </t>
    </r>
    <r>
      <rPr>
        <b/>
        <sz val="12"/>
        <color theme="1"/>
        <rFont val="Calibri"/>
        <family val="2"/>
        <scheme val="minor"/>
      </rPr>
      <t>CI:</t>
    </r>
    <r>
      <rPr>
        <sz val="12"/>
        <color theme="1"/>
        <rFont val="Calibri"/>
        <family val="2"/>
        <scheme val="minor"/>
      </rPr>
      <t xml:space="preserve"> Consultor Individual;</t>
    </r>
    <r>
      <rPr>
        <b/>
        <sz val="12"/>
        <color theme="1"/>
        <rFont val="Calibri"/>
        <family val="2"/>
        <scheme val="minor"/>
      </rPr>
      <t xml:space="preserve"> CV</t>
    </r>
    <r>
      <rPr>
        <sz val="12"/>
        <color theme="1"/>
        <rFont val="Calibri"/>
        <family val="2"/>
        <scheme val="minor"/>
      </rPr>
      <t xml:space="preserve">: Convênio; </t>
    </r>
    <r>
      <rPr>
        <b/>
        <sz val="12"/>
        <color theme="1"/>
        <rFont val="Calibri"/>
        <family val="2"/>
        <scheme val="minor"/>
      </rPr>
      <t>LIL:</t>
    </r>
    <r>
      <rPr>
        <sz val="12"/>
        <color theme="1"/>
        <rFont val="Calibri"/>
        <family val="2"/>
        <scheme val="minor"/>
      </rPr>
      <t xml:space="preserve"> Licitação Internacional Limitada. (</t>
    </r>
    <r>
      <rPr>
        <b/>
        <sz val="12"/>
        <color theme="1"/>
        <rFont val="Calibri"/>
        <family val="2"/>
        <scheme val="minor"/>
      </rPr>
      <t xml:space="preserve">b) Lei 8.666: C: </t>
    </r>
    <r>
      <rPr>
        <sz val="12"/>
        <color theme="1"/>
        <rFont val="Calibri"/>
        <family val="2"/>
        <scheme val="minor"/>
      </rPr>
      <t>Carta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Convite; </t>
    </r>
    <r>
      <rPr>
        <b/>
        <sz val="12"/>
        <color theme="1"/>
        <rFont val="Calibri"/>
        <family val="2"/>
        <scheme val="minor"/>
      </rPr>
      <t>TP:</t>
    </r>
    <r>
      <rPr>
        <sz val="12"/>
        <color theme="1"/>
        <rFont val="Calibri"/>
        <family val="2"/>
        <scheme val="minor"/>
      </rPr>
      <t xml:space="preserve"> Tomada de Preço; </t>
    </r>
    <r>
      <rPr>
        <b/>
        <sz val="12"/>
        <color theme="1"/>
        <rFont val="Calibri"/>
        <family val="2"/>
        <scheme val="minor"/>
      </rPr>
      <t>CPN:</t>
    </r>
    <r>
      <rPr>
        <sz val="12"/>
        <color theme="1"/>
        <rFont val="Calibri"/>
        <family val="2"/>
        <scheme val="minor"/>
      </rPr>
      <t xml:space="preserve"> Concorrência Pública Nacional; </t>
    </r>
    <r>
      <rPr>
        <b/>
        <sz val="12"/>
        <color theme="1"/>
        <rFont val="Calibri"/>
        <family val="2"/>
        <scheme val="minor"/>
      </rPr>
      <t>PE:</t>
    </r>
    <r>
      <rPr>
        <sz val="12"/>
        <color theme="1"/>
        <rFont val="Calibri"/>
        <family val="2"/>
        <scheme val="minor"/>
      </rPr>
      <t xml:space="preserve"> Pregão Eletrônico; </t>
    </r>
    <r>
      <rPr>
        <b/>
        <sz val="12"/>
        <color theme="1"/>
        <rFont val="Calibri"/>
        <family val="2"/>
        <scheme val="minor"/>
      </rPr>
      <t>ARP:</t>
    </r>
    <r>
      <rPr>
        <sz val="12"/>
        <color theme="1"/>
        <rFont val="Calibri"/>
        <family val="2"/>
        <scheme val="minor"/>
      </rPr>
      <t xml:space="preserve"> Ata de Registro de Preços;</t>
    </r>
    <r>
      <rPr>
        <b/>
        <sz val="12"/>
        <color theme="1"/>
        <rFont val="Calibri"/>
        <family val="2"/>
        <scheme val="minor"/>
      </rPr>
      <t xml:space="preserve"> PP</t>
    </r>
    <r>
      <rPr>
        <sz val="12"/>
        <color theme="1"/>
        <rFont val="Calibri"/>
        <family val="2"/>
        <scheme val="minor"/>
      </rPr>
      <t xml:space="preserve">: Pregão Presencial; </t>
    </r>
    <r>
      <rPr>
        <b/>
        <sz val="12"/>
        <color theme="1"/>
        <rFont val="Calibri"/>
        <family val="2"/>
        <scheme val="minor"/>
      </rPr>
      <t>CD</t>
    </r>
    <r>
      <rPr>
        <sz val="12"/>
        <color theme="1"/>
        <rFont val="Calibri"/>
        <family val="2"/>
        <scheme val="minor"/>
      </rPr>
      <t xml:space="preserve">: Contratação Direta; </t>
    </r>
    <r>
      <rPr>
        <b/>
        <sz val="12"/>
        <color theme="1"/>
        <rFont val="Calibri"/>
        <family val="2"/>
        <scheme val="minor"/>
      </rPr>
      <t>CV</t>
    </r>
    <r>
      <rPr>
        <sz val="12"/>
        <color theme="1"/>
        <rFont val="Calibri"/>
        <family val="2"/>
        <scheme val="minor"/>
      </rPr>
      <t>: Convênio</t>
    </r>
  </si>
  <si>
    <r>
      <rPr>
        <b/>
        <sz val="12"/>
        <color theme="1"/>
        <rFont val="Calibri"/>
        <family val="2"/>
        <scheme val="minor"/>
      </rPr>
      <t>Revisões BID</t>
    </r>
    <r>
      <rPr>
        <sz val="12"/>
        <color theme="1"/>
        <rFont val="Calibri"/>
        <family val="2"/>
        <scheme val="minor"/>
      </rPr>
      <t>: EXA =</t>
    </r>
    <r>
      <rPr>
        <i/>
        <sz val="12"/>
        <color theme="1"/>
        <rFont val="Calibri"/>
        <family val="2"/>
        <scheme val="minor"/>
      </rPr>
      <t xml:space="preserve">Ex ante </t>
    </r>
    <r>
      <rPr>
        <sz val="12"/>
        <color theme="1"/>
        <rFont val="Calibri"/>
        <family val="2"/>
        <scheme val="minor"/>
      </rPr>
      <t>e EXP=</t>
    </r>
    <r>
      <rPr>
        <i/>
        <sz val="12"/>
        <color theme="1"/>
        <rFont val="Calibri"/>
        <family val="2"/>
        <scheme val="minor"/>
      </rPr>
      <t xml:space="preserve"> Ex post</t>
    </r>
  </si>
  <si>
    <t>Custo Estimado</t>
  </si>
  <si>
    <t>(US$ 1.000)</t>
  </si>
  <si>
    <r>
      <rPr>
        <b/>
        <sz val="12"/>
        <color theme="1"/>
        <rFont val="Calibri"/>
        <family val="2"/>
        <scheme val="minor"/>
      </rPr>
      <t>Alterações:</t>
    </r>
    <r>
      <rPr>
        <sz val="12"/>
        <color theme="1"/>
        <rFont val="Calibri"/>
        <family val="2"/>
        <scheme val="minor"/>
      </rPr>
      <t xml:space="preserve"> Indicar em </t>
    </r>
    <r>
      <rPr>
        <sz val="12"/>
        <color rgb="FFFF0000"/>
        <rFont val="Calibri"/>
        <family val="2"/>
        <scheme val="minor"/>
      </rPr>
      <t>vermelho</t>
    </r>
    <r>
      <rPr>
        <sz val="12"/>
        <color theme="1"/>
        <rFont val="Calibri"/>
        <family val="2"/>
        <scheme val="minor"/>
      </rPr>
      <t xml:space="preserve"> as alterações feitas nas aquisições já constantes do PA</t>
    </r>
  </si>
  <si>
    <r>
      <rPr>
        <b/>
        <sz val="12"/>
        <color theme="1"/>
        <rFont val="Calibri"/>
        <family val="2"/>
        <scheme val="minor"/>
      </rPr>
      <t>Status</t>
    </r>
    <r>
      <rPr>
        <sz val="12"/>
        <color theme="1"/>
        <rFont val="Calibri"/>
        <family val="2"/>
        <scheme val="minor"/>
      </rPr>
      <t>: Pendente (P); Em Processo (EP); Adjudicado/Contratado (A); Cancelado (C )</t>
    </r>
  </si>
  <si>
    <r>
      <rPr>
        <b/>
        <sz val="12"/>
        <color theme="1"/>
        <rFont val="Calibri"/>
        <family val="2"/>
        <scheme val="minor"/>
      </rPr>
      <t>Cancelamentos:</t>
    </r>
    <r>
      <rPr>
        <sz val="12"/>
        <color theme="1"/>
        <rFont val="Calibri"/>
        <family val="2"/>
        <scheme val="minor"/>
      </rPr>
      <t xml:space="preserve"> indicar em </t>
    </r>
    <r>
      <rPr>
        <sz val="12"/>
        <color rgb="FF00B050"/>
        <rFont val="Calibri"/>
        <family val="2"/>
        <scheme val="minor"/>
      </rPr>
      <t>verde</t>
    </r>
    <r>
      <rPr>
        <sz val="12"/>
        <color theme="1"/>
        <rFont val="Calibri"/>
        <family val="2"/>
        <scheme val="minor"/>
      </rPr>
      <t xml:space="preserve"> os cancelamentos das aquisições constantes do PA</t>
    </r>
  </si>
  <si>
    <r>
      <rPr>
        <b/>
        <sz val="12"/>
        <color theme="1"/>
        <rFont val="Calibri"/>
        <family val="2"/>
        <scheme val="minor"/>
      </rPr>
      <t>Folha Anexa</t>
    </r>
    <r>
      <rPr>
        <sz val="12"/>
        <color theme="1"/>
        <rFont val="Calibri"/>
        <family val="2"/>
        <scheme val="minor"/>
      </rPr>
      <t>: Fazer comentários complementares ou esclarecedores, quando necessário, em folha anexa</t>
    </r>
  </si>
  <si>
    <t>PRISM</t>
  </si>
  <si>
    <r>
      <t xml:space="preserve">Atualizado por: </t>
    </r>
    <r>
      <rPr>
        <b/>
        <sz val="11"/>
        <rFont val="Calibri"/>
        <family val="2"/>
        <scheme val="minor"/>
      </rPr>
      <t>Alberto Alécio Batista</t>
    </r>
  </si>
  <si>
    <t>BANCO INTERAMERICANO DE DESENVOLVIMENTO</t>
  </si>
  <si>
    <t>PLANO DE AQUISIÇÕES</t>
  </si>
  <si>
    <t>Informação Geral</t>
  </si>
  <si>
    <t>País: Brasil</t>
  </si>
  <si>
    <t>A – Introdução</t>
  </si>
  <si>
    <r>
      <t xml:space="preserve">As contratações para o Projeto proposto serão realizadas de acordo com as </t>
    </r>
    <r>
      <rPr>
        <i/>
        <sz val="12"/>
        <color theme="1"/>
        <rFont val="Times New Roman"/>
        <family val="1"/>
      </rPr>
      <t>“Políticas para a Aquisição de Bens e Contratação de Obras Financiados pelo Banco Interamericano de Desenvolvimento”</t>
    </r>
    <r>
      <rPr>
        <sz val="12"/>
        <color theme="1"/>
        <rFont val="Times New Roman"/>
        <family val="1"/>
      </rPr>
      <t xml:space="preserve"> (GN-2349-9), com as </t>
    </r>
    <r>
      <rPr>
        <i/>
        <sz val="12"/>
        <color theme="1"/>
        <rFont val="Times New Roman"/>
        <family val="1"/>
      </rPr>
      <t>“Políticas para a Seleção e Contratação de Consultores Financiados pelo Banco Interamericano de Desenvolvimento”</t>
    </r>
    <r>
      <rPr>
        <sz val="12"/>
        <color theme="1"/>
        <rFont val="Times New Roman"/>
        <family val="1"/>
      </rPr>
      <t xml:space="preserve"> (GN-2350-9) e conforme estabelecido no Contrato de Empréstimo e no presente Plano de Aquisições.</t>
    </r>
  </si>
  <si>
    <t>B – O Plano de Aquisições</t>
  </si>
  <si>
    <t>O Plano de Aquisições será revisado anualmente no mês de novembro.</t>
  </si>
  <si>
    <t>C – Revisão por parte do Banco das Decisões em Matéria de Contratações</t>
  </si>
  <si>
    <t>O Executor e o Banco determinaram que inicialmente todas as contratações serão revisadas “ex ante”. Em casos específicos, ou durante o transcurso da execução, será avaliada a possibilidade de estabelecer o procedimento de revisão “ex post”.</t>
  </si>
  <si>
    <t>D – Aquisições para o Projeto</t>
  </si>
  <si>
    <t>D.1 – Aquisição de Bens</t>
  </si>
  <si>
    <t>As LPN – Licitações Públicas Nacionais somente admitirão contratos com valor limite de US$ 5,0 milhões para bens e serviços diferentes da consultoria. Não haverá pré-qualificação.</t>
  </si>
  <si>
    <t>D.2 – Aquisições de Obras</t>
  </si>
  <si>
    <t>As LPN – Licitações Públicas Nacionais somente admitirão contratos com valor limite de US$ 25,0 milhões para obras. Não haverá pré-qualificação.</t>
  </si>
  <si>
    <t>D.3 – Aquisições de Serviços de Consultoria</t>
  </si>
  <si>
    <t>As LPN – Licitações Públicas Nacionais somente admitirão contratos com valor limite de US$ 200 mil para serviços de consultoria. Não haverá pré-qualificação.</t>
  </si>
  <si>
    <t>D.4 – Lista de Aquisições de Bens, Obras e Serviços de Consultoria</t>
  </si>
  <si>
    <t>Nos quadros apresentados em anexo estão listadas as licitações requeridas para a execução do Projeto.</t>
  </si>
  <si>
    <t>FOLHA ANEXA</t>
  </si>
  <si>
    <t>Não há observações a apresentar nesta Folha anexa.</t>
  </si>
  <si>
    <t>PROGRAMA DE TRANSPORTE URBANO DE SÃO BERNARDO DO CAMPO II</t>
  </si>
  <si>
    <t>Mutuário: Governo do Município de São Bernardo do Campo</t>
  </si>
  <si>
    <t>Executor: Governo do Município de São Bernardo do Campo</t>
  </si>
  <si>
    <t>Projeto: Programa de Transporte Urbano de São Bernardo do Campo II</t>
  </si>
  <si>
    <t>Número do Projeto: BR-L1315</t>
  </si>
  <si>
    <t>Número do Contrato de Empréstimo: 2888/OC-BR</t>
  </si>
  <si>
    <t>Data de aprovação do Projeto pela Diretoria Executiva: 12 de dezembro de 2012</t>
  </si>
  <si>
    <t>Data de assinatura do Contrato de Empréstimo: 25 de junho de 2013</t>
  </si>
  <si>
    <t>Data estimada para o último desembolso: 25 de junho de 2018</t>
  </si>
  <si>
    <t>Executor responsável pelo Plano de Aquisições: Governo do Município de São Bernardo do Campo</t>
  </si>
  <si>
    <t>Responsável:  Oscar José Gameiro Silveira Campos</t>
  </si>
  <si>
    <t xml:space="preserve">                     Secretário de Transportes e Vias Públicas</t>
  </si>
  <si>
    <t>Coordenador:  Alberto Alécio Batista</t>
  </si>
  <si>
    <t xml:space="preserve">                     Coordenador do Programa de Transporte Urbano de São Bernardo do Campo II</t>
  </si>
  <si>
    <t>Endereço:       Rua Giácomo Versolato, 150 - Bairro Nova Petrópolis</t>
  </si>
  <si>
    <t xml:space="preserve">                     CEP: 09.770-440 – São Bernardo do Campo/SP, Brasil</t>
  </si>
  <si>
    <t xml:space="preserve">                     Tel: +55 11 4336-8700 - ramal: 8860</t>
  </si>
  <si>
    <t xml:space="preserve">                     e-mail: ucpbid@saobernardo.sp.gov.br</t>
  </si>
  <si>
    <t>O Plano de Aquisições do Programa de Transporte Urbano de São Bernardo do Campo II, que cobre o período de fevereiro de 2012 a junho de 2018, foi acordado entre o Banco e a Prefeitura do Município de São Bernardo do Campo.</t>
  </si>
  <si>
    <r>
      <t xml:space="preserve">                     Portal: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http//:www.saobernardo.sp.gov.br</t>
    </r>
  </si>
  <si>
    <t>1.13</t>
  </si>
  <si>
    <r>
      <t xml:space="preserve">Atualizado em: </t>
    </r>
    <r>
      <rPr>
        <b/>
        <sz val="11"/>
        <color rgb="FFFF0000"/>
        <rFont val="Calibri"/>
        <family val="2"/>
        <scheme val="minor"/>
      </rPr>
      <t xml:space="preserve"> julho de 2015</t>
    </r>
  </si>
  <si>
    <r>
      <t xml:space="preserve">Atualização Nº: </t>
    </r>
    <r>
      <rPr>
        <b/>
        <sz val="11"/>
        <color rgb="FFFF0000"/>
        <rFont val="Calibri"/>
        <family val="2"/>
        <scheme val="minor"/>
      </rPr>
      <t>06</t>
    </r>
  </si>
  <si>
    <t>1.12</t>
  </si>
  <si>
    <t>Incluído Sistema de Gerenciamento e Operação de Transporte Público.</t>
  </si>
  <si>
    <t>Plano de Mobilidade</t>
  </si>
  <si>
    <t>JULHO DE 2015</t>
  </si>
  <si>
    <t>BR10365</t>
  </si>
  <si>
    <t>BR10855</t>
  </si>
  <si>
    <t>BRA6620</t>
  </si>
  <si>
    <t>BR10863</t>
  </si>
  <si>
    <t>BR10961</t>
  </si>
  <si>
    <r>
      <rPr>
        <b/>
        <sz val="12"/>
        <color theme="1"/>
        <rFont val="Calibri"/>
        <family val="2"/>
        <scheme val="minor"/>
      </rPr>
      <t>Inclusões:</t>
    </r>
    <r>
      <rPr>
        <sz val="12"/>
        <color theme="1"/>
        <rFont val="Calibri"/>
        <family val="2"/>
        <scheme val="minor"/>
      </rPr>
      <t xml:space="preserve"> Indicar em </t>
    </r>
    <r>
      <rPr>
        <sz val="12"/>
        <color rgb="FF0000FF"/>
        <rFont val="Calibri"/>
        <family val="2"/>
        <scheme val="minor"/>
      </rPr>
      <t>azul</t>
    </r>
    <r>
      <rPr>
        <sz val="12"/>
        <color theme="1"/>
        <rFont val="Calibri"/>
        <family val="2"/>
        <scheme val="minor"/>
      </rPr>
      <t xml:space="preserve"> a</t>
    </r>
    <r>
      <rPr>
        <sz val="12"/>
        <rFont val="Calibri"/>
        <family val="2"/>
        <scheme val="minor"/>
      </rPr>
      <t>s aquisições</t>
    </r>
    <r>
      <rPr>
        <sz val="12"/>
        <color theme="1"/>
        <rFont val="Calibri"/>
        <family val="2"/>
        <scheme val="minor"/>
      </rPr>
      <t xml:space="preserve"> agora incluídas no 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</si>
</sst>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[$-416]d\-mmm\-yy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  <font>
      <b/>
      <sz val="11"/>
      <color rgb="FF3333CC"/>
      <name val="Calibri"/>
      <family val="2"/>
      <scheme val="minor"/>
    </font>
    <font>
      <sz val="10"/>
      <color rgb="FF3333CC"/>
      <name val="Calibri"/>
      <family val="2"/>
      <scheme val="minor"/>
    </font>
    <font>
      <i/>
      <sz val="10"/>
      <color rgb="FF3333CC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0"/>
      <color rgb="FF0000FF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68">
    <xf numFmtId="0" fontId="0" fillId="0" borderId="0" xfId="0"/>
    <xf numFmtId="0" fontId="3" fillId="0" borderId="6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9" fontId="14" fillId="0" borderId="3" xfId="1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indent="9"/>
    </xf>
    <xf numFmtId="0" fontId="26" fillId="0" borderId="0" xfId="0" applyFont="1" applyAlignment="1">
      <alignment horizontal="justify" vertical="center"/>
    </xf>
    <xf numFmtId="0" fontId="29" fillId="0" borderId="0" xfId="0" applyFont="1" applyAlignment="1">
      <alignment horizontal="left" vertical="center" indent="9"/>
    </xf>
    <xf numFmtId="0" fontId="26" fillId="0" borderId="0" xfId="0" applyFont="1" applyAlignment="1">
      <alignment horizontal="left" vertical="center" wrapText="1"/>
    </xf>
    <xf numFmtId="0" fontId="1" fillId="0" borderId="0" xfId="0" applyFont="1"/>
    <xf numFmtId="0" fontId="30" fillId="0" borderId="0" xfId="0" applyFont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21" fillId="0" borderId="2" xfId="0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3" fontId="19" fillId="0" borderId="3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164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/>
    </xf>
    <xf numFmtId="3" fontId="31" fillId="0" borderId="2" xfId="0" applyNumberFormat="1" applyFont="1" applyBorder="1" applyAlignment="1">
      <alignment horizontal="center" vertical="center"/>
    </xf>
    <xf numFmtId="1" fontId="31" fillId="0" borderId="2" xfId="0" applyNumberFormat="1" applyFont="1" applyBorder="1" applyAlignment="1">
      <alignment horizontal="center" vertical="center"/>
    </xf>
    <xf numFmtId="164" fontId="31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3333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1104900</xdr:colOff>
      <xdr:row>2</xdr:row>
      <xdr:rowOff>154171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1362075" cy="458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="120" zoomScaleNormal="120" zoomScaleSheetLayoutView="100" workbookViewId="0">
      <selection activeCell="B9" sqref="B9:M9"/>
    </sheetView>
  </sheetViews>
  <sheetFormatPr defaultRowHeight="15" x14ac:dyDescent="0.25"/>
  <cols>
    <col min="1" max="1" width="4.85546875" style="11" customWidth="1"/>
    <col min="2" max="2" width="27.85546875" style="11" customWidth="1"/>
    <col min="3" max="3" width="9.85546875" style="11" bestFit="1" customWidth="1"/>
    <col min="4" max="4" width="13.140625" style="11" bestFit="1" customWidth="1"/>
    <col min="5" max="5" width="9.140625" style="11" customWidth="1"/>
    <col min="6" max="7" width="8" style="11" customWidth="1"/>
    <col min="8" max="8" width="7.28515625" style="11" customWidth="1"/>
    <col min="9" max="9" width="9.28515625" style="12" bestFit="1" customWidth="1"/>
    <col min="10" max="10" width="7.7109375" style="12" customWidth="1"/>
    <col min="11" max="11" width="5.85546875" style="11" customWidth="1"/>
    <col min="12" max="12" width="9.5703125" style="11" customWidth="1"/>
    <col min="13" max="13" width="30.7109375" style="11" customWidth="1"/>
    <col min="14" max="15" width="9.140625" style="11"/>
    <col min="16" max="17" width="10.7109375" style="11" bestFit="1" customWidth="1"/>
    <col min="18" max="16384" width="9.140625" style="11"/>
  </cols>
  <sheetData>
    <row r="1" spans="1:13" x14ac:dyDescent="0.25">
      <c r="A1" s="162" t="s">
        <v>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x14ac:dyDescent="0.25">
      <c r="A2" s="162" t="s">
        <v>47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x14ac:dyDescent="0.25">
      <c r="A3" s="162" t="s">
        <v>48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x14ac:dyDescent="0.25">
      <c r="A4" s="162" t="s">
        <v>46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45"/>
      <c r="M5" s="10"/>
    </row>
    <row r="6" spans="1:13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45"/>
      <c r="M6" s="7"/>
    </row>
    <row r="7" spans="1:13" ht="14.45" customHeight="1" x14ac:dyDescent="0.25">
      <c r="A7" s="6"/>
      <c r="B7" s="166" t="s">
        <v>140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13" ht="14.45" customHeight="1" x14ac:dyDescent="0.25">
      <c r="A8" s="6"/>
      <c r="B8" s="166" t="s">
        <v>141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ht="14.45" customHeight="1" x14ac:dyDescent="0.25">
      <c r="A9" s="6"/>
      <c r="B9" s="166" t="s">
        <v>97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14.45" customHeight="1" thickBot="1" x14ac:dyDescent="0.3">
      <c r="A10" s="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x14ac:dyDescent="0.25">
      <c r="A11" s="139" t="s">
        <v>0</v>
      </c>
      <c r="B11" s="139" t="s">
        <v>1</v>
      </c>
      <c r="C11" s="8" t="s">
        <v>0</v>
      </c>
      <c r="D11" s="46" t="s">
        <v>90</v>
      </c>
      <c r="E11" s="8" t="s">
        <v>6</v>
      </c>
      <c r="F11" s="139" t="s">
        <v>8</v>
      </c>
      <c r="G11" s="145" t="s">
        <v>2</v>
      </c>
      <c r="H11" s="146"/>
      <c r="I11" s="145" t="s">
        <v>5</v>
      </c>
      <c r="J11" s="145"/>
      <c r="K11" s="139" t="s">
        <v>13</v>
      </c>
      <c r="L11" s="139" t="s">
        <v>96</v>
      </c>
      <c r="M11" s="145" t="s">
        <v>28</v>
      </c>
    </row>
    <row r="12" spans="1:13" x14ac:dyDescent="0.25">
      <c r="A12" s="140"/>
      <c r="B12" s="140"/>
      <c r="C12" s="5" t="s">
        <v>43</v>
      </c>
      <c r="D12" s="13" t="s">
        <v>91</v>
      </c>
      <c r="E12" s="13" t="s">
        <v>7</v>
      </c>
      <c r="F12" s="140"/>
      <c r="G12" s="1" t="s">
        <v>3</v>
      </c>
      <c r="H12" s="1" t="s">
        <v>4</v>
      </c>
      <c r="I12" s="14" t="s">
        <v>11</v>
      </c>
      <c r="J12" s="14" t="s">
        <v>12</v>
      </c>
      <c r="K12" s="140"/>
      <c r="L12" s="141"/>
      <c r="M12" s="164"/>
    </row>
    <row r="13" spans="1:13" ht="15.75" thickBot="1" x14ac:dyDescent="0.3">
      <c r="A13" s="140"/>
      <c r="B13" s="140"/>
      <c r="C13" s="5" t="s">
        <v>44</v>
      </c>
      <c r="D13" s="109"/>
      <c r="E13" s="110" t="s">
        <v>9</v>
      </c>
      <c r="F13" s="110" t="s">
        <v>10</v>
      </c>
      <c r="G13" s="70" t="s">
        <v>18</v>
      </c>
      <c r="H13" s="70" t="s">
        <v>18</v>
      </c>
      <c r="I13" s="111" t="s">
        <v>23</v>
      </c>
      <c r="J13" s="111" t="s">
        <v>24</v>
      </c>
      <c r="K13" s="110" t="s">
        <v>14</v>
      </c>
      <c r="L13" s="141"/>
      <c r="M13" s="165"/>
    </row>
    <row r="14" spans="1:13" x14ac:dyDescent="0.25">
      <c r="A14" s="136" t="s">
        <v>25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13" x14ac:dyDescent="0.25">
      <c r="A15" s="16" t="s">
        <v>49</v>
      </c>
      <c r="B15" s="16" t="s">
        <v>60</v>
      </c>
      <c r="C15" s="17" t="s">
        <v>50</v>
      </c>
      <c r="D15" s="53">
        <v>11069</v>
      </c>
      <c r="E15" s="17" t="s">
        <v>86</v>
      </c>
      <c r="F15" s="17" t="s">
        <v>38</v>
      </c>
      <c r="G15" s="18">
        <v>90</v>
      </c>
      <c r="H15" s="18">
        <v>10</v>
      </c>
      <c r="I15" s="122">
        <v>41270</v>
      </c>
      <c r="J15" s="67">
        <f>EDATE(I15,12+65)</f>
        <v>43612</v>
      </c>
      <c r="K15" s="17" t="s">
        <v>20</v>
      </c>
      <c r="L15" s="36" t="s">
        <v>146</v>
      </c>
      <c r="M15" s="17"/>
    </row>
    <row r="16" spans="1:13" s="76" customFormat="1" x14ac:dyDescent="0.25">
      <c r="A16" s="73" t="s">
        <v>50</v>
      </c>
      <c r="B16" s="73" t="s">
        <v>61</v>
      </c>
      <c r="C16" s="74" t="s">
        <v>75</v>
      </c>
      <c r="D16" s="55">
        <v>2479</v>
      </c>
      <c r="E16" s="74" t="s">
        <v>15</v>
      </c>
      <c r="F16" s="74" t="s">
        <v>38</v>
      </c>
      <c r="G16" s="75">
        <v>90</v>
      </c>
      <c r="H16" s="75">
        <v>10</v>
      </c>
      <c r="I16" s="122">
        <v>41618</v>
      </c>
      <c r="J16" s="50">
        <f>EDATE(I16,19+28)</f>
        <v>43049</v>
      </c>
      <c r="K16" s="74" t="s">
        <v>16</v>
      </c>
      <c r="L16" s="74"/>
      <c r="M16" s="118"/>
    </row>
    <row r="17" spans="1:17" s="76" customFormat="1" x14ac:dyDescent="0.25">
      <c r="A17" s="73" t="s">
        <v>51</v>
      </c>
      <c r="B17" s="73" t="s">
        <v>62</v>
      </c>
      <c r="C17" s="74" t="s">
        <v>75</v>
      </c>
      <c r="D17" s="55">
        <v>2600</v>
      </c>
      <c r="E17" s="74" t="s">
        <v>15</v>
      </c>
      <c r="F17" s="74" t="s">
        <v>38</v>
      </c>
      <c r="G17" s="75">
        <v>90</v>
      </c>
      <c r="H17" s="75">
        <v>10</v>
      </c>
      <c r="I17" s="50">
        <v>42339</v>
      </c>
      <c r="J17" s="50">
        <f>EDATE(I17,6+29)</f>
        <v>43405</v>
      </c>
      <c r="K17" s="17" t="s">
        <v>19</v>
      </c>
      <c r="L17" s="78"/>
      <c r="M17" s="74"/>
    </row>
    <row r="18" spans="1:17" s="76" customFormat="1" x14ac:dyDescent="0.25">
      <c r="A18" s="73" t="s">
        <v>52</v>
      </c>
      <c r="B18" s="73" t="s">
        <v>63</v>
      </c>
      <c r="C18" s="74" t="s">
        <v>75</v>
      </c>
      <c r="D18" s="55">
        <v>4200</v>
      </c>
      <c r="E18" s="74" t="s">
        <v>15</v>
      </c>
      <c r="F18" s="74" t="s">
        <v>38</v>
      </c>
      <c r="G18" s="75">
        <v>90</v>
      </c>
      <c r="H18" s="75">
        <v>10</v>
      </c>
      <c r="I18" s="50">
        <v>42583</v>
      </c>
      <c r="J18" s="50">
        <f>EDATE(I18,6+27)</f>
        <v>43586</v>
      </c>
      <c r="K18" s="74" t="s">
        <v>19</v>
      </c>
      <c r="L18" s="74"/>
      <c r="M18" s="74"/>
    </row>
    <row r="19" spans="1:17" s="39" customFormat="1" ht="25.5" x14ac:dyDescent="0.25">
      <c r="A19" s="16" t="s">
        <v>53</v>
      </c>
      <c r="B19" s="40" t="s">
        <v>66</v>
      </c>
      <c r="C19" s="17" t="s">
        <v>49</v>
      </c>
      <c r="D19" s="53">
        <v>16931</v>
      </c>
      <c r="E19" s="17" t="s">
        <v>15</v>
      </c>
      <c r="F19" s="17" t="s">
        <v>39</v>
      </c>
      <c r="G19" s="18">
        <v>0</v>
      </c>
      <c r="H19" s="18">
        <v>100</v>
      </c>
      <c r="I19" s="122">
        <v>40950</v>
      </c>
      <c r="J19" s="49">
        <f>EDATE(I19,6+53)</f>
        <v>42746</v>
      </c>
      <c r="K19" s="17" t="s">
        <v>20</v>
      </c>
      <c r="L19" s="17"/>
      <c r="M19" s="17"/>
    </row>
    <row r="20" spans="1:17" s="39" customFormat="1" x14ac:dyDescent="0.25">
      <c r="A20" s="16" t="s">
        <v>54</v>
      </c>
      <c r="B20" s="16" t="s">
        <v>67</v>
      </c>
      <c r="C20" s="17" t="s">
        <v>49</v>
      </c>
      <c r="D20" s="119">
        <v>500</v>
      </c>
      <c r="E20" s="17" t="s">
        <v>15</v>
      </c>
      <c r="F20" s="17" t="s">
        <v>39</v>
      </c>
      <c r="G20" s="18">
        <v>0</v>
      </c>
      <c r="H20" s="18">
        <v>100</v>
      </c>
      <c r="I20" s="50">
        <v>42583</v>
      </c>
      <c r="J20" s="49">
        <f>EDATE(I20,6+18)</f>
        <v>43313</v>
      </c>
      <c r="K20" s="17" t="s">
        <v>19</v>
      </c>
      <c r="L20" s="17"/>
      <c r="M20" s="17"/>
    </row>
    <row r="21" spans="1:17" s="39" customFormat="1" ht="25.5" x14ac:dyDescent="0.25">
      <c r="A21" s="16" t="s">
        <v>55</v>
      </c>
      <c r="B21" s="40" t="s">
        <v>68</v>
      </c>
      <c r="C21" s="17" t="s">
        <v>80</v>
      </c>
      <c r="D21" s="53">
        <v>328</v>
      </c>
      <c r="E21" s="17" t="s">
        <v>15</v>
      </c>
      <c r="F21" s="17" t="s">
        <v>38</v>
      </c>
      <c r="G21" s="68">
        <v>100</v>
      </c>
      <c r="H21" s="68">
        <v>0</v>
      </c>
      <c r="I21" s="122">
        <v>41299</v>
      </c>
      <c r="J21" s="49">
        <f>EDATE(I21,26+10)</f>
        <v>42394</v>
      </c>
      <c r="K21" s="15" t="s">
        <v>20</v>
      </c>
      <c r="L21" s="15" t="s">
        <v>149</v>
      </c>
      <c r="M21" s="41"/>
    </row>
    <row r="22" spans="1:17" s="42" customFormat="1" ht="25.5" x14ac:dyDescent="0.25">
      <c r="A22" s="35" t="s">
        <v>56</v>
      </c>
      <c r="B22" s="38" t="s">
        <v>144</v>
      </c>
      <c r="C22" s="36" t="s">
        <v>80</v>
      </c>
      <c r="D22" s="53">
        <v>750</v>
      </c>
      <c r="E22" s="36" t="s">
        <v>15</v>
      </c>
      <c r="F22" s="36" t="s">
        <v>38</v>
      </c>
      <c r="G22" s="37">
        <v>50</v>
      </c>
      <c r="H22" s="37">
        <v>50</v>
      </c>
      <c r="I22" s="50">
        <v>42248</v>
      </c>
      <c r="J22" s="49">
        <f>EDATE(I22,5+18)</f>
        <v>42948</v>
      </c>
      <c r="K22" s="36" t="s">
        <v>19</v>
      </c>
      <c r="L22" s="36"/>
      <c r="M22" s="43" t="s">
        <v>143</v>
      </c>
    </row>
    <row r="23" spans="1:17" ht="25.5" x14ac:dyDescent="0.25">
      <c r="A23" s="16" t="s">
        <v>57</v>
      </c>
      <c r="B23" s="40" t="s">
        <v>69</v>
      </c>
      <c r="C23" s="17" t="s">
        <v>80</v>
      </c>
      <c r="D23" s="53">
        <v>134</v>
      </c>
      <c r="E23" s="17" t="s">
        <v>15</v>
      </c>
      <c r="F23" s="17" t="s">
        <v>38</v>
      </c>
      <c r="G23" s="68">
        <v>100</v>
      </c>
      <c r="H23" s="68">
        <v>0</v>
      </c>
      <c r="I23" s="122">
        <v>41299</v>
      </c>
      <c r="J23" s="49">
        <f>EDATE(I23,29+4)</f>
        <v>42302</v>
      </c>
      <c r="K23" s="15" t="s">
        <v>20</v>
      </c>
      <c r="L23" s="15" t="s">
        <v>150</v>
      </c>
      <c r="M23" s="41"/>
    </row>
    <row r="24" spans="1:17" s="80" customFormat="1" ht="25.5" x14ac:dyDescent="0.25">
      <c r="A24" s="73" t="s">
        <v>58</v>
      </c>
      <c r="B24" s="79" t="s">
        <v>70</v>
      </c>
      <c r="C24" s="74" t="s">
        <v>80</v>
      </c>
      <c r="D24" s="55">
        <v>100</v>
      </c>
      <c r="E24" s="74" t="s">
        <v>15</v>
      </c>
      <c r="F24" s="74" t="s">
        <v>38</v>
      </c>
      <c r="G24" s="75">
        <v>50</v>
      </c>
      <c r="H24" s="75">
        <v>50</v>
      </c>
      <c r="I24" s="50">
        <v>42461</v>
      </c>
      <c r="J24" s="50">
        <f>EDATE(I24,6+13)</f>
        <v>43040</v>
      </c>
      <c r="K24" s="74" t="s">
        <v>19</v>
      </c>
      <c r="L24" s="74"/>
      <c r="M24" s="74"/>
    </row>
    <row r="25" spans="1:17" s="80" customFormat="1" ht="25.5" x14ac:dyDescent="0.25">
      <c r="A25" s="73" t="s">
        <v>59</v>
      </c>
      <c r="B25" s="79" t="s">
        <v>71</v>
      </c>
      <c r="C25" s="74" t="s">
        <v>80</v>
      </c>
      <c r="D25" s="55">
        <v>300</v>
      </c>
      <c r="E25" s="74" t="s">
        <v>15</v>
      </c>
      <c r="F25" s="74" t="s">
        <v>38</v>
      </c>
      <c r="G25" s="75">
        <v>50</v>
      </c>
      <c r="H25" s="75">
        <v>50</v>
      </c>
      <c r="I25" s="50">
        <v>42461</v>
      </c>
      <c r="J25" s="50">
        <f>EDATE(I25,6+13)</f>
        <v>43040</v>
      </c>
      <c r="K25" s="74" t="s">
        <v>19</v>
      </c>
      <c r="L25" s="74"/>
      <c r="M25" s="74"/>
      <c r="P25" s="81"/>
      <c r="Q25" s="81"/>
    </row>
    <row r="26" spans="1:17" s="80" customFormat="1" ht="38.25" x14ac:dyDescent="0.25">
      <c r="A26" s="82" t="s">
        <v>142</v>
      </c>
      <c r="B26" s="79" t="s">
        <v>72</v>
      </c>
      <c r="C26" s="74" t="s">
        <v>80</v>
      </c>
      <c r="D26" s="55">
        <v>100</v>
      </c>
      <c r="E26" s="74" t="s">
        <v>15</v>
      </c>
      <c r="F26" s="74" t="s">
        <v>38</v>
      </c>
      <c r="G26" s="75">
        <v>50</v>
      </c>
      <c r="H26" s="75">
        <v>50</v>
      </c>
      <c r="I26" s="50">
        <v>42461</v>
      </c>
      <c r="J26" s="50">
        <f>EDATE(I26,6+13)</f>
        <v>43040</v>
      </c>
      <c r="K26" s="74" t="s">
        <v>19</v>
      </c>
      <c r="L26" s="74"/>
      <c r="M26" s="74"/>
      <c r="Q26" s="83"/>
    </row>
    <row r="27" spans="1:17" ht="25.5" x14ac:dyDescent="0.25">
      <c r="A27" s="130" t="s">
        <v>139</v>
      </c>
      <c r="B27" s="131" t="s">
        <v>81</v>
      </c>
      <c r="C27" s="132" t="s">
        <v>74</v>
      </c>
      <c r="D27" s="133">
        <v>3300</v>
      </c>
      <c r="E27" s="132" t="s">
        <v>15</v>
      </c>
      <c r="F27" s="132" t="s">
        <v>38</v>
      </c>
      <c r="G27" s="134">
        <v>60</v>
      </c>
      <c r="H27" s="134">
        <v>40</v>
      </c>
      <c r="I27" s="135">
        <v>42217</v>
      </c>
      <c r="J27" s="135">
        <f>EDATE(I27,5+24)</f>
        <v>43101</v>
      </c>
      <c r="K27" s="17" t="s">
        <v>19</v>
      </c>
      <c r="L27" s="17"/>
      <c r="M27" s="17"/>
    </row>
    <row r="28" spans="1:17" ht="15.75" thickBot="1" x14ac:dyDescent="0.3">
      <c r="A28" s="138" t="s">
        <v>17</v>
      </c>
      <c r="B28" s="138"/>
      <c r="C28" s="102"/>
      <c r="D28" s="86">
        <f>SUM(D15:D27)</f>
        <v>42791</v>
      </c>
      <c r="E28" s="103"/>
      <c r="F28" s="104"/>
      <c r="G28" s="117"/>
      <c r="H28" s="117"/>
      <c r="I28" s="106"/>
      <c r="J28" s="106"/>
      <c r="K28" s="107"/>
      <c r="L28" s="107"/>
      <c r="M28" s="108"/>
    </row>
    <row r="29" spans="1:17" ht="20.100000000000001" customHeight="1" thickBot="1" x14ac:dyDescent="0.3">
      <c r="A29" s="89"/>
      <c r="B29" s="90"/>
      <c r="C29" s="90"/>
      <c r="D29" s="91"/>
      <c r="E29" s="112"/>
      <c r="F29" s="113"/>
      <c r="G29" s="114"/>
      <c r="H29" s="114"/>
      <c r="I29" s="115"/>
      <c r="J29" s="115"/>
      <c r="K29" s="112"/>
      <c r="L29" s="112"/>
      <c r="M29" s="116"/>
    </row>
    <row r="30" spans="1:17" x14ac:dyDescent="0.25">
      <c r="A30" s="151" t="s">
        <v>29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4"/>
      <c r="L30" s="154"/>
      <c r="M30" s="155"/>
    </row>
    <row r="31" spans="1:17" ht="25.5" x14ac:dyDescent="0.25">
      <c r="A31" s="35" t="s">
        <v>73</v>
      </c>
      <c r="B31" s="38" t="s">
        <v>76</v>
      </c>
      <c r="C31" s="36" t="s">
        <v>73</v>
      </c>
      <c r="D31" s="53">
        <v>58799</v>
      </c>
      <c r="E31" s="36" t="s">
        <v>32</v>
      </c>
      <c r="F31" s="36" t="s">
        <v>38</v>
      </c>
      <c r="G31" s="123">
        <v>65</v>
      </c>
      <c r="H31" s="123">
        <v>35</v>
      </c>
      <c r="I31" s="120">
        <v>42032</v>
      </c>
      <c r="J31" s="49">
        <f>EDATE(I31,7+33)</f>
        <v>43248</v>
      </c>
      <c r="K31" s="36" t="s">
        <v>16</v>
      </c>
      <c r="L31" s="15"/>
      <c r="M31" s="36"/>
    </row>
    <row r="32" spans="1:17" s="80" customFormat="1" ht="25.5" x14ac:dyDescent="0.25">
      <c r="A32" s="84" t="s">
        <v>74</v>
      </c>
      <c r="B32" s="85" t="s">
        <v>77</v>
      </c>
      <c r="C32" s="77" t="s">
        <v>73</v>
      </c>
      <c r="D32" s="55">
        <v>46994</v>
      </c>
      <c r="E32" s="77" t="s">
        <v>32</v>
      </c>
      <c r="F32" s="77" t="s">
        <v>38</v>
      </c>
      <c r="G32" s="68">
        <v>65</v>
      </c>
      <c r="H32" s="68">
        <v>35</v>
      </c>
      <c r="I32" s="50">
        <v>42370</v>
      </c>
      <c r="J32" s="50">
        <f>EDATE(I32,6+26)</f>
        <v>43344</v>
      </c>
      <c r="K32" s="77" t="s">
        <v>19</v>
      </c>
      <c r="L32" s="77"/>
      <c r="M32" s="77"/>
    </row>
    <row r="33" spans="1:13" s="80" customFormat="1" ht="25.5" x14ac:dyDescent="0.25">
      <c r="A33" s="84" t="s">
        <v>75</v>
      </c>
      <c r="B33" s="85" t="s">
        <v>78</v>
      </c>
      <c r="C33" s="77" t="s">
        <v>73</v>
      </c>
      <c r="D33" s="55">
        <v>47219</v>
      </c>
      <c r="E33" s="77" t="s">
        <v>32</v>
      </c>
      <c r="F33" s="77" t="s">
        <v>38</v>
      </c>
      <c r="G33" s="68">
        <v>65</v>
      </c>
      <c r="H33" s="68">
        <v>35</v>
      </c>
      <c r="I33" s="50">
        <v>42614</v>
      </c>
      <c r="J33" s="50">
        <f>EDATE(I33,6+24)</f>
        <v>43525</v>
      </c>
      <c r="K33" s="77" t="s">
        <v>19</v>
      </c>
      <c r="L33" s="77"/>
      <c r="M33" s="77"/>
    </row>
    <row r="34" spans="1:13" ht="15.75" thickBot="1" x14ac:dyDescent="0.3">
      <c r="A34" s="138" t="s">
        <v>21</v>
      </c>
      <c r="B34" s="138"/>
      <c r="C34" s="102"/>
      <c r="D34" s="86">
        <f>SUM(D31:D33)</f>
        <v>153012</v>
      </c>
      <c r="E34" s="103"/>
      <c r="F34" s="104"/>
      <c r="G34" s="105"/>
      <c r="H34" s="105"/>
      <c r="I34" s="106"/>
      <c r="J34" s="106"/>
      <c r="K34" s="107"/>
      <c r="L34" s="107"/>
      <c r="M34" s="108"/>
    </row>
    <row r="35" spans="1:13" ht="15.75" thickBot="1" x14ac:dyDescent="0.3">
      <c r="A35" s="89"/>
      <c r="B35" s="90"/>
      <c r="C35" s="90"/>
      <c r="D35" s="91"/>
      <c r="E35" s="97"/>
      <c r="F35" s="98"/>
      <c r="G35" s="99"/>
      <c r="H35" s="99"/>
      <c r="I35" s="100"/>
      <c r="J35" s="100"/>
      <c r="K35" s="97"/>
      <c r="L35" s="97"/>
      <c r="M35" s="101"/>
    </row>
    <row r="36" spans="1:13" x14ac:dyDescent="0.25">
      <c r="A36" s="151" t="s">
        <v>26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3"/>
    </row>
    <row r="37" spans="1:13" x14ac:dyDescent="0.25">
      <c r="A37" s="69" t="s">
        <v>80</v>
      </c>
      <c r="B37" s="40" t="s">
        <v>83</v>
      </c>
      <c r="C37" s="17" t="s">
        <v>74</v>
      </c>
      <c r="D37" s="53">
        <v>2059</v>
      </c>
      <c r="E37" s="17" t="s">
        <v>32</v>
      </c>
      <c r="F37" s="17" t="s">
        <v>38</v>
      </c>
      <c r="G37" s="68">
        <v>90</v>
      </c>
      <c r="H37" s="68">
        <v>10</v>
      </c>
      <c r="I37" s="121">
        <v>41526</v>
      </c>
      <c r="J37" s="49">
        <f>EDATE(I37,22+18)</f>
        <v>42744</v>
      </c>
      <c r="K37" s="15" t="s">
        <v>20</v>
      </c>
      <c r="L37" s="15" t="s">
        <v>148</v>
      </c>
      <c r="M37" s="17"/>
    </row>
    <row r="38" spans="1:13" s="80" customFormat="1" x14ac:dyDescent="0.25">
      <c r="A38" s="82" t="s">
        <v>82</v>
      </c>
      <c r="B38" s="73" t="s">
        <v>85</v>
      </c>
      <c r="C38" s="74" t="s">
        <v>74</v>
      </c>
      <c r="D38" s="55">
        <v>7751</v>
      </c>
      <c r="E38" s="74" t="s">
        <v>32</v>
      </c>
      <c r="F38" s="74" t="s">
        <v>38</v>
      </c>
      <c r="G38" s="75">
        <v>60</v>
      </c>
      <c r="H38" s="75">
        <v>40</v>
      </c>
      <c r="I38" s="50">
        <v>42370</v>
      </c>
      <c r="J38" s="50">
        <f>EDATE(I38,6+18)</f>
        <v>43101</v>
      </c>
      <c r="K38" s="74" t="s">
        <v>19</v>
      </c>
      <c r="L38" s="74"/>
      <c r="M38" s="74"/>
    </row>
    <row r="39" spans="1:13" s="80" customFormat="1" x14ac:dyDescent="0.25">
      <c r="A39" s="124" t="s">
        <v>84</v>
      </c>
      <c r="B39" s="125" t="s">
        <v>79</v>
      </c>
      <c r="C39" s="126" t="s">
        <v>74</v>
      </c>
      <c r="D39" s="127">
        <v>2148</v>
      </c>
      <c r="E39" s="126" t="s">
        <v>32</v>
      </c>
      <c r="F39" s="126" t="s">
        <v>38</v>
      </c>
      <c r="G39" s="128">
        <v>60</v>
      </c>
      <c r="H39" s="128">
        <v>40</v>
      </c>
      <c r="I39" s="129">
        <v>42339</v>
      </c>
      <c r="J39" s="129">
        <f>EDATE(I39,6+12)</f>
        <v>42887</v>
      </c>
      <c r="K39" s="126" t="s">
        <v>19</v>
      </c>
      <c r="L39" s="77"/>
      <c r="M39" s="77"/>
    </row>
    <row r="40" spans="1:13" ht="15.75" thickBot="1" x14ac:dyDescent="0.3">
      <c r="A40" s="156" t="s">
        <v>42</v>
      </c>
      <c r="B40" s="157"/>
      <c r="C40" s="72"/>
      <c r="D40" s="86">
        <f>SUM(D37:D39)</f>
        <v>11958</v>
      </c>
      <c r="E40" s="3"/>
      <c r="F40" s="87"/>
      <c r="G40" s="88"/>
      <c r="H40" s="88"/>
      <c r="I40" s="26"/>
      <c r="J40" s="26"/>
      <c r="K40" s="27"/>
      <c r="L40" s="27"/>
      <c r="M40" s="28"/>
    </row>
    <row r="41" spans="1:13" ht="15.75" thickBot="1" x14ac:dyDescent="0.3">
      <c r="A41" s="89"/>
      <c r="B41" s="90"/>
      <c r="C41" s="90"/>
      <c r="D41" s="91"/>
      <c r="E41" s="92"/>
      <c r="F41" s="93"/>
      <c r="G41" s="94"/>
      <c r="H41" s="94"/>
      <c r="I41" s="95"/>
      <c r="J41" s="95"/>
      <c r="K41" s="92"/>
      <c r="L41" s="92"/>
      <c r="M41" s="96"/>
    </row>
    <row r="42" spans="1:13" x14ac:dyDescent="0.25">
      <c r="A42" s="151" t="s">
        <v>30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3"/>
    </row>
    <row r="43" spans="1:13" x14ac:dyDescent="0.25">
      <c r="A43" s="44" t="s">
        <v>65</v>
      </c>
      <c r="B43" s="16" t="s">
        <v>64</v>
      </c>
      <c r="C43" s="17" t="s">
        <v>51</v>
      </c>
      <c r="D43" s="53">
        <v>147</v>
      </c>
      <c r="E43" s="36" t="s">
        <v>87</v>
      </c>
      <c r="F43" s="17" t="s">
        <v>38</v>
      </c>
      <c r="G43" s="18">
        <v>90</v>
      </c>
      <c r="H43" s="18">
        <v>10</v>
      </c>
      <c r="I43" s="122">
        <v>41962</v>
      </c>
      <c r="J43" s="49">
        <f>EDATE(I43,3+52)</f>
        <v>43635</v>
      </c>
      <c r="K43" s="15" t="s">
        <v>20</v>
      </c>
      <c r="L43" s="15" t="s">
        <v>147</v>
      </c>
      <c r="M43" s="17"/>
    </row>
    <row r="44" spans="1:13" x14ac:dyDescent="0.25">
      <c r="A44" s="158" t="s">
        <v>31</v>
      </c>
      <c r="B44" s="159"/>
      <c r="C44" s="71"/>
      <c r="D44" s="54">
        <v>147</v>
      </c>
      <c r="E44" s="19"/>
      <c r="F44" s="20"/>
      <c r="G44" s="21"/>
      <c r="H44" s="21"/>
      <c r="I44" s="22"/>
      <c r="J44" s="22"/>
      <c r="K44" s="23"/>
      <c r="L44" s="23"/>
      <c r="M44" s="24"/>
    </row>
    <row r="45" spans="1:13" x14ac:dyDescent="0.25">
      <c r="A45" s="158" t="s">
        <v>37</v>
      </c>
      <c r="B45" s="159"/>
      <c r="C45" s="71"/>
      <c r="D45" s="54">
        <f>D28+D34+D40+D44</f>
        <v>207908</v>
      </c>
      <c r="E45" s="142"/>
      <c r="F45" s="143"/>
      <c r="G45" s="143"/>
      <c r="H45" s="143"/>
      <c r="I45" s="143"/>
      <c r="J45" s="143"/>
      <c r="K45" s="143"/>
      <c r="L45" s="143"/>
      <c r="M45" s="144"/>
    </row>
    <row r="46" spans="1:13" ht="24.75" customHeight="1" thickBot="1" x14ac:dyDescent="0.3">
      <c r="A46" s="156" t="s">
        <v>27</v>
      </c>
      <c r="B46" s="157"/>
      <c r="C46" s="72"/>
      <c r="D46" s="51">
        <f>G46+H46</f>
        <v>1</v>
      </c>
      <c r="E46" s="3"/>
      <c r="F46" s="4"/>
      <c r="G46" s="52">
        <f>(G15+G16+G17+G18+G19+G20+G21+G22+G23+G24+G25+G26+G31+G32+G33+G39+G27+G38+G43+G37)/20/100</f>
        <v>0.65749999999999997</v>
      </c>
      <c r="H46" s="52">
        <f>(H15+H16+H17+H18+H19+H20+H21+H22+H23+H24+H25+H26+H31+H32+H33+H39+H27+H38+H43+H37)/20/100</f>
        <v>0.34250000000000003</v>
      </c>
      <c r="I46" s="25"/>
      <c r="J46" s="26"/>
      <c r="K46" s="27"/>
      <c r="L46" s="27"/>
      <c r="M46" s="28"/>
    </row>
    <row r="47" spans="1:13" ht="29.25" customHeight="1" thickBot="1" x14ac:dyDescent="0.3">
      <c r="A47" s="48"/>
      <c r="B47" s="148" t="s">
        <v>33</v>
      </c>
      <c r="C47" s="148"/>
      <c r="D47" s="149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3" ht="96.75" customHeight="1" x14ac:dyDescent="0.25">
      <c r="A48" s="2" t="s">
        <v>9</v>
      </c>
      <c r="B48" s="160" t="s">
        <v>88</v>
      </c>
      <c r="C48" s="160"/>
      <c r="D48" s="161"/>
      <c r="E48" s="161"/>
      <c r="F48" s="161"/>
      <c r="G48" s="161"/>
      <c r="H48" s="161"/>
      <c r="I48" s="161"/>
      <c r="J48" s="161"/>
      <c r="K48" s="161"/>
      <c r="L48" s="161"/>
      <c r="M48" s="161"/>
    </row>
    <row r="49" spans="1:13" ht="9.9499999999999993" customHeight="1" x14ac:dyDescent="0.25">
      <c r="A49" s="2"/>
      <c r="B49" s="29"/>
      <c r="C49" s="29"/>
      <c r="D49" s="30"/>
      <c r="E49" s="30"/>
      <c r="F49" s="30"/>
      <c r="G49" s="30"/>
      <c r="H49" s="30"/>
      <c r="I49" s="30"/>
      <c r="J49" s="30"/>
      <c r="K49" s="30"/>
      <c r="L49" s="47"/>
      <c r="M49" s="30"/>
    </row>
    <row r="50" spans="1:13" ht="15.75" x14ac:dyDescent="0.25">
      <c r="A50" s="2" t="s">
        <v>10</v>
      </c>
      <c r="B50" s="147" t="s">
        <v>89</v>
      </c>
      <c r="C50" s="147"/>
      <c r="D50" s="147"/>
      <c r="E50" s="31"/>
      <c r="F50" s="31"/>
      <c r="G50" s="32"/>
      <c r="H50" s="32"/>
      <c r="I50" s="33"/>
      <c r="J50" s="33"/>
      <c r="K50" s="32"/>
      <c r="L50" s="32"/>
      <c r="M50" s="32"/>
    </row>
    <row r="51" spans="1:13" ht="9.9499999999999993" customHeight="1" x14ac:dyDescent="0.25">
      <c r="A51" s="2"/>
      <c r="B51" s="34"/>
      <c r="C51" s="34"/>
      <c r="D51" s="34"/>
      <c r="E51" s="31"/>
      <c r="F51" s="31"/>
      <c r="G51" s="32"/>
      <c r="H51" s="32"/>
      <c r="I51" s="33"/>
      <c r="J51" s="33"/>
      <c r="K51" s="32"/>
      <c r="L51" s="32"/>
      <c r="M51" s="32"/>
    </row>
    <row r="52" spans="1:13" ht="15.75" x14ac:dyDescent="0.25">
      <c r="A52" s="2" t="s">
        <v>14</v>
      </c>
      <c r="B52" s="31" t="s">
        <v>93</v>
      </c>
      <c r="C52" s="31"/>
      <c r="D52" s="31"/>
      <c r="E52" s="31"/>
      <c r="F52" s="31"/>
      <c r="G52" s="32"/>
      <c r="H52" s="32"/>
      <c r="I52" s="33"/>
      <c r="J52" s="33"/>
      <c r="K52" s="32"/>
      <c r="L52" s="32"/>
      <c r="M52" s="32"/>
    </row>
    <row r="53" spans="1:13" ht="9.9499999999999993" customHeight="1" x14ac:dyDescent="0.25">
      <c r="A53" s="2"/>
      <c r="B53" s="31"/>
      <c r="C53" s="31"/>
      <c r="D53" s="31"/>
      <c r="E53" s="31"/>
      <c r="F53" s="31"/>
      <c r="G53" s="32"/>
      <c r="H53" s="32"/>
      <c r="I53" s="33"/>
      <c r="J53" s="33"/>
      <c r="K53" s="32"/>
      <c r="L53" s="32"/>
      <c r="M53" s="32"/>
    </row>
    <row r="54" spans="1:13" ht="15.75" x14ac:dyDescent="0.25">
      <c r="A54" s="2" t="s">
        <v>34</v>
      </c>
      <c r="B54" s="31" t="s">
        <v>92</v>
      </c>
      <c r="C54" s="31"/>
      <c r="D54" s="31"/>
      <c r="E54" s="31"/>
      <c r="F54" s="33"/>
      <c r="G54" s="33"/>
      <c r="H54" s="32"/>
      <c r="I54" s="32"/>
      <c r="J54" s="11"/>
    </row>
    <row r="55" spans="1:13" ht="9.9499999999999993" customHeight="1" x14ac:dyDescent="0.25">
      <c r="A55" s="2"/>
      <c r="B55" s="31"/>
      <c r="C55" s="31"/>
      <c r="D55" s="31"/>
      <c r="E55" s="31"/>
      <c r="F55" s="33"/>
      <c r="G55" s="33"/>
      <c r="H55" s="32"/>
      <c r="I55" s="32"/>
      <c r="J55" s="11"/>
    </row>
    <row r="56" spans="1:13" ht="15.75" x14ac:dyDescent="0.25">
      <c r="A56" s="2" t="s">
        <v>35</v>
      </c>
      <c r="B56" s="31" t="s">
        <v>151</v>
      </c>
      <c r="C56" s="31"/>
      <c r="D56" s="31"/>
      <c r="E56" s="31"/>
      <c r="F56" s="33"/>
      <c r="G56" s="33"/>
      <c r="H56" s="32"/>
      <c r="I56" s="32"/>
    </row>
    <row r="57" spans="1:13" ht="9.9499999999999993" customHeight="1" x14ac:dyDescent="0.25">
      <c r="A57" s="2"/>
      <c r="B57" s="31"/>
      <c r="C57" s="31"/>
      <c r="D57" s="31"/>
      <c r="E57" s="32"/>
      <c r="F57" s="32"/>
      <c r="G57" s="32"/>
      <c r="H57" s="32"/>
    </row>
    <row r="58" spans="1:13" ht="15.75" x14ac:dyDescent="0.25">
      <c r="A58" s="2" t="s">
        <v>36</v>
      </c>
      <c r="B58" s="31" t="s">
        <v>94</v>
      </c>
      <c r="C58" s="31"/>
      <c r="D58" s="31"/>
      <c r="E58" s="32"/>
      <c r="F58" s="32"/>
      <c r="G58" s="31"/>
      <c r="H58" s="32"/>
    </row>
    <row r="59" spans="1:13" ht="9.9499999999999993" customHeight="1" x14ac:dyDescent="0.25">
      <c r="A59" s="2"/>
      <c r="B59" s="31"/>
      <c r="C59" s="31"/>
      <c r="D59" s="31"/>
      <c r="E59" s="32"/>
      <c r="F59" s="32"/>
      <c r="G59" s="32"/>
      <c r="H59" s="32"/>
    </row>
    <row r="60" spans="1:13" ht="15.75" x14ac:dyDescent="0.25">
      <c r="A60" s="2" t="s">
        <v>40</v>
      </c>
      <c r="B60" s="31" t="s">
        <v>95</v>
      </c>
      <c r="C60" s="31"/>
      <c r="D60" s="31"/>
      <c r="E60" s="31"/>
      <c r="F60" s="31"/>
      <c r="G60" s="31"/>
      <c r="H60" s="31"/>
    </row>
    <row r="61" spans="1:13" ht="9.9499999999999993" customHeight="1" x14ac:dyDescent="0.25"/>
    <row r="62" spans="1:13" ht="15.75" x14ac:dyDescent="0.25">
      <c r="A62" s="2" t="s">
        <v>41</v>
      </c>
      <c r="B62" s="31" t="s">
        <v>45</v>
      </c>
      <c r="C62" s="31"/>
      <c r="D62" s="31"/>
      <c r="E62" s="31"/>
      <c r="F62" s="31"/>
    </row>
  </sheetData>
  <mergeCells count="30">
    <mergeCell ref="A1:M1"/>
    <mergeCell ref="A2:M2"/>
    <mergeCell ref="A3:M3"/>
    <mergeCell ref="A4:M4"/>
    <mergeCell ref="M11:M13"/>
    <mergeCell ref="B7:M7"/>
    <mergeCell ref="B8:M8"/>
    <mergeCell ref="B9:M9"/>
    <mergeCell ref="B10:M10"/>
    <mergeCell ref="B50:D50"/>
    <mergeCell ref="B47:M47"/>
    <mergeCell ref="A36:M36"/>
    <mergeCell ref="A30:M30"/>
    <mergeCell ref="A40:B40"/>
    <mergeCell ref="A42:M42"/>
    <mergeCell ref="A44:B44"/>
    <mergeCell ref="A45:B45"/>
    <mergeCell ref="A34:B34"/>
    <mergeCell ref="A46:B46"/>
    <mergeCell ref="B48:M48"/>
    <mergeCell ref="A14:M14"/>
    <mergeCell ref="A28:B28"/>
    <mergeCell ref="B11:B13"/>
    <mergeCell ref="L11:L13"/>
    <mergeCell ref="E45:M45"/>
    <mergeCell ref="A11:A13"/>
    <mergeCell ref="G11:H11"/>
    <mergeCell ref="I11:J11"/>
    <mergeCell ref="F11:F12"/>
    <mergeCell ref="K11:K12"/>
  </mergeCells>
  <printOptions horizontalCentered="1"/>
  <pageMargins left="0.70866141732283472" right="0.70866141732283472" top="0.6692913385826772" bottom="0.43307086614173229" header="0.27559055118110237" footer="0.19685039370078741"/>
  <pageSetup paperSize="9" scale="77" fitToHeight="2" orientation="landscape" r:id="rId1"/>
  <headerFooter>
    <oddHeader>&amp;R&amp;"-,Bold"&amp;8
Página &amp;P</oddHeader>
  </headerFooter>
  <rowBreaks count="1" manualBreakCount="1">
    <brk id="34" max="12" man="1"/>
  </rowBreaks>
  <ignoredErrors>
    <ignoredError sqref="E13:F13 K13 A48:A62" numberStoredAsText="1"/>
    <ignoredError sqref="J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9"/>
  <sheetViews>
    <sheetView zoomScale="90" zoomScaleNormal="90" workbookViewId="0">
      <selection activeCell="A6" sqref="A6"/>
    </sheetView>
  </sheetViews>
  <sheetFormatPr defaultRowHeight="15" x14ac:dyDescent="0.25"/>
  <cols>
    <col min="1" max="1" width="91.28515625" customWidth="1"/>
  </cols>
  <sheetData>
    <row r="2" spans="1:1" ht="15.75" x14ac:dyDescent="0.25">
      <c r="A2" s="56" t="s">
        <v>98</v>
      </c>
    </row>
    <row r="3" spans="1:1" ht="15.75" x14ac:dyDescent="0.25">
      <c r="A3" s="56" t="s">
        <v>119</v>
      </c>
    </row>
    <row r="5" spans="1:1" ht="15.75" x14ac:dyDescent="0.25">
      <c r="A5" s="56" t="s">
        <v>99</v>
      </c>
    </row>
    <row r="6" spans="1:1" ht="15.75" x14ac:dyDescent="0.25">
      <c r="A6" s="56" t="s">
        <v>145</v>
      </c>
    </row>
    <row r="7" spans="1:1" ht="15.75" x14ac:dyDescent="0.25">
      <c r="A7" s="57"/>
    </row>
    <row r="8" spans="1:1" ht="15.75" x14ac:dyDescent="0.25">
      <c r="A8" s="58" t="s">
        <v>100</v>
      </c>
    </row>
    <row r="9" spans="1:1" ht="15.75" x14ac:dyDescent="0.25">
      <c r="A9" s="59"/>
    </row>
    <row r="10" spans="1:1" ht="15.75" x14ac:dyDescent="0.25">
      <c r="A10" s="59" t="s">
        <v>101</v>
      </c>
    </row>
    <row r="11" spans="1:1" ht="15.75" x14ac:dyDescent="0.25">
      <c r="A11" s="59" t="s">
        <v>120</v>
      </c>
    </row>
    <row r="12" spans="1:1" ht="15.75" x14ac:dyDescent="0.25">
      <c r="A12" s="59" t="s">
        <v>121</v>
      </c>
    </row>
    <row r="13" spans="1:1" ht="15.75" x14ac:dyDescent="0.25">
      <c r="A13" s="59" t="s">
        <v>122</v>
      </c>
    </row>
    <row r="14" spans="1:1" ht="15.75" x14ac:dyDescent="0.25">
      <c r="A14" s="59" t="s">
        <v>123</v>
      </c>
    </row>
    <row r="15" spans="1:1" ht="15.75" x14ac:dyDescent="0.25">
      <c r="A15" s="59" t="s">
        <v>124</v>
      </c>
    </row>
    <row r="16" spans="1:1" ht="15.75" x14ac:dyDescent="0.25">
      <c r="A16" s="59" t="s">
        <v>125</v>
      </c>
    </row>
    <row r="17" spans="1:2" ht="15.75" x14ac:dyDescent="0.25">
      <c r="A17" s="59" t="s">
        <v>126</v>
      </c>
    </row>
    <row r="18" spans="1:2" ht="15.75" x14ac:dyDescent="0.25">
      <c r="A18" s="59" t="s">
        <v>127</v>
      </c>
    </row>
    <row r="19" spans="1:2" ht="15.75" x14ac:dyDescent="0.25">
      <c r="A19" s="59" t="s">
        <v>128</v>
      </c>
    </row>
    <row r="20" spans="1:2" ht="15.75" x14ac:dyDescent="0.25">
      <c r="A20" s="60" t="s">
        <v>129</v>
      </c>
      <c r="B20" s="61"/>
    </row>
    <row r="21" spans="1:2" ht="15.75" x14ac:dyDescent="0.25">
      <c r="A21" s="60" t="s">
        <v>130</v>
      </c>
      <c r="B21" s="61"/>
    </row>
    <row r="22" spans="1:2" ht="15.75" x14ac:dyDescent="0.25">
      <c r="A22" s="60" t="s">
        <v>131</v>
      </c>
      <c r="B22" s="61"/>
    </row>
    <row r="23" spans="1:2" ht="15.75" x14ac:dyDescent="0.25">
      <c r="A23" s="60" t="s">
        <v>132</v>
      </c>
      <c r="B23" s="61"/>
    </row>
    <row r="24" spans="1:2" ht="15.6" customHeight="1" x14ac:dyDescent="0.25">
      <c r="A24" s="60" t="s">
        <v>133</v>
      </c>
      <c r="B24" s="62"/>
    </row>
    <row r="25" spans="1:2" ht="15.75" x14ac:dyDescent="0.25">
      <c r="A25" s="62" t="s">
        <v>134</v>
      </c>
    </row>
    <row r="26" spans="1:2" ht="15.75" x14ac:dyDescent="0.25">
      <c r="A26" s="62" t="s">
        <v>135</v>
      </c>
    </row>
    <row r="27" spans="1:2" ht="15.75" x14ac:dyDescent="0.25">
      <c r="A27" s="60" t="s">
        <v>136</v>
      </c>
    </row>
    <row r="28" spans="1:2" ht="15.75" x14ac:dyDescent="0.25">
      <c r="A28" s="60" t="s">
        <v>138</v>
      </c>
    </row>
    <row r="29" spans="1:2" x14ac:dyDescent="0.25">
      <c r="A29" s="63"/>
    </row>
    <row r="30" spans="1:2" ht="15.75" x14ac:dyDescent="0.25">
      <c r="A30" s="62" t="s">
        <v>102</v>
      </c>
    </row>
    <row r="31" spans="1:2" ht="15.75" x14ac:dyDescent="0.25">
      <c r="A31" s="62"/>
    </row>
    <row r="32" spans="1:2" ht="78.75" x14ac:dyDescent="0.25">
      <c r="A32" s="62" t="s">
        <v>103</v>
      </c>
    </row>
    <row r="33" spans="1:1" ht="15.75" x14ac:dyDescent="0.25">
      <c r="A33" s="62"/>
    </row>
    <row r="34" spans="1:1" ht="15.75" x14ac:dyDescent="0.25">
      <c r="A34" s="62" t="s">
        <v>104</v>
      </c>
    </row>
    <row r="35" spans="1:1" ht="15.75" x14ac:dyDescent="0.25">
      <c r="A35" s="62"/>
    </row>
    <row r="36" spans="1:1" ht="47.25" x14ac:dyDescent="0.25">
      <c r="A36" s="66" t="s">
        <v>137</v>
      </c>
    </row>
    <row r="37" spans="1:1" ht="15.75" x14ac:dyDescent="0.25">
      <c r="A37" s="62" t="s">
        <v>105</v>
      </c>
    </row>
    <row r="38" spans="1:1" ht="15.75" x14ac:dyDescent="0.25">
      <c r="A38" s="59"/>
    </row>
    <row r="39" spans="1:1" ht="15.75" x14ac:dyDescent="0.25">
      <c r="A39" s="59" t="s">
        <v>106</v>
      </c>
    </row>
    <row r="40" spans="1:1" ht="15.75" x14ac:dyDescent="0.25">
      <c r="A40" s="62"/>
    </row>
    <row r="41" spans="1:1" ht="47.25" x14ac:dyDescent="0.25">
      <c r="A41" s="62" t="s">
        <v>107</v>
      </c>
    </row>
    <row r="42" spans="1:1" ht="15.75" x14ac:dyDescent="0.25">
      <c r="A42" s="62"/>
    </row>
    <row r="43" spans="1:1" ht="15.75" x14ac:dyDescent="0.25">
      <c r="A43" s="62" t="s">
        <v>108</v>
      </c>
    </row>
    <row r="44" spans="1:1" ht="15.75" x14ac:dyDescent="0.25">
      <c r="A44" s="62"/>
    </row>
    <row r="45" spans="1:1" ht="15.75" x14ac:dyDescent="0.25">
      <c r="A45" s="62" t="s">
        <v>109</v>
      </c>
    </row>
    <row r="46" spans="1:1" ht="15.75" x14ac:dyDescent="0.25">
      <c r="A46" s="62"/>
    </row>
    <row r="47" spans="1:1" ht="30.6" customHeight="1" x14ac:dyDescent="0.25">
      <c r="A47" s="62" t="s">
        <v>110</v>
      </c>
    </row>
    <row r="48" spans="1:1" ht="15.75" x14ac:dyDescent="0.25">
      <c r="A48" s="62"/>
    </row>
    <row r="49" spans="1:1" ht="15.75" x14ac:dyDescent="0.25">
      <c r="A49" s="62" t="s">
        <v>111</v>
      </c>
    </row>
    <row r="50" spans="1:1" ht="15.75" x14ac:dyDescent="0.25">
      <c r="A50" s="62"/>
    </row>
    <row r="51" spans="1:1" ht="31.5" x14ac:dyDescent="0.25">
      <c r="A51" s="62" t="s">
        <v>112</v>
      </c>
    </row>
    <row r="52" spans="1:1" ht="15.75" x14ac:dyDescent="0.25">
      <c r="A52" s="62"/>
    </row>
    <row r="53" spans="1:1" ht="15.75" x14ac:dyDescent="0.25">
      <c r="A53" s="62" t="s">
        <v>113</v>
      </c>
    </row>
    <row r="54" spans="1:1" ht="15.75" x14ac:dyDescent="0.25">
      <c r="A54" s="62"/>
    </row>
    <row r="55" spans="1:1" ht="31.5" x14ac:dyDescent="0.25">
      <c r="A55" s="62" t="s">
        <v>114</v>
      </c>
    </row>
    <row r="56" spans="1:1" ht="15.75" x14ac:dyDescent="0.25">
      <c r="A56" s="62"/>
    </row>
    <row r="57" spans="1:1" ht="15.75" x14ac:dyDescent="0.25">
      <c r="A57" s="62" t="s">
        <v>115</v>
      </c>
    </row>
    <row r="58" spans="1:1" ht="15.75" x14ac:dyDescent="0.25">
      <c r="A58" s="62"/>
    </row>
    <row r="59" spans="1:1" ht="31.5" x14ac:dyDescent="0.25">
      <c r="A59" s="64" t="s">
        <v>116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/>
  </sheetViews>
  <sheetFormatPr defaultRowHeight="15" x14ac:dyDescent="0.25"/>
  <sheetData>
    <row r="2" spans="1:1" x14ac:dyDescent="0.25">
      <c r="A2" s="65" t="s">
        <v>117</v>
      </c>
    </row>
    <row r="4" spans="1:1" x14ac:dyDescent="0.25">
      <c r="A4" t="s">
        <v>118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39746994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2888/OC-BR</Approval_x0020_Number>
    <Document_x0020_Author xmlns="9c571b2f-e523-4ab2-ba2e-09e151a03ef4">de Campos Brasil, Miriam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BR-L1315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Plan&lt;/USER_STAGE&gt;&lt;PD_OBJ_TYPE&gt;0&lt;/PD_OBJ_TYPE&gt;&lt;MAKERECORD&gt;N&lt;/MAKERECORD&gt;&lt;PD_FILEPT_NO&gt;PO-BR-L1315-GS&lt;/PD_FILEPT_NO&gt;&lt;/Data&gt;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CE04439B1596DD40B5CE6159A7D2F50E" ma:contentTypeVersion="0" ma:contentTypeDescription="A content type to manage public (operations) IDB documents" ma:contentTypeScope="" ma:versionID="983ce20637af70334b9322639e4d7361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D35BC35-D385-4775-9811-B31167173963}"/>
</file>

<file path=customXml/itemProps2.xml><?xml version="1.0" encoding="utf-8"?>
<ds:datastoreItem xmlns:ds="http://schemas.openxmlformats.org/officeDocument/2006/customXml" ds:itemID="{B773EFFC-719C-4735-A6EC-4E54BC3FA38C}"/>
</file>

<file path=customXml/itemProps3.xml><?xml version="1.0" encoding="utf-8"?>
<ds:datastoreItem xmlns:ds="http://schemas.openxmlformats.org/officeDocument/2006/customXml" ds:itemID="{38DF4C37-A46A-4DA6-A6D4-3620BA0944D5}"/>
</file>

<file path=customXml/itemProps4.xml><?xml version="1.0" encoding="utf-8"?>
<ds:datastoreItem xmlns:ds="http://schemas.openxmlformats.org/officeDocument/2006/customXml" ds:itemID="{7D7AA374-EBA2-41EA-924E-37CA5F332867}"/>
</file>

<file path=customXml/itemProps5.xml><?xml version="1.0" encoding="utf-8"?>
<ds:datastoreItem xmlns:ds="http://schemas.openxmlformats.org/officeDocument/2006/customXml" ds:itemID="{00919D9D-68B3-46DC-899E-9A55C1031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 jul 2015</vt:lpstr>
      <vt:lpstr>Informações do Programa</vt:lpstr>
      <vt:lpstr>Folha anexa</vt:lpstr>
      <vt:lpstr>'PA jul 2015'!Print_Area</vt:lpstr>
      <vt:lpstr>'PA jul 2015'!Print_Titles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Aquições</dc:title>
  <dc:creator>BID</dc:creator>
  <cp:lastModifiedBy>IADB</cp:lastModifiedBy>
  <cp:lastPrinted>2015-07-21T16:13:56Z</cp:lastPrinted>
  <dcterms:created xsi:type="dcterms:W3CDTF">2010-07-15T18:22:38Z</dcterms:created>
  <dcterms:modified xsi:type="dcterms:W3CDTF">2015-07-22T19:35:34Z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0x01010046CF21643EE8D14686A648AA6DAD089200CE04439B1596DD40B5CE6159A7D2F50E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