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d\AC\Temp\"/>
    </mc:Choice>
  </mc:AlternateContent>
  <xr:revisionPtr revIDLastSave="55" documentId="13_ncr:1_{4CCCA877-29CF-4753-B817-2CC45867BC95}" xr6:coauthVersionLast="43" xr6:coauthVersionMax="43" xr10:uidLastSave="{672F65B3-3C50-456F-BCC7-560CD222AEB2}"/>
  <bookViews>
    <workbookView xWindow="-105" yWindow="-105" windowWidth="23250" windowHeight="12570" xr2:uid="{41E30800-8741-417A-B532-543F7168C131}"/>
  </bookViews>
  <sheets>
    <sheet name="PEP" sheetId="1" r:id="rId1"/>
    <sheet name="Matriz de costo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A9" i="2"/>
  <c r="A8" i="2"/>
  <c r="A7" i="2"/>
  <c r="A6" i="2"/>
  <c r="A5" i="2"/>
  <c r="A4" i="2"/>
  <c r="A3" i="2"/>
  <c r="A2" i="2"/>
  <c r="BB54" i="1"/>
  <c r="BB51" i="1" s="1"/>
  <c r="BA54" i="1"/>
  <c r="AZ54" i="1"/>
  <c r="BC61" i="1"/>
  <c r="BC55" i="1"/>
  <c r="BC54" i="1" s="1"/>
  <c r="BC67" i="1"/>
  <c r="B9" i="2" s="1"/>
  <c r="BB67" i="1"/>
  <c r="BA67" i="1"/>
  <c r="AZ67" i="1"/>
  <c r="AZ53" i="1" s="1"/>
  <c r="BC69" i="1"/>
  <c r="AZ7" i="1"/>
  <c r="BC46" i="1"/>
  <c r="BC43" i="1"/>
  <c r="BC38" i="1"/>
  <c r="BC36" i="1"/>
  <c r="BC32" i="1"/>
  <c r="BC28" i="1"/>
  <c r="BB26" i="1"/>
  <c r="BB25" i="1" s="1"/>
  <c r="BA26" i="1"/>
  <c r="BA25" i="1" s="1"/>
  <c r="AZ26" i="1"/>
  <c r="AZ25" i="1" s="1"/>
  <c r="BC47" i="1"/>
  <c r="BB6" i="1"/>
  <c r="AZ6" i="1"/>
  <c r="BB10" i="1"/>
  <c r="BB8" i="1" s="1"/>
  <c r="BA10" i="1"/>
  <c r="BA8" i="1" s="1"/>
  <c r="BA7" i="1" s="1"/>
  <c r="AZ10" i="1"/>
  <c r="AZ8" i="1"/>
  <c r="BC19" i="1"/>
  <c r="BC11" i="1"/>
  <c r="BC10" i="1" s="1"/>
  <c r="BC8" i="1" s="1"/>
  <c r="B4" i="2" s="1"/>
  <c r="AY7" i="1"/>
  <c r="BC26" i="1" l="1"/>
  <c r="BB5" i="1"/>
  <c r="BA53" i="1"/>
  <c r="BA51" i="1" s="1"/>
  <c r="B8" i="2"/>
  <c r="BC25" i="1"/>
  <c r="B5" i="2" s="1"/>
  <c r="BB70" i="1"/>
  <c r="AZ5" i="1"/>
  <c r="BC53" i="1"/>
  <c r="AZ51" i="1"/>
  <c r="AZ70" i="1" s="1"/>
  <c r="BA6" i="1"/>
  <c r="BA5" i="1" s="1"/>
  <c r="BC7" i="1"/>
  <c r="BC6" i="1" s="1"/>
  <c r="B3" i="2" s="1"/>
  <c r="BC5" i="1" l="1"/>
  <c r="B2" i="2" s="1"/>
  <c r="BC51" i="1"/>
  <c r="B6" i="2" s="1"/>
  <c r="B7" i="2"/>
  <c r="BC52" i="1"/>
  <c r="BA70" i="1"/>
  <c r="BC70" i="1" s="1"/>
  <c r="B10" i="2" l="1"/>
</calcChain>
</file>

<file path=xl/sharedStrings.xml><?xml version="1.0" encoding="utf-8"?>
<sst xmlns="http://schemas.openxmlformats.org/spreadsheetml/2006/main" count="122" uniqueCount="71">
  <si>
    <t>ID</t>
  </si>
  <si>
    <t xml:space="preserve">Descripción </t>
  </si>
  <si>
    <t>Cronograma</t>
  </si>
  <si>
    <t>Producto MR</t>
  </si>
  <si>
    <t>Unidad de medida</t>
  </si>
  <si>
    <t>Ejecución física</t>
  </si>
  <si>
    <t>a</t>
  </si>
  <si>
    <t>TOTAL</t>
  </si>
  <si>
    <t>Componente 1. Empleabilidad de beneficiarios de programas de protección social</t>
  </si>
  <si>
    <t>1.1.</t>
  </si>
  <si>
    <t>Subcomponente 1.1. Apoyo al ingreso con contraprestación en formación de capital humano</t>
  </si>
  <si>
    <t>Transferencias Hacemos Futuro</t>
  </si>
  <si>
    <t xml:space="preserve">Personas por año que reciben una transferencia de ingreso con contraprestación de formación </t>
  </si>
  <si>
    <t>Número de personas / año</t>
  </si>
  <si>
    <t>1.2.</t>
  </si>
  <si>
    <t>Subcomponente 1.2. Gestión de la información de programas de ingreso con contraprestación en inversión en capital humano</t>
  </si>
  <si>
    <t>Instrumento de relevamiento de competencias y trayectorias laborales validado en terreno</t>
  </si>
  <si>
    <t>Versión del instrumento</t>
  </si>
  <si>
    <t>Sistema predictivo de demanda laboral local en funcionamiento</t>
  </si>
  <si>
    <t>Versión del sistema</t>
  </si>
  <si>
    <t>1.2.1.</t>
  </si>
  <si>
    <t>Modelo predictivo de demanda laboral desarrollado</t>
  </si>
  <si>
    <t>Consultoría individual para definición de TDR contratada</t>
  </si>
  <si>
    <t>x</t>
  </si>
  <si>
    <t>Base de datos a integrar definidos</t>
  </si>
  <si>
    <t>TDR formulados</t>
  </si>
  <si>
    <t>Lista corta definida (AEI + evaluación)</t>
  </si>
  <si>
    <t>Documento de solicitud de propuestas formulado</t>
  </si>
  <si>
    <t>Contrato firmado (preparación de propuestas + evaluación + adjudicación)</t>
  </si>
  <si>
    <t>Etapa 1 de la consultoría realizada</t>
  </si>
  <si>
    <t>1.2.2.</t>
  </si>
  <si>
    <t>Hardware entregado</t>
  </si>
  <si>
    <t>Consultoría individual para definición de especificaciones técnicas contratada</t>
  </si>
  <si>
    <t>Especificaciones técnicas formuladas</t>
  </si>
  <si>
    <t>Documento de licitación formulado</t>
  </si>
  <si>
    <t>Contrato firmado (preparación de ofertas + evaluación + adjudicación)</t>
  </si>
  <si>
    <t>Componente 2. Continuidad educativa de jóvenes de familias vulnerables</t>
  </si>
  <si>
    <t xml:space="preserve">2.2. </t>
  </si>
  <si>
    <t>Subcomponente 2.2. Gestión de la información de programas nacionales de becas dirigidos a jóvenes de familias vulnerables.</t>
  </si>
  <si>
    <t>Piloto de acompañamiento a becarios PGR implementado</t>
  </si>
  <si>
    <t>Piloto</t>
  </si>
  <si>
    <t>Detección temprana de situaciones de abandono</t>
  </si>
  <si>
    <t>Modelo estadístico</t>
  </si>
  <si>
    <t>TDR consultoría</t>
  </si>
  <si>
    <t>Selección y contratación de consultoría</t>
  </si>
  <si>
    <t>Ejecución del contrato</t>
  </si>
  <si>
    <t>App desarrollada</t>
  </si>
  <si>
    <t>Hosting</t>
  </si>
  <si>
    <t>Acompañamiento integral del becario</t>
  </si>
  <si>
    <t>Diseño y elaboración de Manual y Capacitación a consejeros Progresar y material didáctico en formato digital</t>
  </si>
  <si>
    <t>Kit para Consejeros (notebook, auriculares)</t>
  </si>
  <si>
    <t>Adquisición</t>
  </si>
  <si>
    <t>Entrega del producto</t>
  </si>
  <si>
    <t>Becas a 130 consejeros</t>
  </si>
  <si>
    <t>Empoderamiento del becario</t>
  </si>
  <si>
    <t>Componente 3. Accesibilidad al transporte público.</t>
  </si>
  <si>
    <t>3.1.</t>
  </si>
  <si>
    <t>Subcomponente 3.1. Subsidio a la tarifa de transporte público focalizado en poblaciones vulnerables.</t>
  </si>
  <si>
    <t>Transferencias Tarifa Social SUBE</t>
  </si>
  <si>
    <t xml:space="preserve">Número de usos de la tarjeta SUBE con el subsidio de la tarifa social </t>
  </si>
  <si>
    <t>Número de usos (en millones)</t>
  </si>
  <si>
    <t>3.2.</t>
  </si>
  <si>
    <t>Subcomponente 3.2. Gestión de la información del sistema de transporte público.</t>
  </si>
  <si>
    <t>3.2.1.</t>
  </si>
  <si>
    <t>Segmentación de la tarifa</t>
  </si>
  <si>
    <t>Consultoría ejecutada</t>
  </si>
  <si>
    <t>3.2.2.</t>
  </si>
  <si>
    <t>Desarrollo de metodología simplificada</t>
  </si>
  <si>
    <t>Auditoría externa</t>
  </si>
  <si>
    <t xml:space="preserve">Administración  </t>
  </si>
  <si>
    <t>TOTAL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</si>
</sst>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textRotation="90"/>
    </xf>
    <xf numFmtId="164" fontId="2" fillId="0" borderId="0" xfId="1" applyNumberFormat="1" applyFont="1"/>
    <xf numFmtId="165" fontId="2" fillId="0" borderId="0" xfId="2" applyNumberFormat="1" applyFont="1"/>
    <xf numFmtId="164" fontId="4" fillId="0" borderId="0" xfId="1" applyNumberFormat="1" applyFont="1"/>
    <xf numFmtId="0" fontId="4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16" fontId="3" fillId="3" borderId="1" xfId="0" applyNumberFormat="1" applyFont="1" applyFill="1" applyBorder="1" applyAlignment="1">
      <alignment vertical="center" textRotation="90"/>
    </xf>
    <xf numFmtId="165" fontId="3" fillId="3" borderId="1" xfId="2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6" fontId="2" fillId="2" borderId="1" xfId="0" applyNumberFormat="1" applyFont="1" applyFill="1" applyBorder="1" applyAlignment="1">
      <alignment vertical="center" textRotation="90"/>
    </xf>
    <xf numFmtId="16" fontId="2" fillId="2" borderId="1" xfId="0" applyNumberFormat="1" applyFont="1" applyFill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vertical="center" textRotation="90"/>
    </xf>
    <xf numFmtId="16" fontId="4" fillId="0" borderId="1" xfId="0" applyNumberFormat="1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textRotation="90"/>
    </xf>
    <xf numFmtId="165" fontId="2" fillId="0" borderId="1" xfId="2" applyNumberFormat="1" applyFont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textRotation="90"/>
    </xf>
    <xf numFmtId="165" fontId="3" fillId="4" borderId="1" xfId="2" applyNumberFormat="1" applyFont="1" applyFill="1" applyBorder="1"/>
    <xf numFmtId="164" fontId="3" fillId="4" borderId="1" xfId="1" applyNumberFormat="1" applyFont="1" applyFill="1" applyBorder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textRotation="90"/>
    </xf>
    <xf numFmtId="165" fontId="2" fillId="5" borderId="1" xfId="2" applyNumberFormat="1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textRotation="90"/>
    </xf>
    <xf numFmtId="165" fontId="3" fillId="6" borderId="1" xfId="2" applyNumberFormat="1" applyFont="1" applyFill="1" applyBorder="1"/>
    <xf numFmtId="164" fontId="3" fillId="6" borderId="1" xfId="1" applyNumberFormat="1" applyFont="1" applyFill="1" applyBorder="1"/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textRotation="90"/>
    </xf>
    <xf numFmtId="165" fontId="2" fillId="7" borderId="1" xfId="2" applyNumberFormat="1" applyFont="1" applyFill="1" applyBorder="1" applyAlignment="1">
      <alignment vertical="center"/>
    </xf>
    <xf numFmtId="164" fontId="2" fillId="7" borderId="1" xfId="1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textRotation="90"/>
    </xf>
    <xf numFmtId="165" fontId="3" fillId="8" borderId="1" xfId="2" applyNumberFormat="1" applyFont="1" applyFill="1" applyBorder="1"/>
    <xf numFmtId="164" fontId="3" fillId="8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textRotation="90"/>
    </xf>
    <xf numFmtId="165" fontId="4" fillId="0" borderId="1" xfId="2" applyNumberFormat="1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vertical="center" textRotation="90"/>
    </xf>
    <xf numFmtId="16" fontId="3" fillId="3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textRotation="90"/>
    </xf>
    <xf numFmtId="0" fontId="6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vertical="center"/>
    </xf>
    <xf numFmtId="0" fontId="0" fillId="0" borderId="0" xfId="0" applyAlignment="1">
      <alignment wrapText="1"/>
    </xf>
    <xf numFmtId="164" fontId="0" fillId="0" borderId="0" xfId="1" applyNumberFormat="1" applyFont="1"/>
    <xf numFmtId="0" fontId="5" fillId="0" borderId="0" xfId="0" applyFont="1" applyAlignment="1">
      <alignment wrapText="1"/>
    </xf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7" fontId="7" fillId="0" borderId="1" xfId="0" applyNumberFormat="1" applyFont="1" applyBorder="1" applyAlignment="1">
      <alignment horizontal="center" textRotation="90"/>
    </xf>
    <xf numFmtId="16" fontId="7" fillId="0" borderId="1" xfId="0" applyNumberFormat="1" applyFont="1" applyBorder="1" applyAlignment="1">
      <alignment horizontal="center" textRotation="90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textRotation="90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E3CF-3726-4E3D-BDAD-53B88F56F937}">
  <dimension ref="A2:BE180"/>
  <sheetViews>
    <sheetView tabSelected="1" zoomScale="107" zoomScaleNormal="107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:B4"/>
    </sheetView>
  </sheetViews>
  <sheetFormatPr defaultColWidth="8.85546875" defaultRowHeight="12" x14ac:dyDescent="0.2"/>
  <cols>
    <col min="1" max="1" width="5.7109375" style="3" customWidth="1"/>
    <col min="2" max="2" width="53.7109375" style="2" customWidth="1"/>
    <col min="3" max="30" width="2.28515625" style="4" customWidth="1"/>
    <col min="31" max="42" width="2.28515625" style="4" hidden="1" customWidth="1"/>
    <col min="43" max="45" width="2.28515625" style="4" customWidth="1"/>
    <col min="46" max="46" width="27.7109375" style="2" customWidth="1"/>
    <col min="47" max="47" width="9.42578125" style="2" customWidth="1"/>
    <col min="48" max="51" width="8.85546875" style="1"/>
    <col min="52" max="52" width="11.5703125" style="5" customWidth="1"/>
    <col min="53" max="53" width="12.42578125" style="5" customWidth="1"/>
    <col min="54" max="54" width="10.140625" style="5" bestFit="1" customWidth="1"/>
    <col min="55" max="55" width="13.7109375" style="5" bestFit="1" customWidth="1"/>
    <col min="56" max="56" width="17" style="5" customWidth="1"/>
    <col min="57" max="57" width="8.85546875" style="5"/>
    <col min="58" max="16375" width="8.85546875" style="1"/>
    <col min="16376" max="16384" width="8.85546875" style="1" bestFit="1"/>
  </cols>
  <sheetData>
    <row r="2" spans="1:57" ht="18" customHeight="1" x14ac:dyDescent="0.25">
      <c r="A2" s="79" t="s">
        <v>0</v>
      </c>
      <c r="B2" s="80" t="s">
        <v>1</v>
      </c>
      <c r="C2" s="84" t="s">
        <v>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5"/>
      <c r="AR2" s="85"/>
      <c r="AS2" s="86"/>
      <c r="AT2" s="81" t="s">
        <v>3</v>
      </c>
      <c r="AU2" s="81" t="s">
        <v>4</v>
      </c>
      <c r="AV2" s="82" t="s">
        <v>5</v>
      </c>
      <c r="AW2" s="82"/>
      <c r="AX2" s="82"/>
      <c r="AY2" s="82"/>
      <c r="AZ2" s="78" t="s">
        <v>6</v>
      </c>
      <c r="BA2" s="78"/>
      <c r="BB2" s="78"/>
      <c r="BC2" s="78"/>
    </row>
    <row r="3" spans="1:57" ht="18.600000000000001" customHeight="1" x14ac:dyDescent="0.2">
      <c r="A3" s="79"/>
      <c r="B3" s="80"/>
      <c r="C3" s="82">
        <v>2019</v>
      </c>
      <c r="D3" s="82"/>
      <c r="E3" s="82"/>
      <c r="F3" s="82"/>
      <c r="G3" s="82">
        <v>2020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>
        <v>2021</v>
      </c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>
        <v>2021</v>
      </c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>
        <v>2022</v>
      </c>
      <c r="AR3" s="82"/>
      <c r="AS3" s="82"/>
      <c r="AT3" s="81"/>
      <c r="AU3" s="81"/>
      <c r="AV3" s="74">
        <v>2019</v>
      </c>
      <c r="AW3" s="74">
        <v>2020</v>
      </c>
      <c r="AX3" s="74">
        <v>2021</v>
      </c>
      <c r="AY3" s="74" t="s">
        <v>7</v>
      </c>
      <c r="AZ3" s="74">
        <v>2019</v>
      </c>
      <c r="BA3" s="74">
        <v>2020</v>
      </c>
      <c r="BB3" s="74">
        <v>2021</v>
      </c>
      <c r="BC3" s="75" t="s">
        <v>7</v>
      </c>
    </row>
    <row r="4" spans="1:57" ht="32.65" customHeight="1" x14ac:dyDescent="0.2">
      <c r="A4" s="79"/>
      <c r="B4" s="80"/>
      <c r="C4" s="76">
        <v>43709</v>
      </c>
      <c r="D4" s="76">
        <v>43739</v>
      </c>
      <c r="E4" s="76">
        <v>43770</v>
      </c>
      <c r="F4" s="76">
        <v>43800</v>
      </c>
      <c r="G4" s="76">
        <v>43831</v>
      </c>
      <c r="H4" s="76">
        <v>43862</v>
      </c>
      <c r="I4" s="76">
        <v>43891</v>
      </c>
      <c r="J4" s="76">
        <v>43922</v>
      </c>
      <c r="K4" s="76">
        <v>43952</v>
      </c>
      <c r="L4" s="76">
        <v>43983</v>
      </c>
      <c r="M4" s="76">
        <v>44013</v>
      </c>
      <c r="N4" s="76">
        <v>44044</v>
      </c>
      <c r="O4" s="76">
        <v>44075</v>
      </c>
      <c r="P4" s="76">
        <v>44105</v>
      </c>
      <c r="Q4" s="76">
        <v>44136</v>
      </c>
      <c r="R4" s="76">
        <v>44166</v>
      </c>
      <c r="S4" s="76">
        <v>44197</v>
      </c>
      <c r="T4" s="76">
        <v>44228</v>
      </c>
      <c r="U4" s="76">
        <v>44256</v>
      </c>
      <c r="V4" s="76">
        <v>44287</v>
      </c>
      <c r="W4" s="76">
        <v>44317</v>
      </c>
      <c r="X4" s="76">
        <v>44348</v>
      </c>
      <c r="Y4" s="76">
        <v>44378</v>
      </c>
      <c r="Z4" s="76">
        <v>44409</v>
      </c>
      <c r="AA4" s="76">
        <v>44440</v>
      </c>
      <c r="AB4" s="76">
        <v>44470</v>
      </c>
      <c r="AC4" s="76">
        <v>44501</v>
      </c>
      <c r="AD4" s="76">
        <v>44531</v>
      </c>
      <c r="AE4" s="77">
        <v>43121</v>
      </c>
      <c r="AF4" s="77">
        <v>43152</v>
      </c>
      <c r="AG4" s="77">
        <v>43180</v>
      </c>
      <c r="AH4" s="77">
        <v>43211</v>
      </c>
      <c r="AI4" s="77">
        <v>43241</v>
      </c>
      <c r="AJ4" s="77">
        <v>43272</v>
      </c>
      <c r="AK4" s="77">
        <v>43302</v>
      </c>
      <c r="AL4" s="77">
        <v>43333</v>
      </c>
      <c r="AM4" s="77">
        <v>43364</v>
      </c>
      <c r="AN4" s="77">
        <v>43394</v>
      </c>
      <c r="AO4" s="77">
        <v>43425</v>
      </c>
      <c r="AP4" s="77">
        <v>43455</v>
      </c>
      <c r="AQ4" s="76">
        <v>44562</v>
      </c>
      <c r="AR4" s="76">
        <v>44593</v>
      </c>
      <c r="AS4" s="76">
        <v>44621</v>
      </c>
      <c r="AT4" s="81"/>
      <c r="AU4" s="81"/>
      <c r="AV4" s="74"/>
      <c r="AW4" s="74"/>
      <c r="AX4" s="74"/>
      <c r="AY4" s="74"/>
      <c r="AZ4" s="75"/>
      <c r="BA4" s="75"/>
      <c r="BB4" s="75"/>
      <c r="BC4" s="75"/>
    </row>
    <row r="5" spans="1:57" ht="24" x14ac:dyDescent="0.2">
      <c r="A5" s="11">
        <v>1</v>
      </c>
      <c r="B5" s="12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65"/>
      <c r="AU5" s="65"/>
      <c r="AV5" s="14"/>
      <c r="AW5" s="14"/>
      <c r="AX5" s="14"/>
      <c r="AY5" s="14"/>
      <c r="AZ5" s="15">
        <f>+AZ6+AZ8-AZ25</f>
        <v>66000000</v>
      </c>
      <c r="BA5" s="15">
        <f>+BA6+BA8</f>
        <v>329500000</v>
      </c>
      <c r="BB5" s="15">
        <f>+BB6+BB8</f>
        <v>0</v>
      </c>
      <c r="BC5" s="15">
        <f>+AZ5+BA5+BB5</f>
        <v>395500000</v>
      </c>
    </row>
    <row r="6" spans="1:57" ht="24" x14ac:dyDescent="0.2">
      <c r="A6" s="16" t="s">
        <v>9</v>
      </c>
      <c r="B6" s="17" t="s">
        <v>10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20"/>
      <c r="AV6" s="21"/>
      <c r="AW6" s="21"/>
      <c r="AX6" s="21"/>
      <c r="AY6" s="21"/>
      <c r="AZ6" s="22">
        <f>+AZ7</f>
        <v>66000000</v>
      </c>
      <c r="BA6" s="22">
        <f>+BA7</f>
        <v>328000000</v>
      </c>
      <c r="BB6" s="22">
        <f>+BB7</f>
        <v>0</v>
      </c>
      <c r="BC6" s="22">
        <f>+BC7</f>
        <v>394000000</v>
      </c>
    </row>
    <row r="7" spans="1:57" s="8" customFormat="1" ht="36" x14ac:dyDescent="0.2">
      <c r="A7" s="23"/>
      <c r="B7" s="24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6" t="s">
        <v>12</v>
      </c>
      <c r="AU7" s="27" t="s">
        <v>13</v>
      </c>
      <c r="AV7" s="28">
        <v>39300</v>
      </c>
      <c r="AW7" s="28">
        <v>196700</v>
      </c>
      <c r="AX7" s="28">
        <v>0</v>
      </c>
      <c r="AY7" s="28">
        <f>+AV7+AW7+AX7</f>
        <v>236000</v>
      </c>
      <c r="AZ7" s="29">
        <f>33000000*2</f>
        <v>66000000</v>
      </c>
      <c r="BA7" s="29">
        <f>33000000*10-BA8-500000</f>
        <v>328000000</v>
      </c>
      <c r="BB7" s="29">
        <v>0</v>
      </c>
      <c r="BC7" s="63">
        <f>+AZ7+BA7+BB7</f>
        <v>394000000</v>
      </c>
      <c r="BD7" s="7"/>
      <c r="BE7" s="7"/>
    </row>
    <row r="8" spans="1:57" ht="24" x14ac:dyDescent="0.2">
      <c r="A8" s="16" t="s">
        <v>14</v>
      </c>
      <c r="B8" s="17" t="s">
        <v>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9"/>
      <c r="AU8" s="19"/>
      <c r="AV8" s="21"/>
      <c r="AW8" s="21"/>
      <c r="AX8" s="21"/>
      <c r="AY8" s="21"/>
      <c r="AZ8" s="22">
        <f>+AZ9+AZ10</f>
        <v>0</v>
      </c>
      <c r="BA8" s="22">
        <f>+BA9+BA10</f>
        <v>1500000</v>
      </c>
      <c r="BB8" s="22">
        <f>+BB9+BB10</f>
        <v>0</v>
      </c>
      <c r="BC8" s="22">
        <f>+BC9+BC10</f>
        <v>1500000</v>
      </c>
    </row>
    <row r="9" spans="1:57" ht="48" hidden="1" x14ac:dyDescent="0.2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9" t="s">
        <v>16</v>
      </c>
      <c r="AU9" s="19" t="s">
        <v>17</v>
      </c>
      <c r="AV9" s="21">
        <v>0</v>
      </c>
      <c r="AW9" s="21">
        <v>1</v>
      </c>
      <c r="AX9" s="21">
        <v>0</v>
      </c>
      <c r="AY9" s="21">
        <v>1</v>
      </c>
      <c r="AZ9" s="22"/>
      <c r="BA9" s="22"/>
      <c r="BB9" s="22"/>
      <c r="BC9" s="22"/>
    </row>
    <row r="10" spans="1:57" ht="36" x14ac:dyDescent="0.2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9" t="s">
        <v>18</v>
      </c>
      <c r="AU10" s="19" t="s">
        <v>19</v>
      </c>
      <c r="AV10" s="21">
        <v>0</v>
      </c>
      <c r="AW10" s="21">
        <v>1</v>
      </c>
      <c r="AX10" s="21">
        <v>0</v>
      </c>
      <c r="AY10" s="21">
        <v>1</v>
      </c>
      <c r="AZ10" s="22">
        <f>+AZ11+AZ19</f>
        <v>0</v>
      </c>
      <c r="BA10" s="22">
        <f>+BA11+BA19</f>
        <v>1500000</v>
      </c>
      <c r="BB10" s="22">
        <f>+BB11+BB19</f>
        <v>0</v>
      </c>
      <c r="BC10" s="22">
        <f>+BC11+BC19</f>
        <v>1500000</v>
      </c>
    </row>
    <row r="11" spans="1:57" s="8" customFormat="1" x14ac:dyDescent="0.2">
      <c r="A11" s="59" t="s">
        <v>20</v>
      </c>
      <c r="B11" s="60" t="s">
        <v>21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0"/>
      <c r="AU11" s="60"/>
      <c r="AV11" s="62"/>
      <c r="AW11" s="62"/>
      <c r="AX11" s="62"/>
      <c r="AY11" s="62"/>
      <c r="AZ11" s="63">
        <v>0</v>
      </c>
      <c r="BA11" s="63">
        <v>900000</v>
      </c>
      <c r="BB11" s="63">
        <v>0</v>
      </c>
      <c r="BC11" s="63">
        <f>+AZ11+BA11+BB11</f>
        <v>900000</v>
      </c>
      <c r="BD11" s="7"/>
      <c r="BE11" s="7"/>
    </row>
    <row r="12" spans="1:57" x14ac:dyDescent="0.2">
      <c r="A12" s="30"/>
      <c r="B12" s="9" t="s">
        <v>22</v>
      </c>
      <c r="C12" s="32"/>
      <c r="D12" s="32"/>
      <c r="E12" s="32" t="s">
        <v>23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1"/>
      <c r="AU12" s="31"/>
      <c r="AV12" s="33"/>
      <c r="AW12" s="33"/>
      <c r="AX12" s="33"/>
      <c r="AY12" s="33"/>
      <c r="AZ12" s="10"/>
      <c r="BA12" s="10"/>
      <c r="BB12" s="10"/>
      <c r="BC12" s="10"/>
    </row>
    <row r="13" spans="1:57" x14ac:dyDescent="0.2">
      <c r="A13" s="30"/>
      <c r="B13" s="9" t="s">
        <v>24</v>
      </c>
      <c r="C13" s="32"/>
      <c r="D13" s="32"/>
      <c r="E13" s="32"/>
      <c r="F13" s="32" t="s">
        <v>23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1"/>
      <c r="AU13" s="31"/>
      <c r="AV13" s="33"/>
      <c r="AW13" s="33"/>
      <c r="AX13" s="33"/>
      <c r="AY13" s="33"/>
      <c r="AZ13" s="10"/>
      <c r="BA13" s="10"/>
      <c r="BB13" s="10"/>
      <c r="BC13" s="10"/>
    </row>
    <row r="14" spans="1:57" x14ac:dyDescent="0.2">
      <c r="A14" s="30"/>
      <c r="B14" s="31" t="s">
        <v>25</v>
      </c>
      <c r="C14" s="32"/>
      <c r="D14" s="32"/>
      <c r="E14" s="32"/>
      <c r="F14" s="32"/>
      <c r="G14" s="32" t="s">
        <v>23</v>
      </c>
      <c r="H14" s="32" t="s">
        <v>23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1"/>
      <c r="AU14" s="31"/>
      <c r="AV14" s="33"/>
      <c r="AW14" s="33"/>
      <c r="AX14" s="33"/>
      <c r="AY14" s="33"/>
      <c r="AZ14" s="10"/>
      <c r="BA14" s="10"/>
      <c r="BB14" s="10"/>
      <c r="BC14" s="10"/>
    </row>
    <row r="15" spans="1:57" x14ac:dyDescent="0.2">
      <c r="A15" s="30"/>
      <c r="B15" s="31" t="s">
        <v>26</v>
      </c>
      <c r="C15" s="32"/>
      <c r="D15" s="32"/>
      <c r="E15" s="32"/>
      <c r="F15" s="32"/>
      <c r="G15" s="32"/>
      <c r="H15" s="32"/>
      <c r="I15" s="32" t="s">
        <v>23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1"/>
      <c r="AU15" s="31"/>
      <c r="AV15" s="33"/>
      <c r="AW15" s="33"/>
      <c r="AX15" s="33"/>
      <c r="AY15" s="33"/>
      <c r="AZ15" s="10"/>
      <c r="BA15" s="10"/>
      <c r="BB15" s="10"/>
      <c r="BC15" s="10"/>
    </row>
    <row r="16" spans="1:57" x14ac:dyDescent="0.2">
      <c r="A16" s="30"/>
      <c r="B16" s="31" t="s">
        <v>27</v>
      </c>
      <c r="C16" s="32"/>
      <c r="D16" s="32"/>
      <c r="E16" s="32"/>
      <c r="F16" s="32"/>
      <c r="G16" s="32"/>
      <c r="H16" s="32"/>
      <c r="I16" s="32"/>
      <c r="J16" s="32" t="s">
        <v>23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1"/>
      <c r="AU16" s="31"/>
      <c r="AV16" s="33"/>
      <c r="AW16" s="33"/>
      <c r="AX16" s="33"/>
      <c r="AY16" s="33"/>
      <c r="AZ16" s="10"/>
      <c r="BA16" s="10"/>
      <c r="BB16" s="10"/>
      <c r="BC16" s="10"/>
    </row>
    <row r="17" spans="1:57" ht="24" x14ac:dyDescent="0.2">
      <c r="A17" s="30"/>
      <c r="B17" s="31" t="s">
        <v>28</v>
      </c>
      <c r="C17" s="32"/>
      <c r="D17" s="32"/>
      <c r="E17" s="32"/>
      <c r="F17" s="32"/>
      <c r="G17" s="32"/>
      <c r="H17" s="32"/>
      <c r="I17" s="32"/>
      <c r="J17" s="32"/>
      <c r="K17" s="32" t="s">
        <v>23</v>
      </c>
      <c r="L17" s="32" t="s">
        <v>23</v>
      </c>
      <c r="M17" s="32" t="s">
        <v>23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1"/>
      <c r="AU17" s="31"/>
      <c r="AV17" s="33"/>
      <c r="AW17" s="33"/>
      <c r="AX17" s="33"/>
      <c r="AY17" s="33"/>
      <c r="AZ17" s="10"/>
      <c r="BA17" s="10"/>
      <c r="BB17" s="10"/>
      <c r="BC17" s="10"/>
    </row>
    <row r="18" spans="1:57" x14ac:dyDescent="0.2">
      <c r="A18" s="30"/>
      <c r="B18" s="31" t="s">
        <v>29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23</v>
      </c>
      <c r="O18" s="32" t="s">
        <v>23</v>
      </c>
      <c r="P18" s="32" t="s">
        <v>23</v>
      </c>
      <c r="Q18" s="32" t="s">
        <v>23</v>
      </c>
      <c r="R18" s="32" t="s">
        <v>23</v>
      </c>
      <c r="S18" s="32" t="s">
        <v>23</v>
      </c>
      <c r="T18" s="32" t="s">
        <v>23</v>
      </c>
      <c r="U18" s="32" t="s">
        <v>23</v>
      </c>
      <c r="V18" s="32" t="s">
        <v>23</v>
      </c>
      <c r="W18" s="32" t="s">
        <v>23</v>
      </c>
      <c r="X18" s="32" t="s">
        <v>23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1"/>
      <c r="AU18" s="31"/>
      <c r="AV18" s="33"/>
      <c r="AW18" s="33"/>
      <c r="AX18" s="33"/>
      <c r="AY18" s="33"/>
      <c r="AZ18" s="10"/>
      <c r="BA18" s="10"/>
      <c r="BB18" s="10"/>
      <c r="BC18" s="10"/>
    </row>
    <row r="19" spans="1:57" s="8" customFormat="1" x14ac:dyDescent="0.2">
      <c r="A19" s="59" t="s">
        <v>30</v>
      </c>
      <c r="B19" s="60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0"/>
      <c r="AU19" s="60"/>
      <c r="AV19" s="62"/>
      <c r="AW19" s="62"/>
      <c r="AX19" s="62"/>
      <c r="AY19" s="62"/>
      <c r="AZ19" s="63">
        <v>0</v>
      </c>
      <c r="BA19" s="63">
        <v>600000</v>
      </c>
      <c r="BB19" s="63">
        <v>0</v>
      </c>
      <c r="BC19" s="63">
        <f>+AZ19+BA19+BB19</f>
        <v>600000</v>
      </c>
      <c r="BD19" s="7"/>
      <c r="BE19" s="7"/>
    </row>
    <row r="20" spans="1:57" ht="24" x14ac:dyDescent="0.2">
      <c r="A20" s="30"/>
      <c r="B20" s="31" t="s">
        <v>32</v>
      </c>
      <c r="C20" s="32"/>
      <c r="D20" s="32"/>
      <c r="E20" s="32" t="s">
        <v>23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1"/>
      <c r="AU20" s="31"/>
      <c r="AV20" s="33"/>
      <c r="AW20" s="33"/>
      <c r="AX20" s="33"/>
      <c r="AY20" s="33"/>
      <c r="AZ20" s="10"/>
      <c r="BA20" s="10"/>
      <c r="BB20" s="10"/>
      <c r="BC20" s="10"/>
    </row>
    <row r="21" spans="1:57" x14ac:dyDescent="0.2">
      <c r="A21" s="30"/>
      <c r="B21" s="31" t="s">
        <v>33</v>
      </c>
      <c r="C21" s="32"/>
      <c r="D21" s="32"/>
      <c r="E21" s="32"/>
      <c r="F21" s="32" t="s">
        <v>23</v>
      </c>
      <c r="G21" s="32" t="s">
        <v>23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1"/>
      <c r="AU21" s="31"/>
      <c r="AV21" s="33"/>
      <c r="AW21" s="33"/>
      <c r="AX21" s="33"/>
      <c r="AY21" s="33"/>
      <c r="AZ21" s="10"/>
      <c r="BA21" s="10"/>
      <c r="BB21" s="10"/>
      <c r="BC21" s="10"/>
    </row>
    <row r="22" spans="1:57" x14ac:dyDescent="0.2">
      <c r="A22" s="30"/>
      <c r="B22" s="31" t="s">
        <v>34</v>
      </c>
      <c r="C22" s="32"/>
      <c r="D22" s="32"/>
      <c r="E22" s="32"/>
      <c r="F22" s="32"/>
      <c r="G22" s="32"/>
      <c r="H22" s="32" t="s">
        <v>23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1"/>
      <c r="AU22" s="31"/>
      <c r="AV22" s="33"/>
      <c r="AW22" s="33"/>
      <c r="AX22" s="33"/>
      <c r="AY22" s="33"/>
      <c r="AZ22" s="10"/>
      <c r="BA22" s="10"/>
      <c r="BB22" s="10"/>
      <c r="BC22" s="10"/>
    </row>
    <row r="23" spans="1:57" ht="24" x14ac:dyDescent="0.2">
      <c r="A23" s="30"/>
      <c r="B23" s="31" t="s">
        <v>35</v>
      </c>
      <c r="C23" s="32"/>
      <c r="D23" s="32"/>
      <c r="E23" s="32"/>
      <c r="F23" s="32"/>
      <c r="G23" s="32"/>
      <c r="H23" s="32"/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1"/>
      <c r="AU23" s="31"/>
      <c r="AV23" s="33"/>
      <c r="AW23" s="33"/>
      <c r="AX23" s="33"/>
      <c r="AY23" s="33"/>
      <c r="AZ23" s="10"/>
      <c r="BA23" s="10"/>
      <c r="BB23" s="10"/>
      <c r="BC23" s="10"/>
    </row>
    <row r="24" spans="1:57" x14ac:dyDescent="0.2">
      <c r="A24" s="30"/>
      <c r="B24" s="31" t="s">
        <v>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 t="s">
        <v>23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1"/>
      <c r="AU24" s="31"/>
      <c r="AV24" s="33"/>
      <c r="AW24" s="33"/>
      <c r="AX24" s="33"/>
      <c r="AY24" s="33"/>
      <c r="AZ24" s="10"/>
      <c r="BA24" s="10"/>
      <c r="BB24" s="10"/>
      <c r="BC24" s="10"/>
    </row>
    <row r="25" spans="1:57" ht="24" x14ac:dyDescent="0.2">
      <c r="A25" s="34">
        <v>2</v>
      </c>
      <c r="B25" s="35" t="s">
        <v>36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5"/>
      <c r="AU25" s="35"/>
      <c r="AV25" s="37"/>
      <c r="AW25" s="37"/>
      <c r="AX25" s="37"/>
      <c r="AY25" s="37"/>
      <c r="AZ25" s="38">
        <f>SUM(AZ26:AZ26)</f>
        <v>0</v>
      </c>
      <c r="BA25" s="38">
        <f>SUM(BA26:BA26)</f>
        <v>246500</v>
      </c>
      <c r="BB25" s="38">
        <f>SUM(BB26:BB26)</f>
        <v>229000</v>
      </c>
      <c r="BC25" s="38">
        <f>+AZ25+BA25+BB25</f>
        <v>475500</v>
      </c>
    </row>
    <row r="26" spans="1:57" ht="24" x14ac:dyDescent="0.2">
      <c r="A26" s="39" t="s">
        <v>37</v>
      </c>
      <c r="B26" s="40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0" t="s">
        <v>39</v>
      </c>
      <c r="AU26" s="40" t="s">
        <v>40</v>
      </c>
      <c r="AV26" s="42">
        <v>0</v>
      </c>
      <c r="AW26" s="42">
        <v>0</v>
      </c>
      <c r="AX26" s="42">
        <v>1</v>
      </c>
      <c r="AY26" s="42">
        <v>1</v>
      </c>
      <c r="AZ26" s="43">
        <f>SUM(AZ27:AZ50)</f>
        <v>0</v>
      </c>
      <c r="BA26" s="43">
        <f>SUM(BA27:BA50)</f>
        <v>246500</v>
      </c>
      <c r="BB26" s="43">
        <f>SUM(BB27:BB50)</f>
        <v>229000</v>
      </c>
      <c r="BC26" s="43">
        <f>SUM(BC27:BC50)</f>
        <v>475500</v>
      </c>
    </row>
    <row r="27" spans="1:57" x14ac:dyDescent="0.2">
      <c r="A27" s="39"/>
      <c r="B27" s="66" t="s">
        <v>41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0"/>
      <c r="AU27" s="40"/>
      <c r="AV27" s="42"/>
      <c r="AW27" s="42"/>
      <c r="AX27" s="42"/>
      <c r="AY27" s="42"/>
      <c r="AZ27" s="43"/>
      <c r="BA27" s="43"/>
      <c r="BB27" s="43"/>
      <c r="BC27" s="43"/>
    </row>
    <row r="28" spans="1:57" x14ac:dyDescent="0.2">
      <c r="A28" s="30"/>
      <c r="B28" s="68" t="s">
        <v>42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1"/>
      <c r="AV28" s="33"/>
      <c r="AW28" s="33"/>
      <c r="AX28" s="33"/>
      <c r="AY28" s="33"/>
      <c r="AZ28" s="10"/>
      <c r="BA28" s="10">
        <v>36000</v>
      </c>
      <c r="BB28" s="10"/>
      <c r="BC28" s="69">
        <f>+AZ28+BA28+BB28</f>
        <v>36000</v>
      </c>
    </row>
    <row r="29" spans="1:57" x14ac:dyDescent="0.2">
      <c r="A29" s="30"/>
      <c r="B29" s="31" t="s">
        <v>43</v>
      </c>
      <c r="C29" s="67"/>
      <c r="D29" s="67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1"/>
      <c r="AU29" s="31"/>
      <c r="AV29" s="33"/>
      <c r="AW29" s="33"/>
      <c r="AX29" s="33"/>
      <c r="AY29" s="33"/>
      <c r="AZ29" s="10"/>
      <c r="BA29" s="10"/>
      <c r="BB29" s="10"/>
      <c r="BC29" s="10"/>
    </row>
    <row r="30" spans="1:57" x14ac:dyDescent="0.2">
      <c r="A30" s="30"/>
      <c r="B30" s="31" t="s">
        <v>44</v>
      </c>
      <c r="C30" s="32"/>
      <c r="D30" s="32"/>
      <c r="E30" s="67"/>
      <c r="F30" s="67"/>
      <c r="G30" s="67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1"/>
      <c r="AU30" s="31"/>
      <c r="AV30" s="33"/>
      <c r="AW30" s="33"/>
      <c r="AX30" s="33"/>
      <c r="AY30" s="33"/>
      <c r="AZ30" s="10"/>
      <c r="BA30" s="10"/>
      <c r="BB30" s="10"/>
      <c r="BC30" s="10"/>
    </row>
    <row r="31" spans="1:57" x14ac:dyDescent="0.2">
      <c r="A31" s="30"/>
      <c r="B31" s="31" t="s">
        <v>45</v>
      </c>
      <c r="C31" s="32"/>
      <c r="D31" s="32"/>
      <c r="E31" s="32"/>
      <c r="F31" s="32"/>
      <c r="G31" s="32"/>
      <c r="H31" s="67"/>
      <c r="I31" s="67"/>
      <c r="J31" s="67"/>
      <c r="K31" s="67"/>
      <c r="L31" s="67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1"/>
      <c r="AU31" s="31"/>
      <c r="AV31" s="33"/>
      <c r="AW31" s="33"/>
      <c r="AX31" s="33"/>
      <c r="AY31" s="33"/>
      <c r="AZ31" s="10"/>
      <c r="BA31" s="10"/>
      <c r="BB31" s="10"/>
      <c r="BC31" s="10"/>
    </row>
    <row r="32" spans="1:57" x14ac:dyDescent="0.2">
      <c r="A32" s="30"/>
      <c r="B32" s="68" t="s">
        <v>46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1"/>
      <c r="AU32" s="31"/>
      <c r="AV32" s="33"/>
      <c r="AW32" s="33"/>
      <c r="AX32" s="33"/>
      <c r="AY32" s="33"/>
      <c r="AZ32" s="10"/>
      <c r="BA32" s="10">
        <v>10000</v>
      </c>
      <c r="BB32" s="10"/>
      <c r="BC32" s="69">
        <f>+AZ32+BA32+BB32</f>
        <v>10000</v>
      </c>
    </row>
    <row r="33" spans="1:55" x14ac:dyDescent="0.2">
      <c r="A33" s="30"/>
      <c r="B33" s="31" t="s">
        <v>43</v>
      </c>
      <c r="C33" s="67"/>
      <c r="D33" s="67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1"/>
      <c r="AU33" s="31"/>
      <c r="AV33" s="33"/>
      <c r="AW33" s="33"/>
      <c r="AX33" s="33"/>
      <c r="AY33" s="33"/>
      <c r="AZ33" s="10"/>
      <c r="BA33" s="10"/>
      <c r="BB33" s="10"/>
      <c r="BC33" s="10"/>
    </row>
    <row r="34" spans="1:55" x14ac:dyDescent="0.2">
      <c r="A34" s="30"/>
      <c r="B34" s="31" t="s">
        <v>44</v>
      </c>
      <c r="C34" s="32"/>
      <c r="D34" s="32"/>
      <c r="E34" s="67"/>
      <c r="F34" s="67"/>
      <c r="G34" s="67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1"/>
      <c r="AU34" s="31"/>
      <c r="AV34" s="33"/>
      <c r="AW34" s="33"/>
      <c r="AX34" s="33"/>
      <c r="AY34" s="33"/>
      <c r="AZ34" s="10"/>
      <c r="BA34" s="10"/>
      <c r="BB34" s="10"/>
      <c r="BC34" s="10"/>
    </row>
    <row r="35" spans="1:55" x14ac:dyDescent="0.2">
      <c r="A35" s="30"/>
      <c r="B35" s="31" t="s">
        <v>45</v>
      </c>
      <c r="C35" s="32"/>
      <c r="D35" s="32"/>
      <c r="E35" s="32"/>
      <c r="F35" s="32"/>
      <c r="G35" s="32"/>
      <c r="H35" s="67"/>
      <c r="I35" s="67"/>
      <c r="J35" s="67"/>
      <c r="K35" s="67"/>
      <c r="L35" s="67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1"/>
      <c r="AU35" s="31"/>
      <c r="AV35" s="33"/>
      <c r="AW35" s="33"/>
      <c r="AX35" s="33"/>
      <c r="AY35" s="33"/>
      <c r="AZ35" s="10"/>
      <c r="BA35" s="10"/>
      <c r="BB35" s="10"/>
      <c r="BC35" s="10"/>
    </row>
    <row r="36" spans="1:55" x14ac:dyDescent="0.2">
      <c r="A36" s="30"/>
      <c r="B36" s="68" t="s">
        <v>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83"/>
      <c r="AC36" s="83"/>
      <c r="AD36" s="83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67"/>
      <c r="AR36" s="67"/>
      <c r="AS36" s="67"/>
      <c r="AT36" s="31"/>
      <c r="AU36" s="31"/>
      <c r="AV36" s="33"/>
      <c r="AW36" s="33"/>
      <c r="AX36" s="33"/>
      <c r="AY36" s="33"/>
      <c r="AZ36" s="10"/>
      <c r="BA36" s="10">
        <v>3000</v>
      </c>
      <c r="BB36" s="10">
        <v>3000</v>
      </c>
      <c r="BC36" s="69">
        <f>+AZ36+BA36+BB36</f>
        <v>6000</v>
      </c>
    </row>
    <row r="37" spans="1:55" x14ac:dyDescent="0.2">
      <c r="A37" s="39"/>
      <c r="B37" s="66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0"/>
      <c r="AU37" s="40"/>
      <c r="AV37" s="42"/>
      <c r="AW37" s="42"/>
      <c r="AX37" s="42"/>
      <c r="AY37" s="42"/>
      <c r="AZ37" s="43"/>
      <c r="BA37" s="43"/>
      <c r="BB37" s="43"/>
      <c r="BC37" s="43"/>
    </row>
    <row r="38" spans="1:55" ht="24" x14ac:dyDescent="0.2">
      <c r="A38" s="30"/>
      <c r="B38" s="68" t="s">
        <v>49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1"/>
      <c r="AU38" s="31"/>
      <c r="AV38" s="33"/>
      <c r="AW38" s="33"/>
      <c r="AX38" s="33"/>
      <c r="AY38" s="33"/>
      <c r="AZ38" s="10"/>
      <c r="BA38" s="10">
        <v>36000</v>
      </c>
      <c r="BB38" s="10"/>
      <c r="BC38" s="69">
        <f>+AZ38+BA38+BB38</f>
        <v>36000</v>
      </c>
    </row>
    <row r="39" spans="1:55" x14ac:dyDescent="0.2">
      <c r="A39" s="30"/>
      <c r="B39" s="31" t="s">
        <v>43</v>
      </c>
      <c r="C39" s="32"/>
      <c r="D39" s="32"/>
      <c r="E39" s="32"/>
      <c r="F39" s="67"/>
      <c r="G39" s="67"/>
      <c r="H39" s="67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1"/>
      <c r="AU39" s="31"/>
      <c r="AV39" s="33"/>
      <c r="AW39" s="33"/>
      <c r="AX39" s="33"/>
      <c r="AY39" s="33"/>
      <c r="AZ39" s="10"/>
      <c r="BA39" s="10"/>
      <c r="BB39" s="10"/>
      <c r="BC39" s="10"/>
    </row>
    <row r="40" spans="1:55" x14ac:dyDescent="0.2">
      <c r="A40" s="30"/>
      <c r="B40" s="31" t="s">
        <v>44</v>
      </c>
      <c r="C40" s="32"/>
      <c r="D40" s="32"/>
      <c r="E40" s="32"/>
      <c r="F40" s="32"/>
      <c r="G40" s="32"/>
      <c r="H40" s="32"/>
      <c r="I40" s="67"/>
      <c r="J40" s="67"/>
      <c r="K40" s="67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1"/>
      <c r="AU40" s="31"/>
      <c r="AV40" s="33"/>
      <c r="AW40" s="33"/>
      <c r="AX40" s="33"/>
      <c r="AY40" s="33"/>
      <c r="AZ40" s="10"/>
      <c r="BA40" s="10"/>
      <c r="BB40" s="10"/>
      <c r="BC40" s="10"/>
    </row>
    <row r="41" spans="1:55" x14ac:dyDescent="0.2">
      <c r="A41" s="30"/>
      <c r="B41" s="31" t="s">
        <v>45</v>
      </c>
      <c r="C41" s="32"/>
      <c r="D41" s="32"/>
      <c r="E41" s="32"/>
      <c r="F41" s="32"/>
      <c r="G41" s="32"/>
      <c r="H41" s="32"/>
      <c r="I41" s="32"/>
      <c r="J41" s="32"/>
      <c r="K41" s="32"/>
      <c r="L41" s="67"/>
      <c r="M41" s="67"/>
      <c r="N41" s="67"/>
      <c r="O41" s="67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1"/>
      <c r="AU41" s="31"/>
      <c r="AV41" s="33"/>
      <c r="AW41" s="33"/>
      <c r="AX41" s="33"/>
      <c r="AY41" s="33"/>
      <c r="AZ41" s="10"/>
      <c r="BA41" s="10"/>
      <c r="BB41" s="10"/>
      <c r="BC41" s="10"/>
    </row>
    <row r="42" spans="1:55" x14ac:dyDescent="0.2">
      <c r="A42" s="30"/>
      <c r="B42" s="68" t="s">
        <v>50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1"/>
      <c r="AU42" s="31"/>
      <c r="AV42" s="33"/>
      <c r="AW42" s="33"/>
      <c r="AX42" s="33"/>
      <c r="AY42" s="33"/>
      <c r="AZ42" s="10"/>
      <c r="BA42" s="10"/>
      <c r="BB42" s="10"/>
      <c r="BC42" s="10"/>
    </row>
    <row r="43" spans="1:55" x14ac:dyDescent="0.2">
      <c r="A43" s="30"/>
      <c r="B43" s="31" t="s">
        <v>33</v>
      </c>
      <c r="C43" s="32"/>
      <c r="D43" s="32"/>
      <c r="E43" s="32"/>
      <c r="F43" s="32"/>
      <c r="G43" s="67"/>
      <c r="H43" s="67"/>
      <c r="I43" s="67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1"/>
      <c r="AU43" s="31"/>
      <c r="AV43" s="33"/>
      <c r="AW43" s="33"/>
      <c r="AX43" s="33"/>
      <c r="AY43" s="33"/>
      <c r="AZ43" s="10"/>
      <c r="BA43" s="10">
        <v>91000</v>
      </c>
      <c r="BB43" s="10"/>
      <c r="BC43" s="69">
        <f>+AZ43+BA43+BB43</f>
        <v>91000</v>
      </c>
    </row>
    <row r="44" spans="1:55" x14ac:dyDescent="0.2">
      <c r="A44" s="30"/>
      <c r="B44" s="31" t="s">
        <v>51</v>
      </c>
      <c r="C44" s="32"/>
      <c r="D44" s="32"/>
      <c r="E44" s="32"/>
      <c r="F44" s="32"/>
      <c r="G44" s="32"/>
      <c r="H44" s="32"/>
      <c r="I44" s="32"/>
      <c r="J44" s="67"/>
      <c r="K44" s="67"/>
      <c r="L44" s="67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1"/>
      <c r="AU44" s="31"/>
      <c r="AV44" s="33"/>
      <c r="AW44" s="33"/>
      <c r="AX44" s="33"/>
      <c r="AY44" s="33"/>
      <c r="AZ44" s="10"/>
      <c r="BA44" s="10"/>
      <c r="BB44" s="10"/>
      <c r="BC44" s="10"/>
    </row>
    <row r="45" spans="1:55" x14ac:dyDescent="0.2">
      <c r="A45" s="30"/>
      <c r="B45" s="31" t="s">
        <v>52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67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1"/>
      <c r="AU45" s="31"/>
      <c r="AV45" s="33"/>
      <c r="AW45" s="33"/>
      <c r="AX45" s="33"/>
      <c r="AY45" s="33"/>
      <c r="AZ45" s="10"/>
      <c r="BA45" s="10"/>
      <c r="BB45" s="10"/>
      <c r="BC45" s="10"/>
    </row>
    <row r="46" spans="1:55" x14ac:dyDescent="0.2">
      <c r="A46" s="30"/>
      <c r="B46" s="68" t="s">
        <v>53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83"/>
      <c r="AC46" s="83"/>
      <c r="AD46" s="83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67"/>
      <c r="AR46" s="67"/>
      <c r="AS46" s="67"/>
      <c r="AT46" s="31"/>
      <c r="AU46" s="31"/>
      <c r="AV46" s="33"/>
      <c r="AW46" s="33"/>
      <c r="AX46" s="33"/>
      <c r="AY46" s="33"/>
      <c r="AZ46" s="10"/>
      <c r="BA46" s="10"/>
      <c r="BB46" s="10">
        <v>182000</v>
      </c>
      <c r="BC46" s="69">
        <f>+AZ46+BA46+BB46</f>
        <v>182000</v>
      </c>
    </row>
    <row r="47" spans="1:55" x14ac:dyDescent="0.2">
      <c r="A47" s="39"/>
      <c r="B47" s="66" t="s">
        <v>54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0"/>
      <c r="AU47" s="40"/>
      <c r="AV47" s="42"/>
      <c r="AW47" s="42"/>
      <c r="AX47" s="42"/>
      <c r="AY47" s="42"/>
      <c r="AZ47" s="43">
        <v>0</v>
      </c>
      <c r="BA47" s="43">
        <v>70500</v>
      </c>
      <c r="BB47" s="43">
        <v>44000</v>
      </c>
      <c r="BC47" s="43">
        <f>+AZ47+BA47+BB47</f>
        <v>114500</v>
      </c>
    </row>
    <row r="48" spans="1:55" x14ac:dyDescent="0.2">
      <c r="A48" s="30"/>
      <c r="B48" s="31" t="s">
        <v>43</v>
      </c>
      <c r="C48" s="32"/>
      <c r="D48" s="32"/>
      <c r="E48" s="32"/>
      <c r="F48" s="32"/>
      <c r="G48" s="32"/>
      <c r="H48" s="32"/>
      <c r="I48" s="67"/>
      <c r="J48" s="67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1"/>
      <c r="AU48" s="31"/>
      <c r="AV48" s="33"/>
      <c r="AW48" s="33"/>
      <c r="AX48" s="33"/>
      <c r="AY48" s="33"/>
      <c r="AZ48" s="10"/>
      <c r="BA48" s="10"/>
      <c r="BB48" s="10"/>
      <c r="BC48" s="10"/>
    </row>
    <row r="49" spans="1:57" x14ac:dyDescent="0.2">
      <c r="A49" s="30"/>
      <c r="B49" s="31" t="s">
        <v>44</v>
      </c>
      <c r="C49" s="32"/>
      <c r="D49" s="32"/>
      <c r="E49" s="32"/>
      <c r="F49" s="32"/>
      <c r="G49" s="32"/>
      <c r="H49" s="32"/>
      <c r="I49" s="32"/>
      <c r="J49" s="32"/>
      <c r="K49" s="67"/>
      <c r="L49" s="67"/>
      <c r="M49" s="67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1"/>
      <c r="AU49" s="31"/>
      <c r="AV49" s="33"/>
      <c r="AW49" s="33"/>
      <c r="AX49" s="33"/>
      <c r="AY49" s="33"/>
      <c r="AZ49" s="10"/>
      <c r="BA49" s="10"/>
      <c r="BB49" s="10"/>
      <c r="BC49" s="10"/>
    </row>
    <row r="50" spans="1:57" x14ac:dyDescent="0.2">
      <c r="A50" s="30"/>
      <c r="B50" s="31" t="s">
        <v>45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1"/>
      <c r="AU50" s="31"/>
      <c r="AV50" s="33"/>
      <c r="AW50" s="33"/>
      <c r="AX50" s="33"/>
      <c r="AY50" s="33"/>
      <c r="AZ50" s="10"/>
      <c r="BA50" s="10"/>
      <c r="BB50" s="10"/>
      <c r="BC50" s="10"/>
    </row>
    <row r="51" spans="1:57" x14ac:dyDescent="0.2">
      <c r="A51" s="44">
        <v>3</v>
      </c>
      <c r="B51" s="45" t="s">
        <v>55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5"/>
      <c r="AU51" s="45"/>
      <c r="AV51" s="47"/>
      <c r="AW51" s="47"/>
      <c r="AX51" s="47"/>
      <c r="AY51" s="47"/>
      <c r="AZ51" s="48">
        <f>+AZ53+AZ54</f>
        <v>33930000</v>
      </c>
      <c r="BA51" s="48">
        <f>+BA53+BA54</f>
        <v>169794500</v>
      </c>
      <c r="BB51" s="48">
        <f>+BB53+BB54</f>
        <v>150000</v>
      </c>
      <c r="BC51" s="48">
        <f>+BC53+BC54</f>
        <v>203874500</v>
      </c>
    </row>
    <row r="52" spans="1:57" ht="24" x14ac:dyDescent="0.2">
      <c r="A52" s="49" t="s">
        <v>56</v>
      </c>
      <c r="B52" s="50" t="s">
        <v>57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0"/>
      <c r="AU52" s="50"/>
      <c r="AV52" s="52"/>
      <c r="AW52" s="52"/>
      <c r="AX52" s="52"/>
      <c r="AY52" s="52"/>
      <c r="AZ52" s="53"/>
      <c r="BA52" s="53"/>
      <c r="BB52" s="53"/>
      <c r="BC52" s="53">
        <f>+BC53</f>
        <v>203374500</v>
      </c>
    </row>
    <row r="53" spans="1:57" s="8" customFormat="1" ht="36" x14ac:dyDescent="0.2">
      <c r="A53" s="23"/>
      <c r="B53" s="24" t="s">
        <v>58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24" t="s">
        <v>59</v>
      </c>
      <c r="AU53" s="24" t="s">
        <v>60</v>
      </c>
      <c r="AV53" s="28">
        <v>220</v>
      </c>
      <c r="AW53" s="28">
        <v>1100</v>
      </c>
      <c r="AX53" s="28">
        <v>0</v>
      </c>
      <c r="AY53" s="28">
        <v>1320</v>
      </c>
      <c r="AZ53" s="29">
        <f>17000000*2-AZ67</f>
        <v>33930000</v>
      </c>
      <c r="BA53" s="29">
        <f>17000000*10-BC54-BA67-BB67+25000-500</f>
        <v>169444500</v>
      </c>
      <c r="BB53" s="29">
        <v>0</v>
      </c>
      <c r="BC53" s="29">
        <f>+AZ53+BA53+BB53</f>
        <v>203374500</v>
      </c>
      <c r="BD53" s="7"/>
      <c r="BE53" s="7"/>
    </row>
    <row r="54" spans="1:57" ht="24" x14ac:dyDescent="0.2">
      <c r="A54" s="49" t="s">
        <v>61</v>
      </c>
      <c r="B54" s="50" t="s">
        <v>62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0"/>
      <c r="AU54" s="50"/>
      <c r="AV54" s="52"/>
      <c r="AW54" s="52"/>
      <c r="AX54" s="52"/>
      <c r="AY54" s="52"/>
      <c r="AZ54" s="53">
        <f>+AZ55+AZ61</f>
        <v>0</v>
      </c>
      <c r="BA54" s="53">
        <f>+BA55+BA61</f>
        <v>350000</v>
      </c>
      <c r="BB54" s="53">
        <f>+BB55+BB61</f>
        <v>150000</v>
      </c>
      <c r="BC54" s="53">
        <f>+BC55+BC61</f>
        <v>500000</v>
      </c>
    </row>
    <row r="55" spans="1:57" s="8" customFormat="1" x14ac:dyDescent="0.2">
      <c r="A55" s="59" t="s">
        <v>63</v>
      </c>
      <c r="B55" s="60" t="s">
        <v>64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2"/>
      <c r="AW55" s="62"/>
      <c r="AX55" s="62"/>
      <c r="AY55" s="62"/>
      <c r="AZ55" s="63"/>
      <c r="BA55" s="63">
        <v>200000</v>
      </c>
      <c r="BB55" s="63">
        <v>75000</v>
      </c>
      <c r="BC55" s="29">
        <f>+AZ55+BA55+BB55</f>
        <v>275000</v>
      </c>
      <c r="BD55" s="7"/>
      <c r="BE55" s="7"/>
    </row>
    <row r="56" spans="1:57" x14ac:dyDescent="0.2">
      <c r="A56" s="30"/>
      <c r="B56" s="31" t="s">
        <v>25</v>
      </c>
      <c r="C56" s="67"/>
      <c r="D56" s="67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1"/>
      <c r="AU56" s="31"/>
      <c r="AV56" s="33"/>
      <c r="AW56" s="33"/>
      <c r="AX56" s="33"/>
      <c r="AY56" s="33"/>
      <c r="AZ56" s="10"/>
      <c r="BA56" s="10"/>
      <c r="BB56" s="10"/>
      <c r="BC56" s="10"/>
    </row>
    <row r="57" spans="1:57" x14ac:dyDescent="0.2">
      <c r="A57" s="30"/>
      <c r="B57" s="31" t="s">
        <v>26</v>
      </c>
      <c r="C57" s="32"/>
      <c r="D57" s="32"/>
      <c r="E57" s="67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1"/>
      <c r="AU57" s="31"/>
      <c r="AV57" s="33"/>
      <c r="AW57" s="33"/>
      <c r="AX57" s="33"/>
      <c r="AY57" s="33"/>
      <c r="AZ57" s="10"/>
      <c r="BA57" s="10"/>
      <c r="BB57" s="10"/>
      <c r="BC57" s="10"/>
    </row>
    <row r="58" spans="1:57" x14ac:dyDescent="0.2">
      <c r="A58" s="30"/>
      <c r="B58" s="31" t="s">
        <v>27</v>
      </c>
      <c r="C58" s="32"/>
      <c r="D58" s="32"/>
      <c r="E58" s="67"/>
      <c r="F58" s="6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1"/>
      <c r="AU58" s="31"/>
      <c r="AV58" s="33"/>
      <c r="AW58" s="33"/>
      <c r="AX58" s="33"/>
      <c r="AY58" s="33"/>
      <c r="AZ58" s="10"/>
      <c r="BA58" s="10"/>
      <c r="BB58" s="10"/>
      <c r="BC58" s="10"/>
    </row>
    <row r="59" spans="1:57" ht="24" x14ac:dyDescent="0.2">
      <c r="A59" s="30"/>
      <c r="B59" s="31" t="s">
        <v>28</v>
      </c>
      <c r="C59" s="32"/>
      <c r="D59" s="32"/>
      <c r="E59" s="32"/>
      <c r="F59" s="32"/>
      <c r="G59" s="67"/>
      <c r="H59" s="67"/>
      <c r="I59" s="67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1"/>
      <c r="AU59" s="31"/>
      <c r="AV59" s="33"/>
      <c r="AW59" s="33"/>
      <c r="AX59" s="33"/>
      <c r="AY59" s="33"/>
      <c r="AZ59" s="10"/>
      <c r="BA59" s="10"/>
      <c r="BB59" s="10"/>
      <c r="BC59" s="10"/>
    </row>
    <row r="60" spans="1:57" x14ac:dyDescent="0.2">
      <c r="A60" s="30"/>
      <c r="B60" s="31" t="s">
        <v>65</v>
      </c>
      <c r="C60" s="32"/>
      <c r="D60" s="32"/>
      <c r="E60" s="32"/>
      <c r="F60" s="32"/>
      <c r="G60" s="32"/>
      <c r="H60" s="32"/>
      <c r="I60" s="32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1"/>
      <c r="AU60" s="31"/>
      <c r="AV60" s="33"/>
      <c r="AW60" s="33"/>
      <c r="AX60" s="33"/>
      <c r="AY60" s="33"/>
      <c r="AZ60" s="10"/>
      <c r="BA60" s="10"/>
      <c r="BB60" s="10"/>
      <c r="BC60" s="10"/>
    </row>
    <row r="61" spans="1:57" s="8" customFormat="1" x14ac:dyDescent="0.2">
      <c r="A61" s="59" t="s">
        <v>66</v>
      </c>
      <c r="B61" s="60" t="s">
        <v>67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0"/>
      <c r="AU61" s="60"/>
      <c r="AV61" s="62"/>
      <c r="AW61" s="62"/>
      <c r="AX61" s="62"/>
      <c r="AY61" s="62"/>
      <c r="AZ61" s="63">
        <v>0</v>
      </c>
      <c r="BA61" s="63">
        <v>150000</v>
      </c>
      <c r="BB61" s="63">
        <v>75000</v>
      </c>
      <c r="BC61" s="29">
        <f>+AZ61+BA61+BB61</f>
        <v>225000</v>
      </c>
      <c r="BD61" s="7"/>
      <c r="BE61" s="7"/>
    </row>
    <row r="62" spans="1:57" x14ac:dyDescent="0.2">
      <c r="A62" s="30"/>
      <c r="B62" s="31" t="s">
        <v>25</v>
      </c>
      <c r="C62" s="67"/>
      <c r="D62" s="67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1"/>
      <c r="AU62" s="31"/>
      <c r="AV62" s="33"/>
      <c r="AW62" s="33"/>
      <c r="AX62" s="33"/>
      <c r="AY62" s="33"/>
      <c r="AZ62" s="10"/>
      <c r="BA62" s="10"/>
      <c r="BB62" s="10"/>
      <c r="BC62" s="10"/>
    </row>
    <row r="63" spans="1:57" x14ac:dyDescent="0.2">
      <c r="A63" s="30"/>
      <c r="B63" s="31" t="s">
        <v>26</v>
      </c>
      <c r="C63" s="32"/>
      <c r="D63" s="32"/>
      <c r="E63" s="67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1"/>
      <c r="AU63" s="31"/>
      <c r="AV63" s="33"/>
      <c r="AW63" s="33"/>
      <c r="AX63" s="33"/>
      <c r="AY63" s="33"/>
      <c r="AZ63" s="10"/>
      <c r="BA63" s="10"/>
      <c r="BB63" s="10"/>
      <c r="BC63" s="10"/>
    </row>
    <row r="64" spans="1:57" x14ac:dyDescent="0.2">
      <c r="A64" s="30"/>
      <c r="B64" s="31" t="s">
        <v>27</v>
      </c>
      <c r="C64" s="32"/>
      <c r="D64" s="32"/>
      <c r="E64" s="67"/>
      <c r="F64" s="67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1"/>
      <c r="AU64" s="31"/>
      <c r="AV64" s="33"/>
      <c r="AW64" s="33"/>
      <c r="AX64" s="33"/>
      <c r="AY64" s="33"/>
      <c r="AZ64" s="10"/>
      <c r="BA64" s="10"/>
      <c r="BB64" s="10"/>
      <c r="BC64" s="10"/>
    </row>
    <row r="65" spans="1:55" ht="24" x14ac:dyDescent="0.2">
      <c r="A65" s="30"/>
      <c r="B65" s="31" t="s">
        <v>28</v>
      </c>
      <c r="C65" s="32"/>
      <c r="D65" s="32"/>
      <c r="E65" s="32"/>
      <c r="F65" s="32"/>
      <c r="G65" s="67"/>
      <c r="H65" s="67"/>
      <c r="I65" s="67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1"/>
      <c r="AU65" s="31"/>
      <c r="AV65" s="33"/>
      <c r="AW65" s="33"/>
      <c r="AX65" s="33"/>
      <c r="AY65" s="33"/>
      <c r="AZ65" s="10"/>
      <c r="BA65" s="10"/>
      <c r="BB65" s="10"/>
      <c r="BC65" s="10"/>
    </row>
    <row r="66" spans="1:55" x14ac:dyDescent="0.2">
      <c r="A66" s="30"/>
      <c r="B66" s="31" t="s">
        <v>65</v>
      </c>
      <c r="C66" s="32"/>
      <c r="D66" s="32"/>
      <c r="E66" s="32"/>
      <c r="F66" s="32"/>
      <c r="G66" s="32"/>
      <c r="H66" s="32"/>
      <c r="I66" s="32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1"/>
      <c r="AU66" s="31"/>
      <c r="AV66" s="33"/>
      <c r="AW66" s="33"/>
      <c r="AX66" s="33"/>
      <c r="AY66" s="33"/>
      <c r="AZ66" s="10"/>
      <c r="BA66" s="10"/>
      <c r="BB66" s="10"/>
      <c r="BC66" s="10"/>
    </row>
    <row r="67" spans="1:55" x14ac:dyDescent="0.2">
      <c r="A67" s="54">
        <v>4</v>
      </c>
      <c r="B67" s="55" t="s">
        <v>68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5"/>
      <c r="AU67" s="55"/>
      <c r="AV67" s="57"/>
      <c r="AW67" s="57"/>
      <c r="AX67" s="57"/>
      <c r="AY67" s="57"/>
      <c r="AZ67" s="58">
        <f>+AZ69</f>
        <v>70000</v>
      </c>
      <c r="BA67" s="58">
        <f>+BA69</f>
        <v>70000</v>
      </c>
      <c r="BB67" s="58">
        <f>+BB69</f>
        <v>10000</v>
      </c>
      <c r="BC67" s="58">
        <f>+BC69</f>
        <v>150000</v>
      </c>
    </row>
    <row r="68" spans="1:55" x14ac:dyDescent="0.2">
      <c r="A68" s="30"/>
      <c r="B68" s="31" t="s">
        <v>69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1"/>
      <c r="AU68" s="31"/>
      <c r="AV68" s="33"/>
      <c r="AW68" s="33"/>
      <c r="AX68" s="33"/>
      <c r="AY68" s="33"/>
      <c r="AZ68" s="10"/>
      <c r="BA68" s="10"/>
      <c r="BB68" s="10"/>
      <c r="BC68" s="10"/>
    </row>
    <row r="69" spans="1:55" x14ac:dyDescent="0.2">
      <c r="A69" s="30"/>
      <c r="B69" s="31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1"/>
      <c r="AU69" s="31"/>
      <c r="AV69" s="33"/>
      <c r="AW69" s="33"/>
      <c r="AX69" s="33"/>
      <c r="AY69" s="33"/>
      <c r="AZ69" s="10">
        <v>70000</v>
      </c>
      <c r="BA69" s="10">
        <v>70000</v>
      </c>
      <c r="BB69" s="10">
        <v>10000</v>
      </c>
      <c r="BC69" s="10">
        <f>+AZ69+BA69+BB69</f>
        <v>150000</v>
      </c>
    </row>
    <row r="70" spans="1:55" x14ac:dyDescent="0.2">
      <c r="A70" s="54">
        <v>5</v>
      </c>
      <c r="B70" s="55" t="s">
        <v>70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5"/>
      <c r="AU70" s="55"/>
      <c r="AV70" s="57"/>
      <c r="AW70" s="57"/>
      <c r="AX70" s="57"/>
      <c r="AY70" s="57"/>
      <c r="AZ70" s="58">
        <f>+AZ67+AZ51+AZ25+AZ5</f>
        <v>100000000</v>
      </c>
      <c r="BA70" s="58">
        <f>+BA67+BA51+BA25+BA5</f>
        <v>499611000</v>
      </c>
      <c r="BB70" s="58">
        <f>+BB67+BB51+BB25+BB5</f>
        <v>389000</v>
      </c>
      <c r="BC70" s="58">
        <f>+AZ70+BA70+BB70</f>
        <v>600000000</v>
      </c>
    </row>
    <row r="71" spans="1:55" x14ac:dyDescent="0.2">
      <c r="AV71" s="6"/>
      <c r="AW71" s="6"/>
      <c r="AX71" s="6"/>
      <c r="AY71" s="6"/>
    </row>
    <row r="72" spans="1:55" x14ac:dyDescent="0.2">
      <c r="AV72" s="6"/>
      <c r="AW72" s="6"/>
      <c r="AX72" s="6"/>
      <c r="AY72" s="6"/>
    </row>
    <row r="73" spans="1:55" x14ac:dyDescent="0.2">
      <c r="AV73" s="6"/>
      <c r="AW73" s="6"/>
      <c r="AX73" s="6"/>
      <c r="AY73" s="6"/>
    </row>
    <row r="74" spans="1:55" x14ac:dyDescent="0.2">
      <c r="AV74" s="6"/>
      <c r="AW74" s="6"/>
      <c r="AX74" s="6"/>
      <c r="AY74" s="6"/>
    </row>
    <row r="75" spans="1:55" x14ac:dyDescent="0.2">
      <c r="AV75" s="6"/>
      <c r="AW75" s="6"/>
      <c r="AX75" s="6"/>
      <c r="AY75" s="6"/>
    </row>
    <row r="76" spans="1:55" x14ac:dyDescent="0.2">
      <c r="AV76" s="6"/>
      <c r="AW76" s="6"/>
      <c r="AX76" s="6"/>
      <c r="AY76" s="6"/>
    </row>
    <row r="77" spans="1:55" x14ac:dyDescent="0.2">
      <c r="AV77" s="6"/>
      <c r="AW77" s="6"/>
      <c r="AX77" s="6"/>
      <c r="AY77" s="6"/>
    </row>
    <row r="78" spans="1:55" x14ac:dyDescent="0.2">
      <c r="AV78" s="6"/>
      <c r="AW78" s="6"/>
      <c r="AX78" s="6"/>
      <c r="AY78" s="6"/>
    </row>
    <row r="79" spans="1:55" x14ac:dyDescent="0.2">
      <c r="AV79" s="6"/>
      <c r="AW79" s="6"/>
      <c r="AX79" s="6"/>
      <c r="AY79" s="6"/>
    </row>
    <row r="80" spans="1:55" x14ac:dyDescent="0.2">
      <c r="AV80" s="6"/>
      <c r="AW80" s="6"/>
      <c r="AX80" s="6"/>
      <c r="AY80" s="6"/>
    </row>
    <row r="81" spans="48:54" x14ac:dyDescent="0.2">
      <c r="AV81" s="6"/>
      <c r="AW81" s="6"/>
      <c r="AX81" s="6"/>
      <c r="AY81" s="6"/>
    </row>
    <row r="82" spans="48:54" x14ac:dyDescent="0.2">
      <c r="AV82" s="6"/>
      <c r="AW82" s="6"/>
      <c r="AX82" s="6"/>
      <c r="AY82" s="6"/>
    </row>
    <row r="83" spans="48:54" x14ac:dyDescent="0.2">
      <c r="AV83" s="6"/>
      <c r="AW83" s="6"/>
      <c r="AX83" s="6"/>
      <c r="AY83" s="6"/>
    </row>
    <row r="84" spans="48:54" x14ac:dyDescent="0.2">
      <c r="AV84" s="6"/>
      <c r="AW84" s="6"/>
      <c r="AX84" s="6"/>
      <c r="AY84" s="6"/>
      <c r="BB84" s="5">
        <v>4</v>
      </c>
    </row>
    <row r="85" spans="48:54" x14ac:dyDescent="0.2">
      <c r="AV85" s="6"/>
      <c r="AW85" s="6"/>
      <c r="AX85" s="6"/>
      <c r="AY85" s="6"/>
    </row>
    <row r="86" spans="48:54" x14ac:dyDescent="0.2">
      <c r="AV86" s="6"/>
      <c r="AW86" s="6"/>
      <c r="AX86" s="6"/>
      <c r="AY86" s="6"/>
    </row>
    <row r="87" spans="48:54" x14ac:dyDescent="0.2">
      <c r="AV87" s="6"/>
      <c r="AW87" s="6"/>
      <c r="AX87" s="6"/>
      <c r="AY87" s="6"/>
    </row>
    <row r="88" spans="48:54" x14ac:dyDescent="0.2">
      <c r="AV88" s="6"/>
      <c r="AW88" s="6"/>
      <c r="AX88" s="6"/>
      <c r="AY88" s="6"/>
    </row>
    <row r="89" spans="48:54" x14ac:dyDescent="0.2">
      <c r="AV89" s="6"/>
      <c r="AW89" s="6"/>
      <c r="AX89" s="6"/>
      <c r="AY89" s="6"/>
    </row>
    <row r="90" spans="48:54" x14ac:dyDescent="0.2">
      <c r="AV90" s="6"/>
      <c r="AW90" s="6"/>
      <c r="AX90" s="6"/>
      <c r="AY90" s="6"/>
    </row>
    <row r="91" spans="48:54" x14ac:dyDescent="0.2">
      <c r="AV91" s="6"/>
      <c r="AW91" s="6"/>
      <c r="AX91" s="6"/>
      <c r="AY91" s="6"/>
    </row>
    <row r="92" spans="48:54" x14ac:dyDescent="0.2">
      <c r="AV92" s="6"/>
      <c r="AW92" s="6"/>
      <c r="AX92" s="6"/>
      <c r="AY92" s="6"/>
    </row>
    <row r="93" spans="48:54" x14ac:dyDescent="0.2">
      <c r="AV93" s="6"/>
      <c r="AW93" s="6"/>
      <c r="AX93" s="6"/>
      <c r="AY93" s="6"/>
    </row>
    <row r="94" spans="48:54" x14ac:dyDescent="0.2">
      <c r="AV94" s="6"/>
      <c r="AW94" s="6"/>
      <c r="AX94" s="6"/>
      <c r="AY94" s="6"/>
    </row>
    <row r="95" spans="48:54" x14ac:dyDescent="0.2">
      <c r="AV95" s="6"/>
      <c r="AW95" s="6"/>
      <c r="AX95" s="6"/>
      <c r="AY95" s="6"/>
    </row>
    <row r="96" spans="48:54" x14ac:dyDescent="0.2">
      <c r="AV96" s="6"/>
      <c r="AW96" s="6"/>
      <c r="AX96" s="6"/>
      <c r="AY96" s="6"/>
    </row>
    <row r="97" spans="48:51" x14ac:dyDescent="0.2">
      <c r="AV97" s="6"/>
      <c r="AW97" s="6"/>
      <c r="AX97" s="6"/>
      <c r="AY97" s="6"/>
    </row>
    <row r="98" spans="48:51" x14ac:dyDescent="0.2">
      <c r="AV98" s="6"/>
      <c r="AW98" s="6"/>
      <c r="AX98" s="6"/>
      <c r="AY98" s="6"/>
    </row>
    <row r="99" spans="48:51" x14ac:dyDescent="0.2">
      <c r="AV99" s="6"/>
      <c r="AW99" s="6"/>
      <c r="AX99" s="6"/>
      <c r="AY99" s="6"/>
    </row>
    <row r="100" spans="48:51" x14ac:dyDescent="0.2">
      <c r="AV100" s="6"/>
      <c r="AW100" s="6"/>
      <c r="AX100" s="6"/>
      <c r="AY100" s="6"/>
    </row>
    <row r="101" spans="48:51" x14ac:dyDescent="0.2">
      <c r="AV101" s="6"/>
      <c r="AW101" s="6"/>
      <c r="AX101" s="6"/>
      <c r="AY101" s="6"/>
    </row>
    <row r="102" spans="48:51" x14ac:dyDescent="0.2">
      <c r="AV102" s="6"/>
      <c r="AW102" s="6"/>
      <c r="AX102" s="6"/>
      <c r="AY102" s="6"/>
    </row>
    <row r="103" spans="48:51" x14ac:dyDescent="0.2">
      <c r="AV103" s="6"/>
      <c r="AW103" s="6"/>
      <c r="AX103" s="6"/>
      <c r="AY103" s="6"/>
    </row>
    <row r="104" spans="48:51" x14ac:dyDescent="0.2">
      <c r="AV104" s="6"/>
      <c r="AW104" s="6"/>
      <c r="AX104" s="6"/>
      <c r="AY104" s="6"/>
    </row>
    <row r="105" spans="48:51" x14ac:dyDescent="0.2">
      <c r="AV105" s="6"/>
      <c r="AW105" s="6"/>
      <c r="AX105" s="6"/>
      <c r="AY105" s="6"/>
    </row>
    <row r="106" spans="48:51" x14ac:dyDescent="0.2">
      <c r="AV106" s="6"/>
      <c r="AW106" s="6"/>
      <c r="AX106" s="6"/>
      <c r="AY106" s="6"/>
    </row>
    <row r="107" spans="48:51" x14ac:dyDescent="0.2">
      <c r="AV107" s="6"/>
      <c r="AW107" s="6"/>
      <c r="AX107" s="6"/>
      <c r="AY107" s="6"/>
    </row>
    <row r="108" spans="48:51" x14ac:dyDescent="0.2">
      <c r="AV108" s="6"/>
      <c r="AW108" s="6"/>
      <c r="AX108" s="6"/>
      <c r="AY108" s="6"/>
    </row>
    <row r="109" spans="48:51" x14ac:dyDescent="0.2">
      <c r="AV109" s="6"/>
      <c r="AW109" s="6"/>
      <c r="AX109" s="6"/>
      <c r="AY109" s="6"/>
    </row>
    <row r="110" spans="48:51" x14ac:dyDescent="0.2">
      <c r="AV110" s="6"/>
      <c r="AW110" s="6"/>
      <c r="AX110" s="6"/>
      <c r="AY110" s="6"/>
    </row>
    <row r="111" spans="48:51" x14ac:dyDescent="0.2">
      <c r="AV111" s="6"/>
      <c r="AW111" s="6"/>
      <c r="AX111" s="6"/>
      <c r="AY111" s="6"/>
    </row>
    <row r="112" spans="48:51" x14ac:dyDescent="0.2">
      <c r="AV112" s="6"/>
      <c r="AW112" s="6"/>
      <c r="AX112" s="6"/>
      <c r="AY112" s="6"/>
    </row>
    <row r="113" spans="48:51" x14ac:dyDescent="0.2">
      <c r="AV113" s="6"/>
      <c r="AW113" s="6"/>
      <c r="AX113" s="6"/>
      <c r="AY113" s="6"/>
    </row>
    <row r="114" spans="48:51" x14ac:dyDescent="0.2">
      <c r="AV114" s="6"/>
      <c r="AW114" s="6"/>
      <c r="AX114" s="6"/>
      <c r="AY114" s="6"/>
    </row>
    <row r="115" spans="48:51" x14ac:dyDescent="0.2">
      <c r="AV115" s="6"/>
      <c r="AW115" s="6"/>
      <c r="AX115" s="6"/>
      <c r="AY115" s="6"/>
    </row>
    <row r="116" spans="48:51" x14ac:dyDescent="0.2">
      <c r="AV116" s="6"/>
      <c r="AW116" s="6"/>
      <c r="AX116" s="6"/>
      <c r="AY116" s="6"/>
    </row>
    <row r="117" spans="48:51" x14ac:dyDescent="0.2">
      <c r="AV117" s="6"/>
      <c r="AW117" s="6"/>
      <c r="AX117" s="6"/>
      <c r="AY117" s="6"/>
    </row>
    <row r="118" spans="48:51" x14ac:dyDescent="0.2">
      <c r="AV118" s="6"/>
      <c r="AW118" s="6"/>
      <c r="AX118" s="6"/>
      <c r="AY118" s="6"/>
    </row>
    <row r="119" spans="48:51" x14ac:dyDescent="0.2">
      <c r="AV119" s="6"/>
      <c r="AW119" s="6"/>
      <c r="AX119" s="6"/>
      <c r="AY119" s="6"/>
    </row>
    <row r="120" spans="48:51" x14ac:dyDescent="0.2">
      <c r="AV120" s="6"/>
      <c r="AW120" s="6"/>
      <c r="AX120" s="6"/>
      <c r="AY120" s="6"/>
    </row>
    <row r="121" spans="48:51" x14ac:dyDescent="0.2">
      <c r="AV121" s="6"/>
      <c r="AW121" s="6"/>
      <c r="AX121" s="6"/>
      <c r="AY121" s="6"/>
    </row>
    <row r="122" spans="48:51" x14ac:dyDescent="0.2">
      <c r="AV122" s="6"/>
      <c r="AW122" s="6"/>
      <c r="AX122" s="6"/>
      <c r="AY122" s="6"/>
    </row>
    <row r="123" spans="48:51" x14ac:dyDescent="0.2">
      <c r="AV123" s="6"/>
      <c r="AW123" s="6"/>
      <c r="AX123" s="6"/>
      <c r="AY123" s="6"/>
    </row>
    <row r="124" spans="48:51" x14ac:dyDescent="0.2">
      <c r="AV124" s="6"/>
      <c r="AW124" s="6"/>
      <c r="AX124" s="6"/>
      <c r="AY124" s="6"/>
    </row>
    <row r="125" spans="48:51" x14ac:dyDescent="0.2">
      <c r="AV125" s="6"/>
      <c r="AW125" s="6"/>
      <c r="AX125" s="6"/>
      <c r="AY125" s="6"/>
    </row>
    <row r="126" spans="48:51" x14ac:dyDescent="0.2">
      <c r="AV126" s="6"/>
      <c r="AW126" s="6"/>
      <c r="AX126" s="6"/>
      <c r="AY126" s="6"/>
    </row>
    <row r="127" spans="48:51" x14ac:dyDescent="0.2">
      <c r="AV127" s="6"/>
      <c r="AW127" s="6"/>
      <c r="AX127" s="6"/>
      <c r="AY127" s="6"/>
    </row>
    <row r="128" spans="48:51" x14ac:dyDescent="0.2">
      <c r="AV128" s="6"/>
      <c r="AW128" s="6"/>
      <c r="AX128" s="6"/>
      <c r="AY128" s="6"/>
    </row>
    <row r="129" spans="48:51" x14ac:dyDescent="0.2">
      <c r="AV129" s="6"/>
      <c r="AW129" s="6"/>
      <c r="AX129" s="6"/>
      <c r="AY129" s="6"/>
    </row>
    <row r="130" spans="48:51" x14ac:dyDescent="0.2">
      <c r="AV130" s="6"/>
      <c r="AW130" s="6"/>
      <c r="AX130" s="6"/>
      <c r="AY130" s="6"/>
    </row>
    <row r="131" spans="48:51" x14ac:dyDescent="0.2">
      <c r="AV131" s="6"/>
      <c r="AW131" s="6"/>
      <c r="AX131" s="6"/>
      <c r="AY131" s="6"/>
    </row>
    <row r="132" spans="48:51" x14ac:dyDescent="0.2">
      <c r="AV132" s="6"/>
      <c r="AW132" s="6"/>
      <c r="AX132" s="6"/>
      <c r="AY132" s="6"/>
    </row>
    <row r="133" spans="48:51" x14ac:dyDescent="0.2">
      <c r="AV133" s="6"/>
      <c r="AW133" s="6"/>
      <c r="AX133" s="6"/>
      <c r="AY133" s="6"/>
    </row>
    <row r="134" spans="48:51" x14ac:dyDescent="0.2">
      <c r="AV134" s="6"/>
      <c r="AW134" s="6"/>
      <c r="AX134" s="6"/>
      <c r="AY134" s="6"/>
    </row>
    <row r="135" spans="48:51" x14ac:dyDescent="0.2">
      <c r="AV135" s="6"/>
      <c r="AW135" s="6"/>
      <c r="AX135" s="6"/>
      <c r="AY135" s="6"/>
    </row>
    <row r="136" spans="48:51" x14ac:dyDescent="0.2">
      <c r="AV136" s="6"/>
      <c r="AW136" s="6"/>
      <c r="AX136" s="6"/>
      <c r="AY136" s="6"/>
    </row>
    <row r="137" spans="48:51" x14ac:dyDescent="0.2">
      <c r="AV137" s="6"/>
      <c r="AW137" s="6"/>
      <c r="AX137" s="6"/>
      <c r="AY137" s="6"/>
    </row>
    <row r="138" spans="48:51" x14ac:dyDescent="0.2">
      <c r="AV138" s="6"/>
      <c r="AW138" s="6"/>
      <c r="AX138" s="6"/>
      <c r="AY138" s="6"/>
    </row>
    <row r="139" spans="48:51" x14ac:dyDescent="0.2">
      <c r="AV139" s="6"/>
      <c r="AW139" s="6"/>
      <c r="AX139" s="6"/>
      <c r="AY139" s="6"/>
    </row>
    <row r="140" spans="48:51" x14ac:dyDescent="0.2">
      <c r="AV140" s="6"/>
      <c r="AW140" s="6"/>
      <c r="AX140" s="6"/>
      <c r="AY140" s="6"/>
    </row>
    <row r="141" spans="48:51" x14ac:dyDescent="0.2">
      <c r="AV141" s="6"/>
      <c r="AW141" s="6"/>
      <c r="AX141" s="6"/>
      <c r="AY141" s="6"/>
    </row>
    <row r="142" spans="48:51" x14ac:dyDescent="0.2">
      <c r="AV142" s="6"/>
      <c r="AW142" s="6"/>
      <c r="AX142" s="6"/>
      <c r="AY142" s="6"/>
    </row>
    <row r="143" spans="48:51" x14ac:dyDescent="0.2">
      <c r="AV143" s="6"/>
      <c r="AW143" s="6"/>
      <c r="AX143" s="6"/>
      <c r="AY143" s="6"/>
    </row>
    <row r="144" spans="48:51" x14ac:dyDescent="0.2">
      <c r="AV144" s="6"/>
      <c r="AW144" s="6"/>
      <c r="AX144" s="6"/>
      <c r="AY144" s="6"/>
    </row>
    <row r="145" spans="48:51" x14ac:dyDescent="0.2">
      <c r="AV145" s="6"/>
      <c r="AW145" s="6"/>
      <c r="AX145" s="6"/>
      <c r="AY145" s="6"/>
    </row>
    <row r="146" spans="48:51" x14ac:dyDescent="0.2">
      <c r="AV146" s="6"/>
      <c r="AW146" s="6"/>
      <c r="AX146" s="6"/>
      <c r="AY146" s="6"/>
    </row>
    <row r="147" spans="48:51" x14ac:dyDescent="0.2">
      <c r="AV147" s="6"/>
      <c r="AW147" s="6"/>
      <c r="AX147" s="6"/>
      <c r="AY147" s="6"/>
    </row>
    <row r="148" spans="48:51" x14ac:dyDescent="0.2">
      <c r="AV148" s="6"/>
      <c r="AW148" s="6"/>
      <c r="AX148" s="6"/>
      <c r="AY148" s="6"/>
    </row>
    <row r="149" spans="48:51" x14ac:dyDescent="0.2">
      <c r="AV149" s="6"/>
      <c r="AW149" s="6"/>
      <c r="AX149" s="6"/>
      <c r="AY149" s="6"/>
    </row>
    <row r="150" spans="48:51" x14ac:dyDescent="0.2">
      <c r="AV150" s="6"/>
      <c r="AW150" s="6"/>
      <c r="AX150" s="6"/>
      <c r="AY150" s="6"/>
    </row>
    <row r="151" spans="48:51" x14ac:dyDescent="0.2">
      <c r="AV151" s="6"/>
      <c r="AW151" s="6"/>
      <c r="AX151" s="6"/>
      <c r="AY151" s="6"/>
    </row>
    <row r="152" spans="48:51" x14ac:dyDescent="0.2">
      <c r="AV152" s="6"/>
      <c r="AW152" s="6"/>
      <c r="AX152" s="6"/>
      <c r="AY152" s="6"/>
    </row>
    <row r="153" spans="48:51" x14ac:dyDescent="0.2">
      <c r="AV153" s="6"/>
      <c r="AW153" s="6"/>
      <c r="AX153" s="6"/>
      <c r="AY153" s="6"/>
    </row>
    <row r="154" spans="48:51" x14ac:dyDescent="0.2">
      <c r="AV154" s="6"/>
      <c r="AW154" s="6"/>
      <c r="AX154" s="6"/>
      <c r="AY154" s="6"/>
    </row>
    <row r="155" spans="48:51" x14ac:dyDescent="0.2">
      <c r="AV155" s="6"/>
      <c r="AW155" s="6"/>
      <c r="AX155" s="6"/>
      <c r="AY155" s="6"/>
    </row>
    <row r="156" spans="48:51" x14ac:dyDescent="0.2">
      <c r="AV156" s="6"/>
      <c r="AW156" s="6"/>
      <c r="AX156" s="6"/>
      <c r="AY156" s="6"/>
    </row>
    <row r="157" spans="48:51" x14ac:dyDescent="0.2">
      <c r="AV157" s="6"/>
      <c r="AW157" s="6"/>
      <c r="AX157" s="6"/>
      <c r="AY157" s="6"/>
    </row>
    <row r="158" spans="48:51" x14ac:dyDescent="0.2">
      <c r="AV158" s="6"/>
      <c r="AW158" s="6"/>
      <c r="AX158" s="6"/>
      <c r="AY158" s="6"/>
    </row>
    <row r="159" spans="48:51" x14ac:dyDescent="0.2">
      <c r="AV159" s="6"/>
      <c r="AW159" s="6"/>
      <c r="AX159" s="6"/>
      <c r="AY159" s="6"/>
    </row>
    <row r="160" spans="48:51" x14ac:dyDescent="0.2">
      <c r="AV160" s="6"/>
      <c r="AW160" s="6"/>
      <c r="AX160" s="6"/>
      <c r="AY160" s="6"/>
    </row>
    <row r="161" spans="48:51" x14ac:dyDescent="0.2">
      <c r="AV161" s="6"/>
      <c r="AW161" s="6"/>
      <c r="AX161" s="6"/>
      <c r="AY161" s="6"/>
    </row>
    <row r="162" spans="48:51" x14ac:dyDescent="0.2">
      <c r="AV162" s="6"/>
      <c r="AW162" s="6"/>
      <c r="AX162" s="6"/>
      <c r="AY162" s="6"/>
    </row>
    <row r="163" spans="48:51" x14ac:dyDescent="0.2">
      <c r="AV163" s="6"/>
      <c r="AW163" s="6"/>
      <c r="AX163" s="6"/>
      <c r="AY163" s="6"/>
    </row>
    <row r="164" spans="48:51" x14ac:dyDescent="0.2">
      <c r="AV164" s="6"/>
      <c r="AW164" s="6"/>
      <c r="AX164" s="6"/>
      <c r="AY164" s="6"/>
    </row>
    <row r="165" spans="48:51" x14ac:dyDescent="0.2">
      <c r="AV165" s="6"/>
      <c r="AW165" s="6"/>
      <c r="AX165" s="6"/>
      <c r="AY165" s="6"/>
    </row>
    <row r="166" spans="48:51" x14ac:dyDescent="0.2">
      <c r="AV166" s="6"/>
      <c r="AW166" s="6"/>
      <c r="AX166" s="6"/>
      <c r="AY166" s="6"/>
    </row>
    <row r="167" spans="48:51" x14ac:dyDescent="0.2">
      <c r="AV167" s="6"/>
      <c r="AW167" s="6"/>
      <c r="AX167" s="6"/>
      <c r="AY167" s="6"/>
    </row>
    <row r="168" spans="48:51" x14ac:dyDescent="0.2">
      <c r="AV168" s="6"/>
      <c r="AW168" s="6"/>
      <c r="AX168" s="6"/>
      <c r="AY168" s="6"/>
    </row>
    <row r="169" spans="48:51" x14ac:dyDescent="0.2">
      <c r="AV169" s="6"/>
      <c r="AW169" s="6"/>
      <c r="AX169" s="6"/>
      <c r="AY169" s="6"/>
    </row>
    <row r="170" spans="48:51" x14ac:dyDescent="0.2">
      <c r="AV170" s="6"/>
      <c r="AW170" s="6"/>
      <c r="AX170" s="6"/>
      <c r="AY170" s="6"/>
    </row>
    <row r="171" spans="48:51" x14ac:dyDescent="0.2">
      <c r="AV171" s="6"/>
      <c r="AW171" s="6"/>
      <c r="AX171" s="6"/>
      <c r="AY171" s="6"/>
    </row>
    <row r="172" spans="48:51" x14ac:dyDescent="0.2">
      <c r="AV172" s="6"/>
      <c r="AW172" s="6"/>
      <c r="AX172" s="6"/>
      <c r="AY172" s="6"/>
    </row>
    <row r="173" spans="48:51" x14ac:dyDescent="0.2">
      <c r="AV173" s="6"/>
      <c r="AW173" s="6"/>
      <c r="AX173" s="6"/>
      <c r="AY173" s="6"/>
    </row>
    <row r="174" spans="48:51" x14ac:dyDescent="0.2">
      <c r="AV174" s="6"/>
      <c r="AW174" s="6"/>
      <c r="AX174" s="6"/>
      <c r="AY174" s="6"/>
    </row>
    <row r="175" spans="48:51" x14ac:dyDescent="0.2">
      <c r="AV175" s="6"/>
      <c r="AW175" s="6"/>
      <c r="AX175" s="6"/>
      <c r="AY175" s="6"/>
    </row>
    <row r="176" spans="48:51" x14ac:dyDescent="0.2">
      <c r="AV176" s="6"/>
      <c r="AW176" s="6"/>
      <c r="AX176" s="6"/>
      <c r="AY176" s="6"/>
    </row>
    <row r="177" spans="48:51" x14ac:dyDescent="0.2">
      <c r="AV177" s="6"/>
      <c r="AW177" s="6"/>
      <c r="AX177" s="6"/>
      <c r="AY177" s="6"/>
    </row>
    <row r="178" spans="48:51" x14ac:dyDescent="0.2">
      <c r="AV178" s="6"/>
      <c r="AW178" s="6"/>
      <c r="AX178" s="6"/>
      <c r="AY178" s="6"/>
    </row>
    <row r="179" spans="48:51" x14ac:dyDescent="0.2">
      <c r="AV179" s="6"/>
      <c r="AW179" s="6"/>
      <c r="AX179" s="6"/>
      <c r="AY179" s="6"/>
    </row>
    <row r="180" spans="48:51" x14ac:dyDescent="0.2">
      <c r="AV180" s="6"/>
      <c r="AW180" s="6"/>
      <c r="AX180" s="6"/>
      <c r="AY180" s="6"/>
    </row>
  </sheetData>
  <mergeCells count="12">
    <mergeCell ref="AZ2:BC2"/>
    <mergeCell ref="A2:A4"/>
    <mergeCell ref="B2:B4"/>
    <mergeCell ref="AT2:AT4"/>
    <mergeCell ref="AU2:AU4"/>
    <mergeCell ref="AV2:AY2"/>
    <mergeCell ref="C3:F3"/>
    <mergeCell ref="G3:R3"/>
    <mergeCell ref="S3:AD3"/>
    <mergeCell ref="AE3:AP3"/>
    <mergeCell ref="AQ3:AS3"/>
    <mergeCell ref="C2:AS2"/>
  </mergeCells>
  <conditionalFormatting sqref="C5:AD9 C11:AD11 C18:AS68">
    <cfRule type="cellIs" dxfId="6" priority="21" operator="equal">
      <formula>"x"</formula>
    </cfRule>
  </conditionalFormatting>
  <conditionalFormatting sqref="AE5:AS9 AE11:AS11">
    <cfRule type="cellIs" dxfId="5" priority="18" operator="equal">
      <formula>"x"</formula>
    </cfRule>
  </conditionalFormatting>
  <conditionalFormatting sqref="C12:AD17">
    <cfRule type="cellIs" dxfId="4" priority="15" operator="equal">
      <formula>"x"</formula>
    </cfRule>
  </conditionalFormatting>
  <conditionalFormatting sqref="AE12:AS17">
    <cfRule type="cellIs" dxfId="3" priority="14" operator="equal">
      <formula>"x"</formula>
    </cfRule>
  </conditionalFormatting>
  <conditionalFormatting sqref="C10:AD10">
    <cfRule type="cellIs" dxfId="2" priority="6" operator="equal">
      <formula>"x"</formula>
    </cfRule>
  </conditionalFormatting>
  <conditionalFormatting sqref="AE10:AS10">
    <cfRule type="cellIs" dxfId="1" priority="5" operator="equal">
      <formula>"x"</formula>
    </cfRule>
  </conditionalFormatting>
  <conditionalFormatting sqref="C70:AS70">
    <cfRule type="cellIs" dxfId="0" priority="1" operator="equal">
      <formula>"x"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AA928-93DA-4965-B798-B2D755FF8489}">
  <dimension ref="A2:B10"/>
  <sheetViews>
    <sheetView workbookViewId="0">
      <selection activeCell="B10" sqref="A2:B10"/>
    </sheetView>
  </sheetViews>
  <sheetFormatPr defaultRowHeight="14.45" x14ac:dyDescent="0.25"/>
  <cols>
    <col min="1" max="1" width="61.28515625" style="70" customWidth="1"/>
    <col min="2" max="2" width="15.42578125" style="71" bestFit="1" customWidth="1"/>
  </cols>
  <sheetData>
    <row r="2" spans="1:2" ht="30" x14ac:dyDescent="0.25">
      <c r="A2" s="72" t="str">
        <f>+PEP!B5</f>
        <v>Componente 1. Empleabilidad de beneficiarios de programas de protección social</v>
      </c>
      <c r="B2" s="73">
        <f>+PEP!BC5</f>
        <v>395500000</v>
      </c>
    </row>
    <row r="3" spans="1:2" ht="30" x14ac:dyDescent="0.25">
      <c r="A3" s="70" t="str">
        <f>+PEP!B6</f>
        <v>Subcomponente 1.1. Apoyo al ingreso con contraprestación en formación de capital humano</v>
      </c>
      <c r="B3" s="71">
        <f>+PEP!BC6</f>
        <v>394000000</v>
      </c>
    </row>
    <row r="4" spans="1:2" ht="30" x14ac:dyDescent="0.25">
      <c r="A4" s="70" t="str">
        <f>+PEP!B8</f>
        <v>Subcomponente 1.2. Gestión de la información de programas de ingreso con contraprestación en inversión en capital humano</v>
      </c>
      <c r="B4" s="71">
        <f>+PEP!BC8</f>
        <v>1500000</v>
      </c>
    </row>
    <row r="5" spans="1:2" ht="30" x14ac:dyDescent="0.25">
      <c r="A5" s="72" t="str">
        <f>+PEP!B25</f>
        <v>Componente 2. Continuidad educativa de jóvenes de familias vulnerables</v>
      </c>
      <c r="B5" s="73">
        <f>+PEP!BC25</f>
        <v>475500</v>
      </c>
    </row>
    <row r="6" spans="1:2" ht="15" x14ac:dyDescent="0.25">
      <c r="A6" s="72" t="str">
        <f>+PEP!B51</f>
        <v>Componente 3. Accesibilidad al transporte público.</v>
      </c>
      <c r="B6" s="73">
        <f>+PEP!BC51</f>
        <v>203874500</v>
      </c>
    </row>
    <row r="7" spans="1:2" ht="30" x14ac:dyDescent="0.25">
      <c r="A7" s="70" t="str">
        <f>+PEP!B52</f>
        <v>Subcomponente 3.1. Subsidio a la tarifa de transporte público focalizado en poblaciones vulnerables.</v>
      </c>
      <c r="B7" s="71">
        <f>+PEP!BC53</f>
        <v>203374500</v>
      </c>
    </row>
    <row r="8" spans="1:2" ht="30" x14ac:dyDescent="0.25">
      <c r="A8" s="70" t="str">
        <f>+PEP!B54</f>
        <v>Subcomponente 3.2. Gestión de la información del sistema de transporte público.</v>
      </c>
      <c r="B8" s="71">
        <f>+PEP!BC54</f>
        <v>500000</v>
      </c>
    </row>
    <row r="9" spans="1:2" ht="15" x14ac:dyDescent="0.25">
      <c r="A9" s="72" t="str">
        <f>+PEP!B67</f>
        <v>Auditoría externa</v>
      </c>
      <c r="B9" s="73">
        <f>+PEP!BC67</f>
        <v>150000</v>
      </c>
    </row>
    <row r="10" spans="1:2" ht="15" x14ac:dyDescent="0.25">
      <c r="A10" s="72" t="str">
        <f>+PEP!B70</f>
        <v>TOTAL DEL PROGRAMA</v>
      </c>
      <c r="B10" s="73">
        <f>+B2+B5+B6+B9</f>
        <v>600000000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SCL/SPH</Division_x0020_or_x0020_Unit>
    <IDBDocs_x0020_Number xmlns="cdc7663a-08f0-4737-9e8c-148ce897a09c" xsi:nil="true"/>
    <Document_x0020_Author xmlns="cdc7663a-08f0-4737-9e8c-148ce897a09c">Silveira, Sheyla</Document_x0020_Author>
    <_dlc_DocId xmlns="cdc7663a-08f0-4737-9e8c-148ce897a09c">EZSHARE-363285188-3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TaxCatchAll xmlns="cdc7663a-08f0-4737-9e8c-148ce897a09c">
      <Value>41</Value>
      <Value>5</Value>
      <Value>4</Value>
      <Value>1</Value>
      <Value>308</Value>
    </TaxCatchAll>
    <Fiscal_x0020_Year_x0020_IDB xmlns="cdc7663a-08f0-4737-9e8c-148ce897a09c">2019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AR-L1309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 xsi:nil="true"/>
    <Business_x0020_Area xmlns="cdc7663a-08f0-4737-9e8c-148ce897a09c" xsi:nil="true"/>
    <SISCOR_x0020_Number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 - Simultaneous Disclosure</Access_x0020_to_x0020_Information_x00a0_Policy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POVERTY ALLEVIATION</TermName>
          <TermId xmlns="http://schemas.microsoft.com/office/infopath/2007/PartnerControls">c99b9e13-7d25-4ef5-800d-099d9545c397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https://idbg.sharepoint.com/teams/EZ-AR-LON/AR-L1309/_layouts/15/DocIdRedir.aspx?ID=EZSHARE-363285188-3</Url>
      <Description>EZSHARE-363285188-3</Description>
    </_dlc_DocIdUrl>
    <Phase xmlns="cdc7663a-08f0-4737-9e8c-148ce897a09c" xsi:nil="true"/>
    <Other_x0020_Autho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566E56D4F40944D9B559334B536BA88" ma:contentTypeVersion="2994" ma:contentTypeDescription="A content type to manage public (operations) IDB documents" ma:contentTypeScope="" ma:versionID="5f6c10efb3a19593ae94d752d8be5c3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e458e9a7a74465ee295cf52fbf364f6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26048-C3D7-4F69-B075-F30D402B8E9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52A8D51-0AEB-4877-8492-D21A12690C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EAE0ED-B92C-47EB-AD38-DF1C33B8FBAB}"/>
</file>

<file path=customXml/itemProps4.xml><?xml version="1.0" encoding="utf-8"?>
<ds:datastoreItem xmlns:ds="http://schemas.openxmlformats.org/officeDocument/2006/customXml" ds:itemID="{5CD94ABA-9E57-4BC5-99FD-6E1BB150D45B}">
  <ds:schemaRefs>
    <ds:schemaRef ds:uri="http://schemas.microsoft.com/office/2006/metadata/properties"/>
    <ds:schemaRef ds:uri="http://schemas.microsoft.com/office/infopath/2007/PartnerControls"/>
    <ds:schemaRef ds:uri="cdc7663a-08f0-4737-9e8c-148ce897a09c"/>
  </ds:schemaRefs>
</ds:datastoreItem>
</file>

<file path=customXml/itemProps5.xml><?xml version="1.0" encoding="utf-8"?>
<ds:datastoreItem xmlns:ds="http://schemas.openxmlformats.org/officeDocument/2006/customXml" ds:itemID="{4D473769-3482-4A81-A906-0C424A52A0C8}"/>
</file>

<file path=customXml/itemProps6.xml><?xml version="1.0" encoding="utf-8"?>
<ds:datastoreItem xmlns:ds="http://schemas.openxmlformats.org/officeDocument/2006/customXml" ds:itemID="{97AB396F-F407-4D80-B466-3978FF1E9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PEP</vt:lpstr>
      <vt:lpstr>Matriz de costos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Benasso, Natalia</dc:creator>
  <cp:keywords/>
  <dc:description/>
  <cp:lastModifiedBy>Sanchez, Mario Alberto</cp:lastModifiedBy>
  <cp:revision/>
  <dcterms:created xsi:type="dcterms:W3CDTF">2018-08-24T18:49:09Z</dcterms:created>
  <dcterms:modified xsi:type="dcterms:W3CDTF">2019-05-31T20:10:52Z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308;#POVERTY ALLEVIATION|c99b9e13-7d25-4ef5-800d-099d9545c397</vt:lpwstr>
  </property>
  <property fmtid="{D5CDD505-2E9C-101B-9397-08002B2CF9AE}" pid="7" name="Country">
    <vt:lpwstr>5;#Argentina|eb1b705c-195f-4c3b-9661-b201f2fee3c5</vt:lpwstr>
  </property>
  <property fmtid="{D5CDD505-2E9C-101B-9397-08002B2CF9AE}" pid="8" name="Fund IDB">
    <vt:lpwstr>4;#ORC|c028a4b2-ad8b-4cf4-9cac-a2ae6a778e23</vt:lpwstr>
  </property>
  <property fmtid="{D5CDD505-2E9C-101B-9397-08002B2CF9AE}" pid="9" name="_dlc_DocIdItemGuid">
    <vt:lpwstr>be874b4c-8ce8-460d-be79-d8170e683d70</vt:lpwstr>
  </property>
  <property fmtid="{D5CDD505-2E9C-101B-9397-08002B2CF9AE}" pid="10" name="Sector IDB">
    <vt:lpwstr>41;#SOCIAL INVESTMENT|3f908695-d5b5-49f6-941f-76876b39564f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ContentTypeId">
    <vt:lpwstr>0x0101001A458A224826124E8B45B1D613300CFC002566E56D4F40944D9B559334B536BA88</vt:lpwstr>
  </property>
</Properties>
</file>