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xl/calcChain.xml" ContentType="application/vnd.openxmlformats-officedocument.spreadsheetml.calcChain+xml"/>
  <Override PartName="/xl/comments1.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customXml/itemProps6.xml" ContentType="application/vnd.openxmlformats-officedocument.customXmlProperties+xml"/>
  <Override PartName="/customXml/itemProps5.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Override PartName="/customXml/itemProps7.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8431"/>
  <workbookPr defaultThemeVersion="124226"/>
  <mc:AlternateContent xmlns:mc="http://schemas.openxmlformats.org/markup-compatibility/2006">
    <mc:Choice Requires="x15">
      <x15ac:absPath xmlns:x15ac="http://schemas.microsoft.com/office/spreadsheetml/2010/11/ac" url="https://idbg.sharepoint.com/teams/EZ-BR-LON/BR-L1421/05 Basic Data/Draft Area/"/>
    </mc:Choice>
  </mc:AlternateContent>
  <xr:revisionPtr revIDLastSave="0" documentId="BFCAE86EDB95BD1A51DA7C6032A498F9A14A0CCA" xr6:coauthVersionLast="23" xr6:coauthVersionMax="23" xr10:uidLastSave="{00000000-0000-0000-0000-000000000000}"/>
  <bookViews>
    <workbookView xWindow="-15" yWindow="5985" windowWidth="23250" windowHeight="6825" tabRatio="741" activeTab="2" xr2:uid="{00000000-000D-0000-FFFF-FFFF00000000}"/>
  </bookViews>
  <sheets>
    <sheet name="Instruções" sheetId="4" r:id="rId1"/>
    <sheet name="Plano de Aquisições - 18 MESES" sheetId="9" r:id="rId2"/>
    <sheet name="Plano de Aquisições - TOTAL " sheetId="8" r:id="rId3"/>
    <sheet name="Sheet1" sheetId="5" state="hidden" r:id="rId4"/>
    <sheet name="Folha de Comentários" sheetId="6" r:id="rId5"/>
  </sheets>
  <externalReferences>
    <externalReference r:id="rId6"/>
    <externalReference r:id="rId7"/>
    <externalReference r:id="rId8"/>
  </externalReferences>
  <definedNames>
    <definedName name="_xlnm._FilterDatabase" localSheetId="1" hidden="1">'Plano de Aquisições - 18 MESES'!$A$8:$S$62</definedName>
    <definedName name="_xlnm._FilterDatabase" localSheetId="2" hidden="1">'Plano de Aquisições - TOTAL '!$A$8:$S$107</definedName>
    <definedName name="capacitacao" localSheetId="1">'Plano de Aquisições - 18 MESES'!$F$79:$F$87</definedName>
    <definedName name="capacitacao" localSheetId="2">'Plano de Aquisições - TOTAL '!$F$124:$F$132</definedName>
    <definedName name="capacitacao">#REF!</definedName>
  </definedNames>
  <calcPr calcId="171027"/>
</workbook>
</file>

<file path=xl/calcChain.xml><?xml version="1.0" encoding="utf-8"?>
<calcChain xmlns="http://schemas.openxmlformats.org/spreadsheetml/2006/main">
  <c r="I90" i="8" l="1"/>
  <c r="I91" i="8"/>
  <c r="I51" i="9"/>
  <c r="I35" i="8" l="1"/>
  <c r="I30" i="9"/>
  <c r="I56" i="9"/>
  <c r="I55" i="9"/>
  <c r="I52" i="9"/>
  <c r="I50" i="9"/>
  <c r="I49" i="9"/>
  <c r="I48" i="9"/>
  <c r="I47" i="9"/>
  <c r="I46" i="9"/>
  <c r="I44" i="9"/>
  <c r="I14" i="9"/>
  <c r="I40" i="9"/>
  <c r="I39" i="9"/>
  <c r="I28" i="9"/>
  <c r="I17" i="9"/>
  <c r="I11" i="9"/>
  <c r="I10" i="9" s="1"/>
  <c r="I54" i="9" l="1"/>
  <c r="I37" i="9"/>
  <c r="I58" i="9"/>
  <c r="I16" i="9"/>
  <c r="I64" i="8"/>
  <c r="I32" i="8"/>
  <c r="I72" i="8"/>
  <c r="I80" i="8"/>
  <c r="I25" i="8"/>
  <c r="I67" i="9" l="1"/>
  <c r="I102" i="8"/>
  <c r="I100" i="8"/>
  <c r="I97" i="8"/>
  <c r="I96" i="8"/>
  <c r="I95" i="8"/>
  <c r="I94" i="8"/>
  <c r="I89" i="8"/>
  <c r="I88" i="8"/>
  <c r="I87" i="8"/>
  <c r="I86" i="8"/>
  <c r="I85" i="8"/>
  <c r="I84" i="8"/>
  <c r="I16" i="8"/>
  <c r="I51" i="8"/>
  <c r="I50" i="8"/>
  <c r="I49" i="8"/>
  <c r="I48" i="8"/>
  <c r="I47" i="8"/>
  <c r="I46" i="8"/>
  <c r="I19" i="8"/>
  <c r="I13" i="8"/>
  <c r="I11" i="8"/>
  <c r="I93" i="8" l="1"/>
  <c r="I18" i="8"/>
  <c r="I99" i="8"/>
  <c r="I10" i="8"/>
  <c r="I43" i="8"/>
  <c r="I113"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rodrigo speziali</author>
  </authors>
  <commentList>
    <comment ref="C56" authorId="0" shapeId="0" xr:uid="{00000000-0006-0000-0100-000001000000}">
      <text>
        <r>
          <rPr>
            <b/>
            <sz val="9"/>
            <color indexed="81"/>
            <rFont val="Tahoma"/>
            <family val="2"/>
          </rPr>
          <t>rodrigo speziali:</t>
        </r>
        <r>
          <rPr>
            <sz val="9"/>
            <color indexed="81"/>
            <rFont val="Tahoma"/>
            <family val="2"/>
          </rPr>
          <t xml:space="preserve">
INCLUIR CONSULTORES PARA ELABORAÇÃO DE TDR</t>
        </r>
      </text>
    </comment>
  </commentList>
</comments>
</file>

<file path=xl/sharedStrings.xml><?xml version="1.0" encoding="utf-8"?>
<sst xmlns="http://schemas.openxmlformats.org/spreadsheetml/2006/main" count="1336" uniqueCount="437">
  <si>
    <t>OBRAS</t>
  </si>
  <si>
    <t>Previsto</t>
  </si>
  <si>
    <t>Ex-Post</t>
  </si>
  <si>
    <t>Ex-Ante</t>
  </si>
  <si>
    <t>Sistema Nacional</t>
  </si>
  <si>
    <t>Licitação Pública Internacional por Lotes </t>
  </si>
  <si>
    <t>Processo Cancelado</t>
  </si>
  <si>
    <t>Assinatura do Contrato</t>
  </si>
  <si>
    <t>BENS</t>
  </si>
  <si>
    <t>SERVIÇOS QUE NÃO SÃO DE CONSULTORIA</t>
  </si>
  <si>
    <t>CONSULTORIAS FIRMAS</t>
  </si>
  <si>
    <t>CAPACITAÇÃO</t>
  </si>
  <si>
    <t>SUBPROJETOS</t>
  </si>
  <si>
    <t>Licitação Pública Internacional sem Pré-qualificação</t>
  </si>
  <si>
    <t>Seleção Baseada na Qualificação do Consultor (SQC)</t>
  </si>
  <si>
    <t>Status</t>
  </si>
  <si>
    <t>Consultoria Individual</t>
  </si>
  <si>
    <t>Contrato em Execução</t>
  </si>
  <si>
    <t>Comentários - para Sistema Nacional incluir método de Seleção</t>
  </si>
  <si>
    <t>BRASIL</t>
  </si>
  <si>
    <t xml:space="preserve">PLANO DE AQUISIÇÕES (PA) - 18 MESES </t>
  </si>
  <si>
    <t>Selecionar no menu suspenso</t>
  </si>
  <si>
    <t>Categoria</t>
  </si>
  <si>
    <t>Objeto</t>
  </si>
  <si>
    <t>Unidade Executora*</t>
  </si>
  <si>
    <t>Objeto*</t>
  </si>
  <si>
    <t>Montante Estimado *</t>
  </si>
  <si>
    <t>Datas Estimadas*</t>
  </si>
  <si>
    <t>Publicação do Anúncio/Convite</t>
  </si>
  <si>
    <t>Seleção Baseada na Qualidade e Custo  (SBQC)</t>
  </si>
  <si>
    <t>Seleção Baseada na Qualidade  (SBQ)</t>
  </si>
  <si>
    <t>Contratação Direta (CD)</t>
  </si>
  <si>
    <t>Seleção Baseada no Menor Custo  (SBMC)</t>
  </si>
  <si>
    <t>Seleção Baseado em Orçamento Fixo (SBOF)</t>
  </si>
  <si>
    <t>Sistema Nacional (SN)</t>
  </si>
  <si>
    <t>Licitação Pública Internacional (LPI)</t>
  </si>
  <si>
    <t>Licitação Pública Nacional (LPN)</t>
  </si>
  <si>
    <t>Comparação de Preços (CP)</t>
  </si>
  <si>
    <t>Nova Licitação</t>
  </si>
  <si>
    <t>Pregão Presencial</t>
  </si>
  <si>
    <t>Exemplos</t>
  </si>
  <si>
    <t>Seleção Baseada na Qualidade e Custo (SBQC)</t>
  </si>
  <si>
    <t>Seleção Baseada no Menor Custo (SBMC) </t>
  </si>
  <si>
    <t>Licitação Limitada Internacional  (LLI)</t>
  </si>
  <si>
    <t>Quantidade de Lotes</t>
  </si>
  <si>
    <t>Descrição Adicional</t>
  </si>
  <si>
    <t>Número do Processo</t>
  </si>
  <si>
    <t>Montante Estimado % Contrapartida</t>
  </si>
  <si>
    <t>Montante Estimado % BID</t>
  </si>
  <si>
    <t>Método de Revisão (Selecionar uma das opções)*</t>
  </si>
  <si>
    <t>Número PRISM</t>
  </si>
  <si>
    <t>CONSULTORIAS INDIVIDUAIS</t>
  </si>
  <si>
    <t>Categoria de Investimento</t>
  </si>
  <si>
    <t>Recusa de Propostas</t>
  </si>
  <si>
    <t>Consultoria Firmas</t>
  </si>
  <si>
    <t>Licitação Pública Internacional em 2 Etapas </t>
  </si>
  <si>
    <t>Bens, Obras e Serviços</t>
  </si>
  <si>
    <t xml:space="preserve">Métodos </t>
  </si>
  <si>
    <t>Processo em Curso</t>
  </si>
  <si>
    <t>Pregão Eletrônico/Ata</t>
  </si>
  <si>
    <t xml:space="preserve">Instruções Gerais </t>
  </si>
  <si>
    <t>Processos com 100% de contrapartida</t>
  </si>
  <si>
    <t>Colocar o Nº de componente associado</t>
  </si>
  <si>
    <t xml:space="preserve">Instruções </t>
  </si>
  <si>
    <t xml:space="preserve"> O novo formato de Plano de Aquisições para as operações financiadas pelo BID tem como objetivo facilitar o preenchimento, padronização e coleta de informações com a utilização de menus suspensos em varias colunas. Por favor seguir as instruções e opções disponíveis:</t>
  </si>
  <si>
    <t>Selecionar no Menu Suspenso</t>
  </si>
  <si>
    <t>Contrato Concluido</t>
  </si>
  <si>
    <t>Declaração de Aquisição Deserta</t>
  </si>
  <si>
    <t>Consultoria Firmas e Capacitacão</t>
  </si>
  <si>
    <t>Comparação de Qualificações (3 CV)</t>
  </si>
  <si>
    <t>Pregão Eletrônico</t>
  </si>
  <si>
    <t>Ata de Registro de Preços</t>
  </si>
  <si>
    <t>Tomada de Preços</t>
  </si>
  <si>
    <t>Carta Convite</t>
  </si>
  <si>
    <t>Método  de Revisão</t>
  </si>
  <si>
    <t>Contrato Concluído</t>
  </si>
  <si>
    <t>Seleção Baseada na Qualidade (SBQ)</t>
  </si>
  <si>
    <t>Seleção Baseada nas Qualificações do Consultor (SQC)</t>
  </si>
  <si>
    <t>Seleção Baseada em Orçamento Fixo (SBOF)</t>
  </si>
  <si>
    <t>Licitação Pública Internacional com Pré-qualificação</t>
  </si>
  <si>
    <t>Consultorias Individuais</t>
  </si>
  <si>
    <t xml:space="preserve">Comparação de Qualificações (3 CV) </t>
  </si>
  <si>
    <t>Contratação Direta</t>
  </si>
  <si>
    <t>Montante Estimado em US$ X 1000</t>
  </si>
  <si>
    <t>CONTRATO DE EMPRÉSTIMO: [indicar]</t>
  </si>
  <si>
    <r>
      <t>Data:</t>
    </r>
    <r>
      <rPr>
        <b/>
        <sz val="12"/>
        <color rgb="FFFF0000"/>
        <rFont val="Times New Roman"/>
        <family val="1"/>
      </rPr>
      <t>[indicar]</t>
    </r>
  </si>
  <si>
    <r>
      <t xml:space="preserve">Atualização Nº: </t>
    </r>
    <r>
      <rPr>
        <b/>
        <sz val="12"/>
        <color rgb="FFFF0000"/>
        <rFont val="Times New Roman"/>
        <family val="1"/>
      </rPr>
      <t>[indicar]</t>
    </r>
  </si>
  <si>
    <r>
      <t xml:space="preserve">Atualizado por: </t>
    </r>
    <r>
      <rPr>
        <b/>
        <sz val="12"/>
        <color rgb="FFFF0000"/>
        <rFont val="Times New Roman"/>
        <family val="1"/>
      </rPr>
      <t>[indicar]</t>
    </r>
  </si>
  <si>
    <t>FOLHA DE COMENTÁRIOS</t>
  </si>
  <si>
    <t>[A seguir é apresentado um exemplo de uma folha de Comentários sobre itens do Plano de Aquisições (PA) que necessitarem de maiores esclarecimentos]</t>
  </si>
  <si>
    <t>ATIVIDADE</t>
  </si>
  <si>
    <t>COMENTÁRIO</t>
  </si>
  <si>
    <t>1. Obras</t>
  </si>
  <si>
    <t>1.7 Construção do tronco Cidade Velha e adequação da rede de coleta de esgotos da região</t>
  </si>
  <si>
    <t>Item inserido na atualização do PA, desmembrado da atividade 1.5 que atenderá à implementação dos TDR para as ETES, Alegria e Sistema de Esgotamento Sanitário da Zona Leste.</t>
  </si>
  <si>
    <t>2. Bens</t>
  </si>
  <si>
    <t>2.3 Mobiliário e Equipamentos para Municípios Beneficiários (07 municípios)</t>
  </si>
  <si>
    <t>Método de Aquisição mudado para LPN, pois o valor da contratação excede o previsto para a modalidade CP.</t>
  </si>
  <si>
    <t>3. Serviços que Não São de consultoria</t>
  </si>
  <si>
    <t>3.6 Apoio Jurídico às ações de desapropriação</t>
  </si>
  <si>
    <t>Devido ao parcelamento das áreas de desapropriação, reduzindo a quantidade de lotes envolvidos, não mais será necessária a contratação de apoio jurídico, uma vez que os processos serão conduzidos pela Procuradoria Geral do Estado - PGE.</t>
  </si>
  <si>
    <t>4. Consultorias Firmas</t>
  </si>
  <si>
    <t>4.3 Elaboração de Estudos Complementares para a Implantação do Plano de Reassentamento</t>
  </si>
  <si>
    <t>O processo de aquisição deste serviço foi cancelado, dado que a UGP optou por elaborar os estudos internamente, com apoio de consultor, para cumprir com o cronograma físico financeiro.</t>
  </si>
  <si>
    <t>4.6 Detalhamento do Projeto de Recomposição de Matas Ciliares</t>
  </si>
  <si>
    <t>O processo de aquisição deste serviço foi cancelado, dado que a UGP optou por elaborar o detalhamento do projeto de recomposição de matas ciliares internamente, com equipe própria especializada.</t>
  </si>
  <si>
    <t>4.16 Elaboração de Estudos de Alternativas para Revisão da Implantação do Programa</t>
  </si>
  <si>
    <t xml:space="preserve">Conforme acordado na Missão de Supervisão, realizada em maio/2015, a UGP estudará a contratação de Empresa para realização de análise sobre a implantação da 1ªEtapa do Programa, bem como elaboração de proposta para a continuidade. </t>
  </si>
  <si>
    <t>5. Consultorias Individuais</t>
  </si>
  <si>
    <t>5.4 Apoio à elaboração dos PMSB de Jardins e Moura (resíduos e drenagem)</t>
  </si>
  <si>
    <t>Outros Serviços de Consultoria para o Fortalecimento Institucional dos Municípios (até 8).</t>
  </si>
  <si>
    <t>6. Capacitação</t>
  </si>
  <si>
    <t>6.2 Capacitações em formulação e execução de projetos nos municípios beneficiários (até 16)</t>
  </si>
  <si>
    <t>Serão realizadas diversas licitações para capacitações os 16 municípios durante o corrente ano.</t>
  </si>
  <si>
    <t>7. Subprojetos</t>
  </si>
  <si>
    <t>7.2 Aquisição de terrenos e imóveis</t>
  </si>
  <si>
    <t>A UGP deverá preparar um plano de aquisição para cada terreno ou imóvel, após a conclusão do Projeto Executivo. Serão efetuadas várias contratações diretas para a aquisição desses imóveis e terrenos</t>
  </si>
  <si>
    <t>(i) Colocar "Sistema Nacional" na coluna " Método" e  na coluna " Método de  Revisão".  (ii) Indicar o método (Pregão ou Ata) na coluna de "Comentário".  (iii) Não serão aceitos  processos utilizando um sistema nacional com revisão ex-ante nem ex-post</t>
  </si>
  <si>
    <t>(i) Colocar "Sistema Nacional" na coluna " Método" e  na coluna " Método de  Revisão". (ii) Indicar  "Contrapartida' e o método utilizado na coluna "Comentário"</t>
  </si>
  <si>
    <t>Categoria/ Componente</t>
  </si>
  <si>
    <t>Objeto da licitação</t>
  </si>
  <si>
    <t>Revisão/Supervisão</t>
  </si>
  <si>
    <t>Licitação  Limitada Internacional(LLI)</t>
  </si>
  <si>
    <t>Concorrencia Publica Nacional</t>
  </si>
  <si>
    <t>Metodos de Licitação N+A16acional</t>
  </si>
  <si>
    <t>4.2</t>
  </si>
  <si>
    <t>UGP</t>
  </si>
  <si>
    <t>4.5</t>
  </si>
  <si>
    <t>4.3</t>
  </si>
  <si>
    <t>4.7</t>
  </si>
  <si>
    <t>5.1</t>
  </si>
  <si>
    <t>4.6</t>
  </si>
  <si>
    <t>3.1</t>
  </si>
  <si>
    <t>4.1</t>
  </si>
  <si>
    <t>4.4</t>
  </si>
  <si>
    <t>Item</t>
  </si>
  <si>
    <t>1.1</t>
  </si>
  <si>
    <t>1.2</t>
  </si>
  <si>
    <t>1.3</t>
  </si>
  <si>
    <t>1.4</t>
  </si>
  <si>
    <t>2.1</t>
  </si>
  <si>
    <t>3.2</t>
  </si>
  <si>
    <t>4.8</t>
  </si>
  <si>
    <t>6.1</t>
  </si>
  <si>
    <t>7.1</t>
  </si>
  <si>
    <r>
      <t xml:space="preserve">Método 
</t>
    </r>
    <r>
      <rPr>
        <i/>
        <sz val="12"/>
        <color indexed="9"/>
        <rFont val="Times New Roman"/>
        <family val="1"/>
      </rPr>
      <t>(Selecionar uma das Opções)</t>
    </r>
    <r>
      <rPr>
        <sz val="12"/>
        <color indexed="9"/>
        <rFont val="Times New Roman"/>
        <family val="1"/>
      </rPr>
      <t>*</t>
    </r>
  </si>
  <si>
    <t>Atualizado por: PMM</t>
  </si>
  <si>
    <t xml:space="preserve">Plano de Aquisições (PA) - 18 Meses </t>
  </si>
  <si>
    <t>2.2</t>
  </si>
  <si>
    <t>4.9</t>
  </si>
  <si>
    <t>Apoio ao Gerenciamento do Programa</t>
  </si>
  <si>
    <t>Contrato de Empréstimo: BR-L 1421</t>
  </si>
  <si>
    <t>Atualização Nº: 0</t>
  </si>
  <si>
    <t>Programa de Desenvolvimento Urbano Integrado e Sustentável do Município de João Pessoa</t>
  </si>
  <si>
    <t>US$ 1,00 =</t>
  </si>
  <si>
    <t>Obras de construção das 675 Unidades habitacionais e dos equipamentos comunitários (quadras, CREI, escolas e PS)</t>
  </si>
  <si>
    <t xml:space="preserve">Obras de infraestrutura </t>
  </si>
  <si>
    <t>Obras de construção da infraestrutura do Parque do Jaguaripe</t>
  </si>
  <si>
    <t>Obras de remediação do Lixão do Roger</t>
  </si>
  <si>
    <t>Elaboração do Plano Diretor Municipal e revisão de legislação complementar</t>
  </si>
  <si>
    <t>Apoio as atividades sociais das obras de remediação do Lixão do Roger</t>
  </si>
  <si>
    <t>Implantação do PRI (Programa de Reassentamento Involuntário). Implantação dos Elos</t>
  </si>
  <si>
    <t>Elaboração Estudos de critérios urbanísticos para adensamento urbano</t>
  </si>
  <si>
    <t>Desenvolvimento de um modelo de habitação sustentável</t>
  </si>
  <si>
    <t>Revisão de procedimentos de licenciamento e controle do uso e ocupação do solo</t>
  </si>
  <si>
    <t>Plano de ação de desenvolvimento de uma economia de baixo carbono</t>
  </si>
  <si>
    <t>4.10</t>
  </si>
  <si>
    <t>4.11</t>
  </si>
  <si>
    <t>4.12</t>
  </si>
  <si>
    <t>4.13</t>
  </si>
  <si>
    <t>4.14</t>
  </si>
  <si>
    <t>4.15</t>
  </si>
  <si>
    <t>4.16</t>
  </si>
  <si>
    <t>4.17</t>
  </si>
  <si>
    <t>4.18</t>
  </si>
  <si>
    <t>4.19</t>
  </si>
  <si>
    <t>4.20</t>
  </si>
  <si>
    <t>4.21</t>
  </si>
  <si>
    <t>4.22</t>
  </si>
  <si>
    <t>4.23</t>
  </si>
  <si>
    <t>4.24</t>
  </si>
  <si>
    <t>Plano Municipal de redução de riscos mudanças climática</t>
  </si>
  <si>
    <t>Implantação do Centro de Cooperação da Cidade - CCC (Turn Key)</t>
  </si>
  <si>
    <t>Qualificação dos fiscais e técnicos da Secretaria de Meio Ambiente em legislação, pericia e melhores formas de comunicação.</t>
  </si>
  <si>
    <t xml:space="preserve">Consultoria especializada para elaborar o plano estratégico, definir o modelo de gestão por resultados, redesenhar os procesos de trabalho e definnir a estrutura organizacional das secretarias envolvidas </t>
  </si>
  <si>
    <t xml:space="preserve">Consultoria para atualização da Legislação de fiscalização de obras </t>
  </si>
  <si>
    <t xml:space="preserve"> Consultoria para redefinição da política urbanística. </t>
  </si>
  <si>
    <t>Consultoria especializada para implantar um programa de qualidade  na Secretaria da Receita .</t>
  </si>
  <si>
    <t>Consultoria para Reesttururação dos banco de dados da Secretaria de Habitação incluindo os arquivos digitalizados e dados das comunidades</t>
  </si>
  <si>
    <t>Consultoria para revisão do Caderno de encargo da Secretaria de Planejamento Urbano</t>
  </si>
  <si>
    <t>Consultoria para reallizar estudo e redefinição do modelo de gestão do Zooparque  visando sua sustentabilidade.</t>
  </si>
  <si>
    <t>Cnsultoria para definição do modelo de gestão dos materiais para descarte que podem contaminar o meio ambiente (Secrretaria de Meio Ambiente)</t>
  </si>
  <si>
    <t xml:space="preserve">Implantação e um sistema de georeferenciamento na Secretaria de Infraestrutura </t>
  </si>
  <si>
    <t xml:space="preserve">Consultoria para desenvolvimento do sistema de contratos </t>
  </si>
  <si>
    <t>6.2</t>
  </si>
  <si>
    <t>2.3</t>
  </si>
  <si>
    <t>2.4</t>
  </si>
  <si>
    <t>2.5</t>
  </si>
  <si>
    <t>1.5</t>
  </si>
  <si>
    <t>6.3</t>
  </si>
  <si>
    <t xml:space="preserve">Obras de construção de Unidades Habitacionais </t>
  </si>
  <si>
    <t>Produto Associado</t>
  </si>
  <si>
    <t xml:space="preserve">Obras de Infraestrutura na área de intervenção </t>
  </si>
  <si>
    <t>(Produto 1 - Unidades habitacionais construídas na região do médio rio Jaguaribe)</t>
  </si>
  <si>
    <t>(Produto 2 – Parque Linear Implantado)</t>
  </si>
  <si>
    <t xml:space="preserve">Obras de remediação do Lixão do Roger </t>
  </si>
  <si>
    <t>(Produto 5 - Lixão remediado)</t>
  </si>
  <si>
    <t xml:space="preserve">Execução pequenas Obras </t>
  </si>
  <si>
    <t xml:space="preserve">Produto 18 - Reestruturação Organizacional das Secretarias Envolvidas no Projeto </t>
  </si>
  <si>
    <t xml:space="preserve">Produto 5 - Lixão remediado </t>
  </si>
  <si>
    <t>Produto 3 – Elos implantados</t>
  </si>
  <si>
    <t>Produto 6 - Plano Diretor Municipal Atualizado</t>
  </si>
  <si>
    <t>Produto 7 - Critérios urbanísticos para adensamento urbano estabelecidos.</t>
  </si>
  <si>
    <t>Produto 8 - Modelos de Habitação Sustentável desenvolvidos.</t>
  </si>
  <si>
    <t>Produto 9 - Critérios de licenciamento e de controle do uso e ocupação do solo atualizados.</t>
  </si>
  <si>
    <t>Produto 10 - Plano de ação de desenvolvimento de uma economia de baixo carbono Elaborado</t>
  </si>
  <si>
    <t>Produto 11 - Plano Municipal de redução de riscos elaborado</t>
  </si>
  <si>
    <t>Produto 12 - Centro de Cooperação da Cidade – CCC em operação</t>
  </si>
  <si>
    <t>Consultoria para desenvolvimento de modelos de gestão</t>
  </si>
  <si>
    <t>Consultoria para atualização de legislação</t>
  </si>
  <si>
    <t>Consultoria para desenvolvimento de política urbanística</t>
  </si>
  <si>
    <t>Consultoria para desenvolver programa de qualidade</t>
  </si>
  <si>
    <t>Consultoria para desenvolver sistema de protocolo</t>
  </si>
  <si>
    <t xml:space="preserve">Consultoria para Integrar a Secretaria de Habitação ao Sistema de Protocolo da Prefeitura </t>
  </si>
  <si>
    <t>Consultoria para desenvolvimento de banco de dados</t>
  </si>
  <si>
    <t>Consultoria para desenvolver modelos de gestão</t>
  </si>
  <si>
    <t>Consultoria para implantação de sistema georeferênciamento</t>
  </si>
  <si>
    <t xml:space="preserve">Cursos de Capacitação Profisssional </t>
  </si>
  <si>
    <t xml:space="preserve">Capacitação de fiscais e técnicos da Secretaria de Meio Ambiente </t>
  </si>
  <si>
    <t>Produto 18 - Reestruturação Organizacional das Secretarias Envolvidas no Projeto</t>
  </si>
  <si>
    <t>fev/2019</t>
  </si>
  <si>
    <t>jun/2019</t>
  </si>
  <si>
    <t>nov/2020</t>
  </si>
  <si>
    <t>abril/2021</t>
  </si>
  <si>
    <t>jun/2018</t>
  </si>
  <si>
    <t>jun/2020</t>
  </si>
  <si>
    <t>jan/2019</t>
  </si>
  <si>
    <t>jul/2019</t>
  </si>
  <si>
    <t>dez/2019</t>
  </si>
  <si>
    <t>set/2019</t>
  </si>
  <si>
    <t>jul/2018</t>
  </si>
  <si>
    <t>maio/2018</t>
  </si>
  <si>
    <t>maio/2019</t>
  </si>
  <si>
    <t>nov/2019</t>
  </si>
  <si>
    <t>abril/2020</t>
  </si>
  <si>
    <t>nov/2018</t>
  </si>
  <si>
    <t>dez/2018</t>
  </si>
  <si>
    <t>4.25</t>
  </si>
  <si>
    <t>4.28</t>
  </si>
  <si>
    <t>4.29</t>
  </si>
  <si>
    <t>4.30</t>
  </si>
  <si>
    <t>4.31</t>
  </si>
  <si>
    <t>4.32</t>
  </si>
  <si>
    <t>4.33</t>
  </si>
  <si>
    <t>4.34</t>
  </si>
  <si>
    <t>4.35</t>
  </si>
  <si>
    <t>4.36</t>
  </si>
  <si>
    <t>4.37</t>
  </si>
  <si>
    <t>4.38</t>
  </si>
  <si>
    <t>4.40</t>
  </si>
  <si>
    <t>4.41</t>
  </si>
  <si>
    <t>4.42</t>
  </si>
  <si>
    <t>4.43</t>
  </si>
  <si>
    <t>4.44</t>
  </si>
  <si>
    <t>4.46</t>
  </si>
  <si>
    <t>4.47</t>
  </si>
  <si>
    <t>4.48</t>
  </si>
  <si>
    <t>6.4</t>
  </si>
  <si>
    <t>6.5</t>
  </si>
  <si>
    <t>2.6</t>
  </si>
  <si>
    <t>2.7</t>
  </si>
  <si>
    <t>Aquisição de móveis e utensílios</t>
  </si>
  <si>
    <t>2.8</t>
  </si>
  <si>
    <t>2.9</t>
  </si>
  <si>
    <t>2.10</t>
  </si>
  <si>
    <t>2.11</t>
  </si>
  <si>
    <t>2.12</t>
  </si>
  <si>
    <t>Aquisição de equipamento para o setor de veterinária do Zooparque.</t>
  </si>
  <si>
    <t>Aquisição de infraestrutura (transporte) de fiscalização e controle da Secretaria de Meio Ambinete .</t>
  </si>
  <si>
    <t xml:space="preserve">Estruturação do laboratório de efluentes na Secretaria de Meio Ambiente </t>
  </si>
  <si>
    <t>3.3</t>
  </si>
  <si>
    <t>3.4</t>
  </si>
  <si>
    <t>3.5</t>
  </si>
  <si>
    <t>3.6</t>
  </si>
  <si>
    <t>Adequação da rede eletrica e lógica do Centro Administrativo para atender as novas demandas na secretartia das Administração e Receita.</t>
  </si>
  <si>
    <t xml:space="preserve">Adquirir software para elaboração de projetos de engenharia para a Secretaria de Planejamento Urbano </t>
  </si>
  <si>
    <t>1.6</t>
  </si>
  <si>
    <t>Adequação de espaços físicos da Secretaria de  Infraestrutura  que permita o fluxo de veículos, máquinas e equipamentos.</t>
  </si>
  <si>
    <t>Produto 19 - Planta Genérica de Valores atualizada</t>
  </si>
  <si>
    <t>Produto 20 - Modelo de Gestão dos Contribuintes implantado</t>
  </si>
  <si>
    <t>2.13</t>
  </si>
  <si>
    <t>2.14</t>
  </si>
  <si>
    <t>2.15</t>
  </si>
  <si>
    <t>Aquisição de ferramenta de bussiness inteligence moderna e que opere em ambiente WEB.</t>
  </si>
  <si>
    <t>Produto 21 – Modelos de Cobrança Implantado</t>
  </si>
  <si>
    <t> Contratação de consultoria para desenvolver um sistema de cobrança e protesto cartorário</t>
  </si>
  <si>
    <t>Produto 22 - Sistema de Administração Tributário Implantado</t>
  </si>
  <si>
    <t>Contratação de consultoria especializada para escrever o novo sistema de administração tributária, em plataforma WEB, inclusive com treinamento do corpo funcional.</t>
  </si>
  <si>
    <t>Contratação de fábrica se software .</t>
  </si>
  <si>
    <t>Contratação de fábrica se software</t>
  </si>
  <si>
    <t>Produto 23 – Modelo de Gestão Patrimonial implantado</t>
  </si>
  <si>
    <t>Consultoria especializada objetivando: analise e diagnostico situacional do patrimônio municipal, sistema informatizado único que viabilize a integração das informações entre os entes municipais, oportunizando meios, equipamentos e praticas modernas de tombamento.</t>
  </si>
  <si>
    <t>Produto 24 - Escola de Governo e gestão Pública implantada</t>
  </si>
  <si>
    <t>Consultoria para elaboração da proposta pedagógica da Escola de Governo e Gestão Pública</t>
  </si>
  <si>
    <t xml:space="preserve">Consultoria para levantamento das necesidades de capacitação e elaboração do  Plano de Capacitação do Município  </t>
  </si>
  <si>
    <t>Consultoria para definir modelo de EAD.</t>
  </si>
  <si>
    <t xml:space="preserve">Execução do Plano de Capacitação do Município </t>
  </si>
  <si>
    <t>Produto 25 - Modelo de Gestão de Compras Municipal implantado</t>
  </si>
  <si>
    <t>Criação do Portal de Compras da PMJP</t>
  </si>
  <si>
    <t>Consultoria para implementação do banco de preços centralizado</t>
  </si>
  <si>
    <t>Consultoria para aprimoramento da legislação e normatização com regulamentações que determinem, sobretudo metas e padronizações</t>
  </si>
  <si>
    <t>Aquisição de equipamentos de informática e softwares</t>
  </si>
  <si>
    <t>Produto 26 - Plano de Educação Fiscal publicado</t>
  </si>
  <si>
    <t xml:space="preserve">Contratação de consultoria para a elaboração de material didático destinado à formação de disseminadores </t>
  </si>
  <si>
    <t>Produto 27 - Modelo de Inteligência fiscal implantado</t>
  </si>
  <si>
    <t>Consultoria em tecnologia da informação para desenvolver: ferrammenta de planejamento e  monitoramento da ação fiscal; ferramenta de  monitoramento e auditoria do ISS.</t>
  </si>
  <si>
    <t>Produto 28 – Processo eletrônico implantado</t>
  </si>
  <si>
    <t>Consultoria para Informatização / virtualização dos processos administrativo. Implantação do sistema de gerenciamento eletrônico de documentos</t>
  </si>
  <si>
    <t>Aquisição de ferramenta informatizada de GED</t>
  </si>
  <si>
    <t>Produto 29 - Módulo de gestão financeira e contábil implantado</t>
  </si>
  <si>
    <t>Consultoria para desenhar e desenvolvimento do Sistema financeiro e contábil</t>
  </si>
  <si>
    <t>Aquisição de equipamentos de informática</t>
  </si>
  <si>
    <t xml:space="preserve">Aquisição de equipamentos de informática </t>
  </si>
  <si>
    <t>Produto 30 - Redefinição do modelo de assistência social do município</t>
  </si>
  <si>
    <t>Execução do Programa de cursos em alimentação e nutrição utilizando os equipamentos das cozinhas comunitárias/restaurantes.</t>
  </si>
  <si>
    <t>Consultoria redefinição do modelo de assisstencia social no município (planejamento estratégico, sistema integrado de informaçoes, revisão da estrutura organizacional, modelo de gestão dos restaurantes e para desecentralização dos seviços)</t>
  </si>
  <si>
    <t xml:space="preserve">Produto 31 - Adequação do modelo de atuação da Defesa Civil </t>
  </si>
  <si>
    <t>Aquisição de equipamentos para defesa civil</t>
  </si>
  <si>
    <t>Equipamentos de preparação e respostas aos desastres: veículos 4x4, escavadeiras hidráulicas, retroescavadeiras, caçambas  Basculantes, pequenas embarcações fluviais, rádio de comunicação</t>
  </si>
  <si>
    <t xml:space="preserve">Aquisição de um DRONE para Defesa Civil </t>
  </si>
  <si>
    <t xml:space="preserve">Equipamentos de proteção individual para os Técnicos da Defesa civil </t>
  </si>
  <si>
    <t>Atualização dos mapas geológicos e de ocupação urbana</t>
  </si>
  <si>
    <t>Produto 32 - Infraestrutura física de TI aperfeiçoada</t>
  </si>
  <si>
    <t>Capacitação em gerenciamento de rede</t>
  </si>
  <si>
    <t>Capacitação em gerenciamento de rede e implantação de cabeamento estruturado</t>
  </si>
  <si>
    <t>Consultoria para definição e implantação do projeto de cabeamento estruturado</t>
  </si>
  <si>
    <t>Aquisiçao de Equipamentos de Informática</t>
  </si>
  <si>
    <t>Produto 33 - Modelo de gerenciamento de serviços de TI implantado que contemple um software de gerenciamento</t>
  </si>
  <si>
    <t>Cursos de COBIT e ITIL, Gestão de Projetos (PMBOK)</t>
  </si>
  <si>
    <t>Consultoria para elaboração do  Plano Diretor de Informática</t>
  </si>
  <si>
    <t>Ferramenta de gerenciamento de serviços de TI</t>
  </si>
  <si>
    <t>produto 34 - Data Center implantado</t>
  </si>
  <si>
    <t>Aquisição de Equipamentos de Informática</t>
  </si>
  <si>
    <t>Aquisição de equipamentos de informática (Switcher de acesso, Ponto de acesso de rede sem fio, Controladora de rede Lan e Wlan , Rack, Equipamentos para implantação da Plataforma de segurança de rede (soluções de firewall, IPS, Antivírus, VPN, filtro de conteúdo, controle de aplicação e filtragem web.)</t>
  </si>
  <si>
    <r>
      <t xml:space="preserve">Contratação de consultoria especializada para realizar o recadastramento dos contribuintes do segmento mobiliário, com o redesenho da base do </t>
    </r>
    <r>
      <rPr>
        <b/>
        <sz val="12"/>
        <rFont val="Times New Roman"/>
        <family val="1"/>
      </rPr>
      <t>cadastro mercantil.</t>
    </r>
  </si>
  <si>
    <t>mar/2020</t>
  </si>
  <si>
    <t>jul/2020</t>
  </si>
  <si>
    <t>abril/2019</t>
  </si>
  <si>
    <t>ago/2019</t>
  </si>
  <si>
    <t>fev/2020</t>
  </si>
  <si>
    <t>mar/2018</t>
  </si>
  <si>
    <t>set/2018</t>
  </si>
  <si>
    <t>Atualizado em: 05/05/2017</t>
  </si>
  <si>
    <t>Contratação de empresa de consultoria para prestação de apoio técnico à UGP</t>
  </si>
  <si>
    <t>Admistração do Programa</t>
  </si>
  <si>
    <t>Jan/2018</t>
  </si>
  <si>
    <t>Maio/2018</t>
  </si>
  <si>
    <t>Consultor Individual de apoio a UPG nas atividades de Meio Ambiente</t>
  </si>
  <si>
    <t>Consultor para acompanhar e orientar a UGP nas atividades ambientais do Programa</t>
  </si>
  <si>
    <t>Administração do Programa</t>
  </si>
  <si>
    <t>5.2</t>
  </si>
  <si>
    <t>Consultor Individual de apoio a UPG nas atividades de sociais</t>
  </si>
  <si>
    <t>Consultor para acompanhar e orientar a UGP nas atividades sociais do Programa</t>
  </si>
  <si>
    <t>Contratação de empresa de consultoria para prestação de serviço em supervisão de obras</t>
  </si>
  <si>
    <t>Atividades de Monitoramento para o Componente II - DEL</t>
  </si>
  <si>
    <t>Jan/2019</t>
  </si>
  <si>
    <t>5.3</t>
  </si>
  <si>
    <t>5.4</t>
  </si>
  <si>
    <t>Consultor Individual para realizar a avaliação intermediária do Programa</t>
  </si>
  <si>
    <t>Consultor Individual para realizar a avaliação Final do Programa</t>
  </si>
  <si>
    <t>Consultoria em Supervisão de Obras e Serviços de Engenharia</t>
  </si>
  <si>
    <t>Consultoria para Monitoramento para o Componente II - DEL</t>
  </si>
  <si>
    <t>Consultoria para elaboração dos projetos básicos e executivos do Complexo Beira Rio e Linha Ferrea</t>
  </si>
  <si>
    <t>fev/2018</t>
  </si>
  <si>
    <t>Consultoria para elaboração dos projetos básicos e executivos para remediação do Lixão do Roger</t>
  </si>
  <si>
    <t>Ago/2018</t>
  </si>
  <si>
    <t>Consultoria para elaboração do Projeto de Habitação Sustentável</t>
  </si>
  <si>
    <t>Dez/2018</t>
  </si>
  <si>
    <t>Mai/2019</t>
  </si>
  <si>
    <t>Consultoria para elaborar o Plano de Manejo da Mata do Buraquinho e o Plano de Proteção e Recuperação de Mangues nas áreas afetadas</t>
  </si>
  <si>
    <t xml:space="preserve">Obras para implantação Parque Ambiental  </t>
  </si>
  <si>
    <t>Aquisição de equipamento</t>
  </si>
  <si>
    <t>Aquisição de equipamentos para a Secretaria de Meio Ambinete .</t>
  </si>
  <si>
    <t xml:space="preserve">Aquisição de equipamentos para laboratório da Secretaria de Meio Ambiente </t>
  </si>
  <si>
    <t>Aquisição de ferramenta tecnológica</t>
  </si>
  <si>
    <t>Serviços de adequação da rede eletrica e lógica na secretartia das Administração e Receita.</t>
  </si>
  <si>
    <t xml:space="preserve">Software para elaboração de projetos de engenharia para a Secretaria de Planejamento Urbano </t>
  </si>
  <si>
    <t>Serviços de digitalização de processos de licitação</t>
  </si>
  <si>
    <t>Empresa para digitalização de processos de licitação</t>
  </si>
  <si>
    <t xml:space="preserve">Impressão e confecção de folders, banners, cartilhas, vídeos, jogos, jogos eletrônicos, paginas interativas, entre outros). </t>
  </si>
  <si>
    <t xml:space="preserve">Serviços de confecção e impressão de material de comunicação. </t>
  </si>
  <si>
    <t>Serviços de desenvolvimento de gerenciamento de serviços de TI</t>
  </si>
  <si>
    <t>Serviços de atualização dos mapas geológicos e de ocupação urbana</t>
  </si>
  <si>
    <t>Consultoria de Serviço  para elaboração de Planos</t>
  </si>
  <si>
    <t>Consultoria de Serviços para realizar as atividades sociais do reassentamento</t>
  </si>
  <si>
    <t>Consultoria de Serviços para realizar as atividades sociais de remediação do Lixão do Roger</t>
  </si>
  <si>
    <t>Consultoria ambiental para elaboração de planos de ação ambiental</t>
  </si>
  <si>
    <t>Consultoria Ambiental para implementação de ações do PGAS</t>
  </si>
  <si>
    <t>Consultoria para elaboração dos projetos básicos e executivos</t>
  </si>
  <si>
    <t>Consultoria de Serviço para elaboração de critérios rubanísticos</t>
  </si>
  <si>
    <t>Consultoria de Serviço elaboração de Planos</t>
  </si>
  <si>
    <t>Consultoria de Serviço em legislação ambiental</t>
  </si>
  <si>
    <t>Consultoria de Serviço de arquitetura</t>
  </si>
  <si>
    <t>Contratação de consultoria especializada para efetuar a atualização da Planta Genêrica de Valores - PGV</t>
  </si>
  <si>
    <t>Consultoria para atualização da Planta Genêrica de Valores - PGV</t>
  </si>
  <si>
    <t>Consultoria para o desenvolvimento de sistema</t>
  </si>
  <si>
    <t>Consultoria para desenvolver um sistema de cobrança e protesto cartorário</t>
  </si>
  <si>
    <t>Consultoria especializada para realizar o recadastramento dos contribuintes.</t>
  </si>
  <si>
    <t>Consultoria para desenvolvimento de sistemas</t>
  </si>
  <si>
    <t>Consultoria desenvolvimento de sistemas</t>
  </si>
  <si>
    <t xml:space="preserve">Consultoria para elaboração do  Plano de Capacitação do Município  </t>
  </si>
  <si>
    <t>Consultoria para definição do modelo de compras.</t>
  </si>
  <si>
    <t>Consultoria para aprimoramento da legislação.</t>
  </si>
  <si>
    <t>Consultoria para a elaboração de material didático</t>
  </si>
  <si>
    <t>Consultoria em tecnologia da informação para desenvolver sistemas</t>
  </si>
  <si>
    <t>Consultoria para Informatização de processos administrativo.</t>
  </si>
  <si>
    <t xml:space="preserve">Consultoria para desenvolvimento de Sistema </t>
  </si>
  <si>
    <t>Consultotia desenvolver Sistema</t>
  </si>
  <si>
    <t xml:space="preserve">Consultoria em gestão administrativa </t>
  </si>
  <si>
    <t>Consultoria para elaboração de  Plano</t>
  </si>
  <si>
    <t xml:space="preserve">Aquisição de equipamentos de informática e softwares para: Secretaria de Infraestrutura; Aquisição de sistema de monitoramento para o Zooparque; Implantação do EAD; Programa de educação fiscal; equipar a Defesa civil </t>
  </si>
  <si>
    <t xml:space="preserve">Produto 18 - Reestruturação Organizacional das Secretarias Envolvidas no Projeto 
Produto 24 - Escola de Governo e gestão Pública implantada
Produto 25 - Modelo de Gestão de Compras Municipal implantado
Produto 26 - Plano de Educação Fiscal publicado
Produto 31 - Adequação do modelo de atuação da Defesa Civil </t>
  </si>
  <si>
    <t>Consultotia para desenhar e desenvolver Sistema de acompanhamento da Dívida Pública e de Contratos e Convênios.</t>
  </si>
  <si>
    <t>Consultoria para definição do modelo de conpras e seus manuais: contendo - políticas municipal de compras, diretrizes, preços, qualidade e padronização dos bens e serviços.</t>
  </si>
  <si>
    <t xml:space="preserve">(Servidores, Storage, Switcher de Data Center, Ferramentas de BK, Ferramentas de Monitoramento, Notebooks, UPS, Sofware de Virtualização (licenças) Banco de Dados (Licenças), Sistema Operacional (Licenças), Delphi (licenças), Ferramenta de Design Gráfico, Software de aplicativos, </t>
  </si>
  <si>
    <t>Sala Segura, Contêiner Data Center</t>
  </si>
  <si>
    <t xml:space="preserve">Contratação de consultoria para desenhar e imlantar o novo Modelod e Gestão do Contribuinte incluindo: o redesenho do sistema de atendimento e modernização das unidades de serviço, dotando-as de uma infraestrutura que propicie conforto aos usuários; o novo Portal do Contribuinte com novas funcionalidades, implantação dos terminais de autoatendimento em pontos estratégicos da cidade; relatórios gerenciais, envolvendo treinamento de servidores. </t>
  </si>
  <si>
    <t xml:space="preserve">Consultoria para desenvolver e implantar o novo Modelo de Gestão do Contribuinte </t>
  </si>
  <si>
    <t>Consultoria organizacional</t>
  </si>
  <si>
    <r>
      <t xml:space="preserve">Implantação CCC  </t>
    </r>
    <r>
      <rPr>
        <sz val="12"/>
        <color rgb="FFFF0000"/>
        <rFont val="Times New Roman"/>
        <family val="1"/>
      </rPr>
      <t xml:space="preserve">TURN KEY </t>
    </r>
  </si>
  <si>
    <r>
      <t xml:space="preserve">Implantação CCC - </t>
    </r>
    <r>
      <rPr>
        <sz val="12"/>
        <color rgb="FFFF0000"/>
        <rFont val="Times New Roman"/>
        <family val="1"/>
      </rPr>
      <t xml:space="preserve">TURN KEY </t>
    </r>
  </si>
  <si>
    <t>Ferramenta de gerenciamento de serviços de TI (desenvolvimento pelo laboratório UFPB)</t>
  </si>
  <si>
    <t>Consultoria para apoiar na implementação das ações do PGAS (Elaboração, divulgação e consultas do RAA´s, Plano de Comunicação Social, Educação Ambiental e Sanitária).</t>
  </si>
  <si>
    <t>4.26</t>
  </si>
  <si>
    <t>4.27</t>
  </si>
  <si>
    <t>4.39</t>
  </si>
  <si>
    <t>4.45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</si>
</sst>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00;[Red]\-&quot;R$&quot;\ #,##0.00"/>
    <numFmt numFmtId="165" formatCode="_-&quot;R$&quot;\ * #,##0.00_-;\-&quot;R$&quot;\ * #,##0.00_-;_-&quot;R$&quot;\ * &quot;-&quot;??_-;_-@_-"/>
    <numFmt numFmtId="166" formatCode="_-* #,##0.00_-;\-* #,##0.00_-;_-* &quot;-&quot;??_-;_-@_-"/>
    <numFmt numFmtId="167" formatCode="_-* #,##0_-;\-* #,##0_-;_-* &quot;-&quot;??_-;_-@_-"/>
    <numFmt numFmtId="168" formatCode="_-* #,##0.0000_-;\-* #,##0.0000_-;_-* &quot;-&quot;??_-;_-@_-"/>
  </numFmts>
  <fonts count="39" x14ac:knownFonts="1">
    <font>
      <sz val="11"/>
      <color theme="1"/>
      <name val="Calibri"/>
      <family val="2"/>
      <scheme val="minor"/>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theme="1"/>
      <name val="Times New Roman"/>
      <family val="1"/>
    </font>
    <font>
      <b/>
      <sz val="12"/>
      <color theme="1"/>
      <name val="Times New Roman"/>
      <family val="1"/>
    </font>
    <font>
      <sz val="12"/>
      <name val="Times New Roman"/>
      <family val="1"/>
    </font>
    <font>
      <b/>
      <sz val="12"/>
      <name val="Times New Roman"/>
      <family val="1"/>
    </font>
    <font>
      <b/>
      <sz val="12"/>
      <color rgb="FF000000"/>
      <name val="Times New Roman"/>
      <family val="1"/>
    </font>
    <font>
      <b/>
      <sz val="12"/>
      <color rgb="FFFF0000"/>
      <name val="Times New Roman"/>
      <family val="1"/>
    </font>
    <font>
      <sz val="11"/>
      <color theme="1"/>
      <name val="Calibri"/>
      <family val="2"/>
      <scheme val="minor"/>
    </font>
    <font>
      <sz val="12"/>
      <color theme="0"/>
      <name val="Times New Roman"/>
      <family val="1"/>
    </font>
    <font>
      <sz val="12"/>
      <color indexed="9"/>
      <name val="Times New Roman"/>
      <family val="1"/>
    </font>
    <font>
      <i/>
      <sz val="12"/>
      <color indexed="9"/>
      <name val="Times New Roman"/>
      <family val="1"/>
    </font>
    <font>
      <sz val="12"/>
      <color rgb="FFFF0000"/>
      <name val="Times New Roman"/>
      <family val="1"/>
    </font>
    <font>
      <sz val="11"/>
      <color theme="1"/>
      <name val="Times New Roman"/>
      <family val="1"/>
    </font>
    <font>
      <sz val="14"/>
      <color theme="0"/>
      <name val="Times New Roman"/>
      <family val="1"/>
    </font>
    <font>
      <sz val="10"/>
      <color theme="1"/>
      <name val="Times New Roman"/>
      <family val="1"/>
    </font>
    <font>
      <sz val="10"/>
      <color indexed="9"/>
      <name val="Times New Roman"/>
      <family val="1"/>
    </font>
    <font>
      <sz val="10"/>
      <name val="Times New Roman"/>
      <family val="1"/>
    </font>
    <font>
      <sz val="8"/>
      <color theme="1"/>
      <name val="Times New Roman"/>
      <family val="1"/>
    </font>
    <font>
      <sz val="9"/>
      <color indexed="81"/>
      <name val="Tahoma"/>
      <family val="2"/>
    </font>
    <font>
      <b/>
      <sz val="9"/>
      <color indexed="81"/>
      <name val="Tahoma"/>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8"/>
        <bgColor indexed="64"/>
      </patternFill>
    </fill>
    <fill>
      <patternFill patternType="solid">
        <fgColor rgb="FF0070C0"/>
        <bgColor indexed="64"/>
      </patternFill>
    </fill>
    <fill>
      <patternFill patternType="solid">
        <fgColor theme="4"/>
        <bgColor indexed="64"/>
      </patternFill>
    </fill>
    <fill>
      <patternFill patternType="solid">
        <fgColor theme="3" tint="0.39997558519241921"/>
        <bgColor indexed="64"/>
      </patternFill>
    </fill>
    <fill>
      <patternFill patternType="solid">
        <fgColor rgb="FF3366FF"/>
        <bgColor indexed="64"/>
      </patternFill>
    </fill>
    <fill>
      <patternFill patternType="solid">
        <fgColor theme="4" tint="0.39997558519241921"/>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9">
    <xf numFmtId="0" fontId="0" fillId="0" borderId="0"/>
    <xf numFmtId="0" fontId="1"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1" fillId="0" borderId="0"/>
    <xf numFmtId="0" fontId="1" fillId="23" borderId="7" applyNumberFormat="0" applyFont="0" applyAlignment="0" applyProtection="0"/>
    <xf numFmtId="166" fontId="26" fillId="0" borderId="0" applyFont="0" applyFill="0" applyBorder="0" applyAlignment="0" applyProtection="0"/>
    <xf numFmtId="165" fontId="26" fillId="0" borderId="0" applyFont="0" applyFill="0" applyBorder="0" applyAlignment="0" applyProtection="0"/>
    <xf numFmtId="9" fontId="26" fillId="0" borderId="0" applyFont="0" applyFill="0" applyBorder="0" applyAlignment="0" applyProtection="0"/>
  </cellStyleXfs>
  <cellXfs count="193">
    <xf numFmtId="0" fontId="0" fillId="0" borderId="0" xfId="0"/>
    <xf numFmtId="0" fontId="0" fillId="0" borderId="0" xfId="0"/>
    <xf numFmtId="0" fontId="20" fillId="0" borderId="0" xfId="0" applyFont="1" applyAlignment="1">
      <alignment horizontal="justify" vertical="center"/>
    </xf>
    <xf numFmtId="0" fontId="20" fillId="0" borderId="0" xfId="0" applyFont="1"/>
    <xf numFmtId="4" fontId="20" fillId="0" borderId="0" xfId="0" applyNumberFormat="1" applyFont="1"/>
    <xf numFmtId="10" fontId="20" fillId="0" borderId="0" xfId="0" applyNumberFormat="1" applyFont="1"/>
    <xf numFmtId="0" fontId="20" fillId="0" borderId="0" xfId="0" applyFont="1" applyAlignment="1"/>
    <xf numFmtId="0" fontId="21" fillId="0" borderId="0" xfId="0" applyFont="1" applyAlignment="1">
      <alignment vertical="center"/>
    </xf>
    <xf numFmtId="4" fontId="20" fillId="0" borderId="0" xfId="0" applyNumberFormat="1" applyFont="1" applyAlignment="1"/>
    <xf numFmtId="10" fontId="20" fillId="0" borderId="0" xfId="0" applyNumberFormat="1" applyFont="1" applyAlignment="1"/>
    <xf numFmtId="0" fontId="22" fillId="0" borderId="0" xfId="0" applyFont="1" applyBorder="1" applyAlignment="1">
      <alignment vertical="center"/>
    </xf>
    <xf numFmtId="0" fontId="22" fillId="0" borderId="0" xfId="0" applyFont="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vertical="center"/>
    </xf>
    <xf numFmtId="0" fontId="24" fillId="0" borderId="0" xfId="0" applyFont="1" applyAlignment="1">
      <alignment horizontal="left" vertical="center"/>
    </xf>
    <xf numFmtId="0" fontId="20" fillId="0" borderId="0" xfId="0" applyFont="1" applyAlignment="1">
      <alignment horizontal="left" vertical="center"/>
    </xf>
    <xf numFmtId="14" fontId="23" fillId="0" borderId="0" xfId="0" applyNumberFormat="1" applyFont="1" applyBorder="1" applyAlignment="1">
      <alignment horizontal="left" vertical="center"/>
    </xf>
    <xf numFmtId="0" fontId="25" fillId="0" borderId="0" xfId="0" applyFont="1" applyAlignment="1">
      <alignment horizontal="left" vertical="center"/>
    </xf>
    <xf numFmtId="0" fontId="23" fillId="0" borderId="0" xfId="38" applyFont="1" applyFill="1" applyBorder="1" applyAlignment="1">
      <alignment vertical="center" wrapText="1"/>
    </xf>
    <xf numFmtId="0" fontId="22" fillId="0" borderId="0" xfId="38" applyFont="1"/>
    <xf numFmtId="0" fontId="23" fillId="0" borderId="0" xfId="38" applyFont="1" applyFill="1" applyBorder="1" applyAlignment="1">
      <alignment horizontal="left" vertical="center" wrapText="1"/>
    </xf>
    <xf numFmtId="0" fontId="22" fillId="0" borderId="21" xfId="38" applyFont="1" applyBorder="1"/>
    <xf numFmtId="0" fontId="20" fillId="0" borderId="21" xfId="0" applyFont="1" applyBorder="1"/>
    <xf numFmtId="0" fontId="20" fillId="0" borderId="29" xfId="0" applyFont="1" applyBorder="1" applyAlignment="1">
      <alignment horizontal="justify" vertical="center" wrapText="1"/>
    </xf>
    <xf numFmtId="0" fontId="20" fillId="0" borderId="0" xfId="0" applyFont="1" applyAlignment="1">
      <alignment horizontal="center" vertical="center"/>
    </xf>
    <xf numFmtId="0" fontId="20" fillId="0" borderId="0" xfId="0" applyFont="1" applyAlignment="1">
      <alignment horizontal="justify"/>
    </xf>
    <xf numFmtId="0" fontId="20" fillId="0" borderId="0" xfId="0" applyFont="1" applyAlignment="1">
      <alignment horizontal="center"/>
    </xf>
    <xf numFmtId="10" fontId="20" fillId="0" borderId="0" xfId="0" applyNumberFormat="1" applyFont="1" applyAlignment="1">
      <alignment horizontal="center"/>
    </xf>
    <xf numFmtId="10" fontId="28" fillId="24" borderId="10" xfId="38" applyNumberFormat="1" applyFont="1" applyFill="1" applyBorder="1" applyAlignment="1">
      <alignment horizontal="center" vertical="center" wrapText="1"/>
    </xf>
    <xf numFmtId="0" fontId="22" fillId="29" borderId="16" xfId="0" applyFont="1" applyFill="1" applyBorder="1" applyAlignment="1">
      <alignment horizontal="center" vertical="center"/>
    </xf>
    <xf numFmtId="0" fontId="22" fillId="0" borderId="10" xfId="38" applyFont="1" applyFill="1" applyBorder="1" applyAlignment="1">
      <alignment horizontal="center" vertical="center" wrapText="1"/>
    </xf>
    <xf numFmtId="0" fontId="22" fillId="0" borderId="10" xfId="38" applyFont="1" applyFill="1" applyBorder="1" applyAlignment="1">
      <alignment vertical="center" wrapText="1"/>
    </xf>
    <xf numFmtId="10" fontId="22" fillId="0" borderId="10" xfId="38" applyNumberFormat="1" applyFont="1" applyFill="1" applyBorder="1" applyAlignment="1">
      <alignment horizontal="center" vertical="center" wrapText="1"/>
    </xf>
    <xf numFmtId="17" fontId="22" fillId="0" borderId="10" xfId="38" applyNumberFormat="1" applyFont="1" applyFill="1" applyBorder="1" applyAlignment="1">
      <alignment horizontal="center" vertical="center" wrapText="1"/>
    </xf>
    <xf numFmtId="4" fontId="22" fillId="0" borderId="10" xfId="38" applyNumberFormat="1" applyFont="1" applyFill="1" applyBorder="1" applyAlignment="1">
      <alignment horizontal="center" vertical="center" wrapText="1"/>
    </xf>
    <xf numFmtId="10" fontId="22" fillId="0" borderId="10" xfId="38" applyNumberFormat="1" applyFont="1" applyFill="1" applyBorder="1" applyAlignment="1">
      <alignment vertical="center" wrapText="1"/>
    </xf>
    <xf numFmtId="0" fontId="22" fillId="0" borderId="10" xfId="0" applyFont="1" applyBorder="1" applyAlignment="1">
      <alignment horizontal="justify"/>
    </xf>
    <xf numFmtId="0" fontId="31" fillId="0" borderId="0" xfId="0" applyFont="1"/>
    <xf numFmtId="0" fontId="33" fillId="0" borderId="0" xfId="0" applyFont="1"/>
    <xf numFmtId="0" fontId="27" fillId="27" borderId="23" xfId="0" applyFont="1" applyFill="1" applyBorder="1" applyAlignment="1">
      <alignment horizontal="center" vertical="center"/>
    </xf>
    <xf numFmtId="0" fontId="28" fillId="27" borderId="24" xfId="44" applyFont="1" applyFill="1" applyBorder="1" applyAlignment="1">
      <alignment horizontal="left" vertical="center" wrapText="1"/>
    </xf>
    <xf numFmtId="0" fontId="20" fillId="0" borderId="11" xfId="0" applyFont="1" applyBorder="1" applyAlignment="1">
      <alignment horizontal="left" vertical="center" wrapText="1"/>
    </xf>
    <xf numFmtId="0" fontId="28" fillId="27" borderId="18" xfId="44" applyFont="1" applyFill="1" applyBorder="1" applyAlignment="1">
      <alignment horizontal="left" vertical="center" wrapText="1"/>
    </xf>
    <xf numFmtId="0" fontId="20" fillId="0" borderId="25" xfId="0" applyFont="1" applyBorder="1" applyAlignment="1">
      <alignment horizontal="left" vertical="center" wrapText="1"/>
    </xf>
    <xf numFmtId="0" fontId="34" fillId="0" borderId="17" xfId="44" applyFont="1" applyFill="1" applyBorder="1" applyAlignment="1">
      <alignment horizontal="left" vertical="center" wrapText="1"/>
    </xf>
    <xf numFmtId="0" fontId="33" fillId="0" borderId="17" xfId="0" applyFont="1" applyFill="1" applyBorder="1" applyAlignment="1">
      <alignment horizontal="left" vertical="center" wrapText="1"/>
    </xf>
    <xf numFmtId="0" fontId="34" fillId="0" borderId="0" xfId="44"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0" xfId="0" applyFont="1" applyFill="1"/>
    <xf numFmtId="0" fontId="31" fillId="0" borderId="0" xfId="0" applyFont="1" applyFill="1"/>
    <xf numFmtId="0" fontId="28" fillId="27" borderId="19" xfId="44" applyFont="1" applyFill="1" applyBorder="1" applyAlignment="1">
      <alignment horizontal="left" vertical="center" wrapText="1"/>
    </xf>
    <xf numFmtId="0" fontId="20" fillId="0" borderId="26" xfId="0" applyFont="1" applyBorder="1" applyAlignment="1">
      <alignment horizontal="left" vertical="center" wrapText="1"/>
    </xf>
    <xf numFmtId="0" fontId="28" fillId="27" borderId="14" xfId="44" applyFont="1" applyFill="1" applyBorder="1" applyAlignment="1">
      <alignment horizontal="left" vertical="center" wrapText="1"/>
    </xf>
    <xf numFmtId="0" fontId="20" fillId="0" borderId="13" xfId="0" applyFont="1" applyFill="1" applyBorder="1" applyAlignment="1">
      <alignment horizontal="left" vertical="center" wrapText="1"/>
    </xf>
    <xf numFmtId="0" fontId="22" fillId="0" borderId="11" xfId="1" applyFont="1" applyFill="1" applyBorder="1" applyAlignment="1">
      <alignment vertical="center" wrapText="1"/>
    </xf>
    <xf numFmtId="0" fontId="22" fillId="0" borderId="12" xfId="1" applyFont="1" applyFill="1" applyBorder="1" applyAlignment="1">
      <alignment vertical="center" wrapText="1"/>
    </xf>
    <xf numFmtId="0" fontId="22" fillId="0" borderId="13" xfId="0" applyFont="1" applyBorder="1"/>
    <xf numFmtId="0" fontId="27" fillId="0" borderId="0" xfId="0" applyFont="1" applyFill="1" applyBorder="1" applyAlignment="1">
      <alignment horizontal="center" vertical="center" wrapText="1"/>
    </xf>
    <xf numFmtId="0" fontId="22" fillId="0" borderId="13" xfId="1" applyFont="1" applyFill="1" applyBorder="1" applyAlignment="1">
      <alignment vertical="center" wrapText="1"/>
    </xf>
    <xf numFmtId="0" fontId="22" fillId="0" borderId="22" xfId="1" applyFont="1" applyFill="1" applyBorder="1" applyAlignment="1">
      <alignment vertical="center" wrapText="1"/>
    </xf>
    <xf numFmtId="0" fontId="22" fillId="0" borderId="10" xfId="1" applyFont="1" applyFill="1" applyBorder="1" applyAlignment="1">
      <alignment vertical="center" wrapText="1"/>
    </xf>
    <xf numFmtId="0" fontId="35" fillId="0" borderId="0" xfId="1" applyFont="1" applyFill="1" applyBorder="1" applyAlignment="1">
      <alignment vertical="center" wrapText="1"/>
    </xf>
    <xf numFmtId="0" fontId="22" fillId="0" borderId="10" xfId="38" applyFont="1" applyFill="1" applyBorder="1" applyAlignment="1">
      <alignment horizontal="justify" vertical="center" wrapText="1"/>
    </xf>
    <xf numFmtId="0" fontId="30" fillId="0" borderId="0" xfId="0" applyFont="1"/>
    <xf numFmtId="0" fontId="22" fillId="0" borderId="10" xfId="0" applyFont="1" applyFill="1" applyBorder="1" applyAlignment="1">
      <alignment horizontal="center" vertical="center"/>
    </xf>
    <xf numFmtId="0" fontId="22" fillId="0" borderId="0" xfId="0" applyFont="1"/>
    <xf numFmtId="0" fontId="20" fillId="30" borderId="0" xfId="0" applyFont="1" applyFill="1" applyAlignment="1">
      <alignment horizontal="center" vertical="center"/>
    </xf>
    <xf numFmtId="0" fontId="22" fillId="30" borderId="0" xfId="38" applyFont="1" applyFill="1"/>
    <xf numFmtId="0" fontId="20" fillId="30" borderId="0" xfId="0" applyFont="1" applyFill="1"/>
    <xf numFmtId="0" fontId="20" fillId="30" borderId="0" xfId="0" applyFont="1" applyFill="1" applyAlignment="1">
      <alignment horizontal="center"/>
    </xf>
    <xf numFmtId="0" fontId="20" fillId="30" borderId="0" xfId="0" applyFont="1" applyFill="1" applyAlignment="1">
      <alignment horizontal="justify"/>
    </xf>
    <xf numFmtId="10" fontId="20" fillId="30" borderId="0" xfId="0" applyNumberFormat="1" applyFont="1" applyFill="1" applyAlignment="1">
      <alignment horizontal="center"/>
    </xf>
    <xf numFmtId="0" fontId="23" fillId="30" borderId="0" xfId="0" applyFont="1" applyFill="1" applyAlignment="1">
      <alignment horizontal="left" vertical="center"/>
    </xf>
    <xf numFmtId="0" fontId="24" fillId="30" borderId="0" xfId="0" applyFont="1" applyFill="1" applyAlignment="1">
      <alignment horizontal="left" vertical="center"/>
    </xf>
    <xf numFmtId="0" fontId="25" fillId="30" borderId="0" xfId="0" applyFont="1" applyFill="1" applyAlignment="1">
      <alignment horizontal="center" vertical="center"/>
    </xf>
    <xf numFmtId="0" fontId="22" fillId="30" borderId="0" xfId="0" applyFont="1" applyFill="1"/>
    <xf numFmtId="0" fontId="23" fillId="29" borderId="31" xfId="38" applyFont="1" applyFill="1" applyBorder="1" applyAlignment="1">
      <alignment vertical="center" wrapText="1"/>
    </xf>
    <xf numFmtId="0" fontId="23" fillId="29" borderId="32" xfId="38" applyFont="1" applyFill="1" applyBorder="1" applyAlignment="1">
      <alignment vertical="center" wrapText="1"/>
    </xf>
    <xf numFmtId="0" fontId="30" fillId="30" borderId="0" xfId="0" applyFont="1" applyFill="1"/>
    <xf numFmtId="0" fontId="22" fillId="30" borderId="0" xfId="0" applyFont="1" applyFill="1" applyAlignment="1">
      <alignment horizontal="justify"/>
    </xf>
    <xf numFmtId="0" fontId="22" fillId="30" borderId="0" xfId="0" applyFont="1" applyFill="1" applyAlignment="1">
      <alignment horizontal="center"/>
    </xf>
    <xf numFmtId="10" fontId="22" fillId="30" borderId="0" xfId="0" applyNumberFormat="1" applyFont="1" applyFill="1" applyAlignment="1">
      <alignment horizontal="center"/>
    </xf>
    <xf numFmtId="165" fontId="20" fillId="30" borderId="0" xfId="47" applyFont="1" applyFill="1"/>
    <xf numFmtId="167" fontId="22" fillId="0" borderId="10" xfId="46" applyNumberFormat="1" applyFont="1" applyFill="1" applyBorder="1" applyAlignment="1">
      <alignment vertical="center" wrapText="1"/>
    </xf>
    <xf numFmtId="165" fontId="20" fillId="30" borderId="0" xfId="0" applyNumberFormat="1" applyFont="1" applyFill="1" applyAlignment="1">
      <alignment horizontal="center"/>
    </xf>
    <xf numFmtId="10" fontId="20" fillId="30" borderId="0" xfId="48" applyNumberFormat="1" applyFont="1" applyFill="1" applyAlignment="1">
      <alignment horizontal="center"/>
    </xf>
    <xf numFmtId="0" fontId="22" fillId="30" borderId="10" xfId="38" applyFont="1" applyFill="1" applyBorder="1" applyAlignment="1">
      <alignment horizontal="center" vertical="center" wrapText="1"/>
    </xf>
    <xf numFmtId="0" fontId="22" fillId="0" borderId="0" xfId="38" applyFont="1" applyFill="1" applyBorder="1" applyAlignment="1">
      <alignment horizontal="center" vertical="center" wrapText="1"/>
    </xf>
    <xf numFmtId="0" fontId="22" fillId="0" borderId="0" xfId="38" applyFont="1" applyFill="1" applyBorder="1" applyAlignment="1">
      <alignment horizontal="justify" vertical="center" wrapText="1"/>
    </xf>
    <xf numFmtId="167" fontId="22" fillId="0" borderId="0" xfId="46" applyNumberFormat="1" applyFont="1" applyFill="1" applyBorder="1" applyAlignment="1">
      <alignment vertical="center" wrapText="1"/>
    </xf>
    <xf numFmtId="10" fontId="22" fillId="0" borderId="0" xfId="38" applyNumberFormat="1" applyFont="1" applyFill="1" applyBorder="1" applyAlignment="1">
      <alignment horizontal="center" vertical="center" wrapText="1"/>
    </xf>
    <xf numFmtId="0" fontId="22" fillId="0" borderId="0" xfId="38" applyFont="1" applyFill="1" applyBorder="1" applyAlignment="1">
      <alignment vertical="center" wrapText="1"/>
    </xf>
    <xf numFmtId="49" fontId="22" fillId="0" borderId="10" xfId="0" applyNumberFormat="1" applyFont="1" applyBorder="1" applyAlignment="1">
      <alignment horizontal="center" vertical="center" wrapText="1"/>
    </xf>
    <xf numFmtId="49" fontId="22" fillId="30" borderId="10" xfId="0" applyNumberFormat="1" applyFont="1" applyFill="1" applyBorder="1" applyAlignment="1">
      <alignment horizontal="center" vertical="center" wrapText="1"/>
    </xf>
    <xf numFmtId="0" fontId="22" fillId="0" borderId="0" xfId="0" applyFont="1" applyFill="1" applyBorder="1" applyAlignment="1">
      <alignment horizontal="center" vertical="center"/>
    </xf>
    <xf numFmtId="0" fontId="22" fillId="0" borderId="10" xfId="0" applyFont="1" applyBorder="1" applyAlignment="1">
      <alignment wrapText="1"/>
    </xf>
    <xf numFmtId="0" fontId="22" fillId="0" borderId="0" xfId="1" applyFont="1" applyFill="1" applyBorder="1" applyAlignment="1">
      <alignment horizontal="justify" vertical="center" wrapText="1"/>
    </xf>
    <xf numFmtId="0" fontId="22" fillId="0" borderId="10" xfId="38" applyFont="1" applyFill="1" applyBorder="1" applyAlignment="1">
      <alignment horizontal="left" vertical="center" wrapText="1"/>
    </xf>
    <xf numFmtId="0" fontId="22" fillId="0" borderId="10" xfId="0" applyFont="1" applyBorder="1" applyAlignment="1">
      <alignment horizontal="left" vertical="center" wrapText="1"/>
    </xf>
    <xf numFmtId="0" fontId="22" fillId="0" borderId="10" xfId="0" applyFont="1" applyFill="1" applyBorder="1" applyAlignment="1">
      <alignment vertical="top" wrapText="1"/>
    </xf>
    <xf numFmtId="167" fontId="22" fillId="0" borderId="10" xfId="46" applyNumberFormat="1" applyFont="1" applyFill="1" applyBorder="1" applyAlignment="1">
      <alignment vertical="top"/>
    </xf>
    <xf numFmtId="0" fontId="22" fillId="0" borderId="10" xfId="0" applyFont="1" applyFill="1" applyBorder="1" applyAlignment="1">
      <alignment horizontal="left" vertical="top" wrapText="1"/>
    </xf>
    <xf numFmtId="0" fontId="22" fillId="30" borderId="10" xfId="0" applyFont="1" applyFill="1" applyBorder="1" applyAlignment="1">
      <alignment horizontal="left" vertical="top" wrapText="1"/>
    </xf>
    <xf numFmtId="0" fontId="22" fillId="0" borderId="10" xfId="0" applyFont="1" applyFill="1" applyBorder="1" applyAlignment="1">
      <alignment horizontal="left" vertical="center" wrapText="1"/>
    </xf>
    <xf numFmtId="0" fontId="22" fillId="30" borderId="10" xfId="0" applyFont="1" applyFill="1" applyBorder="1" applyAlignment="1">
      <alignment horizontal="left" vertical="center" wrapText="1"/>
    </xf>
    <xf numFmtId="167" fontId="22" fillId="0" borderId="10" xfId="46" applyNumberFormat="1" applyFont="1" applyFill="1" applyBorder="1" applyAlignment="1">
      <alignment horizontal="center" vertical="center" wrapText="1"/>
    </xf>
    <xf numFmtId="167" fontId="22" fillId="0" borderId="10" xfId="46" applyNumberFormat="1" applyFont="1" applyFill="1" applyBorder="1" applyAlignment="1">
      <alignment horizontal="center" vertical="center"/>
    </xf>
    <xf numFmtId="17" fontId="22" fillId="0" borderId="0" xfId="38" applyNumberFormat="1" applyFont="1" applyFill="1" applyBorder="1" applyAlignment="1">
      <alignment horizontal="center" vertical="center" wrapText="1"/>
    </xf>
    <xf numFmtId="0" fontId="22" fillId="0" borderId="10" xfId="0" applyFont="1" applyBorder="1" applyAlignment="1">
      <alignment vertical="top" wrapText="1"/>
    </xf>
    <xf numFmtId="168" fontId="22" fillId="0" borderId="10" xfId="46" applyNumberFormat="1" applyFont="1" applyFill="1" applyBorder="1" applyAlignment="1">
      <alignment horizontal="center" vertical="center" wrapText="1"/>
    </xf>
    <xf numFmtId="10" fontId="22" fillId="0" borderId="10" xfId="48" applyNumberFormat="1" applyFont="1" applyFill="1" applyBorder="1" applyAlignment="1">
      <alignment horizontal="center" vertical="center" wrapText="1"/>
    </xf>
    <xf numFmtId="0" fontId="22" fillId="0" borderId="10" xfId="0" applyFont="1" applyBorder="1" applyAlignment="1">
      <alignment horizontal="justify" vertical="center"/>
    </xf>
    <xf numFmtId="0" fontId="22" fillId="30" borderId="0" xfId="0" applyFont="1" applyFill="1" applyAlignment="1">
      <alignment horizontal="center" vertical="center"/>
    </xf>
    <xf numFmtId="0" fontId="22" fillId="0" borderId="10" xfId="0" applyFont="1" applyBorder="1" applyAlignment="1">
      <alignment horizontal="left" wrapText="1"/>
    </xf>
    <xf numFmtId="0" fontId="22" fillId="0" borderId="10" xfId="0" applyFont="1" applyBorder="1" applyAlignment="1">
      <alignment horizontal="left" vertical="top" wrapText="1"/>
    </xf>
    <xf numFmtId="0" fontId="22" fillId="0" borderId="10" xfId="0" applyFont="1" applyBorder="1" applyAlignment="1">
      <alignment horizontal="justify" vertical="center" wrapText="1"/>
    </xf>
    <xf numFmtId="0" fontId="22" fillId="0" borderId="0" xfId="0" applyFont="1" applyAlignment="1">
      <alignment vertical="center" wrapText="1"/>
    </xf>
    <xf numFmtId="4" fontId="22" fillId="0" borderId="0" xfId="38" applyNumberFormat="1" applyFont="1" applyFill="1" applyBorder="1" applyAlignment="1">
      <alignment horizontal="center" vertical="center" wrapText="1"/>
    </xf>
    <xf numFmtId="0" fontId="23" fillId="0" borderId="10" xfId="38" applyFont="1" applyFill="1" applyBorder="1" applyAlignment="1">
      <alignment horizontal="justify" vertical="center" wrapText="1"/>
    </xf>
    <xf numFmtId="167" fontId="20" fillId="30" borderId="0" xfId="46" applyNumberFormat="1" applyFont="1" applyFill="1"/>
    <xf numFmtId="167" fontId="28" fillId="24" borderId="10" xfId="46" applyNumberFormat="1" applyFont="1" applyFill="1" applyBorder="1" applyAlignment="1">
      <alignment horizontal="center" vertical="center" wrapText="1"/>
    </xf>
    <xf numFmtId="167" fontId="23" fillId="29" borderId="31" xfId="46" applyNumberFormat="1" applyFont="1" applyFill="1" applyBorder="1" applyAlignment="1">
      <alignment vertical="center" wrapText="1"/>
    </xf>
    <xf numFmtId="167" fontId="22" fillId="30" borderId="0" xfId="46" applyNumberFormat="1" applyFont="1" applyFill="1"/>
    <xf numFmtId="167" fontId="30" fillId="0" borderId="0" xfId="46" applyNumberFormat="1" applyFont="1"/>
    <xf numFmtId="167" fontId="20" fillId="0" borderId="0" xfId="46" applyNumberFormat="1" applyFont="1"/>
    <xf numFmtId="0" fontId="28" fillId="24" borderId="10" xfId="38" applyFont="1" applyFill="1" applyBorder="1" applyAlignment="1">
      <alignment horizontal="center" vertical="center" wrapText="1"/>
    </xf>
    <xf numFmtId="0" fontId="23" fillId="30" borderId="0" xfId="0" applyFont="1" applyFill="1" applyAlignment="1">
      <alignment horizontal="left" vertical="center" wrapText="1"/>
    </xf>
    <xf numFmtId="0" fontId="22" fillId="0" borderId="10" xfId="1" applyFont="1" applyFill="1" applyBorder="1" applyAlignment="1">
      <alignment horizontal="justify" vertical="center" wrapText="1"/>
    </xf>
    <xf numFmtId="0" fontId="21" fillId="30" borderId="0" xfId="0" applyFont="1" applyFill="1" applyAlignment="1">
      <alignment horizontal="center" vertical="center"/>
    </xf>
    <xf numFmtId="0" fontId="21" fillId="30" borderId="0" xfId="0" applyFont="1" applyFill="1" applyAlignment="1">
      <alignment horizontal="left"/>
    </xf>
    <xf numFmtId="0" fontId="30" fillId="0" borderId="10" xfId="38" applyFont="1" applyFill="1" applyBorder="1" applyAlignment="1">
      <alignment horizontal="center" vertical="center" wrapText="1"/>
    </xf>
    <xf numFmtId="0" fontId="22" fillId="30" borderId="10" xfId="38" applyFont="1" applyFill="1" applyBorder="1" applyAlignment="1">
      <alignment horizontal="justify" vertical="center" wrapText="1"/>
    </xf>
    <xf numFmtId="0" fontId="22" fillId="30" borderId="10" xfId="0" applyFont="1" applyFill="1" applyBorder="1" applyAlignment="1">
      <alignment vertical="top" wrapText="1"/>
    </xf>
    <xf numFmtId="0" fontId="22" fillId="30" borderId="10" xfId="0" applyFont="1" applyFill="1" applyBorder="1" applyAlignment="1">
      <alignment horizontal="justify" vertical="top"/>
    </xf>
    <xf numFmtId="0" fontId="22" fillId="30" borderId="10" xfId="0" applyFont="1" applyFill="1" applyBorder="1" applyAlignment="1">
      <alignment wrapText="1"/>
    </xf>
    <xf numFmtId="0" fontId="20" fillId="31" borderId="0" xfId="0" applyFont="1" applyFill="1" applyAlignment="1">
      <alignment horizontal="center"/>
    </xf>
    <xf numFmtId="0" fontId="30" fillId="0" borderId="10" xfId="38" applyFont="1" applyFill="1" applyBorder="1" applyAlignment="1">
      <alignment vertical="center" wrapText="1"/>
    </xf>
    <xf numFmtId="0" fontId="30" fillId="30" borderId="0" xfId="38" applyFont="1" applyFill="1"/>
    <xf numFmtId="3" fontId="22" fillId="0" borderId="0" xfId="0" applyNumberFormat="1" applyFont="1" applyFill="1"/>
    <xf numFmtId="0" fontId="28" fillId="24" borderId="10" xfId="38" applyFont="1" applyFill="1" applyBorder="1" applyAlignment="1">
      <alignment horizontal="center" vertical="center" wrapText="1"/>
    </xf>
    <xf numFmtId="0" fontId="23" fillId="30" borderId="0" xfId="0" applyFont="1" applyFill="1" applyAlignment="1">
      <alignment horizontal="left" vertical="center" wrapText="1"/>
    </xf>
    <xf numFmtId="0" fontId="22" fillId="0" borderId="10" xfId="1" applyFont="1" applyFill="1" applyBorder="1" applyAlignment="1">
      <alignment horizontal="justify" vertical="center" wrapText="1"/>
    </xf>
    <xf numFmtId="0" fontId="21" fillId="30" borderId="0" xfId="0" applyFont="1" applyFill="1" applyAlignment="1">
      <alignment horizontal="left"/>
    </xf>
    <xf numFmtId="0" fontId="21" fillId="30" borderId="0" xfId="0" applyFont="1" applyFill="1" applyAlignment="1">
      <alignment horizontal="center" vertical="center"/>
    </xf>
    <xf numFmtId="49" fontId="20" fillId="0" borderId="10" xfId="0" applyNumberFormat="1" applyFont="1" applyBorder="1" applyAlignment="1">
      <alignment horizontal="center" vertical="center" wrapText="1"/>
    </xf>
    <xf numFmtId="49" fontId="36" fillId="0" borderId="10" xfId="0" applyNumberFormat="1" applyFont="1" applyBorder="1" applyAlignment="1">
      <alignment horizontal="center" vertical="center" wrapText="1"/>
    </xf>
    <xf numFmtId="167" fontId="22" fillId="30" borderId="10" xfId="46" applyNumberFormat="1" applyFont="1" applyFill="1" applyBorder="1" applyAlignment="1">
      <alignment vertical="center" wrapText="1"/>
    </xf>
    <xf numFmtId="0" fontId="27" fillId="26" borderId="27" xfId="0" applyFont="1" applyFill="1" applyBorder="1" applyAlignment="1">
      <alignment horizontal="center" vertical="center" wrapText="1"/>
    </xf>
    <xf numFmtId="0" fontId="32" fillId="26" borderId="0" xfId="0" applyFont="1" applyFill="1" applyAlignment="1">
      <alignment horizontal="left" vertical="center" wrapText="1"/>
    </xf>
    <xf numFmtId="0" fontId="21" fillId="0" borderId="16"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22" xfId="0" applyFont="1" applyBorder="1" applyAlignment="1">
      <alignment horizontal="center" vertical="center" wrapText="1"/>
    </xf>
    <xf numFmtId="0" fontId="27" fillId="27" borderId="24" xfId="0" applyFont="1" applyFill="1" applyBorder="1" applyAlignment="1">
      <alignment horizontal="center" vertical="center"/>
    </xf>
    <xf numFmtId="0" fontId="27" fillId="27" borderId="19" xfId="0" applyFont="1" applyFill="1" applyBorder="1" applyAlignment="1">
      <alignment horizontal="center" vertical="center"/>
    </xf>
    <xf numFmtId="0" fontId="27" fillId="27" borderId="20" xfId="0" applyFont="1" applyFill="1" applyBorder="1" applyAlignment="1">
      <alignment horizontal="center" vertical="center"/>
    </xf>
    <xf numFmtId="0" fontId="27" fillId="27" borderId="24" xfId="0" applyFont="1" applyFill="1" applyBorder="1" applyAlignment="1">
      <alignment horizontal="left" vertical="center" wrapText="1"/>
    </xf>
    <xf numFmtId="0" fontId="27" fillId="27" borderId="19" xfId="0" applyFont="1" applyFill="1" applyBorder="1" applyAlignment="1">
      <alignment horizontal="left" vertical="center" wrapText="1"/>
    </xf>
    <xf numFmtId="0" fontId="27" fillId="27" borderId="20" xfId="0" applyFont="1" applyFill="1" applyBorder="1" applyAlignment="1">
      <alignment horizontal="left" vertical="center" wrapText="1"/>
    </xf>
    <xf numFmtId="0" fontId="27" fillId="27" borderId="16" xfId="0" applyFont="1" applyFill="1" applyBorder="1" applyAlignment="1">
      <alignment horizontal="center" vertical="center"/>
    </xf>
    <xf numFmtId="0" fontId="27" fillId="27" borderId="15" xfId="0" applyFont="1" applyFill="1" applyBorder="1" applyAlignment="1">
      <alignment horizontal="center" vertical="center"/>
    </xf>
    <xf numFmtId="0" fontId="27" fillId="27" borderId="22" xfId="0" applyFont="1" applyFill="1" applyBorder="1" applyAlignment="1">
      <alignment horizontal="center" vertical="center"/>
    </xf>
    <xf numFmtId="0" fontId="23" fillId="0" borderId="15" xfId="1" applyFont="1" applyFill="1" applyBorder="1" applyAlignment="1">
      <alignment horizontal="center" vertical="center" wrapText="1"/>
    </xf>
    <xf numFmtId="0" fontId="23" fillId="0" borderId="22" xfId="1" applyFont="1" applyFill="1" applyBorder="1" applyAlignment="1">
      <alignment horizontal="center" vertical="center" wrapText="1"/>
    </xf>
    <xf numFmtId="164" fontId="23" fillId="30" borderId="0" xfId="0" applyNumberFormat="1" applyFont="1" applyFill="1" applyAlignment="1">
      <alignment horizontal="left"/>
    </xf>
    <xf numFmtId="0" fontId="23" fillId="30" borderId="0" xfId="0" applyFont="1" applyFill="1" applyAlignment="1">
      <alignment horizontal="left"/>
    </xf>
    <xf numFmtId="0" fontId="21" fillId="30" borderId="0" xfId="0" applyFont="1" applyFill="1" applyAlignment="1">
      <alignment horizontal="center" vertical="center"/>
    </xf>
    <xf numFmtId="0" fontId="23" fillId="30" borderId="0" xfId="0" applyFont="1" applyFill="1" applyAlignment="1">
      <alignment horizontal="left" vertical="center" wrapText="1"/>
    </xf>
    <xf numFmtId="0" fontId="27" fillId="28" borderId="10" xfId="0" applyFont="1" applyFill="1" applyBorder="1" applyAlignment="1">
      <alignment horizontal="center" vertical="center"/>
    </xf>
    <xf numFmtId="0" fontId="28" fillId="24" borderId="10" xfId="38" applyFont="1" applyFill="1" applyBorder="1" applyAlignment="1">
      <alignment horizontal="center" vertical="center" wrapText="1"/>
    </xf>
    <xf numFmtId="0" fontId="28" fillId="24" borderId="10" xfId="38" applyFont="1" applyFill="1" applyBorder="1" applyAlignment="1">
      <alignment horizontal="justify" vertical="center" wrapText="1"/>
    </xf>
    <xf numFmtId="0" fontId="28" fillId="24" borderId="16" xfId="38" applyFont="1" applyFill="1" applyBorder="1" applyAlignment="1">
      <alignment horizontal="center" vertical="center" wrapText="1"/>
    </xf>
    <xf numFmtId="0" fontId="28" fillId="24" borderId="22" xfId="38" applyFont="1" applyFill="1" applyBorder="1" applyAlignment="1">
      <alignment horizontal="center" vertical="center" wrapText="1"/>
    </xf>
    <xf numFmtId="0" fontId="23" fillId="29" borderId="30" xfId="38" applyFont="1" applyFill="1" applyBorder="1" applyAlignment="1">
      <alignment horizontal="left" vertical="center" wrapText="1"/>
    </xf>
    <xf numFmtId="0" fontId="23" fillId="29" borderId="31" xfId="38" applyFont="1" applyFill="1" applyBorder="1" applyAlignment="1">
      <alignment horizontal="left" vertical="center" wrapText="1"/>
    </xf>
    <xf numFmtId="0" fontId="28" fillId="24" borderId="10" xfId="38" applyFont="1" applyFill="1" applyBorder="1" applyAlignment="1">
      <alignment horizontal="center" vertical="center"/>
    </xf>
    <xf numFmtId="0" fontId="27" fillId="24" borderId="10" xfId="38" applyFont="1" applyFill="1" applyBorder="1" applyAlignment="1">
      <alignment horizontal="center" vertical="center" wrapText="1"/>
    </xf>
    <xf numFmtId="0" fontId="27" fillId="25" borderId="10" xfId="0" applyFont="1" applyFill="1" applyBorder="1" applyAlignment="1">
      <alignment horizontal="center" vertical="center"/>
    </xf>
    <xf numFmtId="0" fontId="22" fillId="0" borderId="10" xfId="1" applyFont="1" applyFill="1" applyBorder="1" applyAlignment="1">
      <alignment horizontal="justify" vertical="center" wrapText="1"/>
    </xf>
    <xf numFmtId="0" fontId="20" fillId="0" borderId="10" xfId="0" applyFont="1" applyBorder="1" applyAlignment="1">
      <alignment horizontal="justify" vertical="center" wrapText="1"/>
    </xf>
    <xf numFmtId="0" fontId="22" fillId="0" borderId="16" xfId="0" applyFont="1" applyBorder="1" applyAlignment="1">
      <alignment horizontal="justify" vertical="center" wrapText="1"/>
    </xf>
    <xf numFmtId="0" fontId="22" fillId="0" borderId="15" xfId="0" applyFont="1" applyBorder="1" applyAlignment="1">
      <alignment horizontal="justify" vertical="center" wrapText="1"/>
    </xf>
    <xf numFmtId="0" fontId="22" fillId="0" borderId="22" xfId="0" applyFont="1" applyBorder="1" applyAlignment="1">
      <alignment horizontal="justify" vertical="center" wrapText="1"/>
    </xf>
    <xf numFmtId="0" fontId="21" fillId="30" borderId="0" xfId="0" applyFont="1" applyFill="1" applyAlignment="1">
      <alignment horizontal="left"/>
    </xf>
    <xf numFmtId="0" fontId="27" fillId="25" borderId="16" xfId="0" applyFont="1" applyFill="1" applyBorder="1" applyAlignment="1">
      <alignment horizontal="center" vertical="center" wrapText="1"/>
    </xf>
    <xf numFmtId="0" fontId="27" fillId="25" borderId="15" xfId="0" applyFont="1" applyFill="1" applyBorder="1" applyAlignment="1">
      <alignment horizontal="center" vertical="center" wrapText="1"/>
    </xf>
    <xf numFmtId="0" fontId="27" fillId="25" borderId="22" xfId="0" applyFont="1" applyFill="1" applyBorder="1" applyAlignment="1">
      <alignment horizontal="center" vertical="center" wrapText="1"/>
    </xf>
    <xf numFmtId="0" fontId="21" fillId="0" borderId="28" xfId="0" applyFont="1" applyBorder="1" applyAlignment="1">
      <alignment horizontal="justify" vertical="center" wrapText="1"/>
    </xf>
    <xf numFmtId="0" fontId="21" fillId="0" borderId="29" xfId="0" applyFont="1" applyBorder="1" applyAlignment="1">
      <alignment horizontal="justify" vertical="center" wrapText="1"/>
    </xf>
    <xf numFmtId="0" fontId="20" fillId="0" borderId="28" xfId="0" applyFont="1" applyBorder="1" applyAlignment="1">
      <alignment horizontal="justify" vertical="center" wrapText="1"/>
    </xf>
    <xf numFmtId="0" fontId="20" fillId="0" borderId="29" xfId="0" applyFont="1" applyBorder="1" applyAlignment="1">
      <alignment horizontal="justify" vertical="center" wrapText="1"/>
    </xf>
    <xf numFmtId="0" fontId="23" fillId="0" borderId="0" xfId="38" applyFont="1" applyFill="1" applyBorder="1" applyAlignment="1">
      <alignment horizontal="center" vertical="center" wrapText="1"/>
    </xf>
    <xf numFmtId="0" fontId="21" fillId="0" borderId="28" xfId="0" applyFont="1" applyBorder="1" applyAlignment="1">
      <alignment horizontal="center" vertical="center" wrapText="1"/>
    </xf>
    <xf numFmtId="0" fontId="21" fillId="0" borderId="29" xfId="0" applyFont="1" applyBorder="1" applyAlignment="1">
      <alignment horizontal="center" vertical="center" wrapText="1"/>
    </xf>
  </cellXfs>
  <cellStyles count="4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Calculation 2" xfId="27" xr:uid="{00000000-0005-0000-0000-000019000000}"/>
    <cellStyle name="Check Cell 2" xfId="28" xr:uid="{00000000-0005-0000-0000-00001A000000}"/>
    <cellStyle name="Comma" xfId="46" builtinId="3"/>
    <cellStyle name="Currency" xfId="47" builtinId="4"/>
    <cellStyle name="Explanatory Text 2" xfId="29" xr:uid="{00000000-0005-0000-0000-00001B000000}"/>
    <cellStyle name="Good 2" xfId="30" xr:uid="{00000000-0005-0000-0000-00001C000000}"/>
    <cellStyle name="Heading 1 2" xfId="31" xr:uid="{00000000-0005-0000-0000-00001D000000}"/>
    <cellStyle name="Heading 2 2" xfId="32" xr:uid="{00000000-0005-0000-0000-00001E000000}"/>
    <cellStyle name="Heading 3 2" xfId="33" xr:uid="{00000000-0005-0000-0000-00001F000000}"/>
    <cellStyle name="Heading 4 2" xfId="34" xr:uid="{00000000-0005-0000-0000-000020000000}"/>
    <cellStyle name="Input 2" xfId="35" xr:uid="{00000000-0005-0000-0000-000021000000}"/>
    <cellStyle name="Linked Cell 2" xfId="36" xr:uid="{00000000-0005-0000-0000-000022000000}"/>
    <cellStyle name="Neutral 2" xfId="37" xr:uid="{00000000-0005-0000-0000-000024000000}"/>
    <cellStyle name="Normal" xfId="0" builtinId="0"/>
    <cellStyle name="Normal 2" xfId="38" xr:uid="{00000000-0005-0000-0000-000026000000}"/>
    <cellStyle name="Normal 2 2" xfId="44" xr:uid="{00000000-0005-0000-0000-000027000000}"/>
    <cellStyle name="Normal 3" xfId="1" xr:uid="{00000000-0005-0000-0000-000028000000}"/>
    <cellStyle name="Note 2" xfId="39" xr:uid="{00000000-0005-0000-0000-000029000000}"/>
    <cellStyle name="Note 2 2" xfId="45" xr:uid="{00000000-0005-0000-0000-00002A000000}"/>
    <cellStyle name="Output 2" xfId="40" xr:uid="{00000000-0005-0000-0000-00002B000000}"/>
    <cellStyle name="Percent" xfId="48" builtinId="5"/>
    <cellStyle name="Title 2" xfId="41" xr:uid="{00000000-0005-0000-0000-00002D000000}"/>
    <cellStyle name="Total 2" xfId="42" xr:uid="{00000000-0005-0000-0000-00002E000000}"/>
    <cellStyle name="Warning Text 2" xfId="43" xr:uid="{00000000-0005-0000-0000-000030000000}"/>
  </cellStyles>
  <dxfs count="0"/>
  <tableStyles count="0" defaultTableStyle="TableStyleMedium9"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A-IN&#205;CIO'!A1"/><Relationship Id="rId5" Type="http://schemas.openxmlformats.org/officeDocument/2006/relationships/image" Target="cid:image003.png@01D0779C.E4C95E30" TargetMode="Externa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IN&#205;CIO'!A1"/></Relationships>
</file>

<file path=xl/drawings/drawing1.xml><?xml version="1.0" encoding="utf-8"?>
<xdr:wsDr xmlns:xdr="http://schemas.openxmlformats.org/drawingml/2006/spreadsheetDrawing" xmlns:a="http://schemas.openxmlformats.org/drawingml/2006/main">
  <xdr:twoCellAnchor editAs="oneCell">
    <xdr:from>
      <xdr:col>10</xdr:col>
      <xdr:colOff>237567</xdr:colOff>
      <xdr:row>5</xdr:row>
      <xdr:rowOff>65995</xdr:rowOff>
    </xdr:from>
    <xdr:to>
      <xdr:col>11</xdr:col>
      <xdr:colOff>456455</xdr:colOff>
      <xdr:row>7</xdr:row>
      <xdr:rowOff>127119</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25567717" y="1050245"/>
          <a:ext cx="2142938" cy="454824"/>
        </a:xfrm>
        <a:prstGeom prst="rect">
          <a:avLst/>
        </a:prstGeom>
      </xdr:spPr>
    </xdr:pic>
    <xdr:clientData/>
  </xdr:twoCellAnchor>
  <xdr:twoCellAnchor editAs="oneCell">
    <xdr:from>
      <xdr:col>12</xdr:col>
      <xdr:colOff>424688</xdr:colOff>
      <xdr:row>5</xdr:row>
      <xdr:rowOff>79560</xdr:rowOff>
    </xdr:from>
    <xdr:to>
      <xdr:col>12</xdr:col>
      <xdr:colOff>607558</xdr:colOff>
      <xdr:row>7</xdr:row>
      <xdr:rowOff>163921</xdr:rowOff>
    </xdr:to>
    <xdr:pic>
      <xdr:nvPicPr>
        <xdr:cNvPr id="3" name="Imagem 3">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3" cstate="screen">
          <a:extLst>
            <a:ext uri="{28A0092B-C50C-407E-A947-70E740481C1C}">
              <a14:useLocalDpi xmlns:a14="http://schemas.microsoft.com/office/drawing/2010/main"/>
            </a:ext>
          </a:extLst>
        </a:blip>
        <a:stretch>
          <a:fillRect/>
        </a:stretch>
      </xdr:blipFill>
      <xdr:spPr>
        <a:xfrm>
          <a:off x="28009088" y="1063810"/>
          <a:ext cx="398770" cy="478061"/>
        </a:xfrm>
        <a:prstGeom prst="rect">
          <a:avLst/>
        </a:prstGeom>
      </xdr:spPr>
    </xdr:pic>
    <xdr:clientData/>
  </xdr:twoCellAnchor>
  <xdr:twoCellAnchor>
    <xdr:from>
      <xdr:col>0</xdr:col>
      <xdr:colOff>0</xdr:colOff>
      <xdr:row>2</xdr:row>
      <xdr:rowOff>0</xdr:rowOff>
    </xdr:from>
    <xdr:to>
      <xdr:col>0</xdr:col>
      <xdr:colOff>1200150</xdr:colOff>
      <xdr:row>4</xdr:row>
      <xdr:rowOff>114300</xdr:rowOff>
    </xdr:to>
    <xdr:pic>
      <xdr:nvPicPr>
        <xdr:cNvPr id="4" name="Picture 3" descr="cid:image003.png@01D0779C.E4C95E30">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4" r:link="rId5" cstate="print">
          <a:extLst>
            <a:ext uri="{28A0092B-C50C-407E-A947-70E740481C1C}">
              <a14:useLocalDpi xmlns:a14="http://schemas.microsoft.com/office/drawing/2010/main" val="0"/>
            </a:ext>
          </a:extLst>
        </a:blip>
        <a:srcRect/>
        <a:stretch>
          <a:fillRect/>
        </a:stretch>
      </xdr:blipFill>
      <xdr:spPr bwMode="auto">
        <a:xfrm>
          <a:off x="0" y="393700"/>
          <a:ext cx="1200150" cy="50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237567</xdr:colOff>
      <xdr:row>1</xdr:row>
      <xdr:rowOff>65995</xdr:rowOff>
    </xdr:from>
    <xdr:to>
      <xdr:col>11</xdr:col>
      <xdr:colOff>456455</xdr:colOff>
      <xdr:row>3</xdr:row>
      <xdr:rowOff>127119</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25567717" y="1050245"/>
          <a:ext cx="2142938" cy="4548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spez/Dropbox/BID%20JOAO%20PESSOA/OR&#199;AMENTO%20PROGRAMA/PEP%20JO&#195;O%20PESSOA_02_05_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drigo/Downloads/BR-L1421%20-%20PAI%20Vr%2002.05.2017%20(F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spez/Dropbox/BID%20JOAO%20PESSOA/OR&#199;AMENTO%20PROGRAMA/OR&#199;AMENTO%20JO&#195;O%20PESSOA_17_05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cit e atendimento"/>
      <sheetName val="Exemplo preenchimento"/>
      <sheetName val="modificado"/>
      <sheetName val="modificado (2)"/>
      <sheetName val="modificado (3)"/>
      <sheetName val="preliminar costos"/>
      <sheetName val="Sheet1"/>
      <sheetName val="ORÇAMENTO PROGRAMA"/>
      <sheetName val="Plan1"/>
    </sheetNames>
    <sheetDataSet>
      <sheetData sheetId="0"/>
      <sheetData sheetId="1"/>
      <sheetData sheetId="2"/>
      <sheetData sheetId="3"/>
      <sheetData sheetId="4"/>
      <sheetData sheetId="5"/>
      <sheetData sheetId="6"/>
      <sheetData sheetId="7">
        <row r="9">
          <cell r="H9">
            <v>60201555</v>
          </cell>
        </row>
        <row r="36">
          <cell r="F36">
            <v>3500000</v>
          </cell>
        </row>
        <row r="38">
          <cell r="F38">
            <v>1500000</v>
          </cell>
        </row>
        <row r="40">
          <cell r="F40">
            <v>1000000</v>
          </cell>
        </row>
        <row r="42">
          <cell r="F42">
            <v>2000000</v>
          </cell>
        </row>
        <row r="44">
          <cell r="F44">
            <v>750000</v>
          </cell>
        </row>
        <row r="46">
          <cell r="F46">
            <v>750000</v>
          </cell>
        </row>
        <row r="48">
          <cell r="H48">
            <v>71912800</v>
          </cell>
        </row>
        <row r="56">
          <cell r="G56">
            <v>13722800</v>
          </cell>
        </row>
        <row r="108">
          <cell r="F108">
            <v>16000000</v>
          </cell>
        </row>
        <row r="111">
          <cell r="F111">
            <v>5000000</v>
          </cell>
        </row>
        <row r="113">
          <cell r="F113">
            <v>300000</v>
          </cell>
        </row>
        <row r="115">
          <cell r="F115">
            <v>3500000</v>
          </cell>
        </row>
        <row r="116">
          <cell r="F116">
            <v>5000000</v>
          </cell>
        </row>
        <row r="117">
          <cell r="F117">
            <v>4000000</v>
          </cell>
        </row>
        <row r="118">
          <cell r="F118">
            <v>2000000</v>
          </cell>
        </row>
        <row r="120">
          <cell r="F120">
            <v>960000</v>
          </cell>
        </row>
        <row r="121">
          <cell r="F121">
            <v>1440000</v>
          </cell>
        </row>
        <row r="122">
          <cell r="F122">
            <v>1440000</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apa"/>
      <sheetName val="2_Comp e Produtos"/>
      <sheetName val="3_GESTÃO PÚBLICA MODERNA "/>
      <sheetName val="4_Consolidação Tipo Recurso"/>
      <sheetName val="5_Cronograma Financeiro"/>
      <sheetName val="6_Distribuição por Fonte"/>
      <sheetName val="7_POA  18 meses"/>
      <sheetName val="8_Programação Desembolso"/>
    </sheetNames>
    <sheetDataSet>
      <sheetData sheetId="0" refreshError="1"/>
      <sheetData sheetId="1"/>
      <sheetData sheetId="2">
        <row r="29">
          <cell r="G29">
            <v>375000</v>
          </cell>
        </row>
        <row r="30">
          <cell r="G30">
            <v>250000</v>
          </cell>
        </row>
      </sheetData>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cit e atendimento"/>
      <sheetName val="Exemplo preenchimento"/>
      <sheetName val="modificado"/>
      <sheetName val="modificado (2)"/>
      <sheetName val="modificado (3)"/>
      <sheetName val="preliminar costos"/>
      <sheetName val="Sheet1"/>
      <sheetName val="ORÇAMENTO PROGRAMA US$"/>
      <sheetName val="ORÇAMENTO PROGRAMA"/>
    </sheetNames>
    <sheetDataSet>
      <sheetData sheetId="0"/>
      <sheetData sheetId="1"/>
      <sheetData sheetId="2"/>
      <sheetData sheetId="3"/>
      <sheetData sheetId="4"/>
      <sheetData sheetId="5"/>
      <sheetData sheetId="6"/>
      <sheetData sheetId="7">
        <row r="83">
          <cell r="C83">
            <v>425000</v>
          </cell>
        </row>
        <row r="88">
          <cell r="C88">
            <v>312500</v>
          </cell>
        </row>
        <row r="89">
          <cell r="C89">
            <v>400000</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61"/>
  <sheetViews>
    <sheetView zoomScale="85" zoomScaleNormal="85" workbookViewId="0">
      <selection activeCell="F19" sqref="F19"/>
    </sheetView>
  </sheetViews>
  <sheetFormatPr defaultColWidth="9.140625" defaultRowHeight="15" x14ac:dyDescent="0.25"/>
  <cols>
    <col min="1" max="1" width="20.85546875" style="37" bestFit="1" customWidth="1"/>
    <col min="2" max="2" width="62.42578125" style="37" customWidth="1"/>
    <col min="3" max="3" width="57.140625" style="37" customWidth="1"/>
    <col min="4" max="4" width="9.140625" style="37"/>
    <col min="5" max="5" width="14.140625" style="37" customWidth="1"/>
    <col min="6" max="6" width="18" style="37" customWidth="1"/>
    <col min="7" max="7" width="78.5703125" style="37" customWidth="1"/>
    <col min="8" max="16384" width="9.140625" style="37"/>
  </cols>
  <sheetData>
    <row r="1" spans="1:3" ht="15" customHeight="1" x14ac:dyDescent="0.25"/>
    <row r="2" spans="1:3" ht="15" customHeight="1" x14ac:dyDescent="0.25"/>
    <row r="3" spans="1:3" ht="15" customHeight="1" x14ac:dyDescent="0.25"/>
    <row r="4" spans="1:3" ht="67.5" customHeight="1" x14ac:dyDescent="0.25">
      <c r="A4" s="148" t="s">
        <v>64</v>
      </c>
      <c r="B4" s="148"/>
      <c r="C4" s="148"/>
    </row>
    <row r="6" spans="1:3" ht="14.45" thickBot="1" x14ac:dyDescent="0.3"/>
    <row r="7" spans="1:3" ht="16.5" thickBot="1" x14ac:dyDescent="0.3">
      <c r="A7" s="38"/>
      <c r="B7" s="39" t="s">
        <v>60</v>
      </c>
      <c r="C7" s="38"/>
    </row>
    <row r="8" spans="1:3" ht="78" customHeight="1" x14ac:dyDescent="0.25">
      <c r="A8" s="40" t="s">
        <v>59</v>
      </c>
      <c r="B8" s="41" t="s">
        <v>117</v>
      </c>
      <c r="C8" s="38"/>
    </row>
    <row r="9" spans="1:3" ht="60.75" customHeight="1" x14ac:dyDescent="0.25">
      <c r="A9" s="42" t="s">
        <v>61</v>
      </c>
      <c r="B9" s="43" t="s">
        <v>118</v>
      </c>
      <c r="C9" s="38"/>
    </row>
    <row r="10" spans="1:3" ht="13.9" x14ac:dyDescent="0.25">
      <c r="A10" s="44"/>
      <c r="B10" s="45"/>
      <c r="C10" s="38"/>
    </row>
    <row r="11" spans="1:3" ht="14.45" thickBot="1" x14ac:dyDescent="0.3">
      <c r="A11" s="46"/>
      <c r="B11" s="47"/>
      <c r="C11" s="38"/>
    </row>
    <row r="12" spans="1:3" s="49" customFormat="1" ht="16.5" thickBot="1" x14ac:dyDescent="0.3">
      <c r="A12" s="3"/>
      <c r="B12" s="39" t="s">
        <v>63</v>
      </c>
      <c r="C12" s="48"/>
    </row>
    <row r="13" spans="1:3" ht="31.5" x14ac:dyDescent="0.25">
      <c r="A13" s="50" t="s">
        <v>119</v>
      </c>
      <c r="B13" s="51" t="s">
        <v>62</v>
      </c>
      <c r="C13" s="38"/>
    </row>
    <row r="14" spans="1:3" ht="16.5" thickBot="1" x14ac:dyDescent="0.3">
      <c r="A14" s="52" t="s">
        <v>23</v>
      </c>
      <c r="B14" s="53" t="s">
        <v>120</v>
      </c>
      <c r="C14" s="38"/>
    </row>
    <row r="15" spans="1:3" ht="16.5" thickBot="1" x14ac:dyDescent="0.3">
      <c r="A15" s="3"/>
      <c r="B15" s="3"/>
      <c r="C15" s="38"/>
    </row>
    <row r="16" spans="1:3" ht="16.5" thickBot="1" x14ac:dyDescent="0.3">
      <c r="A16" s="3"/>
      <c r="B16" s="39" t="s">
        <v>65</v>
      </c>
      <c r="C16" s="38"/>
    </row>
    <row r="17" spans="1:3" ht="15.75" x14ac:dyDescent="0.25">
      <c r="A17" s="152" t="s">
        <v>121</v>
      </c>
      <c r="B17" s="54" t="s">
        <v>4</v>
      </c>
      <c r="C17" s="38"/>
    </row>
    <row r="18" spans="1:3" ht="15.75" customHeight="1" x14ac:dyDescent="0.25">
      <c r="A18" s="153"/>
      <c r="B18" s="55" t="s">
        <v>2</v>
      </c>
      <c r="C18" s="38"/>
    </row>
    <row r="19" spans="1:3" ht="16.5" thickBot="1" x14ac:dyDescent="0.3">
      <c r="A19" s="154"/>
      <c r="B19" s="56" t="s">
        <v>3</v>
      </c>
      <c r="C19" s="38"/>
    </row>
    <row r="20" spans="1:3" ht="16.5" thickBot="1" x14ac:dyDescent="0.3">
      <c r="A20" s="3"/>
      <c r="B20" s="3"/>
      <c r="C20" s="38"/>
    </row>
    <row r="21" spans="1:3" ht="16.5" thickBot="1" x14ac:dyDescent="0.3">
      <c r="A21" s="57"/>
      <c r="B21" s="39" t="s">
        <v>65</v>
      </c>
      <c r="C21" s="38"/>
    </row>
    <row r="22" spans="1:3" ht="15.75" x14ac:dyDescent="0.25">
      <c r="A22" s="155" t="s">
        <v>15</v>
      </c>
      <c r="B22" s="54" t="s">
        <v>1</v>
      </c>
      <c r="C22" s="38"/>
    </row>
    <row r="23" spans="1:3" ht="15.75" x14ac:dyDescent="0.25">
      <c r="A23" s="156"/>
      <c r="B23" s="55" t="s">
        <v>58</v>
      </c>
      <c r="C23" s="38"/>
    </row>
    <row r="24" spans="1:3" ht="15.75" x14ac:dyDescent="0.25">
      <c r="A24" s="156"/>
      <c r="B24" s="55" t="s">
        <v>38</v>
      </c>
      <c r="C24" s="38"/>
    </row>
    <row r="25" spans="1:3" ht="15.75" x14ac:dyDescent="0.25">
      <c r="A25" s="156"/>
      <c r="B25" s="55" t="s">
        <v>6</v>
      </c>
      <c r="C25" s="38"/>
    </row>
    <row r="26" spans="1:3" ht="15.75" x14ac:dyDescent="0.25">
      <c r="A26" s="156"/>
      <c r="B26" s="55" t="s">
        <v>67</v>
      </c>
      <c r="C26" s="38"/>
    </row>
    <row r="27" spans="1:3" ht="15.75" x14ac:dyDescent="0.25">
      <c r="A27" s="156"/>
      <c r="B27" s="55" t="s">
        <v>53</v>
      </c>
      <c r="C27" s="38"/>
    </row>
    <row r="28" spans="1:3" ht="15" customHeight="1" x14ac:dyDescent="0.25">
      <c r="A28" s="156"/>
      <c r="B28" s="55" t="s">
        <v>17</v>
      </c>
      <c r="C28" s="38"/>
    </row>
    <row r="29" spans="1:3" ht="16.5" thickBot="1" x14ac:dyDescent="0.3">
      <c r="A29" s="157"/>
      <c r="B29" s="58" t="s">
        <v>66</v>
      </c>
      <c r="C29" s="38"/>
    </row>
    <row r="30" spans="1:3" ht="15.75" thickBot="1" x14ac:dyDescent="0.3">
      <c r="A30" s="38"/>
      <c r="B30" s="38"/>
      <c r="C30" s="38"/>
    </row>
    <row r="31" spans="1:3" ht="16.5" thickBot="1" x14ac:dyDescent="0.3">
      <c r="A31" s="3"/>
      <c r="B31" s="39" t="s">
        <v>22</v>
      </c>
      <c r="C31" s="39" t="s">
        <v>21</v>
      </c>
    </row>
    <row r="32" spans="1:3" ht="15.75" x14ac:dyDescent="0.25">
      <c r="A32" s="158" t="s">
        <v>57</v>
      </c>
      <c r="B32" s="161" t="s">
        <v>68</v>
      </c>
      <c r="C32" s="59" t="s">
        <v>29</v>
      </c>
    </row>
    <row r="33" spans="1:3" ht="15.75" x14ac:dyDescent="0.25">
      <c r="A33" s="159"/>
      <c r="B33" s="161"/>
      <c r="C33" s="60" t="s">
        <v>30</v>
      </c>
    </row>
    <row r="34" spans="1:3" ht="15.75" x14ac:dyDescent="0.25">
      <c r="A34" s="159"/>
      <c r="B34" s="161"/>
      <c r="C34" s="60" t="s">
        <v>14</v>
      </c>
    </row>
    <row r="35" spans="1:3" ht="15.75" x14ac:dyDescent="0.25">
      <c r="A35" s="159"/>
      <c r="B35" s="161"/>
      <c r="C35" s="60" t="s">
        <v>31</v>
      </c>
    </row>
    <row r="36" spans="1:3" ht="15.75" x14ac:dyDescent="0.25">
      <c r="A36" s="159"/>
      <c r="B36" s="161"/>
      <c r="C36" s="60" t="s">
        <v>34</v>
      </c>
    </row>
    <row r="37" spans="1:3" ht="15.75" x14ac:dyDescent="0.25">
      <c r="A37" s="159"/>
      <c r="B37" s="161"/>
      <c r="C37" s="60" t="s">
        <v>32</v>
      </c>
    </row>
    <row r="38" spans="1:3" ht="15.75" x14ac:dyDescent="0.25">
      <c r="A38" s="159"/>
      <c r="B38" s="162"/>
      <c r="C38" s="60" t="s">
        <v>33</v>
      </c>
    </row>
    <row r="39" spans="1:3" ht="15.75" x14ac:dyDescent="0.25">
      <c r="A39" s="159"/>
      <c r="B39" s="149" t="s">
        <v>56</v>
      </c>
      <c r="C39" s="60" t="s">
        <v>35</v>
      </c>
    </row>
    <row r="40" spans="1:3" ht="15.75" x14ac:dyDescent="0.25">
      <c r="A40" s="159"/>
      <c r="B40" s="150"/>
      <c r="C40" s="60" t="s">
        <v>36</v>
      </c>
    </row>
    <row r="41" spans="1:3" ht="15.75" x14ac:dyDescent="0.25">
      <c r="A41" s="159"/>
      <c r="B41" s="150"/>
      <c r="C41" s="60" t="s">
        <v>37</v>
      </c>
    </row>
    <row r="42" spans="1:3" ht="15.75" x14ac:dyDescent="0.25">
      <c r="A42" s="159"/>
      <c r="B42" s="150"/>
      <c r="C42" s="60" t="s">
        <v>31</v>
      </c>
    </row>
    <row r="43" spans="1:3" ht="15.75" x14ac:dyDescent="0.25">
      <c r="A43" s="159"/>
      <c r="B43" s="150"/>
      <c r="C43" s="60" t="s">
        <v>34</v>
      </c>
    </row>
    <row r="44" spans="1:3" ht="15.75" x14ac:dyDescent="0.25">
      <c r="A44" s="159"/>
      <c r="B44" s="150"/>
      <c r="C44" s="60" t="s">
        <v>122</v>
      </c>
    </row>
    <row r="45" spans="1:3" ht="15.75" x14ac:dyDescent="0.25">
      <c r="A45" s="159"/>
      <c r="B45" s="150"/>
      <c r="C45" s="60" t="s">
        <v>79</v>
      </c>
    </row>
    <row r="46" spans="1:3" ht="15.75" x14ac:dyDescent="0.25">
      <c r="A46" s="159"/>
      <c r="B46" s="150"/>
      <c r="C46" s="60" t="s">
        <v>55</v>
      </c>
    </row>
    <row r="47" spans="1:3" ht="15.75" x14ac:dyDescent="0.25">
      <c r="A47" s="159"/>
      <c r="B47" s="150"/>
      <c r="C47" s="60" t="s">
        <v>5</v>
      </c>
    </row>
    <row r="48" spans="1:3" ht="15.75" x14ac:dyDescent="0.25">
      <c r="A48" s="159"/>
      <c r="B48" s="151"/>
      <c r="C48" s="60" t="s">
        <v>13</v>
      </c>
    </row>
    <row r="49" spans="1:3" ht="15.75" x14ac:dyDescent="0.25">
      <c r="A49" s="159"/>
      <c r="B49" s="149" t="s">
        <v>16</v>
      </c>
      <c r="C49" s="60" t="s">
        <v>69</v>
      </c>
    </row>
    <row r="50" spans="1:3" ht="15.75" x14ac:dyDescent="0.25">
      <c r="A50" s="159"/>
      <c r="B50" s="150"/>
      <c r="C50" s="60" t="s">
        <v>31</v>
      </c>
    </row>
    <row r="51" spans="1:3" ht="15.75" x14ac:dyDescent="0.25">
      <c r="A51" s="160"/>
      <c r="B51" s="151"/>
      <c r="C51" s="60" t="s">
        <v>34</v>
      </c>
    </row>
    <row r="52" spans="1:3" x14ac:dyDescent="0.25">
      <c r="C52" s="61"/>
    </row>
    <row r="53" spans="1:3" ht="16.5" thickBot="1" x14ac:dyDescent="0.3">
      <c r="A53" s="3"/>
      <c r="B53" s="3"/>
      <c r="C53" s="61"/>
    </row>
    <row r="54" spans="1:3" ht="16.5" thickBot="1" x14ac:dyDescent="0.3">
      <c r="A54" s="3"/>
      <c r="B54" s="39" t="s">
        <v>40</v>
      </c>
    </row>
    <row r="55" spans="1:3" ht="15.6" customHeight="1" x14ac:dyDescent="0.25">
      <c r="A55" s="147" t="s">
        <v>124</v>
      </c>
      <c r="B55" s="59" t="s">
        <v>39</v>
      </c>
    </row>
    <row r="56" spans="1:3" ht="15.75" x14ac:dyDescent="0.25">
      <c r="A56" s="147"/>
      <c r="B56" s="60" t="s">
        <v>70</v>
      </c>
    </row>
    <row r="57" spans="1:3" ht="15.75" x14ac:dyDescent="0.25">
      <c r="A57" s="147"/>
      <c r="B57" s="60" t="s">
        <v>71</v>
      </c>
    </row>
    <row r="58" spans="1:3" ht="15.75" x14ac:dyDescent="0.25">
      <c r="A58" s="147"/>
      <c r="B58" s="60" t="s">
        <v>123</v>
      </c>
    </row>
    <row r="59" spans="1:3" ht="15.75" x14ac:dyDescent="0.25">
      <c r="A59" s="147"/>
      <c r="B59" s="60" t="s">
        <v>72</v>
      </c>
    </row>
    <row r="60" spans="1:3" ht="15.75" x14ac:dyDescent="0.25">
      <c r="A60" s="147"/>
      <c r="B60" s="60" t="s">
        <v>73</v>
      </c>
    </row>
    <row r="61" spans="1:3" ht="15.75" x14ac:dyDescent="0.25">
      <c r="A61" s="147"/>
      <c r="B61" s="60" t="s">
        <v>82</v>
      </c>
    </row>
  </sheetData>
  <mergeCells count="8">
    <mergeCell ref="A55:A61"/>
    <mergeCell ref="A4:C4"/>
    <mergeCell ref="B49:B51"/>
    <mergeCell ref="A17:A19"/>
    <mergeCell ref="A22:A29"/>
    <mergeCell ref="A32:A51"/>
    <mergeCell ref="B32:B38"/>
    <mergeCell ref="B39:B4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98"/>
  <sheetViews>
    <sheetView topLeftCell="A7" zoomScale="90" zoomScaleNormal="90" workbookViewId="0">
      <pane ySplit="3" topLeftCell="A10" activePane="bottomLeft" state="frozen"/>
      <selection activeCell="A7" sqref="A7"/>
      <selection pane="bottomLeft" activeCell="L65" sqref="L65"/>
    </sheetView>
  </sheetViews>
  <sheetFormatPr defaultColWidth="8.7109375" defaultRowHeight="15.75" x14ac:dyDescent="0.25"/>
  <cols>
    <col min="1" max="1" width="5" style="24" bestFit="1" customWidth="1"/>
    <col min="2" max="2" width="13.28515625" style="26" customWidth="1"/>
    <col min="3" max="3" width="45.7109375" style="25" customWidth="1"/>
    <col min="4" max="4" width="54.28515625" style="25" customWidth="1"/>
    <col min="5" max="5" width="113.5703125" style="25" hidden="1" customWidth="1"/>
    <col min="6" max="6" width="39.7109375" style="25" customWidth="1"/>
    <col min="7" max="7" width="12" style="26" customWidth="1"/>
    <col min="8" max="8" width="10.42578125" style="3" customWidth="1"/>
    <col min="9" max="9" width="19.140625" style="124" customWidth="1"/>
    <col min="10" max="10" width="15.7109375" style="27" customWidth="1"/>
    <col min="11" max="11" width="18" style="27" customWidth="1"/>
    <col min="12" max="12" width="15.5703125" style="3" customWidth="1"/>
    <col min="13" max="13" width="21.42578125" style="26" customWidth="1"/>
    <col min="14" max="14" width="17.85546875" style="26" customWidth="1"/>
    <col min="15" max="15" width="15" style="26" customWidth="1"/>
    <col min="16" max="16" width="18.85546875" style="26" customWidth="1"/>
    <col min="17" max="17" width="18.85546875" style="3" customWidth="1"/>
    <col min="18" max="18" width="18.85546875" style="26" customWidth="1"/>
    <col min="19" max="34" width="8.7109375" style="68"/>
    <col min="35" max="16384" width="8.7109375" style="3"/>
  </cols>
  <sheetData>
    <row r="1" spans="1:34" s="68" customFormat="1" ht="15.6" x14ac:dyDescent="0.3">
      <c r="A1" s="66"/>
      <c r="B1" s="66"/>
      <c r="C1" s="70"/>
      <c r="D1" s="70"/>
      <c r="E1" s="70"/>
      <c r="F1" s="70"/>
      <c r="G1" s="69"/>
      <c r="I1" s="119"/>
      <c r="J1" s="71"/>
      <c r="K1" s="71"/>
      <c r="M1" s="69"/>
      <c r="N1" s="135"/>
      <c r="O1" s="135"/>
      <c r="P1" s="69"/>
      <c r="R1" s="69"/>
      <c r="W1" s="163"/>
      <c r="X1" s="164"/>
    </row>
    <row r="2" spans="1:34" s="68" customFormat="1" ht="15.6" x14ac:dyDescent="0.3">
      <c r="A2" s="66"/>
      <c r="B2" s="165" t="s">
        <v>19</v>
      </c>
      <c r="C2" s="165"/>
      <c r="D2" s="165"/>
      <c r="E2" s="143"/>
      <c r="F2" s="70"/>
      <c r="G2" s="69"/>
      <c r="I2" s="119"/>
      <c r="J2" s="71"/>
      <c r="K2" s="71"/>
      <c r="M2" s="69"/>
      <c r="N2" s="69"/>
      <c r="O2" s="69"/>
      <c r="P2" s="69"/>
      <c r="R2" s="69"/>
    </row>
    <row r="3" spans="1:34" s="68" customFormat="1" ht="15.6" x14ac:dyDescent="0.3">
      <c r="A3" s="66"/>
      <c r="B3" s="143"/>
      <c r="C3" s="143"/>
      <c r="D3" s="143"/>
      <c r="E3" s="143"/>
      <c r="F3" s="70"/>
      <c r="G3" s="69"/>
      <c r="I3" s="119"/>
      <c r="J3" s="71"/>
      <c r="K3" s="71"/>
      <c r="M3" s="85"/>
      <c r="N3" s="69"/>
      <c r="O3" s="69"/>
      <c r="P3" s="69"/>
      <c r="R3" s="69"/>
    </row>
    <row r="4" spans="1:34" s="68" customFormat="1" x14ac:dyDescent="0.25">
      <c r="A4" s="66"/>
      <c r="B4" s="166" t="s">
        <v>153</v>
      </c>
      <c r="C4" s="166"/>
      <c r="D4" s="166"/>
      <c r="E4" s="140"/>
      <c r="F4" s="72" t="s">
        <v>352</v>
      </c>
      <c r="G4" s="69"/>
      <c r="I4" s="119"/>
      <c r="J4" s="71"/>
      <c r="K4" s="71"/>
      <c r="M4" s="85"/>
      <c r="N4" s="69"/>
      <c r="O4" s="69"/>
      <c r="P4" s="69"/>
      <c r="R4" s="69"/>
    </row>
    <row r="5" spans="1:34" s="68" customFormat="1" x14ac:dyDescent="0.25">
      <c r="A5" s="66"/>
      <c r="B5" s="72" t="s">
        <v>151</v>
      </c>
      <c r="C5" s="70"/>
      <c r="F5" s="73" t="s">
        <v>152</v>
      </c>
      <c r="G5" s="69"/>
      <c r="I5" s="119"/>
      <c r="M5" s="84"/>
      <c r="N5" s="69"/>
      <c r="O5" s="69"/>
      <c r="P5" s="69"/>
      <c r="R5" s="69"/>
    </row>
    <row r="6" spans="1:34" s="68" customFormat="1" x14ac:dyDescent="0.25">
      <c r="A6" s="66"/>
      <c r="B6" s="72" t="s">
        <v>147</v>
      </c>
      <c r="C6" s="70"/>
      <c r="D6" s="70"/>
      <c r="E6" s="70"/>
      <c r="F6" s="73" t="s">
        <v>146</v>
      </c>
      <c r="G6" s="69"/>
      <c r="I6" s="119"/>
      <c r="J6" s="68" t="s">
        <v>154</v>
      </c>
      <c r="K6" s="82">
        <v>3.2</v>
      </c>
      <c r="M6" s="69"/>
      <c r="N6" s="69"/>
      <c r="O6" s="69"/>
      <c r="P6" s="69"/>
      <c r="R6" s="69"/>
    </row>
    <row r="7" spans="1:34" s="68" customFormat="1" ht="9" customHeight="1" x14ac:dyDescent="0.3">
      <c r="A7" s="66"/>
      <c r="B7" s="74"/>
      <c r="C7" s="70"/>
      <c r="D7" s="70"/>
      <c r="E7" s="70"/>
      <c r="F7" s="70"/>
      <c r="G7" s="69"/>
      <c r="I7" s="119"/>
      <c r="J7" s="71"/>
      <c r="K7" s="71"/>
      <c r="M7" s="69"/>
      <c r="N7" s="69"/>
      <c r="O7" s="69"/>
      <c r="P7" s="69"/>
      <c r="R7" s="69"/>
    </row>
    <row r="8" spans="1:34" x14ac:dyDescent="0.25">
      <c r="A8" s="167" t="s">
        <v>135</v>
      </c>
      <c r="B8" s="168" t="s">
        <v>24</v>
      </c>
      <c r="C8" s="169" t="s">
        <v>25</v>
      </c>
      <c r="D8" s="169" t="s">
        <v>45</v>
      </c>
      <c r="E8" s="170" t="s">
        <v>201</v>
      </c>
      <c r="F8" s="169" t="s">
        <v>145</v>
      </c>
      <c r="G8" s="168" t="s">
        <v>44</v>
      </c>
      <c r="H8" s="168" t="s">
        <v>46</v>
      </c>
      <c r="I8" s="174" t="s">
        <v>26</v>
      </c>
      <c r="J8" s="174"/>
      <c r="K8" s="174"/>
      <c r="L8" s="175" t="s">
        <v>52</v>
      </c>
      <c r="M8" s="168" t="s">
        <v>49</v>
      </c>
      <c r="N8" s="168" t="s">
        <v>27</v>
      </c>
      <c r="O8" s="168"/>
      <c r="P8" s="168" t="s">
        <v>18</v>
      </c>
      <c r="Q8" s="168" t="s">
        <v>50</v>
      </c>
      <c r="R8" s="168" t="s">
        <v>15</v>
      </c>
      <c r="S8" s="67"/>
      <c r="T8" s="67"/>
      <c r="U8" s="67"/>
    </row>
    <row r="9" spans="1:34" ht="47.25" x14ac:dyDescent="0.25">
      <c r="A9" s="167"/>
      <c r="B9" s="168"/>
      <c r="C9" s="169"/>
      <c r="D9" s="169"/>
      <c r="E9" s="171"/>
      <c r="F9" s="169"/>
      <c r="G9" s="168"/>
      <c r="H9" s="168"/>
      <c r="I9" s="120" t="s">
        <v>83</v>
      </c>
      <c r="J9" s="28" t="s">
        <v>48</v>
      </c>
      <c r="K9" s="28" t="s">
        <v>47</v>
      </c>
      <c r="L9" s="175"/>
      <c r="M9" s="168"/>
      <c r="N9" s="139" t="s">
        <v>28</v>
      </c>
      <c r="O9" s="139" t="s">
        <v>7</v>
      </c>
      <c r="P9" s="168"/>
      <c r="Q9" s="168"/>
      <c r="R9" s="168"/>
      <c r="S9" s="67"/>
      <c r="T9" s="67"/>
      <c r="U9" s="67"/>
    </row>
    <row r="10" spans="1:34" ht="15.6" x14ac:dyDescent="0.3">
      <c r="A10" s="29">
        <v>1</v>
      </c>
      <c r="B10" s="172" t="s">
        <v>0</v>
      </c>
      <c r="C10" s="173"/>
      <c r="D10" s="173"/>
      <c r="E10" s="173"/>
      <c r="F10" s="173"/>
      <c r="G10" s="173"/>
      <c r="H10" s="173"/>
      <c r="I10" s="121">
        <f>SUM(I11:I13)</f>
        <v>32680173.9375</v>
      </c>
      <c r="J10" s="76"/>
      <c r="K10" s="76"/>
      <c r="L10" s="76"/>
      <c r="M10" s="76"/>
      <c r="N10" s="76"/>
      <c r="O10" s="76"/>
      <c r="P10" s="76"/>
      <c r="Q10" s="76"/>
      <c r="R10" s="77"/>
      <c r="S10" s="67"/>
      <c r="T10" s="67"/>
      <c r="U10" s="67"/>
    </row>
    <row r="11" spans="1:34" x14ac:dyDescent="0.25">
      <c r="A11" s="64" t="s">
        <v>136</v>
      </c>
      <c r="B11" s="30" t="s">
        <v>126</v>
      </c>
      <c r="C11" s="97" t="s">
        <v>156</v>
      </c>
      <c r="D11" s="97" t="s">
        <v>202</v>
      </c>
      <c r="E11" s="97" t="s">
        <v>203</v>
      </c>
      <c r="F11" s="30" t="s">
        <v>36</v>
      </c>
      <c r="G11" s="30">
        <v>1</v>
      </c>
      <c r="H11" s="30"/>
      <c r="I11" s="105">
        <f>+('[1]ORÇAMENTO PROGRAMA'!$H$9-10000000)/K6</f>
        <v>15687985.9375</v>
      </c>
      <c r="J11" s="32">
        <v>0.2321</v>
      </c>
      <c r="K11" s="32">
        <v>0.76790000000000003</v>
      </c>
      <c r="L11" s="86">
        <v>1</v>
      </c>
      <c r="M11" s="30" t="s">
        <v>3</v>
      </c>
      <c r="N11" s="33">
        <v>43617</v>
      </c>
      <c r="O11" s="33">
        <v>43739</v>
      </c>
      <c r="P11" s="30"/>
      <c r="Q11" s="30"/>
      <c r="R11" s="30" t="s">
        <v>1</v>
      </c>
      <c r="S11" s="67"/>
      <c r="T11" s="67"/>
      <c r="U11" s="67"/>
    </row>
    <row r="12" spans="1:34" s="65" customFormat="1" ht="31.5" x14ac:dyDescent="0.25">
      <c r="A12" s="64" t="s">
        <v>137</v>
      </c>
      <c r="B12" s="30" t="s">
        <v>126</v>
      </c>
      <c r="C12" s="97" t="s">
        <v>200</v>
      </c>
      <c r="D12" s="97" t="s">
        <v>155</v>
      </c>
      <c r="E12" s="97" t="s">
        <v>203</v>
      </c>
      <c r="F12" s="30" t="s">
        <v>36</v>
      </c>
      <c r="G12" s="30">
        <v>1</v>
      </c>
      <c r="H12" s="109"/>
      <c r="I12" s="105">
        <v>16835938</v>
      </c>
      <c r="J12" s="32">
        <v>0.45600000000000002</v>
      </c>
      <c r="K12" s="32">
        <v>0.54400000000000004</v>
      </c>
      <c r="L12" s="30">
        <v>1</v>
      </c>
      <c r="M12" s="30" t="s">
        <v>3</v>
      </c>
      <c r="N12" s="92" t="s">
        <v>230</v>
      </c>
      <c r="O12" s="92" t="s">
        <v>231</v>
      </c>
      <c r="P12" s="30"/>
      <c r="Q12" s="30"/>
      <c r="R12" s="30" t="s">
        <v>1</v>
      </c>
      <c r="S12" s="67"/>
      <c r="T12" s="67"/>
      <c r="U12" s="67"/>
      <c r="V12" s="75"/>
      <c r="W12" s="75"/>
      <c r="X12" s="75"/>
      <c r="Y12" s="75"/>
      <c r="Z12" s="75"/>
      <c r="AA12" s="75"/>
      <c r="AB12" s="75"/>
      <c r="AC12" s="75"/>
      <c r="AD12" s="75"/>
      <c r="AE12" s="75"/>
      <c r="AF12" s="75"/>
      <c r="AG12" s="75"/>
      <c r="AH12" s="75"/>
    </row>
    <row r="13" spans="1:34" s="65" customFormat="1" ht="47.25" x14ac:dyDescent="0.25">
      <c r="A13" s="64" t="s">
        <v>138</v>
      </c>
      <c r="B13" s="30" t="s">
        <v>126</v>
      </c>
      <c r="C13" s="97" t="s">
        <v>207</v>
      </c>
      <c r="D13" s="103" t="s">
        <v>287</v>
      </c>
      <c r="E13" s="97" t="s">
        <v>208</v>
      </c>
      <c r="F13" s="30" t="s">
        <v>37</v>
      </c>
      <c r="G13" s="30">
        <v>1</v>
      </c>
      <c r="H13" s="110"/>
      <c r="I13" s="105">
        <v>156250</v>
      </c>
      <c r="J13" s="32">
        <v>1</v>
      </c>
      <c r="K13" s="32">
        <v>0</v>
      </c>
      <c r="L13" s="30">
        <v>2</v>
      </c>
      <c r="M13" s="30" t="s">
        <v>2</v>
      </c>
      <c r="N13" s="33">
        <v>43617</v>
      </c>
      <c r="O13" s="33">
        <v>43770</v>
      </c>
      <c r="P13" s="30"/>
      <c r="Q13" s="30"/>
      <c r="R13" s="30" t="s">
        <v>1</v>
      </c>
      <c r="S13" s="67"/>
      <c r="T13" s="67"/>
      <c r="U13" s="67"/>
      <c r="V13" s="75"/>
      <c r="W13" s="75"/>
      <c r="X13" s="75"/>
      <c r="Y13" s="75"/>
      <c r="Z13" s="75"/>
      <c r="AA13" s="75"/>
      <c r="AB13" s="75"/>
      <c r="AC13" s="75"/>
      <c r="AD13" s="75"/>
      <c r="AE13" s="75"/>
      <c r="AF13" s="75"/>
      <c r="AG13" s="75"/>
      <c r="AH13" s="75"/>
    </row>
    <row r="14" spans="1:34" s="65" customFormat="1" ht="31.5" x14ac:dyDescent="0.25">
      <c r="A14" s="64" t="s">
        <v>139</v>
      </c>
      <c r="B14" s="30" t="s">
        <v>126</v>
      </c>
      <c r="C14" s="97" t="s">
        <v>429</v>
      </c>
      <c r="D14" s="97" t="s">
        <v>182</v>
      </c>
      <c r="E14" s="97" t="s">
        <v>217</v>
      </c>
      <c r="F14" s="30" t="s">
        <v>36</v>
      </c>
      <c r="G14" s="30">
        <v>1</v>
      </c>
      <c r="H14" s="31"/>
      <c r="I14" s="105">
        <f>+('[1]ORÇAMENTO PROGRAMA'!$H$48-'[1]ORÇAMENTO PROGRAMA'!$G$56)/3.2</f>
        <v>18184375</v>
      </c>
      <c r="J14" s="32">
        <v>0.97499999999999998</v>
      </c>
      <c r="K14" s="32">
        <v>2.5000000000000001E-2</v>
      </c>
      <c r="L14" s="30">
        <v>1</v>
      </c>
      <c r="M14" s="30" t="s">
        <v>3</v>
      </c>
      <c r="N14" s="93" t="s">
        <v>241</v>
      </c>
      <c r="O14" s="93" t="s">
        <v>246</v>
      </c>
      <c r="P14" s="30"/>
      <c r="Q14" s="31"/>
      <c r="R14" s="30" t="s">
        <v>1</v>
      </c>
      <c r="S14" s="67"/>
      <c r="T14" s="75"/>
      <c r="U14" s="75"/>
      <c r="V14" s="75"/>
      <c r="W14" s="75"/>
      <c r="X14" s="75"/>
      <c r="Y14" s="75"/>
      <c r="Z14" s="75"/>
      <c r="AA14" s="75"/>
      <c r="AB14" s="75"/>
      <c r="AC14" s="75"/>
      <c r="AD14" s="75"/>
      <c r="AE14" s="75"/>
      <c r="AF14" s="75"/>
      <c r="AG14" s="75"/>
      <c r="AH14" s="75"/>
    </row>
    <row r="15" spans="1:34" s="68" customFormat="1" ht="11.45" customHeight="1" x14ac:dyDescent="0.3">
      <c r="A15" s="66"/>
      <c r="B15" s="69"/>
      <c r="C15" s="70"/>
      <c r="D15" s="70"/>
      <c r="E15" s="70"/>
      <c r="F15" s="70"/>
      <c r="G15" s="69"/>
      <c r="I15" s="119"/>
      <c r="J15" s="71"/>
      <c r="K15" s="71"/>
      <c r="M15" s="69"/>
      <c r="N15" s="69"/>
      <c r="O15" s="69"/>
      <c r="P15" s="69"/>
      <c r="R15" s="69"/>
      <c r="S15" s="67"/>
    </row>
    <row r="16" spans="1:34" ht="15.75" customHeight="1" x14ac:dyDescent="0.3">
      <c r="A16" s="29">
        <v>2</v>
      </c>
      <c r="B16" s="172" t="s">
        <v>8</v>
      </c>
      <c r="C16" s="173"/>
      <c r="D16" s="173"/>
      <c r="E16" s="173"/>
      <c r="F16" s="173"/>
      <c r="G16" s="173"/>
      <c r="H16" s="173"/>
      <c r="I16" s="121">
        <f>SUM(I17:I28)</f>
        <v>6373437.5</v>
      </c>
      <c r="J16" s="76"/>
      <c r="K16" s="76"/>
      <c r="L16" s="76"/>
      <c r="M16" s="76"/>
      <c r="N16" s="76"/>
      <c r="O16" s="76"/>
      <c r="P16" s="76"/>
      <c r="Q16" s="76"/>
      <c r="R16" s="77"/>
      <c r="S16" s="67"/>
      <c r="T16" s="67"/>
      <c r="U16" s="67"/>
      <c r="V16" s="75"/>
      <c r="W16" s="75"/>
      <c r="X16" s="75"/>
      <c r="Y16" s="75"/>
      <c r="Z16" s="75"/>
      <c r="AA16" s="75"/>
      <c r="AB16" s="75"/>
      <c r="AC16" s="75"/>
      <c r="AD16" s="75"/>
    </row>
    <row r="17" spans="1:34" s="63" customFormat="1" x14ac:dyDescent="0.25">
      <c r="A17" s="64" t="s">
        <v>140</v>
      </c>
      <c r="B17" s="30" t="s">
        <v>126</v>
      </c>
      <c r="C17" s="62" t="s">
        <v>271</v>
      </c>
      <c r="D17" s="62" t="s">
        <v>271</v>
      </c>
      <c r="E17" s="62" t="s">
        <v>208</v>
      </c>
      <c r="F17" s="62" t="s">
        <v>34</v>
      </c>
      <c r="G17" s="30">
        <v>1</v>
      </c>
      <c r="H17" s="31"/>
      <c r="I17" s="83">
        <f>+'[2]3_GESTÃO PÚBLICA MODERNA '!$G$30</f>
        <v>250000</v>
      </c>
      <c r="J17" s="32">
        <v>1</v>
      </c>
      <c r="K17" s="32">
        <v>0</v>
      </c>
      <c r="L17" s="30">
        <v>2</v>
      </c>
      <c r="M17" s="30" t="s">
        <v>2</v>
      </c>
      <c r="N17" s="33">
        <v>43617</v>
      </c>
      <c r="O17" s="33">
        <v>43770</v>
      </c>
      <c r="P17" s="30"/>
      <c r="Q17" s="31"/>
      <c r="R17" s="30"/>
      <c r="S17" s="67"/>
      <c r="T17" s="67"/>
      <c r="U17" s="67"/>
      <c r="V17" s="75"/>
      <c r="W17" s="75"/>
      <c r="X17" s="75"/>
      <c r="Y17" s="75"/>
      <c r="Z17" s="75"/>
      <c r="AA17" s="75"/>
      <c r="AB17" s="75"/>
      <c r="AC17" s="75"/>
      <c r="AD17" s="75"/>
      <c r="AE17" s="78"/>
      <c r="AF17" s="78"/>
      <c r="AG17" s="78"/>
      <c r="AH17" s="78"/>
    </row>
    <row r="18" spans="1:34" s="63" customFormat="1" ht="31.5" x14ac:dyDescent="0.25">
      <c r="A18" s="64" t="s">
        <v>148</v>
      </c>
      <c r="B18" s="30" t="s">
        <v>126</v>
      </c>
      <c r="C18" s="108" t="s">
        <v>381</v>
      </c>
      <c r="D18" s="108" t="s">
        <v>277</v>
      </c>
      <c r="E18" s="62" t="s">
        <v>208</v>
      </c>
      <c r="F18" s="62" t="s">
        <v>37</v>
      </c>
      <c r="G18" s="30">
        <v>1</v>
      </c>
      <c r="H18" s="31"/>
      <c r="I18" s="100">
        <v>62500</v>
      </c>
      <c r="J18" s="32">
        <v>1</v>
      </c>
      <c r="K18" s="32">
        <v>0</v>
      </c>
      <c r="L18" s="30">
        <v>2</v>
      </c>
      <c r="M18" s="30" t="s">
        <v>2</v>
      </c>
      <c r="N18" s="33">
        <v>43617</v>
      </c>
      <c r="O18" s="33">
        <v>43770</v>
      </c>
      <c r="P18" s="30"/>
      <c r="Q18" s="31"/>
      <c r="R18" s="30"/>
      <c r="S18" s="67"/>
      <c r="T18" s="67"/>
      <c r="U18" s="67"/>
      <c r="V18" s="75"/>
      <c r="W18" s="75"/>
      <c r="X18" s="75"/>
      <c r="Y18" s="75"/>
      <c r="Z18" s="75"/>
      <c r="AA18" s="75"/>
      <c r="AB18" s="75"/>
      <c r="AC18" s="75"/>
      <c r="AD18" s="75"/>
      <c r="AE18" s="78"/>
      <c r="AF18" s="78"/>
      <c r="AG18" s="78"/>
      <c r="AH18" s="78"/>
    </row>
    <row r="19" spans="1:34" s="63" customFormat="1" ht="31.5" x14ac:dyDescent="0.25">
      <c r="A19" s="64" t="s">
        <v>195</v>
      </c>
      <c r="B19" s="30" t="s">
        <v>126</v>
      </c>
      <c r="C19" s="108" t="s">
        <v>382</v>
      </c>
      <c r="D19" s="108" t="s">
        <v>278</v>
      </c>
      <c r="E19" s="62" t="s">
        <v>208</v>
      </c>
      <c r="F19" s="62" t="s">
        <v>37</v>
      </c>
      <c r="G19" s="30">
        <v>1</v>
      </c>
      <c r="H19" s="31"/>
      <c r="I19" s="100">
        <v>93750</v>
      </c>
      <c r="J19" s="32">
        <v>1</v>
      </c>
      <c r="K19" s="32">
        <v>0</v>
      </c>
      <c r="L19" s="30">
        <v>2</v>
      </c>
      <c r="M19" s="30" t="s">
        <v>2</v>
      </c>
      <c r="N19" s="33">
        <v>43617</v>
      </c>
      <c r="O19" s="33">
        <v>43770</v>
      </c>
      <c r="P19" s="30"/>
      <c r="Q19" s="31"/>
      <c r="R19" s="30"/>
      <c r="S19" s="67"/>
      <c r="T19" s="67"/>
      <c r="U19" s="67"/>
      <c r="V19" s="75"/>
      <c r="W19" s="75"/>
      <c r="X19" s="75"/>
      <c r="Y19" s="75"/>
      <c r="Z19" s="75"/>
      <c r="AA19" s="75"/>
      <c r="AB19" s="75"/>
      <c r="AC19" s="75"/>
      <c r="AD19" s="75"/>
      <c r="AE19" s="78"/>
      <c r="AF19" s="78"/>
      <c r="AG19" s="78"/>
      <c r="AH19" s="78"/>
    </row>
    <row r="20" spans="1:34" s="63" customFormat="1" ht="31.5" x14ac:dyDescent="0.25">
      <c r="A20" s="64" t="s">
        <v>196</v>
      </c>
      <c r="B20" s="30" t="s">
        <v>126</v>
      </c>
      <c r="C20" s="132" t="s">
        <v>383</v>
      </c>
      <c r="D20" s="108" t="s">
        <v>279</v>
      </c>
      <c r="E20" s="62" t="s">
        <v>208</v>
      </c>
      <c r="F20" s="62" t="s">
        <v>34</v>
      </c>
      <c r="G20" s="30">
        <v>1</v>
      </c>
      <c r="H20" s="31"/>
      <c r="I20" s="100">
        <v>125000</v>
      </c>
      <c r="J20" s="32">
        <v>1</v>
      </c>
      <c r="K20" s="32">
        <v>0</v>
      </c>
      <c r="L20" s="30">
        <v>2</v>
      </c>
      <c r="M20" s="30" t="s">
        <v>2</v>
      </c>
      <c r="N20" s="33">
        <v>43617</v>
      </c>
      <c r="O20" s="33">
        <v>43770</v>
      </c>
      <c r="P20" s="30"/>
      <c r="Q20" s="31"/>
      <c r="R20" s="30"/>
      <c r="S20" s="67"/>
      <c r="T20" s="67"/>
      <c r="U20" s="67"/>
      <c r="V20" s="75"/>
      <c r="W20" s="75"/>
      <c r="X20" s="75"/>
      <c r="Y20" s="75"/>
      <c r="Z20" s="75"/>
      <c r="AA20" s="75"/>
      <c r="AB20" s="75"/>
      <c r="AC20" s="75"/>
      <c r="AD20" s="75"/>
      <c r="AE20" s="78"/>
      <c r="AF20" s="78"/>
      <c r="AG20" s="78"/>
      <c r="AH20" s="78"/>
    </row>
    <row r="21" spans="1:34" s="63" customFormat="1" ht="47.25" x14ac:dyDescent="0.25">
      <c r="A21" s="64" t="s">
        <v>197</v>
      </c>
      <c r="B21" s="30" t="s">
        <v>126</v>
      </c>
      <c r="C21" s="134" t="s">
        <v>386</v>
      </c>
      <c r="D21" s="95" t="s">
        <v>285</v>
      </c>
      <c r="E21" s="62" t="s">
        <v>208</v>
      </c>
      <c r="F21" s="62" t="s">
        <v>37</v>
      </c>
      <c r="G21" s="30">
        <v>1</v>
      </c>
      <c r="H21" s="83"/>
      <c r="I21" s="83">
        <v>37500</v>
      </c>
      <c r="J21" s="32">
        <v>1</v>
      </c>
      <c r="K21" s="32">
        <v>0</v>
      </c>
      <c r="L21" s="30">
        <v>2</v>
      </c>
      <c r="M21" s="30" t="s">
        <v>2</v>
      </c>
      <c r="N21" s="33">
        <v>43617</v>
      </c>
      <c r="O21" s="33">
        <v>43770</v>
      </c>
      <c r="P21" s="30"/>
      <c r="Q21" s="31"/>
      <c r="R21" s="30"/>
      <c r="S21" s="67"/>
      <c r="T21" s="67"/>
      <c r="U21" s="67"/>
      <c r="V21" s="75"/>
      <c r="W21" s="75"/>
      <c r="X21" s="75"/>
      <c r="Y21" s="75"/>
      <c r="Z21" s="75"/>
      <c r="AA21" s="75"/>
      <c r="AB21" s="75"/>
      <c r="AC21" s="75"/>
      <c r="AD21" s="75"/>
      <c r="AE21" s="78"/>
      <c r="AF21" s="78"/>
      <c r="AG21" s="78"/>
      <c r="AH21" s="78"/>
    </row>
    <row r="22" spans="1:34" s="63" customFormat="1" x14ac:dyDescent="0.25">
      <c r="A22" s="64" t="s">
        <v>269</v>
      </c>
      <c r="B22" s="30" t="s">
        <v>126</v>
      </c>
      <c r="C22" s="108" t="s">
        <v>318</v>
      </c>
      <c r="D22" s="108" t="s">
        <v>318</v>
      </c>
      <c r="E22" s="62" t="s">
        <v>316</v>
      </c>
      <c r="F22" s="62" t="s">
        <v>34</v>
      </c>
      <c r="G22" s="30">
        <v>1</v>
      </c>
      <c r="H22" s="31"/>
      <c r="I22" s="83">
        <v>937500</v>
      </c>
      <c r="J22" s="32">
        <v>1</v>
      </c>
      <c r="K22" s="32">
        <v>0</v>
      </c>
      <c r="L22" s="30">
        <v>2</v>
      </c>
      <c r="M22" s="30" t="s">
        <v>2</v>
      </c>
      <c r="N22" s="33">
        <v>43586</v>
      </c>
      <c r="O22" s="33">
        <v>43770</v>
      </c>
      <c r="P22" s="30"/>
      <c r="Q22" s="31"/>
      <c r="R22" s="30"/>
      <c r="S22" s="67"/>
      <c r="T22" s="67"/>
      <c r="U22" s="67"/>
      <c r="V22" s="75"/>
      <c r="W22" s="75"/>
      <c r="X22" s="75"/>
      <c r="Y22" s="75"/>
      <c r="Z22" s="75"/>
      <c r="AA22" s="75"/>
      <c r="AB22" s="75"/>
      <c r="AC22" s="75"/>
      <c r="AD22" s="75"/>
      <c r="AE22" s="78"/>
      <c r="AF22" s="78"/>
      <c r="AG22" s="78"/>
      <c r="AH22" s="78"/>
    </row>
    <row r="23" spans="1:34" s="63" customFormat="1" x14ac:dyDescent="0.25">
      <c r="A23" s="64" t="s">
        <v>270</v>
      </c>
      <c r="B23" s="30" t="s">
        <v>126</v>
      </c>
      <c r="C23" s="111" t="s">
        <v>321</v>
      </c>
      <c r="D23" s="111" t="s">
        <v>322</v>
      </c>
      <c r="E23" s="62" t="s">
        <v>319</v>
      </c>
      <c r="F23" s="62" t="s">
        <v>37</v>
      </c>
      <c r="G23" s="30">
        <v>1</v>
      </c>
      <c r="H23" s="31"/>
      <c r="I23" s="83">
        <v>90625</v>
      </c>
      <c r="J23" s="32">
        <v>1</v>
      </c>
      <c r="K23" s="32">
        <v>0</v>
      </c>
      <c r="L23" s="30">
        <v>2</v>
      </c>
      <c r="M23" s="30" t="s">
        <v>2</v>
      </c>
      <c r="N23" s="33">
        <v>43160</v>
      </c>
      <c r="O23" s="33">
        <v>43344</v>
      </c>
      <c r="P23" s="30"/>
      <c r="Q23" s="31"/>
      <c r="R23" s="30"/>
      <c r="S23" s="67"/>
      <c r="T23" s="67"/>
      <c r="U23" s="67"/>
      <c r="V23" s="75"/>
      <c r="W23" s="75"/>
      <c r="X23" s="75"/>
      <c r="Y23" s="75"/>
      <c r="Z23" s="75"/>
      <c r="AA23" s="75"/>
      <c r="AB23" s="75"/>
      <c r="AC23" s="75"/>
      <c r="AD23" s="75"/>
      <c r="AE23" s="78"/>
      <c r="AF23" s="78"/>
      <c r="AG23" s="78"/>
      <c r="AH23" s="78"/>
    </row>
    <row r="24" spans="1:34" s="63" customFormat="1" ht="63" x14ac:dyDescent="0.25">
      <c r="A24" s="64" t="s">
        <v>272</v>
      </c>
      <c r="B24" s="30" t="s">
        <v>126</v>
      </c>
      <c r="C24" s="62" t="s">
        <v>327</v>
      </c>
      <c r="D24" s="108" t="s">
        <v>328</v>
      </c>
      <c r="E24" s="62" t="s">
        <v>326</v>
      </c>
      <c r="F24" s="62" t="s">
        <v>34</v>
      </c>
      <c r="G24" s="30">
        <v>1</v>
      </c>
      <c r="H24" s="31"/>
      <c r="I24" s="83">
        <v>312500</v>
      </c>
      <c r="J24" s="32">
        <v>1</v>
      </c>
      <c r="K24" s="32">
        <v>0</v>
      </c>
      <c r="L24" s="30">
        <v>2</v>
      </c>
      <c r="M24" s="30" t="s">
        <v>2</v>
      </c>
      <c r="N24" s="33">
        <v>43252</v>
      </c>
      <c r="O24" s="33">
        <v>43405</v>
      </c>
      <c r="P24" s="30"/>
      <c r="Q24" s="31"/>
      <c r="R24" s="30"/>
      <c r="S24" s="67"/>
      <c r="T24" s="67"/>
      <c r="U24" s="67"/>
      <c r="V24" s="75"/>
      <c r="W24" s="75"/>
      <c r="X24" s="75"/>
      <c r="Y24" s="75"/>
      <c r="Z24" s="75"/>
      <c r="AA24" s="75"/>
      <c r="AB24" s="75"/>
      <c r="AC24" s="75"/>
      <c r="AD24" s="75"/>
      <c r="AE24" s="78"/>
      <c r="AF24" s="78"/>
      <c r="AG24" s="78"/>
      <c r="AH24" s="78"/>
    </row>
    <row r="25" spans="1:34" s="63" customFormat="1" x14ac:dyDescent="0.25">
      <c r="A25" s="64" t="s">
        <v>273</v>
      </c>
      <c r="B25" s="30" t="s">
        <v>126</v>
      </c>
      <c r="C25" s="62" t="s">
        <v>327</v>
      </c>
      <c r="D25" s="108" t="s">
        <v>329</v>
      </c>
      <c r="E25" s="62" t="s">
        <v>326</v>
      </c>
      <c r="F25" s="62" t="s">
        <v>37</v>
      </c>
      <c r="G25" s="30">
        <v>1</v>
      </c>
      <c r="H25" s="31"/>
      <c r="I25" s="83">
        <v>7812.5</v>
      </c>
      <c r="J25" s="32">
        <v>1</v>
      </c>
      <c r="K25" s="32">
        <v>0</v>
      </c>
      <c r="L25" s="30">
        <v>2</v>
      </c>
      <c r="M25" s="30" t="s">
        <v>2</v>
      </c>
      <c r="N25" s="33">
        <v>43252</v>
      </c>
      <c r="O25" s="33">
        <v>43405</v>
      </c>
      <c r="P25" s="30"/>
      <c r="Q25" s="31"/>
      <c r="R25" s="30"/>
      <c r="S25" s="67"/>
      <c r="T25" s="67"/>
      <c r="U25" s="67"/>
      <c r="V25" s="75"/>
      <c r="W25" s="75"/>
      <c r="X25" s="75"/>
      <c r="Y25" s="75"/>
      <c r="Z25" s="75"/>
      <c r="AA25" s="75"/>
      <c r="AB25" s="75"/>
      <c r="AC25" s="75"/>
      <c r="AD25" s="75"/>
      <c r="AE25" s="78"/>
      <c r="AF25" s="78"/>
      <c r="AG25" s="78"/>
      <c r="AH25" s="78"/>
    </row>
    <row r="26" spans="1:34" s="63" customFormat="1" ht="31.5" x14ac:dyDescent="0.25">
      <c r="A26" s="64" t="s">
        <v>274</v>
      </c>
      <c r="B26" s="30" t="s">
        <v>126</v>
      </c>
      <c r="C26" s="62" t="s">
        <v>327</v>
      </c>
      <c r="D26" s="108" t="s">
        <v>330</v>
      </c>
      <c r="E26" s="62" t="s">
        <v>326</v>
      </c>
      <c r="F26" s="62" t="s">
        <v>37</v>
      </c>
      <c r="G26" s="30">
        <v>1</v>
      </c>
      <c r="H26" s="31"/>
      <c r="I26" s="83">
        <v>62500</v>
      </c>
      <c r="J26" s="32">
        <v>1</v>
      </c>
      <c r="K26" s="32">
        <v>0</v>
      </c>
      <c r="L26" s="30">
        <v>2</v>
      </c>
      <c r="M26" s="30" t="s">
        <v>2</v>
      </c>
      <c r="N26" s="33">
        <v>43252</v>
      </c>
      <c r="O26" s="33">
        <v>43405</v>
      </c>
      <c r="P26" s="30"/>
      <c r="Q26" s="31"/>
      <c r="R26" s="30"/>
      <c r="S26" s="67"/>
      <c r="T26" s="67"/>
      <c r="U26" s="67"/>
      <c r="V26" s="75"/>
      <c r="W26" s="75"/>
      <c r="X26" s="75"/>
      <c r="Y26" s="75"/>
      <c r="Z26" s="75"/>
      <c r="AA26" s="75"/>
      <c r="AB26" s="75"/>
      <c r="AC26" s="75"/>
      <c r="AD26" s="75"/>
      <c r="AE26" s="78"/>
      <c r="AF26" s="78"/>
      <c r="AG26" s="78"/>
      <c r="AH26" s="78"/>
    </row>
    <row r="27" spans="1:34" s="63" customFormat="1" ht="94.5" x14ac:dyDescent="0.25">
      <c r="A27" s="64" t="s">
        <v>275</v>
      </c>
      <c r="B27" s="30" t="s">
        <v>126</v>
      </c>
      <c r="C27" s="62" t="s">
        <v>336</v>
      </c>
      <c r="D27" s="62" t="s">
        <v>343</v>
      </c>
      <c r="E27" s="62" t="s">
        <v>332</v>
      </c>
      <c r="F27" s="62" t="s">
        <v>36</v>
      </c>
      <c r="G27" s="30">
        <v>1</v>
      </c>
      <c r="H27" s="31"/>
      <c r="I27" s="83">
        <v>1312500</v>
      </c>
      <c r="J27" s="32">
        <v>1</v>
      </c>
      <c r="K27" s="32">
        <v>0</v>
      </c>
      <c r="L27" s="30">
        <v>2</v>
      </c>
      <c r="M27" s="30" t="s">
        <v>2</v>
      </c>
      <c r="N27" s="33">
        <v>43617</v>
      </c>
      <c r="O27" s="33">
        <v>43770</v>
      </c>
      <c r="P27" s="30"/>
      <c r="Q27" s="31"/>
      <c r="R27" s="30"/>
      <c r="S27" s="67"/>
      <c r="T27" s="67"/>
      <c r="U27" s="67"/>
      <c r="V27" s="75"/>
      <c r="W27" s="75"/>
      <c r="X27" s="75"/>
      <c r="Y27" s="75"/>
      <c r="Z27" s="75"/>
      <c r="AA27" s="75"/>
      <c r="AB27" s="75"/>
      <c r="AC27" s="75"/>
      <c r="AD27" s="75"/>
      <c r="AE27" s="78"/>
      <c r="AF27" s="78"/>
      <c r="AG27" s="78"/>
      <c r="AH27" s="78"/>
    </row>
    <row r="28" spans="1:34" s="63" customFormat="1" ht="94.5" x14ac:dyDescent="0.25">
      <c r="A28" s="64" t="s">
        <v>276</v>
      </c>
      <c r="B28" s="30" t="s">
        <v>126</v>
      </c>
      <c r="C28" s="62" t="s">
        <v>342</v>
      </c>
      <c r="D28" s="62" t="s">
        <v>424</v>
      </c>
      <c r="E28" s="62" t="s">
        <v>341</v>
      </c>
      <c r="F28" s="62" t="s">
        <v>36</v>
      </c>
      <c r="G28" s="30">
        <v>1</v>
      </c>
      <c r="H28" s="31"/>
      <c r="I28" s="83">
        <f>5893750-2812500</f>
        <v>3081250</v>
      </c>
      <c r="J28" s="32">
        <v>1</v>
      </c>
      <c r="K28" s="32">
        <v>0</v>
      </c>
      <c r="L28" s="30">
        <v>2</v>
      </c>
      <c r="M28" s="30" t="s">
        <v>3</v>
      </c>
      <c r="N28" s="33">
        <v>43586</v>
      </c>
      <c r="O28" s="33">
        <v>43739</v>
      </c>
      <c r="P28" s="30"/>
      <c r="Q28" s="31"/>
      <c r="R28" s="30"/>
      <c r="S28" s="67"/>
      <c r="T28" s="67"/>
      <c r="U28" s="67"/>
      <c r="V28" s="75"/>
      <c r="W28" s="75"/>
      <c r="X28" s="75"/>
      <c r="Y28" s="75"/>
      <c r="Z28" s="75"/>
      <c r="AA28" s="75"/>
      <c r="AB28" s="75"/>
      <c r="AC28" s="75"/>
      <c r="AD28" s="75"/>
      <c r="AE28" s="78"/>
      <c r="AF28" s="78"/>
      <c r="AG28" s="78"/>
      <c r="AH28" s="78"/>
    </row>
    <row r="29" spans="1:34" s="68" customFormat="1" ht="14.45" customHeight="1" x14ac:dyDescent="0.25">
      <c r="A29" s="112"/>
      <c r="B29" s="80"/>
      <c r="C29" s="79"/>
      <c r="D29" s="79"/>
      <c r="E29" s="79"/>
      <c r="F29" s="79"/>
      <c r="G29" s="80"/>
      <c r="H29" s="75"/>
      <c r="I29" s="122"/>
      <c r="J29" s="81"/>
      <c r="K29" s="81"/>
      <c r="L29" s="75"/>
      <c r="M29" s="80"/>
      <c r="N29" s="80"/>
      <c r="O29" s="80"/>
      <c r="P29" s="80"/>
      <c r="Q29" s="75"/>
      <c r="R29" s="80"/>
      <c r="S29" s="67"/>
      <c r="T29" s="75"/>
      <c r="U29" s="75"/>
      <c r="V29" s="75"/>
      <c r="W29" s="75"/>
      <c r="X29" s="75"/>
      <c r="Y29" s="75"/>
      <c r="Z29" s="75"/>
      <c r="AA29" s="75"/>
      <c r="AB29" s="75"/>
      <c r="AC29" s="75"/>
      <c r="AD29" s="75"/>
    </row>
    <row r="30" spans="1:34" ht="15.75" customHeight="1" x14ac:dyDescent="0.25">
      <c r="A30" s="29">
        <v>3</v>
      </c>
      <c r="B30" s="172" t="s">
        <v>9</v>
      </c>
      <c r="C30" s="173"/>
      <c r="D30" s="173"/>
      <c r="E30" s="173"/>
      <c r="F30" s="173"/>
      <c r="G30" s="173"/>
      <c r="H30" s="173"/>
      <c r="I30" s="121">
        <f>SUM(I31:I35)</f>
        <v>2375000</v>
      </c>
      <c r="J30" s="76"/>
      <c r="K30" s="76"/>
      <c r="L30" s="76"/>
      <c r="M30" s="76"/>
      <c r="N30" s="76"/>
      <c r="O30" s="76"/>
      <c r="P30" s="76"/>
      <c r="Q30" s="76"/>
      <c r="R30" s="77"/>
      <c r="S30" s="67"/>
      <c r="T30" s="67"/>
      <c r="U30" s="67"/>
      <c r="V30" s="75"/>
      <c r="W30" s="75"/>
      <c r="X30" s="75"/>
      <c r="Y30" s="75"/>
      <c r="Z30" s="75"/>
      <c r="AA30" s="75"/>
      <c r="AB30" s="75"/>
      <c r="AC30" s="75"/>
      <c r="AD30" s="75"/>
    </row>
    <row r="31" spans="1:34" ht="47.25" x14ac:dyDescent="0.25">
      <c r="A31" s="64" t="s">
        <v>132</v>
      </c>
      <c r="B31" s="30" t="s">
        <v>126</v>
      </c>
      <c r="C31" s="99" t="s">
        <v>385</v>
      </c>
      <c r="D31" s="99" t="s">
        <v>284</v>
      </c>
      <c r="E31" s="62" t="s">
        <v>208</v>
      </c>
      <c r="F31" s="62" t="s">
        <v>36</v>
      </c>
      <c r="G31" s="30">
        <v>1</v>
      </c>
      <c r="H31" s="83"/>
      <c r="I31" s="83">
        <v>781250</v>
      </c>
      <c r="J31" s="32">
        <v>1</v>
      </c>
      <c r="K31" s="32">
        <v>0</v>
      </c>
      <c r="L31" s="30">
        <v>2</v>
      </c>
      <c r="M31" s="30" t="s">
        <v>2</v>
      </c>
      <c r="N31" s="33">
        <v>43617</v>
      </c>
      <c r="O31" s="33">
        <v>43770</v>
      </c>
      <c r="P31" s="30"/>
      <c r="Q31" s="31"/>
      <c r="R31" s="30" t="s">
        <v>1</v>
      </c>
      <c r="S31" s="67"/>
      <c r="T31" s="75"/>
      <c r="U31" s="75"/>
      <c r="V31" s="75"/>
      <c r="W31" s="75"/>
      <c r="X31" s="75"/>
      <c r="Y31" s="75"/>
      <c r="Z31" s="75"/>
      <c r="AA31" s="75"/>
      <c r="AB31" s="75"/>
      <c r="AC31" s="75"/>
      <c r="AD31" s="75"/>
    </row>
    <row r="32" spans="1:34" x14ac:dyDescent="0.25">
      <c r="A32" s="64" t="s">
        <v>141</v>
      </c>
      <c r="B32" s="30" t="s">
        <v>126</v>
      </c>
      <c r="C32" s="108" t="s">
        <v>299</v>
      </c>
      <c r="D32" s="108" t="s">
        <v>298</v>
      </c>
      <c r="E32" s="62" t="s">
        <v>296</v>
      </c>
      <c r="F32" s="62" t="s">
        <v>36</v>
      </c>
      <c r="G32" s="30">
        <v>1</v>
      </c>
      <c r="H32" s="83"/>
      <c r="I32" s="100">
        <v>937500</v>
      </c>
      <c r="J32" s="32">
        <v>1</v>
      </c>
      <c r="K32" s="32">
        <v>0</v>
      </c>
      <c r="L32" s="30">
        <v>2</v>
      </c>
      <c r="M32" s="30" t="s">
        <v>2</v>
      </c>
      <c r="N32" s="33">
        <v>43556</v>
      </c>
      <c r="O32" s="33">
        <v>43678</v>
      </c>
      <c r="P32" s="30"/>
      <c r="Q32" s="31"/>
      <c r="R32" s="30" t="s">
        <v>1</v>
      </c>
      <c r="S32" s="67"/>
      <c r="T32" s="75"/>
      <c r="U32" s="75"/>
      <c r="V32" s="75"/>
      <c r="W32" s="75"/>
      <c r="X32" s="75"/>
      <c r="Y32" s="75"/>
      <c r="Z32" s="75"/>
      <c r="AA32" s="75"/>
      <c r="AB32" s="75"/>
      <c r="AC32" s="75"/>
      <c r="AD32" s="75"/>
    </row>
    <row r="33" spans="1:34" x14ac:dyDescent="0.25">
      <c r="A33" s="64" t="s">
        <v>280</v>
      </c>
      <c r="B33" s="30" t="s">
        <v>126</v>
      </c>
      <c r="C33" s="111" t="s">
        <v>387</v>
      </c>
      <c r="D33" s="111" t="s">
        <v>388</v>
      </c>
      <c r="E33" s="62" t="s">
        <v>307</v>
      </c>
      <c r="F33" s="62" t="s">
        <v>36</v>
      </c>
      <c r="G33" s="30">
        <v>1</v>
      </c>
      <c r="H33" s="83"/>
      <c r="I33" s="83">
        <v>312500</v>
      </c>
      <c r="J33" s="32">
        <v>1</v>
      </c>
      <c r="K33" s="32">
        <v>0</v>
      </c>
      <c r="L33" s="30">
        <v>2</v>
      </c>
      <c r="M33" s="30" t="s">
        <v>2</v>
      </c>
      <c r="N33" s="33">
        <v>43497</v>
      </c>
      <c r="O33" s="33">
        <v>43647</v>
      </c>
      <c r="P33" s="30"/>
      <c r="Q33" s="31"/>
      <c r="R33" s="30" t="s">
        <v>1</v>
      </c>
      <c r="S33" s="67"/>
      <c r="T33" s="75"/>
      <c r="U33" s="75"/>
      <c r="V33" s="75"/>
      <c r="W33" s="75"/>
      <c r="X33" s="75"/>
      <c r="Y33" s="75"/>
      <c r="Z33" s="75"/>
      <c r="AA33" s="75"/>
      <c r="AB33" s="75"/>
      <c r="AC33" s="75"/>
      <c r="AD33" s="75"/>
    </row>
    <row r="34" spans="1:34" ht="31.5" x14ac:dyDescent="0.25">
      <c r="A34" s="64" t="s">
        <v>281</v>
      </c>
      <c r="B34" s="30" t="s">
        <v>126</v>
      </c>
      <c r="C34" s="108" t="s">
        <v>392</v>
      </c>
      <c r="D34" s="108" t="s">
        <v>331</v>
      </c>
      <c r="E34" s="62" t="s">
        <v>326</v>
      </c>
      <c r="F34" s="62" t="s">
        <v>36</v>
      </c>
      <c r="G34" s="30">
        <v>1</v>
      </c>
      <c r="H34" s="83"/>
      <c r="I34" s="83">
        <v>250000</v>
      </c>
      <c r="J34" s="32">
        <v>1</v>
      </c>
      <c r="K34" s="32">
        <v>0</v>
      </c>
      <c r="L34" s="30">
        <v>2</v>
      </c>
      <c r="M34" s="30" t="s">
        <v>2</v>
      </c>
      <c r="N34" s="33">
        <v>43252</v>
      </c>
      <c r="O34" s="33">
        <v>43405</v>
      </c>
      <c r="P34" s="30"/>
      <c r="Q34" s="31"/>
      <c r="R34" s="30" t="s">
        <v>1</v>
      </c>
      <c r="S34" s="67"/>
      <c r="T34" s="75"/>
      <c r="U34" s="75"/>
      <c r="V34" s="75"/>
      <c r="W34" s="75"/>
      <c r="X34" s="75"/>
      <c r="Y34" s="75"/>
      <c r="Z34" s="75"/>
      <c r="AA34" s="75"/>
      <c r="AB34" s="75"/>
      <c r="AC34" s="75"/>
      <c r="AD34" s="75"/>
    </row>
    <row r="35" spans="1:34" ht="31.5" x14ac:dyDescent="0.25">
      <c r="A35" s="64" t="s">
        <v>282</v>
      </c>
      <c r="B35" s="30" t="s">
        <v>126</v>
      </c>
      <c r="C35" s="111" t="s">
        <v>391</v>
      </c>
      <c r="D35" s="111" t="s">
        <v>431</v>
      </c>
      <c r="E35" s="62" t="s">
        <v>337</v>
      </c>
      <c r="F35" s="62" t="s">
        <v>31</v>
      </c>
      <c r="G35" s="30">
        <v>1</v>
      </c>
      <c r="H35" s="83"/>
      <c r="I35" s="83">
        <v>93750</v>
      </c>
      <c r="J35" s="32">
        <v>1</v>
      </c>
      <c r="K35" s="32">
        <v>0</v>
      </c>
      <c r="L35" s="30">
        <v>2</v>
      </c>
      <c r="M35" s="30" t="s">
        <v>3</v>
      </c>
      <c r="N35" s="33">
        <v>43497</v>
      </c>
      <c r="O35" s="33">
        <v>43617</v>
      </c>
      <c r="P35" s="30"/>
      <c r="Q35" s="31"/>
      <c r="R35" s="30" t="s">
        <v>1</v>
      </c>
      <c r="S35" s="67"/>
      <c r="T35" s="75"/>
      <c r="U35" s="75"/>
      <c r="V35" s="75"/>
      <c r="W35" s="75"/>
      <c r="X35" s="75"/>
      <c r="Y35" s="75"/>
      <c r="Z35" s="75"/>
      <c r="AA35" s="75"/>
      <c r="AB35" s="75"/>
      <c r="AC35" s="75"/>
      <c r="AD35" s="75"/>
    </row>
    <row r="36" spans="1:34" s="68" customFormat="1" x14ac:dyDescent="0.25">
      <c r="A36" s="112"/>
      <c r="B36" s="80"/>
      <c r="C36" s="79"/>
      <c r="D36" s="79"/>
      <c r="E36" s="79"/>
      <c r="F36" s="79"/>
      <c r="G36" s="80"/>
      <c r="H36" s="75"/>
      <c r="I36" s="122"/>
      <c r="J36" s="81"/>
      <c r="K36" s="81"/>
      <c r="L36" s="75"/>
      <c r="M36" s="80"/>
      <c r="N36" s="80"/>
      <c r="O36" s="80"/>
      <c r="P36" s="80"/>
      <c r="Q36" s="75"/>
      <c r="R36" s="80"/>
      <c r="S36" s="67"/>
      <c r="T36" s="75"/>
      <c r="U36" s="75"/>
      <c r="V36" s="75"/>
      <c r="W36" s="75"/>
      <c r="X36" s="75"/>
      <c r="Y36" s="75"/>
      <c r="Z36" s="75"/>
      <c r="AA36" s="75"/>
      <c r="AB36" s="75"/>
      <c r="AC36" s="75"/>
      <c r="AD36" s="75"/>
    </row>
    <row r="37" spans="1:34" ht="15.75" customHeight="1" x14ac:dyDescent="0.25">
      <c r="A37" s="29">
        <v>4</v>
      </c>
      <c r="B37" s="172" t="s">
        <v>10</v>
      </c>
      <c r="C37" s="173"/>
      <c r="D37" s="173"/>
      <c r="E37" s="173"/>
      <c r="F37" s="173"/>
      <c r="G37" s="173"/>
      <c r="H37" s="173"/>
      <c r="I37" s="121">
        <f>SUM(I38:I52)</f>
        <v>23015625</v>
      </c>
      <c r="J37" s="76"/>
      <c r="K37" s="76"/>
      <c r="L37" s="76"/>
      <c r="M37" s="76"/>
      <c r="N37" s="76"/>
      <c r="O37" s="76"/>
      <c r="P37" s="76"/>
      <c r="Q37" s="76"/>
      <c r="R37" s="77"/>
      <c r="S37" s="67"/>
      <c r="T37" s="67"/>
      <c r="U37" s="67"/>
      <c r="V37" s="75"/>
      <c r="W37" s="75"/>
      <c r="X37" s="75"/>
      <c r="Y37" s="75"/>
      <c r="Z37" s="75"/>
      <c r="AA37" s="75"/>
      <c r="AB37" s="75"/>
      <c r="AC37" s="75"/>
      <c r="AD37" s="75"/>
    </row>
    <row r="38" spans="1:34" s="65" customFormat="1" ht="31.5" x14ac:dyDescent="0.25">
      <c r="A38" s="64" t="s">
        <v>133</v>
      </c>
      <c r="B38" s="30" t="s">
        <v>126</v>
      </c>
      <c r="C38" s="97" t="s">
        <v>394</v>
      </c>
      <c r="D38" s="97" t="s">
        <v>161</v>
      </c>
      <c r="E38" s="97" t="s">
        <v>210</v>
      </c>
      <c r="F38" s="62" t="s">
        <v>41</v>
      </c>
      <c r="G38" s="30">
        <v>1</v>
      </c>
      <c r="H38" s="31"/>
      <c r="I38" s="105">
        <v>4796875</v>
      </c>
      <c r="J38" s="32">
        <v>1</v>
      </c>
      <c r="K38" s="32">
        <v>0</v>
      </c>
      <c r="L38" s="30">
        <v>1</v>
      </c>
      <c r="M38" s="30" t="s">
        <v>3</v>
      </c>
      <c r="N38" s="33">
        <v>43101</v>
      </c>
      <c r="O38" s="33">
        <v>43252</v>
      </c>
      <c r="P38" s="30"/>
      <c r="Q38" s="31"/>
      <c r="R38" s="30" t="s">
        <v>1</v>
      </c>
      <c r="S38" s="67"/>
      <c r="T38" s="75"/>
      <c r="U38" s="75"/>
      <c r="V38" s="75"/>
      <c r="W38" s="75"/>
      <c r="X38" s="75"/>
      <c r="Y38" s="75"/>
      <c r="Z38" s="75"/>
      <c r="AA38" s="75"/>
      <c r="AB38" s="75"/>
      <c r="AC38" s="75"/>
      <c r="AD38" s="75"/>
      <c r="AE38" s="75"/>
      <c r="AF38" s="75"/>
      <c r="AG38" s="75"/>
      <c r="AH38" s="75"/>
    </row>
    <row r="39" spans="1:34" s="65" customFormat="1" ht="34.5" customHeight="1" x14ac:dyDescent="0.25">
      <c r="A39" s="64" t="s">
        <v>125</v>
      </c>
      <c r="B39" s="30" t="s">
        <v>126</v>
      </c>
      <c r="C39" s="97" t="s">
        <v>393</v>
      </c>
      <c r="D39" s="97" t="s">
        <v>159</v>
      </c>
      <c r="E39" s="97" t="s">
        <v>211</v>
      </c>
      <c r="F39" s="62" t="s">
        <v>41</v>
      </c>
      <c r="G39" s="30">
        <v>1</v>
      </c>
      <c r="H39" s="31"/>
      <c r="I39" s="105">
        <f>+'[1]ORÇAMENTO PROGRAMA'!$F$36/3.2</f>
        <v>1093750</v>
      </c>
      <c r="J39" s="32">
        <v>1</v>
      </c>
      <c r="K39" s="32">
        <v>0</v>
      </c>
      <c r="L39" s="30">
        <v>1</v>
      </c>
      <c r="M39" s="30" t="s">
        <v>2</v>
      </c>
      <c r="N39" s="92" t="s">
        <v>236</v>
      </c>
      <c r="O39" s="92" t="s">
        <v>242</v>
      </c>
      <c r="P39" s="30"/>
      <c r="Q39" s="31"/>
      <c r="R39" s="30" t="s">
        <v>1</v>
      </c>
      <c r="S39" s="67"/>
      <c r="T39" s="75"/>
      <c r="U39" s="75"/>
      <c r="V39" s="75"/>
      <c r="W39" s="75"/>
      <c r="X39" s="75"/>
      <c r="Y39" s="75"/>
      <c r="Z39" s="75"/>
      <c r="AA39" s="75"/>
      <c r="AB39" s="75"/>
      <c r="AC39" s="75"/>
      <c r="AD39" s="75"/>
      <c r="AE39" s="75"/>
      <c r="AF39" s="75"/>
      <c r="AG39" s="75"/>
      <c r="AH39" s="75"/>
    </row>
    <row r="40" spans="1:34" s="65" customFormat="1" ht="31.5" x14ac:dyDescent="0.25">
      <c r="A40" s="64" t="s">
        <v>128</v>
      </c>
      <c r="B40" s="30" t="s">
        <v>126</v>
      </c>
      <c r="C40" s="97" t="s">
        <v>400</v>
      </c>
      <c r="D40" s="97" t="s">
        <v>181</v>
      </c>
      <c r="E40" s="97" t="s">
        <v>216</v>
      </c>
      <c r="F40" s="62" t="s">
        <v>41</v>
      </c>
      <c r="G40" s="30">
        <v>1</v>
      </c>
      <c r="H40" s="31"/>
      <c r="I40" s="105">
        <f>+'[1]ORÇAMENTO PROGRAMA'!$F$46/3.2</f>
        <v>234375</v>
      </c>
      <c r="J40" s="32">
        <v>1</v>
      </c>
      <c r="K40" s="32">
        <v>0</v>
      </c>
      <c r="L40" s="30">
        <v>1</v>
      </c>
      <c r="M40" s="30" t="s">
        <v>2</v>
      </c>
      <c r="N40" s="93" t="s">
        <v>240</v>
      </c>
      <c r="O40" s="93" t="s">
        <v>245</v>
      </c>
      <c r="P40" s="30"/>
      <c r="Q40" s="31"/>
      <c r="R40" s="30" t="s">
        <v>1</v>
      </c>
      <c r="S40" s="67"/>
      <c r="T40" s="75"/>
      <c r="U40" s="75"/>
      <c r="V40" s="75"/>
      <c r="W40" s="75"/>
      <c r="X40" s="75"/>
      <c r="Y40" s="75"/>
      <c r="Z40" s="75"/>
      <c r="AA40" s="75"/>
      <c r="AB40" s="75"/>
      <c r="AC40" s="75"/>
      <c r="AD40" s="75"/>
      <c r="AE40" s="75"/>
      <c r="AF40" s="75"/>
      <c r="AG40" s="75"/>
      <c r="AH40" s="75"/>
    </row>
    <row r="41" spans="1:34" s="63" customFormat="1" ht="63" x14ac:dyDescent="0.25">
      <c r="A41" s="64" t="s">
        <v>134</v>
      </c>
      <c r="B41" s="30" t="s">
        <v>126</v>
      </c>
      <c r="C41" s="103" t="s">
        <v>218</v>
      </c>
      <c r="D41" s="101" t="s">
        <v>184</v>
      </c>
      <c r="E41" s="101" t="s">
        <v>208</v>
      </c>
      <c r="F41" s="62" t="s">
        <v>41</v>
      </c>
      <c r="G41" s="30">
        <v>1</v>
      </c>
      <c r="H41" s="31"/>
      <c r="I41" s="106">
        <v>656250</v>
      </c>
      <c r="J41" s="32">
        <v>1</v>
      </c>
      <c r="K41" s="32">
        <v>0</v>
      </c>
      <c r="L41" s="30">
        <v>2</v>
      </c>
      <c r="M41" s="30" t="s">
        <v>2</v>
      </c>
      <c r="N41" s="93" t="s">
        <v>240</v>
      </c>
      <c r="O41" s="93" t="s">
        <v>246</v>
      </c>
      <c r="P41" s="30"/>
      <c r="Q41" s="31"/>
      <c r="R41" s="30" t="s">
        <v>1</v>
      </c>
      <c r="S41" s="67"/>
      <c r="T41" s="75"/>
      <c r="U41" s="75"/>
      <c r="V41" s="75"/>
      <c r="W41" s="75"/>
      <c r="X41" s="75"/>
      <c r="Y41" s="75"/>
      <c r="Z41" s="75"/>
      <c r="AA41" s="75"/>
      <c r="AB41" s="75"/>
      <c r="AC41" s="75"/>
      <c r="AD41" s="75"/>
      <c r="AE41" s="78"/>
      <c r="AF41" s="78"/>
      <c r="AG41" s="78"/>
      <c r="AH41" s="78"/>
    </row>
    <row r="42" spans="1:34" s="63" customFormat="1" ht="31.5" x14ac:dyDescent="0.25">
      <c r="A42" s="64" t="s">
        <v>127</v>
      </c>
      <c r="B42" s="30" t="s">
        <v>126</v>
      </c>
      <c r="C42" s="62" t="s">
        <v>404</v>
      </c>
      <c r="D42" s="62" t="s">
        <v>403</v>
      </c>
      <c r="E42" s="138" t="s">
        <v>288</v>
      </c>
      <c r="F42" s="62" t="s">
        <v>41</v>
      </c>
      <c r="G42" s="30">
        <v>1</v>
      </c>
      <c r="H42" s="31"/>
      <c r="I42" s="100">
        <v>937500</v>
      </c>
      <c r="J42" s="32">
        <v>1</v>
      </c>
      <c r="K42" s="32">
        <v>0</v>
      </c>
      <c r="L42" s="30">
        <v>2</v>
      </c>
      <c r="M42" s="30" t="s">
        <v>2</v>
      </c>
      <c r="N42" s="93" t="s">
        <v>240</v>
      </c>
      <c r="O42" s="93" t="s">
        <v>246</v>
      </c>
      <c r="P42" s="30"/>
      <c r="Q42" s="31"/>
      <c r="R42" s="30" t="s">
        <v>1</v>
      </c>
      <c r="S42" s="67"/>
      <c r="T42" s="75"/>
      <c r="U42" s="75"/>
      <c r="V42" s="75"/>
      <c r="W42" s="75"/>
      <c r="X42" s="75"/>
      <c r="Y42" s="75"/>
      <c r="Z42" s="75"/>
      <c r="AA42" s="75"/>
      <c r="AB42" s="75"/>
      <c r="AC42" s="75"/>
      <c r="AD42" s="75"/>
      <c r="AE42" s="78"/>
      <c r="AF42" s="78"/>
      <c r="AG42" s="78"/>
      <c r="AH42" s="78"/>
    </row>
    <row r="43" spans="1:34" s="63" customFormat="1" ht="31.5" x14ac:dyDescent="0.25">
      <c r="A43" s="64" t="s">
        <v>131</v>
      </c>
      <c r="B43" s="30" t="s">
        <v>126</v>
      </c>
      <c r="C43" s="111" t="s">
        <v>416</v>
      </c>
      <c r="D43" s="111" t="s">
        <v>320</v>
      </c>
      <c r="E43" s="62" t="s">
        <v>319</v>
      </c>
      <c r="F43" s="62" t="s">
        <v>41</v>
      </c>
      <c r="G43" s="30">
        <v>1</v>
      </c>
      <c r="H43" s="31"/>
      <c r="I43" s="83">
        <v>2812500</v>
      </c>
      <c r="J43" s="32">
        <v>1</v>
      </c>
      <c r="K43" s="32">
        <v>0</v>
      </c>
      <c r="L43" s="30">
        <v>2</v>
      </c>
      <c r="M43" s="30" t="s">
        <v>3</v>
      </c>
      <c r="N43" s="93" t="s">
        <v>350</v>
      </c>
      <c r="O43" s="93" t="s">
        <v>351</v>
      </c>
      <c r="P43" s="30"/>
      <c r="Q43" s="31"/>
      <c r="R43" s="30" t="s">
        <v>1</v>
      </c>
      <c r="S43" s="67"/>
      <c r="T43" s="75"/>
      <c r="U43" s="75"/>
      <c r="V43" s="75"/>
      <c r="W43" s="75"/>
      <c r="X43" s="75"/>
      <c r="Y43" s="75"/>
      <c r="Z43" s="75"/>
      <c r="AA43" s="75"/>
      <c r="AB43" s="75"/>
      <c r="AC43" s="75"/>
      <c r="AD43" s="75"/>
      <c r="AE43" s="78"/>
      <c r="AF43" s="78"/>
      <c r="AG43" s="78"/>
      <c r="AH43" s="78"/>
    </row>
    <row r="44" spans="1:34" s="63" customFormat="1" ht="47.25" x14ac:dyDescent="0.25">
      <c r="A44" s="64" t="s">
        <v>129</v>
      </c>
      <c r="B44" s="30" t="s">
        <v>126</v>
      </c>
      <c r="C44" s="111" t="s">
        <v>417</v>
      </c>
      <c r="D44" s="111" t="s">
        <v>422</v>
      </c>
      <c r="E44" s="62" t="s">
        <v>319</v>
      </c>
      <c r="F44" s="62" t="s">
        <v>77</v>
      </c>
      <c r="G44" s="30">
        <v>1</v>
      </c>
      <c r="H44" s="31"/>
      <c r="I44" s="83">
        <f>93750+93750</f>
        <v>187500</v>
      </c>
      <c r="J44" s="32">
        <v>1</v>
      </c>
      <c r="K44" s="32">
        <v>0</v>
      </c>
      <c r="L44" s="30">
        <v>2</v>
      </c>
      <c r="M44" s="30" t="s">
        <v>2</v>
      </c>
      <c r="N44" s="93" t="s">
        <v>350</v>
      </c>
      <c r="O44" s="93" t="s">
        <v>351</v>
      </c>
      <c r="P44" s="30"/>
      <c r="Q44" s="31"/>
      <c r="R44" s="30" t="s">
        <v>1</v>
      </c>
      <c r="S44" s="67"/>
      <c r="T44" s="75"/>
      <c r="U44" s="75"/>
      <c r="V44" s="75"/>
      <c r="W44" s="75"/>
      <c r="X44" s="75"/>
      <c r="Y44" s="75"/>
      <c r="Z44" s="75"/>
      <c r="AA44" s="75"/>
      <c r="AB44" s="75"/>
      <c r="AC44" s="75"/>
      <c r="AD44" s="75"/>
      <c r="AE44" s="78"/>
      <c r="AF44" s="78"/>
      <c r="AG44" s="78"/>
      <c r="AH44" s="78"/>
    </row>
    <row r="45" spans="1:34" s="63" customFormat="1" ht="31.5" x14ac:dyDescent="0.25">
      <c r="A45" s="64" t="s">
        <v>142</v>
      </c>
      <c r="B45" s="30" t="s">
        <v>126</v>
      </c>
      <c r="C45" s="116" t="s">
        <v>419</v>
      </c>
      <c r="D45" s="116" t="s">
        <v>339</v>
      </c>
      <c r="E45" s="62" t="s">
        <v>337</v>
      </c>
      <c r="F45" s="62" t="s">
        <v>77</v>
      </c>
      <c r="G45" s="30">
        <v>1</v>
      </c>
      <c r="H45" s="31"/>
      <c r="I45" s="83">
        <v>109375</v>
      </c>
      <c r="J45" s="32">
        <v>1</v>
      </c>
      <c r="K45" s="32">
        <v>0</v>
      </c>
      <c r="L45" s="30">
        <v>2</v>
      </c>
      <c r="M45" s="30" t="s">
        <v>2</v>
      </c>
      <c r="N45" s="93" t="s">
        <v>230</v>
      </c>
      <c r="O45" s="93" t="s">
        <v>231</v>
      </c>
      <c r="P45" s="30"/>
      <c r="Q45" s="31"/>
      <c r="R45" s="30" t="s">
        <v>1</v>
      </c>
      <c r="S45" s="67"/>
      <c r="T45" s="75"/>
      <c r="U45" s="75"/>
      <c r="V45" s="75"/>
      <c r="W45" s="75"/>
      <c r="X45" s="75"/>
      <c r="Y45" s="75"/>
      <c r="Z45" s="75"/>
      <c r="AA45" s="75"/>
      <c r="AB45" s="75"/>
      <c r="AC45" s="75"/>
      <c r="AD45" s="75"/>
      <c r="AE45" s="78"/>
      <c r="AF45" s="78"/>
      <c r="AG45" s="78"/>
      <c r="AH45" s="78"/>
    </row>
    <row r="46" spans="1:34" s="63" customFormat="1" ht="31.5" x14ac:dyDescent="0.25">
      <c r="A46" s="64" t="s">
        <v>149</v>
      </c>
      <c r="B46" s="30" t="s">
        <v>126</v>
      </c>
      <c r="C46" s="62" t="s">
        <v>150</v>
      </c>
      <c r="D46" s="62" t="s">
        <v>353</v>
      </c>
      <c r="E46" s="62"/>
      <c r="F46" s="62" t="s">
        <v>41</v>
      </c>
      <c r="G46" s="30">
        <v>1</v>
      </c>
      <c r="H46" s="31"/>
      <c r="I46" s="83">
        <f>+'[1]ORÇAMENTO PROGRAMA'!$F$108/3.2</f>
        <v>5000000</v>
      </c>
      <c r="J46" s="32">
        <v>1</v>
      </c>
      <c r="K46" s="32">
        <v>0</v>
      </c>
      <c r="L46" s="30" t="s">
        <v>354</v>
      </c>
      <c r="M46" s="30" t="s">
        <v>3</v>
      </c>
      <c r="N46" s="93" t="s">
        <v>355</v>
      </c>
      <c r="O46" s="93" t="s">
        <v>356</v>
      </c>
      <c r="P46" s="30"/>
      <c r="Q46" s="31"/>
      <c r="R46" s="30" t="s">
        <v>1</v>
      </c>
      <c r="S46" s="67"/>
      <c r="T46" s="75"/>
      <c r="U46" s="75"/>
      <c r="V46" s="75"/>
      <c r="W46" s="75"/>
      <c r="X46" s="75"/>
      <c r="Y46" s="75"/>
      <c r="Z46" s="75"/>
      <c r="AA46" s="75"/>
      <c r="AB46" s="75"/>
      <c r="AC46" s="75"/>
      <c r="AD46" s="75"/>
      <c r="AE46" s="78"/>
      <c r="AF46" s="78"/>
      <c r="AG46" s="78"/>
      <c r="AH46" s="78"/>
    </row>
    <row r="47" spans="1:34" s="63" customFormat="1" ht="31.5" x14ac:dyDescent="0.25">
      <c r="A47" s="64" t="s">
        <v>166</v>
      </c>
      <c r="B47" s="30" t="s">
        <v>126</v>
      </c>
      <c r="C47" s="62" t="s">
        <v>370</v>
      </c>
      <c r="D47" s="62" t="s">
        <v>363</v>
      </c>
      <c r="E47" s="62"/>
      <c r="F47" s="62" t="s">
        <v>41</v>
      </c>
      <c r="G47" s="30">
        <v>1</v>
      </c>
      <c r="H47" s="31"/>
      <c r="I47" s="83">
        <f>+'[1]ORÇAMENTO PROGRAMA'!$F$111/3.2</f>
        <v>1562500</v>
      </c>
      <c r="J47" s="32">
        <v>1</v>
      </c>
      <c r="K47" s="32">
        <v>0</v>
      </c>
      <c r="L47" s="30" t="s">
        <v>354</v>
      </c>
      <c r="M47" s="30" t="s">
        <v>3</v>
      </c>
      <c r="N47" s="93" t="s">
        <v>355</v>
      </c>
      <c r="O47" s="93" t="s">
        <v>356</v>
      </c>
      <c r="P47" s="30"/>
      <c r="Q47" s="31"/>
      <c r="R47" s="30" t="s">
        <v>1</v>
      </c>
      <c r="S47" s="67"/>
      <c r="T47" s="75"/>
      <c r="U47" s="75"/>
      <c r="V47" s="75"/>
      <c r="W47" s="75"/>
      <c r="X47" s="75"/>
      <c r="Y47" s="75"/>
      <c r="Z47" s="75"/>
      <c r="AA47" s="75"/>
      <c r="AB47" s="75"/>
      <c r="AC47" s="75"/>
      <c r="AD47" s="75"/>
      <c r="AE47" s="78"/>
      <c r="AF47" s="78"/>
      <c r="AG47" s="78"/>
      <c r="AH47" s="78"/>
    </row>
    <row r="48" spans="1:34" s="63" customFormat="1" ht="31.5" x14ac:dyDescent="0.25">
      <c r="A48" s="64" t="s">
        <v>167</v>
      </c>
      <c r="B48" s="30" t="s">
        <v>126</v>
      </c>
      <c r="C48" s="62" t="s">
        <v>371</v>
      </c>
      <c r="D48" s="62" t="s">
        <v>364</v>
      </c>
      <c r="E48" s="62"/>
      <c r="F48" s="62" t="s">
        <v>77</v>
      </c>
      <c r="G48" s="30">
        <v>1</v>
      </c>
      <c r="H48" s="31"/>
      <c r="I48" s="83">
        <f>+'[1]ORÇAMENTO PROGRAMA'!$F$113/3.2</f>
        <v>93750</v>
      </c>
      <c r="J48" s="32">
        <v>1</v>
      </c>
      <c r="K48" s="32">
        <v>0</v>
      </c>
      <c r="L48" s="30">
        <v>2</v>
      </c>
      <c r="M48" s="30" t="s">
        <v>2</v>
      </c>
      <c r="N48" s="93" t="s">
        <v>365</v>
      </c>
      <c r="O48" s="93" t="s">
        <v>231</v>
      </c>
      <c r="P48" s="30"/>
      <c r="Q48" s="31"/>
      <c r="R48" s="30" t="s">
        <v>1</v>
      </c>
      <c r="S48" s="67"/>
      <c r="T48" s="75"/>
      <c r="U48" s="75"/>
      <c r="V48" s="75"/>
      <c r="W48" s="75"/>
      <c r="X48" s="75"/>
      <c r="Y48" s="75"/>
      <c r="Z48" s="75"/>
      <c r="AA48" s="75"/>
      <c r="AB48" s="75"/>
      <c r="AC48" s="75"/>
      <c r="AD48" s="75"/>
      <c r="AE48" s="78"/>
      <c r="AF48" s="78"/>
      <c r="AG48" s="78"/>
      <c r="AH48" s="78"/>
    </row>
    <row r="49" spans="1:34" s="63" customFormat="1" ht="31.5" x14ac:dyDescent="0.25">
      <c r="A49" s="64" t="s">
        <v>168</v>
      </c>
      <c r="B49" s="30" t="s">
        <v>126</v>
      </c>
      <c r="C49" s="62" t="s">
        <v>398</v>
      </c>
      <c r="D49" s="62" t="s">
        <v>372</v>
      </c>
      <c r="E49" s="62"/>
      <c r="F49" s="62" t="s">
        <v>41</v>
      </c>
      <c r="G49" s="30">
        <v>1</v>
      </c>
      <c r="H49" s="31"/>
      <c r="I49" s="83">
        <f>+('[1]ORÇAMENTO PROGRAMA'!$F$116+'[1]ORÇAMENTO PROGRAMA'!$F$117)/3.2</f>
        <v>2812500</v>
      </c>
      <c r="J49" s="32">
        <v>1</v>
      </c>
      <c r="K49" s="32">
        <v>0</v>
      </c>
      <c r="L49" s="30" t="s">
        <v>354</v>
      </c>
      <c r="M49" s="30" t="s">
        <v>3</v>
      </c>
      <c r="N49" s="93" t="s">
        <v>373</v>
      </c>
      <c r="O49" s="93" t="s">
        <v>240</v>
      </c>
      <c r="P49" s="30"/>
      <c r="Q49" s="31"/>
      <c r="R49" s="30" t="s">
        <v>1</v>
      </c>
      <c r="S49" s="67"/>
      <c r="T49" s="75"/>
      <c r="U49" s="75"/>
      <c r="V49" s="75"/>
      <c r="W49" s="75"/>
      <c r="X49" s="75"/>
      <c r="Y49" s="75"/>
      <c r="Z49" s="75"/>
      <c r="AA49" s="75"/>
      <c r="AB49" s="75"/>
      <c r="AC49" s="75"/>
      <c r="AD49" s="75"/>
      <c r="AE49" s="78"/>
      <c r="AF49" s="78"/>
      <c r="AG49" s="78"/>
      <c r="AH49" s="78"/>
    </row>
    <row r="50" spans="1:34" s="63" customFormat="1" ht="31.5" x14ac:dyDescent="0.25">
      <c r="A50" s="64" t="s">
        <v>169</v>
      </c>
      <c r="B50" s="30" t="s">
        <v>126</v>
      </c>
      <c r="C50" s="62" t="s">
        <v>398</v>
      </c>
      <c r="D50" s="62" t="s">
        <v>374</v>
      </c>
      <c r="E50" s="62"/>
      <c r="F50" s="62" t="s">
        <v>41</v>
      </c>
      <c r="G50" s="30">
        <v>1</v>
      </c>
      <c r="H50" s="31"/>
      <c r="I50" s="83">
        <f>+'[1]ORÇAMENTO PROGRAMA'!$F$115/3.2</f>
        <v>1093750</v>
      </c>
      <c r="J50" s="32">
        <v>1</v>
      </c>
      <c r="K50" s="32">
        <v>0</v>
      </c>
      <c r="L50" s="30" t="s">
        <v>354</v>
      </c>
      <c r="M50" s="30" t="s">
        <v>2</v>
      </c>
      <c r="N50" s="144" t="s">
        <v>375</v>
      </c>
      <c r="O50" s="144" t="s">
        <v>365</v>
      </c>
      <c r="P50" s="30"/>
      <c r="Q50" s="31"/>
      <c r="R50" s="30" t="s">
        <v>1</v>
      </c>
      <c r="S50" s="67"/>
      <c r="T50" s="75"/>
      <c r="U50" s="75"/>
      <c r="V50" s="75"/>
      <c r="W50" s="75"/>
      <c r="X50" s="75"/>
      <c r="Y50" s="75"/>
      <c r="Z50" s="75"/>
      <c r="AA50" s="75"/>
      <c r="AB50" s="75"/>
      <c r="AC50" s="75"/>
      <c r="AD50" s="75"/>
      <c r="AE50" s="78"/>
      <c r="AF50" s="78"/>
      <c r="AG50" s="78"/>
      <c r="AH50" s="78"/>
    </row>
    <row r="51" spans="1:34" s="63" customFormat="1" ht="31.5" x14ac:dyDescent="0.25">
      <c r="A51" s="64" t="s">
        <v>170</v>
      </c>
      <c r="B51" s="30" t="s">
        <v>126</v>
      </c>
      <c r="C51" s="62" t="s">
        <v>376</v>
      </c>
      <c r="D51" s="62" t="s">
        <v>376</v>
      </c>
      <c r="E51" s="62"/>
      <c r="F51" s="62" t="s">
        <v>41</v>
      </c>
      <c r="G51" s="30">
        <v>1</v>
      </c>
      <c r="H51" s="31"/>
      <c r="I51" s="83">
        <f>+'[3]ORÇAMENTO PROGRAMA US$'!$C$83</f>
        <v>425000</v>
      </c>
      <c r="J51" s="32">
        <v>1</v>
      </c>
      <c r="K51" s="32">
        <v>0</v>
      </c>
      <c r="L51" s="30" t="s">
        <v>354</v>
      </c>
      <c r="M51" s="30" t="s">
        <v>2</v>
      </c>
      <c r="N51" s="144" t="s">
        <v>377</v>
      </c>
      <c r="O51" s="144" t="s">
        <v>378</v>
      </c>
      <c r="P51" s="30"/>
      <c r="Q51" s="31"/>
      <c r="R51" s="30" t="s">
        <v>1</v>
      </c>
      <c r="S51" s="67"/>
      <c r="T51" s="75"/>
      <c r="U51" s="75"/>
      <c r="V51" s="75"/>
      <c r="W51" s="75"/>
      <c r="X51" s="75"/>
      <c r="Y51" s="75"/>
      <c r="Z51" s="75"/>
      <c r="AA51" s="75"/>
      <c r="AB51" s="75"/>
      <c r="AC51" s="75"/>
      <c r="AD51" s="75"/>
      <c r="AE51" s="78"/>
      <c r="AF51" s="78"/>
      <c r="AG51" s="78"/>
      <c r="AH51" s="78"/>
    </row>
    <row r="52" spans="1:34" s="63" customFormat="1" ht="63" x14ac:dyDescent="0.25">
      <c r="A52" s="64" t="s">
        <v>171</v>
      </c>
      <c r="B52" s="30" t="s">
        <v>126</v>
      </c>
      <c r="C52" s="62" t="s">
        <v>397</v>
      </c>
      <c r="D52" s="62" t="s">
        <v>432</v>
      </c>
      <c r="E52" s="62"/>
      <c r="F52" s="62" t="s">
        <v>41</v>
      </c>
      <c r="G52" s="30">
        <v>1</v>
      </c>
      <c r="H52" s="31"/>
      <c r="I52" s="83">
        <f>+('[1]ORÇAMENTO PROGRAMA'!$F$120+'[1]ORÇAMENTO PROGRAMA'!$F$121+'[1]ORÇAMENTO PROGRAMA'!$F$122)/3.2</f>
        <v>1200000</v>
      </c>
      <c r="J52" s="32">
        <v>1</v>
      </c>
      <c r="K52" s="32">
        <v>0</v>
      </c>
      <c r="L52" s="30" t="s">
        <v>354</v>
      </c>
      <c r="M52" s="30" t="s">
        <v>3</v>
      </c>
      <c r="N52" s="33">
        <v>43132</v>
      </c>
      <c r="O52" s="33">
        <v>43282</v>
      </c>
      <c r="P52" s="30"/>
      <c r="Q52" s="31"/>
      <c r="R52" s="30" t="s">
        <v>1</v>
      </c>
      <c r="S52" s="67"/>
      <c r="T52" s="75"/>
      <c r="U52" s="75"/>
      <c r="V52" s="75"/>
      <c r="W52" s="75"/>
      <c r="X52" s="75"/>
      <c r="Y52" s="75"/>
      <c r="Z52" s="75"/>
      <c r="AA52" s="75"/>
      <c r="AB52" s="75"/>
      <c r="AC52" s="75"/>
      <c r="AD52" s="75"/>
      <c r="AE52" s="78"/>
      <c r="AF52" s="78"/>
      <c r="AG52" s="78"/>
      <c r="AH52" s="78"/>
    </row>
    <row r="53" spans="1:34" s="68" customFormat="1" x14ac:dyDescent="0.25">
      <c r="A53" s="112"/>
      <c r="B53" s="80"/>
      <c r="C53" s="79"/>
      <c r="D53" s="79"/>
      <c r="E53" s="79"/>
      <c r="F53" s="79"/>
      <c r="G53" s="80"/>
      <c r="H53" s="75"/>
      <c r="I53" s="122"/>
      <c r="J53" s="81"/>
      <c r="K53" s="81"/>
      <c r="L53" s="75"/>
      <c r="M53" s="80"/>
      <c r="N53" s="80"/>
      <c r="O53" s="80"/>
      <c r="P53" s="80"/>
      <c r="Q53" s="75"/>
      <c r="R53" s="30"/>
      <c r="S53" s="67"/>
      <c r="T53" s="75"/>
      <c r="U53" s="75"/>
      <c r="V53" s="75"/>
      <c r="W53" s="75"/>
      <c r="X53" s="75"/>
      <c r="Y53" s="75"/>
      <c r="Z53" s="75"/>
      <c r="AA53" s="75"/>
      <c r="AB53" s="75"/>
      <c r="AC53" s="75"/>
      <c r="AD53" s="75"/>
    </row>
    <row r="54" spans="1:34" ht="15.75" customHeight="1" x14ac:dyDescent="0.25">
      <c r="A54" s="29">
        <v>5</v>
      </c>
      <c r="B54" s="172" t="s">
        <v>51</v>
      </c>
      <c r="C54" s="173"/>
      <c r="D54" s="173"/>
      <c r="E54" s="173"/>
      <c r="F54" s="173"/>
      <c r="G54" s="173"/>
      <c r="H54" s="173"/>
      <c r="I54" s="121">
        <f>SUM(I55:I56)</f>
        <v>125000</v>
      </c>
      <c r="J54" s="76"/>
      <c r="K54" s="76"/>
      <c r="L54" s="76"/>
      <c r="M54" s="76"/>
      <c r="N54" s="76"/>
      <c r="O54" s="76"/>
      <c r="P54" s="76"/>
      <c r="Q54" s="76"/>
      <c r="R54" s="77"/>
      <c r="S54" s="67"/>
      <c r="T54" s="67"/>
      <c r="U54" s="67"/>
      <c r="V54" s="75"/>
      <c r="W54" s="75"/>
      <c r="X54" s="75"/>
      <c r="Y54" s="75"/>
      <c r="Z54" s="75"/>
      <c r="AA54" s="75"/>
      <c r="AB54" s="75"/>
      <c r="AC54" s="75"/>
      <c r="AD54" s="75"/>
    </row>
    <row r="55" spans="1:34" ht="31.5" x14ac:dyDescent="0.25">
      <c r="A55" s="64" t="s">
        <v>130</v>
      </c>
      <c r="B55" s="30" t="s">
        <v>126</v>
      </c>
      <c r="C55" s="131" t="s">
        <v>357</v>
      </c>
      <c r="D55" s="62" t="s">
        <v>358</v>
      </c>
      <c r="E55" s="62"/>
      <c r="F55" s="62" t="s">
        <v>81</v>
      </c>
      <c r="G55" s="30">
        <v>1</v>
      </c>
      <c r="H55" s="31"/>
      <c r="I55" s="83">
        <f>200000/3.2</f>
        <v>62500</v>
      </c>
      <c r="J55" s="32">
        <v>1</v>
      </c>
      <c r="K55" s="32">
        <v>0</v>
      </c>
      <c r="L55" s="30" t="s">
        <v>359</v>
      </c>
      <c r="M55" s="30" t="s">
        <v>2</v>
      </c>
      <c r="N55" s="33">
        <v>43101</v>
      </c>
      <c r="O55" s="33">
        <v>43221</v>
      </c>
      <c r="P55" s="30"/>
      <c r="Q55" s="31"/>
      <c r="R55" s="30"/>
      <c r="S55" s="67"/>
      <c r="T55" s="75"/>
      <c r="U55" s="75"/>
      <c r="V55" s="75"/>
      <c r="W55" s="75"/>
      <c r="X55" s="75"/>
      <c r="Y55" s="75"/>
      <c r="Z55" s="75"/>
      <c r="AA55" s="75"/>
      <c r="AB55" s="75"/>
      <c r="AC55" s="75"/>
      <c r="AD55" s="75"/>
    </row>
    <row r="56" spans="1:34" ht="31.5" x14ac:dyDescent="0.25">
      <c r="A56" s="64" t="s">
        <v>360</v>
      </c>
      <c r="B56" s="30" t="s">
        <v>126</v>
      </c>
      <c r="C56" s="131" t="s">
        <v>361</v>
      </c>
      <c r="D56" s="62" t="s">
        <v>362</v>
      </c>
      <c r="E56" s="62"/>
      <c r="F56" s="62" t="s">
        <v>81</v>
      </c>
      <c r="G56" s="30">
        <v>1</v>
      </c>
      <c r="H56" s="31"/>
      <c r="I56" s="83">
        <f>200000/3.2</f>
        <v>62500</v>
      </c>
      <c r="J56" s="32">
        <v>1</v>
      </c>
      <c r="K56" s="32">
        <v>0</v>
      </c>
      <c r="L56" s="30" t="s">
        <v>359</v>
      </c>
      <c r="M56" s="30" t="s">
        <v>2</v>
      </c>
      <c r="N56" s="33">
        <v>43101</v>
      </c>
      <c r="O56" s="33">
        <v>43221</v>
      </c>
      <c r="P56" s="30"/>
      <c r="Q56" s="31"/>
      <c r="R56" s="30"/>
      <c r="S56" s="67"/>
      <c r="T56" s="75"/>
      <c r="U56" s="75"/>
      <c r="V56" s="75"/>
      <c r="W56" s="75"/>
      <c r="X56" s="75"/>
      <c r="Y56" s="75"/>
      <c r="Z56" s="75"/>
      <c r="AA56" s="75"/>
      <c r="AB56" s="75"/>
      <c r="AC56" s="75"/>
      <c r="AD56" s="75"/>
    </row>
    <row r="57" spans="1:34" s="68" customFormat="1" ht="16.5" customHeight="1" x14ac:dyDescent="0.25">
      <c r="A57" s="112"/>
      <c r="B57" s="80"/>
      <c r="C57" s="79"/>
      <c r="D57" s="79"/>
      <c r="E57" s="79"/>
      <c r="F57" s="79"/>
      <c r="G57" s="80"/>
      <c r="H57" s="75"/>
      <c r="I57" s="122"/>
      <c r="J57" s="81"/>
      <c r="K57" s="81"/>
      <c r="L57" s="75"/>
      <c r="M57" s="80"/>
      <c r="N57" s="80"/>
      <c r="O57" s="80"/>
      <c r="P57" s="80"/>
      <c r="Q57" s="75"/>
      <c r="R57" s="80"/>
      <c r="S57" s="67"/>
      <c r="T57" s="75"/>
      <c r="U57" s="75"/>
      <c r="V57" s="75"/>
      <c r="W57" s="75"/>
      <c r="X57" s="75"/>
      <c r="Y57" s="75"/>
      <c r="Z57" s="75"/>
      <c r="AA57" s="75"/>
      <c r="AB57" s="75"/>
      <c r="AC57" s="75"/>
      <c r="AD57" s="75"/>
    </row>
    <row r="58" spans="1:34" ht="15.75" customHeight="1" x14ac:dyDescent="0.25">
      <c r="A58" s="29">
        <v>6</v>
      </c>
      <c r="B58" s="172" t="s">
        <v>11</v>
      </c>
      <c r="C58" s="173"/>
      <c r="D58" s="173"/>
      <c r="E58" s="173"/>
      <c r="F58" s="173"/>
      <c r="G58" s="173"/>
      <c r="H58" s="173"/>
      <c r="I58" s="121">
        <f>SUM(I59:I59)</f>
        <v>75000</v>
      </c>
      <c r="J58" s="76"/>
      <c r="K58" s="76"/>
      <c r="L58" s="76"/>
      <c r="M58" s="76"/>
      <c r="N58" s="76"/>
      <c r="O58" s="76"/>
      <c r="P58" s="76"/>
      <c r="Q58" s="76"/>
      <c r="R58" s="77"/>
      <c r="S58" s="67"/>
      <c r="T58" s="67"/>
      <c r="U58" s="67"/>
      <c r="V58" s="75"/>
      <c r="W58" s="75"/>
      <c r="X58" s="75"/>
      <c r="Y58" s="75"/>
      <c r="Z58" s="75"/>
      <c r="AA58" s="75"/>
      <c r="AB58" s="75"/>
      <c r="AC58" s="75"/>
      <c r="AD58" s="75"/>
    </row>
    <row r="59" spans="1:34" s="63" customFormat="1" ht="31.5" x14ac:dyDescent="0.25">
      <c r="A59" s="64" t="s">
        <v>143</v>
      </c>
      <c r="B59" s="30" t="s">
        <v>126</v>
      </c>
      <c r="C59" s="62" t="s">
        <v>227</v>
      </c>
      <c r="D59" s="62" t="s">
        <v>338</v>
      </c>
      <c r="E59" s="62" t="s">
        <v>337</v>
      </c>
      <c r="F59" s="62" t="s">
        <v>77</v>
      </c>
      <c r="G59" s="30">
        <v>1</v>
      </c>
      <c r="H59" s="86"/>
      <c r="I59" s="146">
        <v>75000</v>
      </c>
      <c r="J59" s="34">
        <v>100</v>
      </c>
      <c r="K59" s="32">
        <v>0</v>
      </c>
      <c r="L59" s="30">
        <v>2</v>
      </c>
      <c r="M59" s="30" t="s">
        <v>2</v>
      </c>
      <c r="N59" s="93" t="s">
        <v>230</v>
      </c>
      <c r="O59" s="93" t="s">
        <v>231</v>
      </c>
      <c r="P59" s="30"/>
      <c r="Q59" s="31"/>
      <c r="R59" s="30" t="s">
        <v>1</v>
      </c>
      <c r="S59" s="67"/>
      <c r="T59" s="75"/>
      <c r="U59" s="75"/>
      <c r="V59" s="75"/>
      <c r="W59" s="75"/>
      <c r="X59" s="75"/>
      <c r="Y59" s="75"/>
      <c r="Z59" s="75"/>
      <c r="AA59" s="75"/>
      <c r="AB59" s="75"/>
      <c r="AC59" s="75"/>
      <c r="AD59" s="75"/>
      <c r="AE59" s="78"/>
      <c r="AF59" s="78"/>
      <c r="AG59" s="78"/>
      <c r="AH59" s="78"/>
    </row>
    <row r="60" spans="1:34" s="63" customFormat="1" x14ac:dyDescent="0.25">
      <c r="A60" s="94"/>
      <c r="B60" s="87"/>
      <c r="C60" s="88"/>
      <c r="D60" s="88"/>
      <c r="E60" s="88"/>
      <c r="F60" s="88"/>
      <c r="G60" s="87"/>
      <c r="H60" s="87"/>
      <c r="I60" s="89"/>
      <c r="J60" s="117"/>
      <c r="K60" s="90"/>
      <c r="L60" s="87"/>
      <c r="M60" s="87"/>
      <c r="N60" s="107"/>
      <c r="O60" s="107"/>
      <c r="P60" s="87"/>
      <c r="Q60" s="91"/>
      <c r="R60" s="87"/>
      <c r="S60" s="67"/>
      <c r="T60" s="75"/>
      <c r="U60" s="75"/>
      <c r="V60" s="75"/>
      <c r="W60" s="75"/>
      <c r="X60" s="75"/>
      <c r="Y60" s="75"/>
      <c r="Z60" s="75"/>
      <c r="AA60" s="75"/>
      <c r="AB60" s="75"/>
      <c r="AC60" s="75"/>
      <c r="AD60" s="75"/>
      <c r="AE60" s="78"/>
      <c r="AF60" s="78"/>
      <c r="AG60" s="78"/>
      <c r="AH60" s="78"/>
    </row>
    <row r="61" spans="1:34" ht="15.75" customHeight="1" x14ac:dyDescent="0.25">
      <c r="A61" s="29">
        <v>7</v>
      </c>
      <c r="B61" s="172" t="s">
        <v>12</v>
      </c>
      <c r="C61" s="173"/>
      <c r="D61" s="173"/>
      <c r="E61" s="173"/>
      <c r="F61" s="173"/>
      <c r="G61" s="173"/>
      <c r="H61" s="173"/>
      <c r="I61" s="121"/>
      <c r="J61" s="76"/>
      <c r="K61" s="76"/>
      <c r="L61" s="76"/>
      <c r="M61" s="76"/>
      <c r="N61" s="76"/>
      <c r="O61" s="76"/>
      <c r="P61" s="76"/>
      <c r="Q61" s="76"/>
      <c r="R61" s="77"/>
      <c r="S61" s="67"/>
      <c r="T61" s="67"/>
      <c r="U61" s="67"/>
      <c r="V61" s="75"/>
      <c r="W61" s="75"/>
      <c r="X61" s="75"/>
      <c r="Y61" s="75"/>
      <c r="Z61" s="75"/>
      <c r="AA61" s="75"/>
      <c r="AB61" s="75"/>
      <c r="AC61" s="75"/>
      <c r="AD61" s="75"/>
    </row>
    <row r="62" spans="1:34" x14ac:dyDescent="0.25">
      <c r="A62" s="64" t="s">
        <v>144</v>
      </c>
      <c r="B62" s="30"/>
      <c r="C62" s="62"/>
      <c r="D62" s="62"/>
      <c r="E62" s="62"/>
      <c r="F62" s="118"/>
      <c r="G62" s="30"/>
      <c r="H62" s="30"/>
      <c r="I62" s="83"/>
      <c r="J62" s="30"/>
      <c r="K62" s="34"/>
      <c r="L62" s="35"/>
      <c r="M62" s="32"/>
      <c r="N62" s="30"/>
      <c r="O62" s="30"/>
      <c r="P62" s="30"/>
      <c r="Q62" s="31"/>
      <c r="R62" s="30"/>
      <c r="S62" s="67"/>
      <c r="T62" s="75"/>
      <c r="U62" s="75"/>
      <c r="V62" s="75"/>
      <c r="W62" s="75"/>
      <c r="X62" s="75"/>
      <c r="Y62" s="75"/>
      <c r="Z62" s="75"/>
      <c r="AA62" s="75"/>
      <c r="AB62" s="75"/>
      <c r="AC62" s="75"/>
      <c r="AD62" s="75"/>
    </row>
    <row r="63" spans="1:34" s="68" customFormat="1" x14ac:dyDescent="0.25">
      <c r="A63" s="112"/>
      <c r="B63" s="80"/>
      <c r="C63" s="79"/>
      <c r="D63" s="79"/>
      <c r="E63" s="79"/>
      <c r="F63" s="79"/>
      <c r="G63" s="80"/>
      <c r="H63" s="75"/>
      <c r="I63" s="122"/>
      <c r="J63" s="81"/>
      <c r="K63" s="81"/>
      <c r="L63" s="75"/>
      <c r="M63" s="80"/>
      <c r="N63" s="80"/>
      <c r="O63" s="80"/>
      <c r="P63" s="80"/>
      <c r="Q63" s="75"/>
      <c r="R63" s="80"/>
      <c r="S63" s="75"/>
      <c r="T63" s="75"/>
      <c r="U63" s="75"/>
      <c r="V63" s="75"/>
      <c r="W63" s="75"/>
      <c r="X63" s="75"/>
      <c r="Y63" s="75"/>
      <c r="Z63" s="75"/>
      <c r="AA63" s="75"/>
      <c r="AB63" s="75"/>
      <c r="AC63" s="75"/>
      <c r="AD63" s="75"/>
    </row>
    <row r="64" spans="1:34" s="68" customFormat="1" x14ac:dyDescent="0.25">
      <c r="A64" s="66"/>
      <c r="B64" s="69"/>
      <c r="C64" s="182"/>
      <c r="D64" s="182"/>
      <c r="E64" s="142"/>
      <c r="F64" s="70"/>
      <c r="G64" s="69"/>
      <c r="I64" s="119"/>
      <c r="J64" s="71"/>
      <c r="K64" s="71"/>
      <c r="M64" s="69"/>
      <c r="N64" s="69"/>
      <c r="O64" s="69"/>
      <c r="P64" s="69"/>
      <c r="R64" s="69"/>
    </row>
    <row r="65" spans="1:34" s="68" customFormat="1" x14ac:dyDescent="0.25">
      <c r="A65" s="66"/>
      <c r="B65" s="69"/>
      <c r="C65" s="70"/>
      <c r="D65" s="70"/>
      <c r="E65" s="70"/>
      <c r="F65" s="70"/>
      <c r="G65" s="69"/>
      <c r="I65" s="119"/>
      <c r="J65" s="71"/>
      <c r="K65" s="71"/>
      <c r="M65" s="69"/>
      <c r="N65" s="69"/>
      <c r="O65" s="69"/>
      <c r="P65" s="69"/>
      <c r="R65" s="69"/>
    </row>
    <row r="66" spans="1:34" x14ac:dyDescent="0.25">
      <c r="B66" s="183" t="s">
        <v>74</v>
      </c>
      <c r="C66" s="141" t="s">
        <v>4</v>
      </c>
      <c r="I66" s="123"/>
    </row>
    <row r="67" spans="1:34" x14ac:dyDescent="0.25">
      <c r="B67" s="184"/>
      <c r="C67" s="141" t="s">
        <v>2</v>
      </c>
      <c r="I67" s="123">
        <f>+I58+I54+I37+I30+I16+I10</f>
        <v>64644236.4375</v>
      </c>
    </row>
    <row r="68" spans="1:34" x14ac:dyDescent="0.25">
      <c r="B68" s="185"/>
      <c r="C68" s="36" t="s">
        <v>3</v>
      </c>
    </row>
    <row r="70" spans="1:34" x14ac:dyDescent="0.25">
      <c r="B70" s="183" t="s">
        <v>15</v>
      </c>
      <c r="C70" s="141" t="s">
        <v>1</v>
      </c>
    </row>
    <row r="71" spans="1:34" x14ac:dyDescent="0.25">
      <c r="B71" s="184"/>
      <c r="C71" s="141" t="s">
        <v>58</v>
      </c>
    </row>
    <row r="72" spans="1:34" x14ac:dyDescent="0.25">
      <c r="B72" s="184"/>
      <c r="C72" s="141" t="s">
        <v>38</v>
      </c>
    </row>
    <row r="73" spans="1:34" x14ac:dyDescent="0.25">
      <c r="B73" s="184"/>
      <c r="C73" s="141" t="s">
        <v>6</v>
      </c>
    </row>
    <row r="74" spans="1:34" s="25" customFormat="1" x14ac:dyDescent="0.25">
      <c r="A74" s="24"/>
      <c r="B74" s="184"/>
      <c r="C74" s="141" t="s">
        <v>67</v>
      </c>
      <c r="G74" s="26"/>
      <c r="H74" s="3"/>
      <c r="I74" s="124"/>
      <c r="J74" s="27"/>
      <c r="K74" s="27"/>
      <c r="L74" s="3"/>
      <c r="M74" s="26"/>
      <c r="N74" s="26"/>
      <c r="O74" s="26"/>
      <c r="P74" s="26"/>
      <c r="Q74" s="3"/>
      <c r="R74" s="26"/>
      <c r="S74" s="68"/>
      <c r="T74" s="68"/>
      <c r="U74" s="68"/>
      <c r="V74" s="68"/>
      <c r="W74" s="68"/>
      <c r="X74" s="68"/>
      <c r="Y74" s="68"/>
      <c r="Z74" s="68"/>
      <c r="AA74" s="68"/>
      <c r="AB74" s="68"/>
      <c r="AC74" s="68"/>
      <c r="AD74" s="68"/>
      <c r="AE74" s="68"/>
      <c r="AF74" s="68"/>
      <c r="AG74" s="68"/>
      <c r="AH74" s="68"/>
    </row>
    <row r="75" spans="1:34" s="25" customFormat="1" x14ac:dyDescent="0.25">
      <c r="A75" s="24"/>
      <c r="B75" s="184"/>
      <c r="C75" s="141" t="s">
        <v>53</v>
      </c>
      <c r="G75" s="26"/>
      <c r="H75" s="3"/>
      <c r="I75" s="124"/>
      <c r="J75" s="27"/>
      <c r="K75" s="27"/>
      <c r="L75" s="3"/>
      <c r="M75" s="26"/>
      <c r="N75" s="26"/>
      <c r="O75" s="26"/>
      <c r="P75" s="26"/>
      <c r="Q75" s="3"/>
      <c r="R75" s="26"/>
      <c r="S75" s="68"/>
      <c r="T75" s="68"/>
      <c r="U75" s="68"/>
      <c r="V75" s="68"/>
      <c r="W75" s="68"/>
      <c r="X75" s="68"/>
      <c r="Y75" s="68"/>
      <c r="Z75" s="68"/>
      <c r="AA75" s="68"/>
      <c r="AB75" s="68"/>
      <c r="AC75" s="68"/>
      <c r="AD75" s="68"/>
      <c r="AE75" s="68"/>
      <c r="AF75" s="68"/>
      <c r="AG75" s="68"/>
      <c r="AH75" s="68"/>
    </row>
    <row r="76" spans="1:34" s="25" customFormat="1" x14ac:dyDescent="0.25">
      <c r="A76" s="24"/>
      <c r="B76" s="184"/>
      <c r="C76" s="141" t="s">
        <v>17</v>
      </c>
      <c r="G76" s="26"/>
      <c r="H76" s="3"/>
      <c r="I76" s="124"/>
      <c r="J76" s="27"/>
      <c r="K76" s="27"/>
      <c r="L76" s="3"/>
      <c r="M76" s="26"/>
      <c r="N76" s="26"/>
      <c r="O76" s="26"/>
      <c r="P76" s="26"/>
      <c r="Q76" s="3"/>
      <c r="R76" s="26"/>
      <c r="S76" s="68"/>
      <c r="T76" s="68"/>
      <c r="U76" s="68"/>
      <c r="V76" s="68"/>
      <c r="W76" s="68"/>
      <c r="X76" s="68"/>
      <c r="Y76" s="68"/>
      <c r="Z76" s="68"/>
      <c r="AA76" s="68"/>
      <c r="AB76" s="68"/>
      <c r="AC76" s="68"/>
      <c r="AD76" s="68"/>
      <c r="AE76" s="68"/>
      <c r="AF76" s="68"/>
      <c r="AG76" s="68"/>
      <c r="AH76" s="68"/>
    </row>
    <row r="77" spans="1:34" s="25" customFormat="1" x14ac:dyDescent="0.25">
      <c r="A77" s="24"/>
      <c r="B77" s="185"/>
      <c r="C77" s="141" t="s">
        <v>75</v>
      </c>
      <c r="G77" s="26"/>
      <c r="H77" s="3"/>
      <c r="I77" s="124"/>
      <c r="J77" s="27"/>
      <c r="K77" s="27"/>
      <c r="L77" s="3"/>
      <c r="M77" s="26"/>
      <c r="N77" s="26"/>
      <c r="O77" s="26"/>
      <c r="P77" s="26"/>
      <c r="Q77" s="3"/>
      <c r="R77" s="26"/>
      <c r="S77" s="68"/>
      <c r="T77" s="68"/>
      <c r="U77" s="68"/>
      <c r="V77" s="68"/>
      <c r="W77" s="68"/>
      <c r="X77" s="68"/>
      <c r="Y77" s="68"/>
      <c r="Z77" s="68"/>
      <c r="AA77" s="68"/>
      <c r="AB77" s="68"/>
      <c r="AC77" s="68"/>
      <c r="AD77" s="68"/>
      <c r="AE77" s="68"/>
      <c r="AF77" s="68"/>
      <c r="AG77" s="68"/>
      <c r="AH77" s="68"/>
    </row>
    <row r="79" spans="1:34" s="25" customFormat="1" x14ac:dyDescent="0.25">
      <c r="A79" s="24"/>
      <c r="B79" s="176" t="s">
        <v>57</v>
      </c>
      <c r="C79" s="177" t="s">
        <v>54</v>
      </c>
      <c r="D79" s="141" t="s">
        <v>41</v>
      </c>
      <c r="E79" s="96"/>
      <c r="G79" s="26"/>
      <c r="H79" s="3"/>
      <c r="I79" s="124"/>
      <c r="J79" s="27"/>
      <c r="K79" s="27"/>
      <c r="L79" s="3"/>
      <c r="M79" s="26"/>
      <c r="N79" s="26"/>
      <c r="O79" s="26"/>
      <c r="P79" s="26"/>
      <c r="Q79" s="3"/>
      <c r="R79" s="26"/>
      <c r="S79" s="68"/>
      <c r="T79" s="68"/>
      <c r="U79" s="68"/>
      <c r="V79" s="68"/>
      <c r="W79" s="68"/>
      <c r="X79" s="68"/>
      <c r="Y79" s="68"/>
      <c r="Z79" s="68"/>
      <c r="AA79" s="68"/>
      <c r="AB79" s="68"/>
      <c r="AC79" s="68"/>
      <c r="AD79" s="68"/>
      <c r="AE79" s="68"/>
      <c r="AF79" s="68"/>
      <c r="AG79" s="68"/>
      <c r="AH79" s="68"/>
    </row>
    <row r="80" spans="1:34" s="25" customFormat="1" x14ac:dyDescent="0.25">
      <c r="A80" s="24"/>
      <c r="B80" s="176"/>
      <c r="C80" s="177"/>
      <c r="D80" s="141" t="s">
        <v>76</v>
      </c>
      <c r="E80" s="96"/>
      <c r="G80" s="26"/>
      <c r="H80" s="3"/>
      <c r="I80" s="124"/>
      <c r="J80" s="27"/>
      <c r="K80" s="27"/>
      <c r="L80" s="3"/>
      <c r="M80" s="26"/>
      <c r="N80" s="26"/>
      <c r="O80" s="26"/>
      <c r="P80" s="26"/>
      <c r="Q80" s="3"/>
      <c r="R80" s="26"/>
      <c r="S80" s="68"/>
      <c r="T80" s="68"/>
      <c r="U80" s="68"/>
      <c r="V80" s="68"/>
      <c r="W80" s="68"/>
      <c r="X80" s="68"/>
      <c r="Y80" s="68"/>
      <c r="Z80" s="68"/>
      <c r="AA80" s="68"/>
      <c r="AB80" s="68"/>
      <c r="AC80" s="68"/>
      <c r="AD80" s="68"/>
      <c r="AE80" s="68"/>
      <c r="AF80" s="68"/>
      <c r="AG80" s="68"/>
      <c r="AH80" s="68"/>
    </row>
    <row r="81" spans="1:34" s="25" customFormat="1" x14ac:dyDescent="0.25">
      <c r="A81" s="24"/>
      <c r="B81" s="176"/>
      <c r="C81" s="177"/>
      <c r="D81" s="141" t="s">
        <v>77</v>
      </c>
      <c r="E81" s="96"/>
      <c r="G81" s="26"/>
      <c r="H81" s="3"/>
      <c r="I81" s="124"/>
      <c r="J81" s="27"/>
      <c r="K81" s="27"/>
      <c r="L81" s="3"/>
      <c r="M81" s="26"/>
      <c r="N81" s="26"/>
      <c r="O81" s="26"/>
      <c r="P81" s="26"/>
      <c r="Q81" s="3"/>
      <c r="R81" s="26"/>
      <c r="S81" s="68"/>
      <c r="T81" s="68"/>
      <c r="U81" s="68"/>
      <c r="V81" s="68"/>
      <c r="W81" s="68"/>
      <c r="X81" s="68"/>
      <c r="Y81" s="68"/>
      <c r="Z81" s="68"/>
      <c r="AA81" s="68"/>
      <c r="AB81" s="68"/>
      <c r="AC81" s="68"/>
      <c r="AD81" s="68"/>
      <c r="AE81" s="68"/>
      <c r="AF81" s="68"/>
      <c r="AG81" s="68"/>
      <c r="AH81" s="68"/>
    </row>
    <row r="82" spans="1:34" s="25" customFormat="1" x14ac:dyDescent="0.25">
      <c r="A82" s="24"/>
      <c r="B82" s="176"/>
      <c r="C82" s="177"/>
      <c r="D82" s="141" t="s">
        <v>31</v>
      </c>
      <c r="E82" s="96"/>
      <c r="G82" s="26"/>
      <c r="H82" s="3"/>
      <c r="I82" s="124"/>
      <c r="J82" s="27"/>
      <c r="K82" s="27"/>
      <c r="L82" s="3"/>
      <c r="M82" s="26"/>
      <c r="N82" s="26"/>
      <c r="O82" s="26"/>
      <c r="P82" s="26"/>
      <c r="Q82" s="3"/>
      <c r="R82" s="26"/>
      <c r="S82" s="68"/>
      <c r="T82" s="68"/>
      <c r="U82" s="68"/>
      <c r="V82" s="68"/>
      <c r="W82" s="68"/>
      <c r="X82" s="68"/>
      <c r="Y82" s="68"/>
      <c r="Z82" s="68"/>
      <c r="AA82" s="68"/>
      <c r="AB82" s="68"/>
      <c r="AC82" s="68"/>
      <c r="AD82" s="68"/>
      <c r="AE82" s="68"/>
      <c r="AF82" s="68"/>
      <c r="AG82" s="68"/>
      <c r="AH82" s="68"/>
    </row>
    <row r="83" spans="1:34" s="25" customFormat="1" x14ac:dyDescent="0.25">
      <c r="A83" s="24"/>
      <c r="B83" s="176"/>
      <c r="C83" s="177"/>
      <c r="D83" s="141" t="s">
        <v>34</v>
      </c>
      <c r="E83" s="96"/>
      <c r="G83" s="26"/>
      <c r="H83" s="3"/>
      <c r="I83" s="124"/>
      <c r="J83" s="27"/>
      <c r="K83" s="27"/>
      <c r="L83" s="3"/>
      <c r="M83" s="26"/>
      <c r="N83" s="26"/>
      <c r="O83" s="26"/>
      <c r="P83" s="26"/>
      <c r="Q83" s="3"/>
      <c r="R83" s="26"/>
      <c r="S83" s="68"/>
      <c r="T83" s="68"/>
      <c r="U83" s="68"/>
      <c r="V83" s="68"/>
      <c r="W83" s="68"/>
      <c r="X83" s="68"/>
      <c r="Y83" s="68"/>
      <c r="Z83" s="68"/>
      <c r="AA83" s="68"/>
      <c r="AB83" s="68"/>
      <c r="AC83" s="68"/>
      <c r="AD83" s="68"/>
      <c r="AE83" s="68"/>
      <c r="AF83" s="68"/>
      <c r="AG83" s="68"/>
      <c r="AH83" s="68"/>
    </row>
    <row r="84" spans="1:34" s="25" customFormat="1" x14ac:dyDescent="0.25">
      <c r="A84" s="24"/>
      <c r="B84" s="176"/>
      <c r="C84" s="177"/>
      <c r="D84" s="141" t="s">
        <v>42</v>
      </c>
      <c r="E84" s="96"/>
      <c r="G84" s="26"/>
      <c r="H84" s="3"/>
      <c r="I84" s="124"/>
      <c r="J84" s="27"/>
      <c r="K84" s="27"/>
      <c r="L84" s="3"/>
      <c r="M84" s="26"/>
      <c r="N84" s="26"/>
      <c r="O84" s="26"/>
      <c r="P84" s="26"/>
      <c r="Q84" s="3"/>
      <c r="R84" s="26"/>
      <c r="S84" s="68"/>
      <c r="T84" s="68"/>
      <c r="U84" s="68"/>
      <c r="V84" s="68"/>
      <c r="W84" s="68"/>
      <c r="X84" s="68"/>
      <c r="Y84" s="68"/>
      <c r="Z84" s="68"/>
      <c r="AA84" s="68"/>
      <c r="AB84" s="68"/>
      <c r="AC84" s="68"/>
      <c r="AD84" s="68"/>
      <c r="AE84" s="68"/>
      <c r="AF84" s="68"/>
      <c r="AG84" s="68"/>
      <c r="AH84" s="68"/>
    </row>
    <row r="85" spans="1:34" s="25" customFormat="1" x14ac:dyDescent="0.25">
      <c r="A85" s="24"/>
      <c r="B85" s="176"/>
      <c r="C85" s="177"/>
      <c r="D85" s="141" t="s">
        <v>78</v>
      </c>
      <c r="E85" s="96"/>
      <c r="G85" s="26"/>
      <c r="H85" s="3"/>
      <c r="I85" s="124"/>
      <c r="J85" s="27"/>
      <c r="K85" s="27"/>
      <c r="L85" s="3"/>
      <c r="M85" s="26"/>
      <c r="N85" s="26"/>
      <c r="O85" s="26"/>
      <c r="P85" s="26"/>
      <c r="Q85" s="3"/>
      <c r="R85" s="26"/>
      <c r="S85" s="68"/>
      <c r="T85" s="68"/>
      <c r="U85" s="68"/>
      <c r="V85" s="68"/>
      <c r="W85" s="68"/>
      <c r="X85" s="68"/>
      <c r="Y85" s="68"/>
      <c r="Z85" s="68"/>
      <c r="AA85" s="68"/>
      <c r="AB85" s="68"/>
      <c r="AC85" s="68"/>
      <c r="AD85" s="68"/>
      <c r="AE85" s="68"/>
      <c r="AF85" s="68"/>
      <c r="AG85" s="68"/>
      <c r="AH85" s="68"/>
    </row>
    <row r="86" spans="1:34" s="25" customFormat="1" x14ac:dyDescent="0.25">
      <c r="A86" s="24"/>
      <c r="B86" s="176"/>
      <c r="C86" s="178" t="s">
        <v>56</v>
      </c>
      <c r="D86" s="141" t="s">
        <v>35</v>
      </c>
      <c r="E86" s="96"/>
      <c r="G86" s="26"/>
      <c r="H86" s="3"/>
      <c r="I86" s="124"/>
      <c r="J86" s="27"/>
      <c r="K86" s="27"/>
      <c r="L86" s="3"/>
      <c r="M86" s="26"/>
      <c r="N86" s="26"/>
      <c r="O86" s="26"/>
      <c r="P86" s="26"/>
      <c r="Q86" s="3"/>
      <c r="R86" s="26"/>
      <c r="S86" s="68"/>
      <c r="T86" s="68"/>
      <c r="U86" s="68"/>
      <c r="V86" s="68"/>
      <c r="W86" s="68"/>
      <c r="X86" s="68"/>
      <c r="Y86" s="68"/>
      <c r="Z86" s="68"/>
      <c r="AA86" s="68"/>
      <c r="AB86" s="68"/>
      <c r="AC86" s="68"/>
      <c r="AD86" s="68"/>
      <c r="AE86" s="68"/>
      <c r="AF86" s="68"/>
      <c r="AG86" s="68"/>
      <c r="AH86" s="68"/>
    </row>
    <row r="87" spans="1:34" s="25" customFormat="1" x14ac:dyDescent="0.25">
      <c r="A87" s="24"/>
      <c r="B87" s="176"/>
      <c r="C87" s="178"/>
      <c r="D87" s="141" t="s">
        <v>36</v>
      </c>
      <c r="E87" s="96"/>
      <c r="G87" s="26"/>
      <c r="H87" s="3"/>
      <c r="I87" s="124"/>
      <c r="J87" s="27"/>
      <c r="K87" s="27"/>
      <c r="L87" s="3"/>
      <c r="M87" s="26"/>
      <c r="N87" s="26"/>
      <c r="O87" s="26"/>
      <c r="P87" s="26"/>
      <c r="Q87" s="3"/>
      <c r="R87" s="26"/>
      <c r="S87" s="68"/>
      <c r="T87" s="68"/>
      <c r="U87" s="68"/>
      <c r="V87" s="68"/>
      <c r="W87" s="68"/>
      <c r="X87" s="68"/>
      <c r="Y87" s="68"/>
      <c r="Z87" s="68"/>
      <c r="AA87" s="68"/>
      <c r="AB87" s="68"/>
      <c r="AC87" s="68"/>
      <c r="AD87" s="68"/>
      <c r="AE87" s="68"/>
      <c r="AF87" s="68"/>
      <c r="AG87" s="68"/>
      <c r="AH87" s="68"/>
    </row>
    <row r="88" spans="1:34" s="25" customFormat="1" x14ac:dyDescent="0.25">
      <c r="A88" s="24"/>
      <c r="B88" s="176"/>
      <c r="C88" s="178"/>
      <c r="D88" s="141" t="s">
        <v>37</v>
      </c>
      <c r="E88" s="96"/>
      <c r="G88" s="26"/>
      <c r="H88" s="3"/>
      <c r="I88" s="124"/>
      <c r="J88" s="27"/>
      <c r="K88" s="27"/>
      <c r="L88" s="3"/>
      <c r="M88" s="26"/>
      <c r="N88" s="26"/>
      <c r="O88" s="26"/>
      <c r="P88" s="26"/>
      <c r="Q88" s="3"/>
      <c r="R88" s="26"/>
      <c r="S88" s="68"/>
      <c r="T88" s="68"/>
      <c r="U88" s="68"/>
      <c r="V88" s="68"/>
      <c r="W88" s="68"/>
      <c r="X88" s="68"/>
      <c r="Y88" s="68"/>
      <c r="Z88" s="68"/>
      <c r="AA88" s="68"/>
      <c r="AB88" s="68"/>
      <c r="AC88" s="68"/>
      <c r="AD88" s="68"/>
      <c r="AE88" s="68"/>
      <c r="AF88" s="68"/>
      <c r="AG88" s="68"/>
      <c r="AH88" s="68"/>
    </row>
    <row r="89" spans="1:34" s="25" customFormat="1" x14ac:dyDescent="0.25">
      <c r="A89" s="24"/>
      <c r="B89" s="176"/>
      <c r="C89" s="178"/>
      <c r="D89" s="141" t="s">
        <v>31</v>
      </c>
      <c r="E89" s="96"/>
      <c r="G89" s="26"/>
      <c r="H89" s="3"/>
      <c r="I89" s="124"/>
      <c r="J89" s="27"/>
      <c r="K89" s="27"/>
      <c r="L89" s="3"/>
      <c r="M89" s="26"/>
      <c r="N89" s="26"/>
      <c r="O89" s="26"/>
      <c r="P89" s="26"/>
      <c r="Q89" s="3"/>
      <c r="R89" s="26"/>
      <c r="S89" s="68"/>
      <c r="T89" s="68"/>
      <c r="U89" s="68"/>
      <c r="V89" s="68"/>
      <c r="W89" s="68"/>
      <c r="X89" s="68"/>
      <c r="Y89" s="68"/>
      <c r="Z89" s="68"/>
      <c r="AA89" s="68"/>
      <c r="AB89" s="68"/>
      <c r="AC89" s="68"/>
      <c r="AD89" s="68"/>
      <c r="AE89" s="68"/>
      <c r="AF89" s="68"/>
      <c r="AG89" s="68"/>
      <c r="AH89" s="68"/>
    </row>
    <row r="90" spans="1:34" s="25" customFormat="1" x14ac:dyDescent="0.25">
      <c r="A90" s="24"/>
      <c r="B90" s="176"/>
      <c r="C90" s="178"/>
      <c r="D90" s="141" t="s">
        <v>34</v>
      </c>
      <c r="E90" s="96"/>
      <c r="G90" s="26"/>
      <c r="H90" s="3"/>
      <c r="I90" s="124"/>
      <c r="J90" s="27"/>
      <c r="K90" s="27"/>
      <c r="L90" s="3"/>
      <c r="M90" s="26"/>
      <c r="N90" s="26"/>
      <c r="O90" s="26"/>
      <c r="P90" s="26"/>
      <c r="Q90" s="3"/>
      <c r="R90" s="26"/>
      <c r="S90" s="68"/>
      <c r="T90" s="68"/>
      <c r="U90" s="68"/>
      <c r="V90" s="68"/>
      <c r="W90" s="68"/>
      <c r="X90" s="68"/>
      <c r="Y90" s="68"/>
      <c r="Z90" s="68"/>
      <c r="AA90" s="68"/>
      <c r="AB90" s="68"/>
      <c r="AC90" s="68"/>
      <c r="AD90" s="68"/>
      <c r="AE90" s="68"/>
      <c r="AF90" s="68"/>
      <c r="AG90" s="68"/>
      <c r="AH90" s="68"/>
    </row>
    <row r="91" spans="1:34" s="25" customFormat="1" x14ac:dyDescent="0.25">
      <c r="A91" s="24"/>
      <c r="B91" s="176"/>
      <c r="C91" s="178"/>
      <c r="D91" s="141" t="s">
        <v>43</v>
      </c>
      <c r="E91" s="96"/>
      <c r="G91" s="26"/>
      <c r="H91" s="3"/>
      <c r="I91" s="124"/>
      <c r="J91" s="27"/>
      <c r="K91" s="27"/>
      <c r="L91" s="3"/>
      <c r="M91" s="26"/>
      <c r="N91" s="26"/>
      <c r="O91" s="26"/>
      <c r="P91" s="26"/>
      <c r="Q91" s="3"/>
      <c r="R91" s="26"/>
      <c r="S91" s="68"/>
      <c r="T91" s="68"/>
      <c r="U91" s="68"/>
      <c r="V91" s="68"/>
      <c r="W91" s="68"/>
      <c r="X91" s="68"/>
      <c r="Y91" s="68"/>
      <c r="Z91" s="68"/>
      <c r="AA91" s="68"/>
      <c r="AB91" s="68"/>
      <c r="AC91" s="68"/>
      <c r="AD91" s="68"/>
      <c r="AE91" s="68"/>
      <c r="AF91" s="68"/>
      <c r="AG91" s="68"/>
      <c r="AH91" s="68"/>
    </row>
    <row r="92" spans="1:34" s="25" customFormat="1" x14ac:dyDescent="0.25">
      <c r="A92" s="24"/>
      <c r="B92" s="176"/>
      <c r="C92" s="178"/>
      <c r="D92" s="141" t="s">
        <v>79</v>
      </c>
      <c r="E92" s="96"/>
      <c r="G92" s="26"/>
      <c r="H92" s="3"/>
      <c r="I92" s="124"/>
      <c r="J92" s="27"/>
      <c r="K92" s="27"/>
      <c r="L92" s="3"/>
      <c r="M92" s="26"/>
      <c r="N92" s="26"/>
      <c r="O92" s="26"/>
      <c r="P92" s="26"/>
      <c r="Q92" s="3"/>
      <c r="R92" s="26"/>
      <c r="S92" s="68"/>
      <c r="T92" s="68"/>
      <c r="U92" s="68"/>
      <c r="V92" s="68"/>
      <c r="W92" s="68"/>
      <c r="X92" s="68"/>
      <c r="Y92" s="68"/>
      <c r="Z92" s="68"/>
      <c r="AA92" s="68"/>
      <c r="AB92" s="68"/>
      <c r="AC92" s="68"/>
      <c r="AD92" s="68"/>
      <c r="AE92" s="68"/>
      <c r="AF92" s="68"/>
      <c r="AG92" s="68"/>
      <c r="AH92" s="68"/>
    </row>
    <row r="93" spans="1:34" s="25" customFormat="1" x14ac:dyDescent="0.25">
      <c r="A93" s="24"/>
      <c r="B93" s="176"/>
      <c r="C93" s="178"/>
      <c r="D93" s="141" t="s">
        <v>55</v>
      </c>
      <c r="E93" s="96"/>
      <c r="G93" s="26"/>
      <c r="H93" s="3"/>
      <c r="I93" s="124"/>
      <c r="J93" s="27"/>
      <c r="K93" s="27"/>
      <c r="L93" s="3"/>
      <c r="M93" s="26"/>
      <c r="N93" s="26"/>
      <c r="O93" s="26"/>
      <c r="P93" s="26"/>
      <c r="Q93" s="3"/>
      <c r="R93" s="26"/>
      <c r="S93" s="68"/>
      <c r="T93" s="68"/>
      <c r="U93" s="68"/>
      <c r="V93" s="68"/>
      <c r="W93" s="68"/>
      <c r="X93" s="68"/>
      <c r="Y93" s="68"/>
      <c r="Z93" s="68"/>
      <c r="AA93" s="68"/>
      <c r="AB93" s="68"/>
      <c r="AC93" s="68"/>
      <c r="AD93" s="68"/>
      <c r="AE93" s="68"/>
      <c r="AF93" s="68"/>
      <c r="AG93" s="68"/>
      <c r="AH93" s="68"/>
    </row>
    <row r="94" spans="1:34" s="25" customFormat="1" x14ac:dyDescent="0.25">
      <c r="A94" s="24"/>
      <c r="B94" s="176"/>
      <c r="C94" s="178"/>
      <c r="D94" s="141" t="s">
        <v>5</v>
      </c>
      <c r="E94" s="96"/>
      <c r="G94" s="26"/>
      <c r="H94" s="3"/>
      <c r="I94" s="124"/>
      <c r="J94" s="27"/>
      <c r="K94" s="27"/>
      <c r="L94" s="3"/>
      <c r="M94" s="26"/>
      <c r="N94" s="26"/>
      <c r="O94" s="26"/>
      <c r="P94" s="26"/>
      <c r="Q94" s="3"/>
      <c r="R94" s="26"/>
      <c r="S94" s="68"/>
      <c r="T94" s="68"/>
      <c r="U94" s="68"/>
      <c r="V94" s="68"/>
      <c r="W94" s="68"/>
      <c r="X94" s="68"/>
      <c r="Y94" s="68"/>
      <c r="Z94" s="68"/>
      <c r="AA94" s="68"/>
      <c r="AB94" s="68"/>
      <c r="AC94" s="68"/>
      <c r="AD94" s="68"/>
      <c r="AE94" s="68"/>
      <c r="AF94" s="68"/>
      <c r="AG94" s="68"/>
      <c r="AH94" s="68"/>
    </row>
    <row r="95" spans="1:34" s="25" customFormat="1" x14ac:dyDescent="0.25">
      <c r="A95" s="24"/>
      <c r="B95" s="176"/>
      <c r="C95" s="178"/>
      <c r="D95" s="141" t="s">
        <v>13</v>
      </c>
      <c r="E95" s="96"/>
      <c r="G95" s="26"/>
      <c r="H95" s="3"/>
      <c r="I95" s="124"/>
      <c r="J95" s="27"/>
      <c r="K95" s="27"/>
      <c r="L95" s="3"/>
      <c r="M95" s="26"/>
      <c r="N95" s="26"/>
      <c r="O95" s="26"/>
      <c r="P95" s="26"/>
      <c r="Q95" s="3"/>
      <c r="R95" s="26"/>
      <c r="S95" s="68"/>
      <c r="T95" s="68"/>
      <c r="U95" s="68"/>
      <c r="V95" s="68"/>
      <c r="W95" s="68"/>
      <c r="X95" s="68"/>
      <c r="Y95" s="68"/>
      <c r="Z95" s="68"/>
      <c r="AA95" s="68"/>
      <c r="AB95" s="68"/>
      <c r="AC95" s="68"/>
      <c r="AD95" s="68"/>
      <c r="AE95" s="68"/>
      <c r="AF95" s="68"/>
      <c r="AG95" s="68"/>
      <c r="AH95" s="68"/>
    </row>
    <row r="96" spans="1:34" s="25" customFormat="1" x14ac:dyDescent="0.25">
      <c r="A96" s="24"/>
      <c r="B96" s="176"/>
      <c r="C96" s="179" t="s">
        <v>80</v>
      </c>
      <c r="D96" s="141" t="s">
        <v>81</v>
      </c>
      <c r="E96" s="96"/>
      <c r="G96" s="26"/>
      <c r="H96" s="3"/>
      <c r="I96" s="124"/>
      <c r="J96" s="27"/>
      <c r="K96" s="27"/>
      <c r="L96" s="3"/>
      <c r="M96" s="26"/>
      <c r="N96" s="26"/>
      <c r="O96" s="26"/>
      <c r="P96" s="26"/>
      <c r="Q96" s="3"/>
      <c r="R96" s="26"/>
      <c r="S96" s="68"/>
      <c r="T96" s="68"/>
      <c r="U96" s="68"/>
      <c r="V96" s="68"/>
      <c r="W96" s="68"/>
      <c r="X96" s="68"/>
      <c r="Y96" s="68"/>
      <c r="Z96" s="68"/>
      <c r="AA96" s="68"/>
      <c r="AB96" s="68"/>
      <c r="AC96" s="68"/>
      <c r="AD96" s="68"/>
      <c r="AE96" s="68"/>
      <c r="AF96" s="68"/>
      <c r="AG96" s="68"/>
      <c r="AH96" s="68"/>
    </row>
    <row r="97" spans="1:34" s="25" customFormat="1" x14ac:dyDescent="0.25">
      <c r="A97" s="24"/>
      <c r="B97" s="176"/>
      <c r="C97" s="180"/>
      <c r="D97" s="141" t="s">
        <v>31</v>
      </c>
      <c r="E97" s="96"/>
      <c r="G97" s="26"/>
      <c r="H97" s="3"/>
      <c r="I97" s="124"/>
      <c r="J97" s="27"/>
      <c r="K97" s="27"/>
      <c r="L97" s="3"/>
      <c r="M97" s="26"/>
      <c r="N97" s="26"/>
      <c r="O97" s="26"/>
      <c r="P97" s="26"/>
      <c r="Q97" s="3"/>
      <c r="R97" s="26"/>
      <c r="S97" s="68"/>
      <c r="T97" s="68"/>
      <c r="U97" s="68"/>
      <c r="V97" s="68"/>
      <c r="W97" s="68"/>
      <c r="X97" s="68"/>
      <c r="Y97" s="68"/>
      <c r="Z97" s="68"/>
      <c r="AA97" s="68"/>
      <c r="AB97" s="68"/>
      <c r="AC97" s="68"/>
      <c r="AD97" s="68"/>
      <c r="AE97" s="68"/>
      <c r="AF97" s="68"/>
      <c r="AG97" s="68"/>
      <c r="AH97" s="68"/>
    </row>
    <row r="98" spans="1:34" s="25" customFormat="1" x14ac:dyDescent="0.25">
      <c r="A98" s="24"/>
      <c r="B98" s="176"/>
      <c r="C98" s="181"/>
      <c r="D98" s="141" t="s">
        <v>34</v>
      </c>
      <c r="E98" s="96"/>
      <c r="G98" s="26"/>
      <c r="H98" s="3"/>
      <c r="I98" s="124"/>
      <c r="J98" s="27"/>
      <c r="K98" s="27"/>
      <c r="L98" s="3"/>
      <c r="M98" s="26"/>
      <c r="N98" s="26"/>
      <c r="O98" s="26"/>
      <c r="P98" s="26"/>
      <c r="Q98" s="3"/>
      <c r="R98" s="26"/>
      <c r="S98" s="68"/>
      <c r="T98" s="68"/>
      <c r="U98" s="68"/>
      <c r="V98" s="68"/>
      <c r="W98" s="68"/>
      <c r="X98" s="68"/>
      <c r="Y98" s="68"/>
      <c r="Z98" s="68"/>
      <c r="AA98" s="68"/>
      <c r="AB98" s="68"/>
      <c r="AC98" s="68"/>
      <c r="AD98" s="68"/>
      <c r="AE98" s="68"/>
      <c r="AF98" s="68"/>
      <c r="AG98" s="68"/>
      <c r="AH98" s="68"/>
    </row>
  </sheetData>
  <mergeCells count="32">
    <mergeCell ref="B79:B98"/>
    <mergeCell ref="C79:C85"/>
    <mergeCell ref="C86:C95"/>
    <mergeCell ref="C96:C98"/>
    <mergeCell ref="B54:H54"/>
    <mergeCell ref="B58:H58"/>
    <mergeCell ref="B61:H61"/>
    <mergeCell ref="C64:D64"/>
    <mergeCell ref="B66:B68"/>
    <mergeCell ref="B70:B77"/>
    <mergeCell ref="B37:H37"/>
    <mergeCell ref="H8:H9"/>
    <mergeCell ref="I8:K8"/>
    <mergeCell ref="L8:L9"/>
    <mergeCell ref="M8:M9"/>
    <mergeCell ref="B10:H10"/>
    <mergeCell ref="B16:H16"/>
    <mergeCell ref="B30:H30"/>
    <mergeCell ref="W1:X1"/>
    <mergeCell ref="B2:D2"/>
    <mergeCell ref="B4:D4"/>
    <mergeCell ref="A8:A9"/>
    <mergeCell ref="B8:B9"/>
    <mergeCell ref="C8:C9"/>
    <mergeCell ref="D8:D9"/>
    <mergeCell ref="E8:E9"/>
    <mergeCell ref="F8:F9"/>
    <mergeCell ref="G8:G9"/>
    <mergeCell ref="Q8:Q9"/>
    <mergeCell ref="R8:R9"/>
    <mergeCell ref="N8:O8"/>
    <mergeCell ref="P8:P9"/>
  </mergeCells>
  <dataValidations count="6">
    <dataValidation type="list" allowBlank="1" showInputMessage="1" showErrorMessage="1" sqref="R62 R11:R14 R50:R53 R38:R39 R31:R35 R59:R60 R17:R28 R41:R48 R55:R56" xr:uid="{00000000-0002-0000-0100-000000000000}">
      <formula1>$C$70:$C$77</formula1>
    </dataValidation>
    <dataValidation type="list" allowBlank="1" showInputMessage="1" showErrorMessage="1" sqref="M55:M56 M38:M52 M11:M14 M59:M60 M17:M28 M31:M35" xr:uid="{00000000-0002-0000-0100-000001000000}">
      <formula1>$C$66:$C$68</formula1>
    </dataValidation>
    <dataValidation type="list" allowBlank="1" showInputMessage="1" showErrorMessage="1" sqref="F59:F60 F38:F52" xr:uid="{00000000-0002-0000-0100-000002000000}">
      <formula1>$D$79:$D$85</formula1>
    </dataValidation>
    <dataValidation type="list" allowBlank="1" showInputMessage="1" showErrorMessage="1" sqref="F55:F56" xr:uid="{00000000-0002-0000-0100-000003000000}">
      <formula1>$D$96:$D$98</formula1>
    </dataValidation>
    <dataValidation type="list" allowBlank="1" showInputMessage="1" showErrorMessage="1" sqref="F31:F35 F11:F14 F17:F28" xr:uid="{00000000-0002-0000-0100-000004000000}">
      <formula1>$D$86:$D$95</formula1>
    </dataValidation>
    <dataValidation type="list" allowBlank="1" showInputMessage="1" showErrorMessage="1" sqref="R49 R40" xr:uid="{00000000-0002-0000-0100-000005000000}">
      <formula1>$C$63:$C$70</formula1>
    </dataValidation>
  </dataValidations>
  <pageMargins left="0.7" right="0.7" top="0.75" bottom="0.75" header="0.3" footer="0.3"/>
  <pageSetup orientation="portrait" verticalDpi="9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43"/>
  <sheetViews>
    <sheetView tabSelected="1" topLeftCell="A7" zoomScale="90" zoomScaleNormal="90" workbookViewId="0">
      <pane ySplit="3" topLeftCell="A91" activePane="bottomLeft" state="frozen"/>
      <selection activeCell="A7" sqref="A7"/>
      <selection pane="bottomLeft" activeCell="L111" sqref="L111"/>
    </sheetView>
  </sheetViews>
  <sheetFormatPr defaultColWidth="8.7109375" defaultRowHeight="15.75" x14ac:dyDescent="0.25"/>
  <cols>
    <col min="1" max="1" width="5" style="24" bestFit="1" customWidth="1"/>
    <col min="2" max="2" width="17.42578125" style="26" customWidth="1"/>
    <col min="3" max="3" width="50" style="25" customWidth="1"/>
    <col min="4" max="4" width="50.28515625" style="25" customWidth="1"/>
    <col min="5" max="5" width="45.5703125" style="25" hidden="1" customWidth="1"/>
    <col min="6" max="6" width="32.28515625" style="25" customWidth="1"/>
    <col min="7" max="7" width="13.85546875" style="26" customWidth="1"/>
    <col min="8" max="8" width="12.42578125" style="3" customWidth="1"/>
    <col min="9" max="9" width="19.140625" style="124" customWidth="1"/>
    <col min="10" max="10" width="15.7109375" style="27" customWidth="1"/>
    <col min="11" max="11" width="18" style="27" customWidth="1"/>
    <col min="12" max="12" width="15.5703125" style="3" customWidth="1"/>
    <col min="13" max="13" width="21.42578125" style="26" customWidth="1"/>
    <col min="14" max="14" width="17.85546875" style="26" customWidth="1"/>
    <col min="15" max="15" width="15" style="26" customWidth="1"/>
    <col min="16" max="16" width="18.85546875" style="26" customWidth="1"/>
    <col min="17" max="17" width="18.85546875" style="3" customWidth="1"/>
    <col min="18" max="18" width="18.85546875" style="26" customWidth="1"/>
    <col min="19" max="34" width="8.7109375" style="68"/>
    <col min="35" max="16384" width="8.7109375" style="3"/>
  </cols>
  <sheetData>
    <row r="1" spans="1:34" s="68" customFormat="1" ht="15.6" x14ac:dyDescent="0.3">
      <c r="A1" s="66"/>
      <c r="B1" s="66"/>
      <c r="C1" s="70"/>
      <c r="D1" s="70"/>
      <c r="E1" s="70"/>
      <c r="F1" s="70"/>
      <c r="G1" s="69"/>
      <c r="I1" s="119"/>
      <c r="J1" s="71"/>
      <c r="K1" s="71"/>
      <c r="M1" s="69"/>
      <c r="N1" s="135"/>
      <c r="O1" s="135"/>
      <c r="P1" s="69"/>
      <c r="R1" s="69"/>
      <c r="W1" s="163"/>
      <c r="X1" s="164"/>
    </row>
    <row r="2" spans="1:34" s="68" customFormat="1" ht="15.6" x14ac:dyDescent="0.3">
      <c r="A2" s="66"/>
      <c r="B2" s="165" t="s">
        <v>19</v>
      </c>
      <c r="C2" s="165"/>
      <c r="D2" s="165"/>
      <c r="E2" s="128"/>
      <c r="F2" s="70"/>
      <c r="G2" s="69"/>
      <c r="I2" s="119"/>
      <c r="J2" s="71"/>
      <c r="K2" s="71"/>
      <c r="M2" s="69"/>
      <c r="N2" s="69"/>
      <c r="O2" s="69"/>
      <c r="P2" s="69"/>
      <c r="R2" s="69"/>
    </row>
    <row r="3" spans="1:34" s="68" customFormat="1" ht="15.6" x14ac:dyDescent="0.3">
      <c r="A3" s="66"/>
      <c r="B3" s="128"/>
      <c r="C3" s="128"/>
      <c r="D3" s="128"/>
      <c r="E3" s="128"/>
      <c r="F3" s="70"/>
      <c r="G3" s="69"/>
      <c r="I3" s="119"/>
      <c r="J3" s="71"/>
      <c r="K3" s="71"/>
      <c r="M3" s="85"/>
      <c r="N3" s="69"/>
      <c r="O3" s="69"/>
      <c r="P3" s="69"/>
      <c r="R3" s="69"/>
    </row>
    <row r="4" spans="1:34" s="68" customFormat="1" x14ac:dyDescent="0.25">
      <c r="A4" s="66"/>
      <c r="B4" s="166" t="s">
        <v>153</v>
      </c>
      <c r="C4" s="166"/>
      <c r="D4" s="166"/>
      <c r="E4" s="126"/>
      <c r="F4" s="72" t="s">
        <v>352</v>
      </c>
      <c r="G4" s="69"/>
      <c r="I4" s="119"/>
      <c r="J4" s="71"/>
      <c r="K4" s="71"/>
      <c r="M4" s="85"/>
      <c r="N4" s="69"/>
      <c r="O4" s="69"/>
      <c r="P4" s="69"/>
      <c r="R4" s="69"/>
    </row>
    <row r="5" spans="1:34" s="68" customFormat="1" x14ac:dyDescent="0.25">
      <c r="A5" s="66"/>
      <c r="B5" s="72" t="s">
        <v>151</v>
      </c>
      <c r="C5" s="70"/>
      <c r="F5" s="73" t="s">
        <v>152</v>
      </c>
      <c r="G5" s="69"/>
      <c r="I5" s="119"/>
      <c r="M5" s="84"/>
      <c r="N5" s="69"/>
      <c r="O5" s="69"/>
      <c r="P5" s="69"/>
      <c r="R5" s="69"/>
    </row>
    <row r="6" spans="1:34" s="68" customFormat="1" x14ac:dyDescent="0.25">
      <c r="A6" s="66"/>
      <c r="B6" s="72" t="s">
        <v>147</v>
      </c>
      <c r="C6" s="70"/>
      <c r="D6" s="70"/>
      <c r="E6" s="70"/>
      <c r="F6" s="73" t="s">
        <v>146</v>
      </c>
      <c r="G6" s="69"/>
      <c r="I6" s="119"/>
      <c r="J6" s="68" t="s">
        <v>154</v>
      </c>
      <c r="K6" s="82">
        <v>3.2</v>
      </c>
      <c r="M6" s="69"/>
      <c r="N6" s="69"/>
      <c r="O6" s="69"/>
      <c r="P6" s="69"/>
      <c r="R6" s="69"/>
    </row>
    <row r="7" spans="1:34" s="68" customFormat="1" ht="9" customHeight="1" x14ac:dyDescent="0.3">
      <c r="A7" s="66"/>
      <c r="B7" s="74"/>
      <c r="C7" s="70"/>
      <c r="D7" s="70"/>
      <c r="E7" s="70"/>
      <c r="F7" s="70"/>
      <c r="G7" s="69"/>
      <c r="I7" s="119"/>
      <c r="J7" s="71"/>
      <c r="K7" s="71"/>
      <c r="M7" s="69"/>
      <c r="N7" s="69"/>
      <c r="O7" s="69"/>
      <c r="P7" s="69"/>
      <c r="R7" s="69"/>
    </row>
    <row r="8" spans="1:34" x14ac:dyDescent="0.25">
      <c r="A8" s="167" t="s">
        <v>135</v>
      </c>
      <c r="B8" s="168" t="s">
        <v>24</v>
      </c>
      <c r="C8" s="169" t="s">
        <v>25</v>
      </c>
      <c r="D8" s="169" t="s">
        <v>45</v>
      </c>
      <c r="E8" s="170" t="s">
        <v>201</v>
      </c>
      <c r="F8" s="169" t="s">
        <v>145</v>
      </c>
      <c r="G8" s="168" t="s">
        <v>44</v>
      </c>
      <c r="H8" s="168" t="s">
        <v>46</v>
      </c>
      <c r="I8" s="174" t="s">
        <v>26</v>
      </c>
      <c r="J8" s="174"/>
      <c r="K8" s="174"/>
      <c r="L8" s="175" t="s">
        <v>52</v>
      </c>
      <c r="M8" s="168" t="s">
        <v>49</v>
      </c>
      <c r="N8" s="168" t="s">
        <v>27</v>
      </c>
      <c r="O8" s="168"/>
      <c r="P8" s="168" t="s">
        <v>18</v>
      </c>
      <c r="Q8" s="168" t="s">
        <v>50</v>
      </c>
      <c r="R8" s="168" t="s">
        <v>15</v>
      </c>
      <c r="S8" s="67"/>
      <c r="T8" s="67"/>
      <c r="U8" s="67"/>
    </row>
    <row r="9" spans="1:34" ht="47.25" x14ac:dyDescent="0.25">
      <c r="A9" s="167"/>
      <c r="B9" s="168"/>
      <c r="C9" s="169"/>
      <c r="D9" s="169"/>
      <c r="E9" s="171"/>
      <c r="F9" s="169"/>
      <c r="G9" s="168"/>
      <c r="H9" s="168"/>
      <c r="I9" s="120" t="s">
        <v>83</v>
      </c>
      <c r="J9" s="28" t="s">
        <v>48</v>
      </c>
      <c r="K9" s="28" t="s">
        <v>47</v>
      </c>
      <c r="L9" s="175"/>
      <c r="M9" s="168"/>
      <c r="N9" s="125" t="s">
        <v>28</v>
      </c>
      <c r="O9" s="125" t="s">
        <v>7</v>
      </c>
      <c r="P9" s="168"/>
      <c r="Q9" s="168"/>
      <c r="R9" s="168"/>
      <c r="S9" s="67"/>
      <c r="T9" s="67"/>
      <c r="U9" s="67"/>
    </row>
    <row r="10" spans="1:34" ht="15.6" x14ac:dyDescent="0.3">
      <c r="A10" s="29">
        <v>1</v>
      </c>
      <c r="B10" s="172" t="s">
        <v>0</v>
      </c>
      <c r="C10" s="173"/>
      <c r="D10" s="173"/>
      <c r="E10" s="173"/>
      <c r="F10" s="173"/>
      <c r="G10" s="173"/>
      <c r="H10" s="173"/>
      <c r="I10" s="121">
        <f>SUM(I11:I15)</f>
        <v>50692671.9375</v>
      </c>
      <c r="J10" s="76"/>
      <c r="K10" s="76"/>
      <c r="L10" s="76"/>
      <c r="M10" s="76"/>
      <c r="N10" s="76"/>
      <c r="O10" s="76"/>
      <c r="P10" s="76"/>
      <c r="Q10" s="76"/>
      <c r="R10" s="77"/>
      <c r="S10" s="67"/>
      <c r="T10" s="67"/>
      <c r="U10" s="67"/>
    </row>
    <row r="11" spans="1:34" ht="31.5" x14ac:dyDescent="0.25">
      <c r="A11" s="64" t="s">
        <v>136</v>
      </c>
      <c r="B11" s="30" t="s">
        <v>126</v>
      </c>
      <c r="C11" s="97" t="s">
        <v>156</v>
      </c>
      <c r="D11" s="97" t="s">
        <v>202</v>
      </c>
      <c r="E11" s="97" t="s">
        <v>203</v>
      </c>
      <c r="F11" s="30" t="s">
        <v>36</v>
      </c>
      <c r="G11" s="30">
        <v>1</v>
      </c>
      <c r="H11" s="30"/>
      <c r="I11" s="105">
        <f>+('[1]ORÇAMENTO PROGRAMA'!$H$9-10000000)/K6</f>
        <v>15687985.9375</v>
      </c>
      <c r="J11" s="32">
        <v>0.2321</v>
      </c>
      <c r="K11" s="32">
        <v>0.76790000000000003</v>
      </c>
      <c r="L11" s="86">
        <v>1</v>
      </c>
      <c r="M11" s="30" t="s">
        <v>3</v>
      </c>
      <c r="N11" s="33">
        <v>43617</v>
      </c>
      <c r="O11" s="33">
        <v>43739</v>
      </c>
      <c r="P11" s="30"/>
      <c r="Q11" s="30"/>
      <c r="R11" s="30" t="s">
        <v>1</v>
      </c>
      <c r="S11" s="67"/>
      <c r="T11" s="67"/>
      <c r="U11" s="67"/>
    </row>
    <row r="12" spans="1:34" s="65" customFormat="1" ht="47.25" x14ac:dyDescent="0.25">
      <c r="A12" s="64" t="s">
        <v>137</v>
      </c>
      <c r="B12" s="30" t="s">
        <v>126</v>
      </c>
      <c r="C12" s="97" t="s">
        <v>200</v>
      </c>
      <c r="D12" s="97" t="s">
        <v>155</v>
      </c>
      <c r="E12" s="97" t="s">
        <v>203</v>
      </c>
      <c r="F12" s="30" t="s">
        <v>36</v>
      </c>
      <c r="G12" s="30">
        <v>1</v>
      </c>
      <c r="H12" s="109"/>
      <c r="I12" s="105">
        <v>16835938</v>
      </c>
      <c r="J12" s="32">
        <v>0.45600000000000002</v>
      </c>
      <c r="K12" s="32">
        <v>0.54400000000000004</v>
      </c>
      <c r="L12" s="30">
        <v>1</v>
      </c>
      <c r="M12" s="30" t="s">
        <v>3</v>
      </c>
      <c r="N12" s="92" t="s">
        <v>230</v>
      </c>
      <c r="O12" s="92" t="s">
        <v>231</v>
      </c>
      <c r="P12" s="30"/>
      <c r="Q12" s="30"/>
      <c r="R12" s="30" t="s">
        <v>1</v>
      </c>
      <c r="S12" s="67"/>
      <c r="T12" s="67"/>
      <c r="U12" s="67"/>
      <c r="V12" s="75"/>
      <c r="W12" s="75"/>
      <c r="X12" s="75"/>
      <c r="Y12" s="75"/>
      <c r="Z12" s="75"/>
      <c r="AA12" s="75"/>
      <c r="AB12" s="75"/>
      <c r="AC12" s="75"/>
      <c r="AD12" s="75"/>
      <c r="AE12" s="75"/>
      <c r="AF12" s="75"/>
      <c r="AG12" s="75"/>
      <c r="AH12" s="75"/>
    </row>
    <row r="13" spans="1:34" s="65" customFormat="1" ht="31.5" x14ac:dyDescent="0.25">
      <c r="A13" s="64" t="s">
        <v>138</v>
      </c>
      <c r="B13" s="30" t="s">
        <v>126</v>
      </c>
      <c r="C13" s="97" t="s">
        <v>380</v>
      </c>
      <c r="D13" s="97" t="s">
        <v>157</v>
      </c>
      <c r="E13" s="97" t="s">
        <v>204</v>
      </c>
      <c r="F13" s="30" t="s">
        <v>36</v>
      </c>
      <c r="G13" s="30">
        <v>1</v>
      </c>
      <c r="H13" s="32"/>
      <c r="I13" s="105">
        <f>35000000/3.2</f>
        <v>10937500</v>
      </c>
      <c r="J13" s="32">
        <v>0.42899999999999999</v>
      </c>
      <c r="K13" s="32">
        <v>0.57099999999999995</v>
      </c>
      <c r="L13" s="30">
        <v>1</v>
      </c>
      <c r="M13" s="30" t="s">
        <v>3</v>
      </c>
      <c r="N13" s="33">
        <v>43739</v>
      </c>
      <c r="O13" s="33">
        <v>43862</v>
      </c>
      <c r="P13" s="30"/>
      <c r="Q13" s="30"/>
      <c r="R13" s="30" t="s">
        <v>1</v>
      </c>
      <c r="S13" s="67"/>
      <c r="T13" s="67"/>
      <c r="U13" s="67"/>
      <c r="V13" s="75"/>
      <c r="W13" s="75"/>
      <c r="X13" s="75"/>
      <c r="Y13" s="75"/>
      <c r="Z13" s="75"/>
      <c r="AA13" s="75"/>
      <c r="AB13" s="75"/>
      <c r="AC13" s="75"/>
      <c r="AD13" s="75"/>
      <c r="AE13" s="75"/>
      <c r="AF13" s="75"/>
      <c r="AG13" s="75"/>
      <c r="AH13" s="75"/>
    </row>
    <row r="14" spans="1:34" s="65" customFormat="1" ht="21.75" customHeight="1" x14ac:dyDescent="0.25">
      <c r="A14" s="64" t="s">
        <v>139</v>
      </c>
      <c r="B14" s="30" t="s">
        <v>126</v>
      </c>
      <c r="C14" s="97" t="s">
        <v>205</v>
      </c>
      <c r="D14" s="97" t="s">
        <v>158</v>
      </c>
      <c r="E14" s="97" t="s">
        <v>206</v>
      </c>
      <c r="F14" s="30" t="s">
        <v>36</v>
      </c>
      <c r="G14" s="30">
        <v>1</v>
      </c>
      <c r="H14" s="110"/>
      <c r="I14" s="105">
        <v>7074998</v>
      </c>
      <c r="J14" s="32">
        <v>0.33750000000000002</v>
      </c>
      <c r="K14" s="32">
        <v>0.66249999999999998</v>
      </c>
      <c r="L14" s="30">
        <v>1</v>
      </c>
      <c r="M14" s="30" t="s">
        <v>2</v>
      </c>
      <c r="N14" s="93" t="s">
        <v>232</v>
      </c>
      <c r="O14" s="93" t="s">
        <v>233</v>
      </c>
      <c r="P14" s="30"/>
      <c r="Q14" s="30"/>
      <c r="R14" s="30" t="s">
        <v>1</v>
      </c>
      <c r="S14" s="67"/>
      <c r="T14" s="67"/>
      <c r="U14" s="67"/>
      <c r="V14" s="75"/>
      <c r="W14" s="75"/>
      <c r="X14" s="75"/>
      <c r="Y14" s="75"/>
      <c r="Z14" s="75"/>
      <c r="AA14" s="75"/>
      <c r="AB14" s="75"/>
      <c r="AC14" s="75"/>
      <c r="AD14" s="75"/>
      <c r="AE14" s="75"/>
      <c r="AF14" s="75"/>
      <c r="AG14" s="75"/>
      <c r="AH14" s="75"/>
    </row>
    <row r="15" spans="1:34" s="65" customFormat="1" ht="47.25" x14ac:dyDescent="0.25">
      <c r="A15" s="64" t="s">
        <v>198</v>
      </c>
      <c r="B15" s="30" t="s">
        <v>126</v>
      </c>
      <c r="C15" s="97" t="s">
        <v>207</v>
      </c>
      <c r="D15" s="103" t="s">
        <v>287</v>
      </c>
      <c r="E15" s="97" t="s">
        <v>208</v>
      </c>
      <c r="F15" s="30" t="s">
        <v>37</v>
      </c>
      <c r="G15" s="30">
        <v>1</v>
      </c>
      <c r="H15" s="110"/>
      <c r="I15" s="105">
        <v>156250</v>
      </c>
      <c r="J15" s="32">
        <v>1</v>
      </c>
      <c r="K15" s="32">
        <v>0</v>
      </c>
      <c r="L15" s="30">
        <v>2</v>
      </c>
      <c r="M15" s="30" t="s">
        <v>2</v>
      </c>
      <c r="N15" s="33">
        <v>43617</v>
      </c>
      <c r="O15" s="33">
        <v>43770</v>
      </c>
      <c r="P15" s="30"/>
      <c r="Q15" s="30"/>
      <c r="R15" s="30" t="s">
        <v>1</v>
      </c>
      <c r="S15" s="67"/>
      <c r="T15" s="67"/>
      <c r="U15" s="67"/>
      <c r="V15" s="75"/>
      <c r="W15" s="75"/>
      <c r="X15" s="75"/>
      <c r="Y15" s="75"/>
      <c r="Z15" s="75"/>
      <c r="AA15" s="75"/>
      <c r="AB15" s="75"/>
      <c r="AC15" s="75"/>
      <c r="AD15" s="75"/>
      <c r="AE15" s="75"/>
      <c r="AF15" s="75"/>
      <c r="AG15" s="75"/>
      <c r="AH15" s="75"/>
    </row>
    <row r="16" spans="1:34" s="65" customFormat="1" ht="31.5" x14ac:dyDescent="0.25">
      <c r="A16" s="64" t="s">
        <v>286</v>
      </c>
      <c r="B16" s="30" t="s">
        <v>126</v>
      </c>
      <c r="C16" s="97" t="s">
        <v>430</v>
      </c>
      <c r="D16" s="97" t="s">
        <v>182</v>
      </c>
      <c r="E16" s="97" t="s">
        <v>217</v>
      </c>
      <c r="F16" s="30" t="s">
        <v>36</v>
      </c>
      <c r="G16" s="30">
        <v>1</v>
      </c>
      <c r="H16" s="31"/>
      <c r="I16" s="105">
        <f>+('[1]ORÇAMENTO PROGRAMA'!$H$48-'[1]ORÇAMENTO PROGRAMA'!$G$56)/3.2</f>
        <v>18184375</v>
      </c>
      <c r="J16" s="32">
        <v>0.97499999999999998</v>
      </c>
      <c r="K16" s="32">
        <v>2.5000000000000001E-2</v>
      </c>
      <c r="L16" s="30">
        <v>1</v>
      </c>
      <c r="M16" s="30" t="s">
        <v>3</v>
      </c>
      <c r="N16" s="93" t="s">
        <v>241</v>
      </c>
      <c r="O16" s="93" t="s">
        <v>246</v>
      </c>
      <c r="P16" s="30"/>
      <c r="Q16" s="31"/>
      <c r="R16" s="30" t="s">
        <v>1</v>
      </c>
      <c r="S16" s="67"/>
      <c r="T16" s="75"/>
      <c r="U16" s="75"/>
      <c r="V16" s="75"/>
      <c r="W16" s="75"/>
      <c r="X16" s="75"/>
      <c r="Y16" s="75"/>
      <c r="Z16" s="75"/>
      <c r="AA16" s="75"/>
      <c r="AB16" s="75"/>
      <c r="AC16" s="75"/>
      <c r="AD16" s="75"/>
      <c r="AE16" s="75"/>
      <c r="AF16" s="75"/>
      <c r="AG16" s="75"/>
      <c r="AH16" s="75"/>
    </row>
    <row r="17" spans="1:34" s="68" customFormat="1" ht="15.6" x14ac:dyDescent="0.3">
      <c r="A17" s="66"/>
      <c r="B17" s="69"/>
      <c r="C17" s="70"/>
      <c r="D17" s="70"/>
      <c r="E17" s="70"/>
      <c r="F17" s="70"/>
      <c r="G17" s="69"/>
      <c r="I17" s="119"/>
      <c r="J17" s="71"/>
      <c r="K17" s="71"/>
      <c r="M17" s="69"/>
      <c r="N17" s="69"/>
      <c r="O17" s="69"/>
      <c r="P17" s="69"/>
      <c r="R17" s="69"/>
      <c r="S17" s="67"/>
    </row>
    <row r="18" spans="1:34" ht="15.75" customHeight="1" x14ac:dyDescent="0.3">
      <c r="A18" s="29">
        <v>2</v>
      </c>
      <c r="B18" s="172" t="s">
        <v>8</v>
      </c>
      <c r="C18" s="173"/>
      <c r="D18" s="173"/>
      <c r="E18" s="173"/>
      <c r="F18" s="173"/>
      <c r="G18" s="173"/>
      <c r="H18" s="173"/>
      <c r="I18" s="121">
        <f>SUM(I19:I33)</f>
        <v>10554687.5</v>
      </c>
      <c r="J18" s="76"/>
      <c r="K18" s="76"/>
      <c r="L18" s="76"/>
      <c r="M18" s="76"/>
      <c r="N18" s="76"/>
      <c r="O18" s="76"/>
      <c r="P18" s="76"/>
      <c r="Q18" s="76"/>
      <c r="R18" s="77"/>
      <c r="S18" s="67"/>
      <c r="T18" s="67"/>
      <c r="U18" s="67"/>
      <c r="V18" s="75"/>
      <c r="W18" s="75"/>
      <c r="X18" s="75"/>
      <c r="Y18" s="75"/>
      <c r="Z18" s="75"/>
      <c r="AA18" s="75"/>
      <c r="AB18" s="75"/>
      <c r="AC18" s="75"/>
      <c r="AD18" s="75"/>
    </row>
    <row r="19" spans="1:34" s="63" customFormat="1" ht="31.5" x14ac:dyDescent="0.25">
      <c r="A19" s="64" t="s">
        <v>140</v>
      </c>
      <c r="B19" s="30" t="s">
        <v>126</v>
      </c>
      <c r="C19" s="62" t="s">
        <v>271</v>
      </c>
      <c r="D19" s="62" t="s">
        <v>271</v>
      </c>
      <c r="E19" s="62" t="s">
        <v>208</v>
      </c>
      <c r="F19" s="62" t="s">
        <v>34</v>
      </c>
      <c r="G19" s="30">
        <v>1</v>
      </c>
      <c r="H19" s="31"/>
      <c r="I19" s="83">
        <f>+'[2]3_GESTÃO PÚBLICA MODERNA '!$G$30</f>
        <v>250000</v>
      </c>
      <c r="J19" s="32">
        <v>1</v>
      </c>
      <c r="K19" s="32">
        <v>0</v>
      </c>
      <c r="L19" s="30">
        <v>2</v>
      </c>
      <c r="M19" s="30" t="s">
        <v>2</v>
      </c>
      <c r="N19" s="33">
        <v>43617</v>
      </c>
      <c r="O19" s="33">
        <v>43770</v>
      </c>
      <c r="P19" s="30"/>
      <c r="Q19" s="31"/>
      <c r="R19" s="30"/>
      <c r="S19" s="67"/>
      <c r="T19" s="67"/>
      <c r="U19" s="67"/>
      <c r="V19" s="75"/>
      <c r="W19" s="75"/>
      <c r="X19" s="75"/>
      <c r="Y19" s="75"/>
      <c r="Z19" s="75"/>
      <c r="AA19" s="75"/>
      <c r="AB19" s="75"/>
      <c r="AC19" s="75"/>
      <c r="AD19" s="75"/>
      <c r="AE19" s="78"/>
      <c r="AF19" s="78"/>
      <c r="AG19" s="78"/>
      <c r="AH19" s="78"/>
    </row>
    <row r="20" spans="1:34" s="63" customFormat="1" ht="31.5" x14ac:dyDescent="0.25">
      <c r="A20" s="64" t="s">
        <v>148</v>
      </c>
      <c r="B20" s="30" t="s">
        <v>126</v>
      </c>
      <c r="C20" s="108" t="s">
        <v>381</v>
      </c>
      <c r="D20" s="108" t="s">
        <v>277</v>
      </c>
      <c r="E20" s="62" t="s">
        <v>208</v>
      </c>
      <c r="F20" s="62" t="s">
        <v>37</v>
      </c>
      <c r="G20" s="30">
        <v>1</v>
      </c>
      <c r="H20" s="31"/>
      <c r="I20" s="100">
        <v>62500</v>
      </c>
      <c r="J20" s="32">
        <v>1</v>
      </c>
      <c r="K20" s="32">
        <v>0</v>
      </c>
      <c r="L20" s="30">
        <v>2</v>
      </c>
      <c r="M20" s="30" t="s">
        <v>2</v>
      </c>
      <c r="N20" s="33">
        <v>43617</v>
      </c>
      <c r="O20" s="33">
        <v>43770</v>
      </c>
      <c r="P20" s="30"/>
      <c r="Q20" s="31"/>
      <c r="R20" s="30"/>
      <c r="S20" s="67"/>
      <c r="T20" s="67"/>
      <c r="U20" s="67"/>
      <c r="V20" s="75"/>
      <c r="W20" s="75"/>
      <c r="X20" s="75"/>
      <c r="Y20" s="75"/>
      <c r="Z20" s="75"/>
      <c r="AA20" s="75"/>
      <c r="AB20" s="75"/>
      <c r="AC20" s="75"/>
      <c r="AD20" s="75"/>
      <c r="AE20" s="78"/>
      <c r="AF20" s="78"/>
      <c r="AG20" s="78"/>
      <c r="AH20" s="78"/>
    </row>
    <row r="21" spans="1:34" s="63" customFormat="1" ht="31.5" x14ac:dyDescent="0.25">
      <c r="A21" s="64" t="s">
        <v>195</v>
      </c>
      <c r="B21" s="30" t="s">
        <v>126</v>
      </c>
      <c r="C21" s="108" t="s">
        <v>382</v>
      </c>
      <c r="D21" s="108" t="s">
        <v>278</v>
      </c>
      <c r="E21" s="62" t="s">
        <v>208</v>
      </c>
      <c r="F21" s="62" t="s">
        <v>37</v>
      </c>
      <c r="G21" s="30">
        <v>1</v>
      </c>
      <c r="H21" s="31"/>
      <c r="I21" s="100">
        <v>93750</v>
      </c>
      <c r="J21" s="32">
        <v>1</v>
      </c>
      <c r="K21" s="32">
        <v>0</v>
      </c>
      <c r="L21" s="30">
        <v>2</v>
      </c>
      <c r="M21" s="30" t="s">
        <v>2</v>
      </c>
      <c r="N21" s="33">
        <v>43617</v>
      </c>
      <c r="O21" s="33">
        <v>43770</v>
      </c>
      <c r="P21" s="30"/>
      <c r="Q21" s="31"/>
      <c r="R21" s="30"/>
      <c r="S21" s="67"/>
      <c r="T21" s="67"/>
      <c r="U21" s="67"/>
      <c r="V21" s="75"/>
      <c r="W21" s="75"/>
      <c r="X21" s="75"/>
      <c r="Y21" s="75"/>
      <c r="Z21" s="75"/>
      <c r="AA21" s="75"/>
      <c r="AB21" s="75"/>
      <c r="AC21" s="75"/>
      <c r="AD21" s="75"/>
      <c r="AE21" s="78"/>
      <c r="AF21" s="78"/>
      <c r="AG21" s="78"/>
      <c r="AH21" s="78"/>
    </row>
    <row r="22" spans="1:34" s="63" customFormat="1" ht="31.5" x14ac:dyDescent="0.25">
      <c r="A22" s="64" t="s">
        <v>196</v>
      </c>
      <c r="B22" s="30" t="s">
        <v>126</v>
      </c>
      <c r="C22" s="132" t="s">
        <v>383</v>
      </c>
      <c r="D22" s="108" t="s">
        <v>279</v>
      </c>
      <c r="E22" s="62" t="s">
        <v>208</v>
      </c>
      <c r="F22" s="62" t="s">
        <v>34</v>
      </c>
      <c r="G22" s="30">
        <v>1</v>
      </c>
      <c r="H22" s="31"/>
      <c r="I22" s="100">
        <v>125000</v>
      </c>
      <c r="J22" s="32">
        <v>1</v>
      </c>
      <c r="K22" s="32">
        <v>0</v>
      </c>
      <c r="L22" s="30">
        <v>2</v>
      </c>
      <c r="M22" s="30" t="s">
        <v>2</v>
      </c>
      <c r="N22" s="33">
        <v>43617</v>
      </c>
      <c r="O22" s="33">
        <v>43770</v>
      </c>
      <c r="P22" s="30"/>
      <c r="Q22" s="31"/>
      <c r="R22" s="30"/>
      <c r="S22" s="67"/>
      <c r="T22" s="67"/>
      <c r="U22" s="67"/>
      <c r="V22" s="75"/>
      <c r="W22" s="75"/>
      <c r="X22" s="75"/>
      <c r="Y22" s="75"/>
      <c r="Z22" s="75"/>
      <c r="AA22" s="75"/>
      <c r="AB22" s="75"/>
      <c r="AC22" s="75"/>
      <c r="AD22" s="75"/>
      <c r="AE22" s="78"/>
      <c r="AF22" s="78"/>
      <c r="AG22" s="78"/>
      <c r="AH22" s="78"/>
    </row>
    <row r="23" spans="1:34" s="63" customFormat="1" ht="31.5" x14ac:dyDescent="0.25">
      <c r="A23" s="64" t="s">
        <v>197</v>
      </c>
      <c r="B23" s="30" t="s">
        <v>126</v>
      </c>
      <c r="C23" s="134" t="s">
        <v>386</v>
      </c>
      <c r="D23" s="95" t="s">
        <v>285</v>
      </c>
      <c r="E23" s="62" t="s">
        <v>208</v>
      </c>
      <c r="F23" s="62" t="s">
        <v>37</v>
      </c>
      <c r="G23" s="30">
        <v>1</v>
      </c>
      <c r="H23" s="83"/>
      <c r="I23" s="83">
        <v>37500</v>
      </c>
      <c r="J23" s="32">
        <v>1</v>
      </c>
      <c r="K23" s="32">
        <v>0</v>
      </c>
      <c r="L23" s="30">
        <v>2</v>
      </c>
      <c r="M23" s="30" t="s">
        <v>2</v>
      </c>
      <c r="N23" s="33">
        <v>43617</v>
      </c>
      <c r="O23" s="33">
        <v>43770</v>
      </c>
      <c r="P23" s="30"/>
      <c r="Q23" s="31"/>
      <c r="R23" s="30"/>
      <c r="S23" s="67"/>
      <c r="T23" s="67"/>
      <c r="U23" s="67"/>
      <c r="V23" s="75"/>
      <c r="W23" s="75"/>
      <c r="X23" s="75"/>
      <c r="Y23" s="75"/>
      <c r="Z23" s="75"/>
      <c r="AA23" s="75"/>
      <c r="AB23" s="75"/>
      <c r="AC23" s="75"/>
      <c r="AD23" s="75"/>
      <c r="AE23" s="78"/>
      <c r="AF23" s="78"/>
      <c r="AG23" s="78"/>
      <c r="AH23" s="78"/>
    </row>
    <row r="24" spans="1:34" s="63" customFormat="1" ht="31.5" x14ac:dyDescent="0.25">
      <c r="A24" s="64" t="s">
        <v>269</v>
      </c>
      <c r="B24" s="30" t="s">
        <v>126</v>
      </c>
      <c r="C24" s="131" t="s">
        <v>384</v>
      </c>
      <c r="D24" s="62" t="s">
        <v>293</v>
      </c>
      <c r="E24" s="62" t="s">
        <v>289</v>
      </c>
      <c r="F24" s="62" t="s">
        <v>34</v>
      </c>
      <c r="G24" s="30">
        <v>1</v>
      </c>
      <c r="H24" s="31"/>
      <c r="I24" s="83">
        <v>250000</v>
      </c>
      <c r="J24" s="32">
        <v>1</v>
      </c>
      <c r="K24" s="32">
        <v>0</v>
      </c>
      <c r="L24" s="30">
        <v>2</v>
      </c>
      <c r="M24" s="30" t="s">
        <v>2</v>
      </c>
      <c r="N24" s="33">
        <v>43831</v>
      </c>
      <c r="O24" s="33">
        <v>43952</v>
      </c>
      <c r="P24" s="30"/>
      <c r="Q24" s="31"/>
      <c r="R24" s="30"/>
      <c r="S24" s="67"/>
      <c r="T24" s="67"/>
      <c r="U24" s="67"/>
      <c r="V24" s="75"/>
      <c r="W24" s="75"/>
      <c r="X24" s="75"/>
      <c r="Y24" s="75"/>
      <c r="Z24" s="75"/>
      <c r="AA24" s="75"/>
      <c r="AB24" s="75"/>
      <c r="AC24" s="75"/>
      <c r="AD24" s="75"/>
      <c r="AE24" s="78"/>
      <c r="AF24" s="78"/>
      <c r="AG24" s="78"/>
      <c r="AH24" s="78"/>
    </row>
    <row r="25" spans="1:34" s="63" customFormat="1" ht="141.75" x14ac:dyDescent="0.25">
      <c r="A25" s="64" t="s">
        <v>270</v>
      </c>
      <c r="B25" s="30" t="s">
        <v>126</v>
      </c>
      <c r="C25" s="111" t="s">
        <v>311</v>
      </c>
      <c r="D25" s="111" t="s">
        <v>420</v>
      </c>
      <c r="E25" s="62" t="s">
        <v>421</v>
      </c>
      <c r="F25" s="62" t="s">
        <v>36</v>
      </c>
      <c r="G25" s="30">
        <v>1</v>
      </c>
      <c r="H25" s="31"/>
      <c r="I25" s="83">
        <f>375000+500000+25000+125000+15625+78125</f>
        <v>1118750</v>
      </c>
      <c r="J25" s="32">
        <v>1</v>
      </c>
      <c r="K25" s="32">
        <v>0</v>
      </c>
      <c r="L25" s="30">
        <v>2</v>
      </c>
      <c r="M25" s="30" t="s">
        <v>2</v>
      </c>
      <c r="N25" s="33">
        <v>43647</v>
      </c>
      <c r="O25" s="33">
        <v>43800</v>
      </c>
      <c r="P25" s="30"/>
      <c r="Q25" s="31"/>
      <c r="R25" s="30"/>
      <c r="S25" s="67"/>
      <c r="T25" s="67"/>
      <c r="U25" s="67"/>
      <c r="V25" s="75"/>
      <c r="W25" s="75"/>
      <c r="X25" s="75"/>
      <c r="Y25" s="75"/>
      <c r="Z25" s="75"/>
      <c r="AA25" s="75"/>
      <c r="AB25" s="75"/>
      <c r="AC25" s="75"/>
      <c r="AD25" s="75"/>
      <c r="AE25" s="78"/>
      <c r="AF25" s="78"/>
      <c r="AG25" s="78"/>
      <c r="AH25" s="78"/>
    </row>
    <row r="26" spans="1:34" s="63" customFormat="1" x14ac:dyDescent="0.25">
      <c r="A26" s="64" t="s">
        <v>272</v>
      </c>
      <c r="B26" s="30" t="s">
        <v>126</v>
      </c>
      <c r="C26" s="108" t="s">
        <v>318</v>
      </c>
      <c r="D26" s="108" t="s">
        <v>318</v>
      </c>
      <c r="E26" s="62" t="s">
        <v>316</v>
      </c>
      <c r="F26" s="62" t="s">
        <v>34</v>
      </c>
      <c r="G26" s="30">
        <v>1</v>
      </c>
      <c r="H26" s="31"/>
      <c r="I26" s="83">
        <v>937500</v>
      </c>
      <c r="J26" s="32">
        <v>1</v>
      </c>
      <c r="K26" s="32">
        <v>0</v>
      </c>
      <c r="L26" s="30">
        <v>2</v>
      </c>
      <c r="M26" s="30" t="s">
        <v>2</v>
      </c>
      <c r="N26" s="33">
        <v>43586</v>
      </c>
      <c r="O26" s="33">
        <v>43770</v>
      </c>
      <c r="P26" s="30"/>
      <c r="Q26" s="31"/>
      <c r="R26" s="30"/>
      <c r="S26" s="67"/>
      <c r="T26" s="67"/>
      <c r="U26" s="67"/>
      <c r="V26" s="75"/>
      <c r="W26" s="75"/>
      <c r="X26" s="75"/>
      <c r="Y26" s="75"/>
      <c r="Z26" s="75"/>
      <c r="AA26" s="75"/>
      <c r="AB26" s="75"/>
      <c r="AC26" s="75"/>
      <c r="AD26" s="75"/>
      <c r="AE26" s="78"/>
      <c r="AF26" s="78"/>
      <c r="AG26" s="78"/>
      <c r="AH26" s="78"/>
    </row>
    <row r="27" spans="1:34" s="63" customFormat="1" ht="31.5" x14ac:dyDescent="0.25">
      <c r="A27" s="64" t="s">
        <v>273</v>
      </c>
      <c r="B27" s="30" t="s">
        <v>126</v>
      </c>
      <c r="C27" s="111" t="s">
        <v>321</v>
      </c>
      <c r="D27" s="111" t="s">
        <v>322</v>
      </c>
      <c r="E27" s="62" t="s">
        <v>319</v>
      </c>
      <c r="F27" s="62" t="s">
        <v>37</v>
      </c>
      <c r="G27" s="30">
        <v>1</v>
      </c>
      <c r="H27" s="31"/>
      <c r="I27" s="83">
        <v>90625</v>
      </c>
      <c r="J27" s="32">
        <v>1</v>
      </c>
      <c r="K27" s="32">
        <v>0</v>
      </c>
      <c r="L27" s="30">
        <v>2</v>
      </c>
      <c r="M27" s="30" t="s">
        <v>2</v>
      </c>
      <c r="N27" s="33">
        <v>43160</v>
      </c>
      <c r="O27" s="33">
        <v>43344</v>
      </c>
      <c r="P27" s="30"/>
      <c r="Q27" s="31"/>
      <c r="R27" s="30"/>
      <c r="S27" s="67"/>
      <c r="T27" s="67"/>
      <c r="U27" s="67"/>
      <c r="V27" s="75"/>
      <c r="W27" s="75"/>
      <c r="X27" s="75"/>
      <c r="Y27" s="75"/>
      <c r="Z27" s="75"/>
      <c r="AA27" s="75"/>
      <c r="AB27" s="75"/>
      <c r="AC27" s="75"/>
      <c r="AD27" s="75"/>
      <c r="AE27" s="78"/>
      <c r="AF27" s="78"/>
      <c r="AG27" s="78"/>
      <c r="AH27" s="78"/>
    </row>
    <row r="28" spans="1:34" s="63" customFormat="1" ht="63" x14ac:dyDescent="0.25">
      <c r="A28" s="64" t="s">
        <v>274</v>
      </c>
      <c r="B28" s="30" t="s">
        <v>126</v>
      </c>
      <c r="C28" s="62" t="s">
        <v>327</v>
      </c>
      <c r="D28" s="108" t="s">
        <v>328</v>
      </c>
      <c r="E28" s="62" t="s">
        <v>326</v>
      </c>
      <c r="F28" s="62" t="s">
        <v>34</v>
      </c>
      <c r="G28" s="30">
        <v>1</v>
      </c>
      <c r="H28" s="31"/>
      <c r="I28" s="83">
        <v>312500</v>
      </c>
      <c r="J28" s="32">
        <v>1</v>
      </c>
      <c r="K28" s="32">
        <v>0</v>
      </c>
      <c r="L28" s="30">
        <v>2</v>
      </c>
      <c r="M28" s="30" t="s">
        <v>2</v>
      </c>
      <c r="N28" s="33">
        <v>43252</v>
      </c>
      <c r="O28" s="33">
        <v>43405</v>
      </c>
      <c r="P28" s="30"/>
      <c r="Q28" s="31"/>
      <c r="R28" s="30"/>
      <c r="S28" s="67"/>
      <c r="T28" s="67"/>
      <c r="U28" s="67"/>
      <c r="V28" s="75"/>
      <c r="W28" s="75"/>
      <c r="X28" s="75"/>
      <c r="Y28" s="75"/>
      <c r="Z28" s="75"/>
      <c r="AA28" s="75"/>
      <c r="AB28" s="75"/>
      <c r="AC28" s="75"/>
      <c r="AD28" s="75"/>
      <c r="AE28" s="78"/>
      <c r="AF28" s="78"/>
      <c r="AG28" s="78"/>
      <c r="AH28" s="78"/>
    </row>
    <row r="29" spans="1:34" s="63" customFormat="1" ht="31.5" x14ac:dyDescent="0.25">
      <c r="A29" s="64" t="s">
        <v>275</v>
      </c>
      <c r="B29" s="30" t="s">
        <v>126</v>
      </c>
      <c r="C29" s="62" t="s">
        <v>327</v>
      </c>
      <c r="D29" s="108" t="s">
        <v>329</v>
      </c>
      <c r="E29" s="62" t="s">
        <v>326</v>
      </c>
      <c r="F29" s="62" t="s">
        <v>37</v>
      </c>
      <c r="G29" s="30">
        <v>1</v>
      </c>
      <c r="H29" s="31"/>
      <c r="I29" s="83">
        <v>7812.5</v>
      </c>
      <c r="J29" s="32">
        <v>1</v>
      </c>
      <c r="K29" s="32">
        <v>0</v>
      </c>
      <c r="L29" s="30">
        <v>2</v>
      </c>
      <c r="M29" s="30" t="s">
        <v>2</v>
      </c>
      <c r="N29" s="33">
        <v>43252</v>
      </c>
      <c r="O29" s="33">
        <v>43405</v>
      </c>
      <c r="P29" s="30"/>
      <c r="Q29" s="31"/>
      <c r="R29" s="30"/>
      <c r="S29" s="67"/>
      <c r="T29" s="67"/>
      <c r="U29" s="67"/>
      <c r="V29" s="75"/>
      <c r="W29" s="75"/>
      <c r="X29" s="75"/>
      <c r="Y29" s="75"/>
      <c r="Z29" s="75"/>
      <c r="AA29" s="75"/>
      <c r="AB29" s="75"/>
      <c r="AC29" s="75"/>
      <c r="AD29" s="75"/>
      <c r="AE29" s="78"/>
      <c r="AF29" s="78"/>
      <c r="AG29" s="78"/>
      <c r="AH29" s="78"/>
    </row>
    <row r="30" spans="1:34" s="63" customFormat="1" ht="31.5" x14ac:dyDescent="0.25">
      <c r="A30" s="64" t="s">
        <v>276</v>
      </c>
      <c r="B30" s="30" t="s">
        <v>126</v>
      </c>
      <c r="C30" s="62" t="s">
        <v>327</v>
      </c>
      <c r="D30" s="108" t="s">
        <v>330</v>
      </c>
      <c r="E30" s="62" t="s">
        <v>326</v>
      </c>
      <c r="F30" s="62" t="s">
        <v>37</v>
      </c>
      <c r="G30" s="30">
        <v>1</v>
      </c>
      <c r="H30" s="31"/>
      <c r="I30" s="83">
        <v>62500</v>
      </c>
      <c r="J30" s="32">
        <v>1</v>
      </c>
      <c r="K30" s="32">
        <v>0</v>
      </c>
      <c r="L30" s="30">
        <v>2</v>
      </c>
      <c r="M30" s="30" t="s">
        <v>2</v>
      </c>
      <c r="N30" s="33">
        <v>43252</v>
      </c>
      <c r="O30" s="33">
        <v>43405</v>
      </c>
      <c r="P30" s="30"/>
      <c r="Q30" s="31"/>
      <c r="R30" s="30"/>
      <c r="S30" s="67"/>
      <c r="T30" s="67"/>
      <c r="U30" s="67"/>
      <c r="V30" s="75"/>
      <c r="W30" s="75"/>
      <c r="X30" s="75"/>
      <c r="Y30" s="75"/>
      <c r="Z30" s="75"/>
      <c r="AA30" s="75"/>
      <c r="AB30" s="75"/>
      <c r="AC30" s="75"/>
      <c r="AD30" s="75"/>
      <c r="AE30" s="78"/>
      <c r="AF30" s="78"/>
      <c r="AG30" s="78"/>
      <c r="AH30" s="78"/>
    </row>
    <row r="31" spans="1:34" s="63" customFormat="1" ht="94.5" x14ac:dyDescent="0.25">
      <c r="A31" s="64" t="s">
        <v>290</v>
      </c>
      <c r="B31" s="30" t="s">
        <v>126</v>
      </c>
      <c r="C31" s="62" t="s">
        <v>336</v>
      </c>
      <c r="D31" s="62" t="s">
        <v>343</v>
      </c>
      <c r="E31" s="62" t="s">
        <v>332</v>
      </c>
      <c r="F31" s="62" t="s">
        <v>36</v>
      </c>
      <c r="G31" s="30">
        <v>1</v>
      </c>
      <c r="H31" s="31"/>
      <c r="I31" s="83">
        <v>1312500</v>
      </c>
      <c r="J31" s="32">
        <v>1</v>
      </c>
      <c r="K31" s="32">
        <v>0</v>
      </c>
      <c r="L31" s="30">
        <v>2</v>
      </c>
      <c r="M31" s="30" t="s">
        <v>2</v>
      </c>
      <c r="N31" s="33">
        <v>43617</v>
      </c>
      <c r="O31" s="33">
        <v>43770</v>
      </c>
      <c r="P31" s="30"/>
      <c r="Q31" s="31"/>
      <c r="R31" s="30"/>
      <c r="S31" s="67"/>
      <c r="T31" s="67"/>
      <c r="U31" s="67"/>
      <c r="V31" s="75"/>
      <c r="W31" s="75"/>
      <c r="X31" s="75"/>
      <c r="Y31" s="75"/>
      <c r="Z31" s="75"/>
      <c r="AA31" s="75"/>
      <c r="AB31" s="75"/>
      <c r="AC31" s="75"/>
      <c r="AD31" s="75"/>
      <c r="AE31" s="78"/>
      <c r="AF31" s="78"/>
      <c r="AG31" s="78"/>
      <c r="AH31" s="78"/>
    </row>
    <row r="32" spans="1:34" s="63" customFormat="1" ht="94.5" x14ac:dyDescent="0.25">
      <c r="A32" s="64" t="s">
        <v>291</v>
      </c>
      <c r="B32" s="30" t="s">
        <v>126</v>
      </c>
      <c r="C32" s="62" t="s">
        <v>342</v>
      </c>
      <c r="D32" s="62" t="s">
        <v>424</v>
      </c>
      <c r="E32" s="62" t="s">
        <v>341</v>
      </c>
      <c r="F32" s="62" t="s">
        <v>36</v>
      </c>
      <c r="G32" s="30">
        <v>1</v>
      </c>
      <c r="H32" s="31"/>
      <c r="I32" s="83">
        <f>5893750-2812500</f>
        <v>3081250</v>
      </c>
      <c r="J32" s="32">
        <v>1</v>
      </c>
      <c r="K32" s="32">
        <v>0</v>
      </c>
      <c r="L32" s="30">
        <v>2</v>
      </c>
      <c r="M32" s="30" t="s">
        <v>3</v>
      </c>
      <c r="N32" s="33">
        <v>43586</v>
      </c>
      <c r="O32" s="33">
        <v>43739</v>
      </c>
      <c r="P32" s="30"/>
      <c r="Q32" s="31"/>
      <c r="R32" s="30"/>
      <c r="S32" s="67"/>
      <c r="T32" s="67"/>
      <c r="U32" s="67"/>
      <c r="V32" s="75"/>
      <c r="W32" s="75"/>
      <c r="X32" s="75"/>
      <c r="Y32" s="75"/>
      <c r="Z32" s="75"/>
      <c r="AA32" s="75"/>
      <c r="AB32" s="75"/>
      <c r="AC32" s="75"/>
      <c r="AD32" s="75"/>
      <c r="AE32" s="78"/>
      <c r="AF32" s="78"/>
      <c r="AG32" s="78"/>
      <c r="AH32" s="78"/>
    </row>
    <row r="33" spans="1:34" s="63" customFormat="1" x14ac:dyDescent="0.25">
      <c r="A33" s="64" t="s">
        <v>292</v>
      </c>
      <c r="B33" s="30" t="s">
        <v>126</v>
      </c>
      <c r="C33" s="62" t="s">
        <v>342</v>
      </c>
      <c r="D33" s="62" t="s">
        <v>425</v>
      </c>
      <c r="E33" s="62" t="s">
        <v>341</v>
      </c>
      <c r="F33" s="62" t="s">
        <v>36</v>
      </c>
      <c r="G33" s="30"/>
      <c r="H33" s="31"/>
      <c r="I33" s="83">
        <v>2812500</v>
      </c>
      <c r="J33" s="32">
        <v>1</v>
      </c>
      <c r="K33" s="32">
        <v>0</v>
      </c>
      <c r="L33" s="30">
        <v>2</v>
      </c>
      <c r="M33" s="30" t="s">
        <v>2</v>
      </c>
      <c r="N33" s="33">
        <v>43647</v>
      </c>
      <c r="O33" s="33">
        <v>43770</v>
      </c>
      <c r="P33" s="30"/>
      <c r="Q33" s="136"/>
      <c r="R33" s="130"/>
      <c r="S33" s="137"/>
      <c r="T33" s="137"/>
      <c r="U33" s="137"/>
      <c r="V33" s="78"/>
      <c r="W33" s="78"/>
      <c r="X33" s="78"/>
      <c r="Y33" s="78"/>
      <c r="Z33" s="78"/>
      <c r="AA33" s="78"/>
      <c r="AB33" s="78"/>
      <c r="AC33" s="78"/>
      <c r="AD33" s="78"/>
      <c r="AE33" s="78"/>
      <c r="AF33" s="78"/>
      <c r="AG33" s="78"/>
      <c r="AH33" s="78"/>
    </row>
    <row r="34" spans="1:34" s="68" customFormat="1" ht="15.6" x14ac:dyDescent="0.3">
      <c r="A34" s="112"/>
      <c r="B34" s="80"/>
      <c r="C34" s="79"/>
      <c r="D34" s="79"/>
      <c r="E34" s="79"/>
      <c r="F34" s="79"/>
      <c r="G34" s="80"/>
      <c r="H34" s="75"/>
      <c r="I34" s="122"/>
      <c r="J34" s="81"/>
      <c r="K34" s="81"/>
      <c r="L34" s="75"/>
      <c r="M34" s="80"/>
      <c r="N34" s="80"/>
      <c r="O34" s="80"/>
      <c r="P34" s="80"/>
      <c r="Q34" s="75"/>
      <c r="R34" s="80"/>
      <c r="S34" s="67"/>
      <c r="T34" s="75"/>
      <c r="U34" s="75"/>
      <c r="V34" s="75"/>
      <c r="W34" s="75"/>
      <c r="X34" s="75"/>
      <c r="Y34" s="75"/>
      <c r="Z34" s="75"/>
      <c r="AA34" s="75"/>
      <c r="AB34" s="75"/>
      <c r="AC34" s="75"/>
      <c r="AD34" s="75"/>
    </row>
    <row r="35" spans="1:34" ht="15.75" customHeight="1" x14ac:dyDescent="0.25">
      <c r="A35" s="29">
        <v>3</v>
      </c>
      <c r="B35" s="172" t="s">
        <v>9</v>
      </c>
      <c r="C35" s="173"/>
      <c r="D35" s="173"/>
      <c r="E35" s="173"/>
      <c r="F35" s="173"/>
      <c r="G35" s="173"/>
      <c r="H35" s="173"/>
      <c r="I35" s="121">
        <f>SUM(I36:I41)</f>
        <v>2421875</v>
      </c>
      <c r="J35" s="76"/>
      <c r="K35" s="76"/>
      <c r="L35" s="76"/>
      <c r="M35" s="76"/>
      <c r="N35" s="76"/>
      <c r="O35" s="76"/>
      <c r="P35" s="76"/>
      <c r="Q35" s="76"/>
      <c r="R35" s="77"/>
      <c r="S35" s="67"/>
      <c r="T35" s="67"/>
      <c r="U35" s="67"/>
      <c r="V35" s="75"/>
      <c r="W35" s="75"/>
      <c r="X35" s="75"/>
      <c r="Y35" s="75"/>
      <c r="Z35" s="75"/>
      <c r="AA35" s="75"/>
      <c r="AB35" s="75"/>
      <c r="AC35" s="75"/>
      <c r="AD35" s="75"/>
    </row>
    <row r="36" spans="1:34" ht="47.25" x14ac:dyDescent="0.25">
      <c r="A36" s="64" t="s">
        <v>132</v>
      </c>
      <c r="B36" s="30" t="s">
        <v>126</v>
      </c>
      <c r="C36" s="99" t="s">
        <v>385</v>
      </c>
      <c r="D36" s="99" t="s">
        <v>284</v>
      </c>
      <c r="E36" s="62" t="s">
        <v>208</v>
      </c>
      <c r="F36" s="62" t="s">
        <v>36</v>
      </c>
      <c r="G36" s="30">
        <v>1</v>
      </c>
      <c r="H36" s="83"/>
      <c r="I36" s="83">
        <v>781250</v>
      </c>
      <c r="J36" s="32">
        <v>1</v>
      </c>
      <c r="K36" s="32">
        <v>0</v>
      </c>
      <c r="L36" s="30">
        <v>2</v>
      </c>
      <c r="M36" s="30" t="s">
        <v>2</v>
      </c>
      <c r="N36" s="33">
        <v>43617</v>
      </c>
      <c r="O36" s="33">
        <v>43770</v>
      </c>
      <c r="P36" s="30"/>
      <c r="Q36" s="31"/>
      <c r="R36" s="30" t="s">
        <v>1</v>
      </c>
      <c r="S36" s="67"/>
      <c r="T36" s="75"/>
      <c r="U36" s="75"/>
      <c r="V36" s="75"/>
      <c r="W36" s="75"/>
      <c r="X36" s="75"/>
      <c r="Y36" s="75"/>
      <c r="Z36" s="75"/>
      <c r="AA36" s="75"/>
      <c r="AB36" s="75"/>
      <c r="AC36" s="75"/>
      <c r="AD36" s="75"/>
    </row>
    <row r="37" spans="1:34" ht="31.5" x14ac:dyDescent="0.25">
      <c r="A37" s="64" t="s">
        <v>141</v>
      </c>
      <c r="B37" s="30" t="s">
        <v>126</v>
      </c>
      <c r="C37" s="108" t="s">
        <v>299</v>
      </c>
      <c r="D37" s="108" t="s">
        <v>298</v>
      </c>
      <c r="E37" s="62" t="s">
        <v>296</v>
      </c>
      <c r="F37" s="62" t="s">
        <v>36</v>
      </c>
      <c r="G37" s="30">
        <v>1</v>
      </c>
      <c r="H37" s="83"/>
      <c r="I37" s="100">
        <v>937500</v>
      </c>
      <c r="J37" s="32">
        <v>1</v>
      </c>
      <c r="K37" s="32">
        <v>0</v>
      </c>
      <c r="L37" s="30">
        <v>2</v>
      </c>
      <c r="M37" s="30" t="s">
        <v>2</v>
      </c>
      <c r="N37" s="33">
        <v>43556</v>
      </c>
      <c r="O37" s="33">
        <v>43678</v>
      </c>
      <c r="P37" s="30"/>
      <c r="Q37" s="31"/>
      <c r="R37" s="30" t="s">
        <v>1</v>
      </c>
      <c r="S37" s="67"/>
      <c r="T37" s="75"/>
      <c r="U37" s="75"/>
      <c r="V37" s="75"/>
      <c r="W37" s="75"/>
      <c r="X37" s="75"/>
      <c r="Y37" s="75"/>
      <c r="Z37" s="75"/>
      <c r="AA37" s="75"/>
      <c r="AB37" s="75"/>
      <c r="AC37" s="75"/>
      <c r="AD37" s="75"/>
    </row>
    <row r="38" spans="1:34" ht="31.5" x14ac:dyDescent="0.25">
      <c r="A38" s="64" t="s">
        <v>280</v>
      </c>
      <c r="B38" s="30" t="s">
        <v>126</v>
      </c>
      <c r="C38" s="111" t="s">
        <v>387</v>
      </c>
      <c r="D38" s="111" t="s">
        <v>388</v>
      </c>
      <c r="E38" s="62" t="s">
        <v>307</v>
      </c>
      <c r="F38" s="62" t="s">
        <v>36</v>
      </c>
      <c r="G38" s="30">
        <v>1</v>
      </c>
      <c r="H38" s="83"/>
      <c r="I38" s="83">
        <v>312500</v>
      </c>
      <c r="J38" s="32">
        <v>1</v>
      </c>
      <c r="K38" s="32">
        <v>0</v>
      </c>
      <c r="L38" s="30">
        <v>2</v>
      </c>
      <c r="M38" s="30" t="s">
        <v>2</v>
      </c>
      <c r="N38" s="33">
        <v>43497</v>
      </c>
      <c r="O38" s="33">
        <v>43647</v>
      </c>
      <c r="P38" s="30"/>
      <c r="Q38" s="31"/>
      <c r="R38" s="30" t="s">
        <v>1</v>
      </c>
      <c r="S38" s="67"/>
      <c r="T38" s="75"/>
      <c r="U38" s="75"/>
      <c r="V38" s="75"/>
      <c r="W38" s="75"/>
      <c r="X38" s="75"/>
      <c r="Y38" s="75"/>
      <c r="Z38" s="75"/>
      <c r="AA38" s="75"/>
      <c r="AB38" s="75"/>
      <c r="AC38" s="75"/>
      <c r="AD38" s="75"/>
    </row>
    <row r="39" spans="1:34" ht="47.25" x14ac:dyDescent="0.25">
      <c r="A39" s="64" t="s">
        <v>281</v>
      </c>
      <c r="B39" s="30" t="s">
        <v>126</v>
      </c>
      <c r="C39" s="99" t="s">
        <v>390</v>
      </c>
      <c r="D39" s="99" t="s">
        <v>389</v>
      </c>
      <c r="E39" s="62" t="s">
        <v>312</v>
      </c>
      <c r="F39" s="62" t="s">
        <v>37</v>
      </c>
      <c r="G39" s="30">
        <v>1</v>
      </c>
      <c r="H39" s="83"/>
      <c r="I39" s="83">
        <v>46875</v>
      </c>
      <c r="J39" s="32">
        <v>1</v>
      </c>
      <c r="K39" s="32">
        <v>0</v>
      </c>
      <c r="L39" s="30">
        <v>2</v>
      </c>
      <c r="M39" s="30" t="s">
        <v>2</v>
      </c>
      <c r="N39" s="33">
        <v>43678</v>
      </c>
      <c r="O39" s="33">
        <v>43770</v>
      </c>
      <c r="P39" s="30"/>
      <c r="Q39" s="31"/>
      <c r="R39" s="30" t="s">
        <v>1</v>
      </c>
      <c r="S39" s="67"/>
      <c r="T39" s="75"/>
      <c r="U39" s="75"/>
      <c r="V39" s="75"/>
      <c r="W39" s="75"/>
      <c r="X39" s="75"/>
      <c r="Y39" s="75"/>
      <c r="Z39" s="75"/>
      <c r="AA39" s="75"/>
      <c r="AB39" s="75"/>
      <c r="AC39" s="75"/>
      <c r="AD39" s="75"/>
    </row>
    <row r="40" spans="1:34" ht="31.5" x14ac:dyDescent="0.25">
      <c r="A40" s="64" t="s">
        <v>282</v>
      </c>
      <c r="B40" s="30" t="s">
        <v>126</v>
      </c>
      <c r="C40" s="108" t="s">
        <v>392</v>
      </c>
      <c r="D40" s="108" t="s">
        <v>331</v>
      </c>
      <c r="E40" s="62" t="s">
        <v>326</v>
      </c>
      <c r="F40" s="62" t="s">
        <v>36</v>
      </c>
      <c r="G40" s="30">
        <v>1</v>
      </c>
      <c r="H40" s="83"/>
      <c r="I40" s="83">
        <v>250000</v>
      </c>
      <c r="J40" s="32">
        <v>1</v>
      </c>
      <c r="K40" s="32">
        <v>0</v>
      </c>
      <c r="L40" s="30">
        <v>2</v>
      </c>
      <c r="M40" s="30" t="s">
        <v>2</v>
      </c>
      <c r="N40" s="33">
        <v>43252</v>
      </c>
      <c r="O40" s="33">
        <v>43405</v>
      </c>
      <c r="P40" s="30"/>
      <c r="Q40" s="31"/>
      <c r="R40" s="30" t="s">
        <v>1</v>
      </c>
      <c r="S40" s="67"/>
      <c r="T40" s="75"/>
      <c r="U40" s="75"/>
      <c r="V40" s="75"/>
      <c r="W40" s="75"/>
      <c r="X40" s="75"/>
      <c r="Y40" s="75"/>
      <c r="Z40" s="75"/>
      <c r="AA40" s="75"/>
      <c r="AB40" s="75"/>
      <c r="AC40" s="75"/>
      <c r="AD40" s="75"/>
    </row>
    <row r="41" spans="1:34" ht="47.25" x14ac:dyDescent="0.25">
      <c r="A41" s="64" t="s">
        <v>283</v>
      </c>
      <c r="B41" s="30" t="s">
        <v>126</v>
      </c>
      <c r="C41" s="111" t="s">
        <v>391</v>
      </c>
      <c r="D41" s="111" t="s">
        <v>340</v>
      </c>
      <c r="E41" s="62" t="s">
        <v>337</v>
      </c>
      <c r="F41" s="62" t="s">
        <v>31</v>
      </c>
      <c r="G41" s="30">
        <v>1</v>
      </c>
      <c r="H41" s="83"/>
      <c r="I41" s="83">
        <v>93750</v>
      </c>
      <c r="J41" s="32">
        <v>1</v>
      </c>
      <c r="K41" s="32">
        <v>0</v>
      </c>
      <c r="L41" s="30">
        <v>2</v>
      </c>
      <c r="M41" s="30" t="s">
        <v>3</v>
      </c>
      <c r="N41" s="33">
        <v>43497</v>
      </c>
      <c r="O41" s="33">
        <v>43617</v>
      </c>
      <c r="P41" s="30"/>
      <c r="Q41" s="31"/>
      <c r="R41" s="30" t="s">
        <v>1</v>
      </c>
      <c r="S41" s="67"/>
      <c r="T41" s="75"/>
      <c r="U41" s="75"/>
      <c r="V41" s="75"/>
      <c r="W41" s="75"/>
      <c r="X41" s="75"/>
      <c r="Y41" s="75"/>
      <c r="Z41" s="75"/>
      <c r="AA41" s="75"/>
      <c r="AB41" s="75"/>
      <c r="AC41" s="75"/>
      <c r="AD41" s="75"/>
    </row>
    <row r="42" spans="1:34" s="68" customFormat="1" ht="15.6" x14ac:dyDescent="0.3">
      <c r="A42" s="112"/>
      <c r="B42" s="80"/>
      <c r="C42" s="79"/>
      <c r="D42" s="79"/>
      <c r="E42" s="79"/>
      <c r="F42" s="79"/>
      <c r="G42" s="80"/>
      <c r="H42" s="75"/>
      <c r="I42" s="122"/>
      <c r="J42" s="81"/>
      <c r="K42" s="81"/>
      <c r="L42" s="75"/>
      <c r="M42" s="80"/>
      <c r="N42" s="80"/>
      <c r="O42" s="80"/>
      <c r="P42" s="80"/>
      <c r="Q42" s="75"/>
      <c r="R42" s="80"/>
      <c r="S42" s="67"/>
      <c r="T42" s="75"/>
      <c r="U42" s="75"/>
      <c r="V42" s="75"/>
      <c r="W42" s="75"/>
      <c r="X42" s="75"/>
      <c r="Y42" s="75"/>
      <c r="Z42" s="75"/>
      <c r="AA42" s="75"/>
      <c r="AB42" s="75"/>
      <c r="AC42" s="75"/>
      <c r="AD42" s="75"/>
    </row>
    <row r="43" spans="1:34" ht="15.75" customHeight="1" x14ac:dyDescent="0.3">
      <c r="A43" s="29">
        <v>4</v>
      </c>
      <c r="B43" s="172" t="s">
        <v>10</v>
      </c>
      <c r="C43" s="173"/>
      <c r="D43" s="173"/>
      <c r="E43" s="173"/>
      <c r="F43" s="173"/>
      <c r="G43" s="173"/>
      <c r="H43" s="173"/>
      <c r="I43" s="121">
        <f>SUM(I44:I91)</f>
        <v>35584375</v>
      </c>
      <c r="J43" s="76"/>
      <c r="K43" s="76"/>
      <c r="L43" s="76"/>
      <c r="M43" s="76"/>
      <c r="N43" s="76"/>
      <c r="O43" s="76"/>
      <c r="P43" s="76"/>
      <c r="Q43" s="76"/>
      <c r="R43" s="77"/>
      <c r="S43" s="67"/>
      <c r="T43" s="67"/>
      <c r="U43" s="67"/>
      <c r="V43" s="75"/>
      <c r="W43" s="75"/>
      <c r="X43" s="75"/>
      <c r="Y43" s="75"/>
      <c r="Z43" s="75"/>
      <c r="AA43" s="75"/>
      <c r="AB43" s="75"/>
      <c r="AC43" s="75"/>
      <c r="AD43" s="75"/>
    </row>
    <row r="44" spans="1:34" s="65" customFormat="1" ht="31.5" x14ac:dyDescent="0.25">
      <c r="A44" s="64" t="s">
        <v>133</v>
      </c>
      <c r="B44" s="30" t="s">
        <v>126</v>
      </c>
      <c r="C44" s="97" t="s">
        <v>394</v>
      </c>
      <c r="D44" s="97" t="s">
        <v>161</v>
      </c>
      <c r="E44" s="97" t="s">
        <v>210</v>
      </c>
      <c r="F44" s="62" t="s">
        <v>41</v>
      </c>
      <c r="G44" s="30">
        <v>1</v>
      </c>
      <c r="H44" s="31"/>
      <c r="I44" s="105">
        <v>4796875</v>
      </c>
      <c r="J44" s="32">
        <v>1</v>
      </c>
      <c r="K44" s="32">
        <v>0</v>
      </c>
      <c r="L44" s="30">
        <v>1</v>
      </c>
      <c r="M44" s="30" t="s">
        <v>3</v>
      </c>
      <c r="N44" s="33">
        <v>43101</v>
      </c>
      <c r="O44" s="33">
        <v>43252</v>
      </c>
      <c r="P44" s="30"/>
      <c r="Q44" s="31"/>
      <c r="R44" s="30" t="s">
        <v>1</v>
      </c>
      <c r="S44" s="67"/>
      <c r="T44" s="75"/>
      <c r="U44" s="75"/>
      <c r="V44" s="75"/>
      <c r="W44" s="75"/>
      <c r="X44" s="75"/>
      <c r="Y44" s="75"/>
      <c r="Z44" s="75"/>
      <c r="AA44" s="75"/>
      <c r="AB44" s="75"/>
      <c r="AC44" s="75"/>
      <c r="AD44" s="75"/>
      <c r="AE44" s="75"/>
      <c r="AF44" s="75"/>
      <c r="AG44" s="75"/>
      <c r="AH44" s="75"/>
    </row>
    <row r="45" spans="1:34" s="65" customFormat="1" ht="31.5" x14ac:dyDescent="0.25">
      <c r="A45" s="64" t="s">
        <v>125</v>
      </c>
      <c r="B45" s="30" t="s">
        <v>126</v>
      </c>
      <c r="C45" s="97" t="s">
        <v>395</v>
      </c>
      <c r="D45" s="97" t="s">
        <v>160</v>
      </c>
      <c r="E45" s="97" t="s">
        <v>209</v>
      </c>
      <c r="F45" s="62" t="s">
        <v>41</v>
      </c>
      <c r="G45" s="30">
        <v>1</v>
      </c>
      <c r="H45" s="31"/>
      <c r="I45" s="105">
        <v>4796875</v>
      </c>
      <c r="J45" s="32">
        <v>1</v>
      </c>
      <c r="K45" s="32">
        <v>0</v>
      </c>
      <c r="L45" s="30">
        <v>1</v>
      </c>
      <c r="M45" s="30" t="s">
        <v>2</v>
      </c>
      <c r="N45" s="93" t="s">
        <v>235</v>
      </c>
      <c r="O45" s="93" t="s">
        <v>232</v>
      </c>
      <c r="P45" s="30"/>
      <c r="Q45" s="31"/>
      <c r="R45" s="30" t="s">
        <v>1</v>
      </c>
      <c r="S45" s="67"/>
      <c r="T45" s="75"/>
      <c r="U45" s="75"/>
      <c r="V45" s="75"/>
      <c r="W45" s="75"/>
      <c r="X45" s="75"/>
      <c r="Y45" s="75"/>
      <c r="Z45" s="75"/>
      <c r="AA45" s="75"/>
      <c r="AB45" s="75"/>
      <c r="AC45" s="75"/>
      <c r="AD45" s="75"/>
      <c r="AE45" s="75"/>
      <c r="AF45" s="75"/>
      <c r="AG45" s="75"/>
      <c r="AH45" s="75"/>
    </row>
    <row r="46" spans="1:34" s="65" customFormat="1" ht="34.5" customHeight="1" x14ac:dyDescent="0.25">
      <c r="A46" s="64" t="s">
        <v>128</v>
      </c>
      <c r="B46" s="30" t="s">
        <v>126</v>
      </c>
      <c r="C46" s="97" t="s">
        <v>393</v>
      </c>
      <c r="D46" s="97" t="s">
        <v>159</v>
      </c>
      <c r="E46" s="97" t="s">
        <v>211</v>
      </c>
      <c r="F46" s="62" t="s">
        <v>41</v>
      </c>
      <c r="G46" s="30">
        <v>1</v>
      </c>
      <c r="H46" s="31"/>
      <c r="I46" s="105">
        <f>+'[1]ORÇAMENTO PROGRAMA'!$F$36/3.2</f>
        <v>1093750</v>
      </c>
      <c r="J46" s="32">
        <v>1</v>
      </c>
      <c r="K46" s="32">
        <v>0</v>
      </c>
      <c r="L46" s="30">
        <v>1</v>
      </c>
      <c r="M46" s="30" t="s">
        <v>2</v>
      </c>
      <c r="N46" s="92" t="s">
        <v>236</v>
      </c>
      <c r="O46" s="92" t="s">
        <v>242</v>
      </c>
      <c r="P46" s="30"/>
      <c r="Q46" s="31"/>
      <c r="R46" s="30" t="s">
        <v>1</v>
      </c>
      <c r="S46" s="67"/>
      <c r="T46" s="75"/>
      <c r="U46" s="75"/>
      <c r="V46" s="75"/>
      <c r="W46" s="75"/>
      <c r="X46" s="75"/>
      <c r="Y46" s="75"/>
      <c r="Z46" s="75"/>
      <c r="AA46" s="75"/>
      <c r="AB46" s="75"/>
      <c r="AC46" s="75"/>
      <c r="AD46" s="75"/>
      <c r="AE46" s="75"/>
      <c r="AF46" s="75"/>
      <c r="AG46" s="75"/>
      <c r="AH46" s="75"/>
    </row>
    <row r="47" spans="1:34" s="65" customFormat="1" ht="34.5" customHeight="1" x14ac:dyDescent="0.25">
      <c r="A47" s="64" t="s">
        <v>134</v>
      </c>
      <c r="B47" s="30" t="s">
        <v>126</v>
      </c>
      <c r="C47" s="97" t="s">
        <v>399</v>
      </c>
      <c r="D47" s="97" t="s">
        <v>162</v>
      </c>
      <c r="E47" s="97" t="s">
        <v>212</v>
      </c>
      <c r="F47" s="62" t="s">
        <v>41</v>
      </c>
      <c r="G47" s="30">
        <v>1</v>
      </c>
      <c r="H47" s="31"/>
      <c r="I47" s="105">
        <f>+'[1]ORÇAMENTO PROGRAMA'!$F$38/3.2</f>
        <v>468750</v>
      </c>
      <c r="J47" s="32">
        <v>1</v>
      </c>
      <c r="K47" s="32">
        <v>0</v>
      </c>
      <c r="L47" s="30">
        <v>1</v>
      </c>
      <c r="M47" s="30" t="s">
        <v>2</v>
      </c>
      <c r="N47" s="92" t="s">
        <v>237</v>
      </c>
      <c r="O47" s="92" t="s">
        <v>243</v>
      </c>
      <c r="P47" s="30"/>
      <c r="Q47" s="31"/>
      <c r="R47" s="30" t="s">
        <v>1</v>
      </c>
      <c r="S47" s="67"/>
      <c r="T47" s="75"/>
      <c r="U47" s="75"/>
      <c r="V47" s="75"/>
      <c r="W47" s="75"/>
      <c r="X47" s="75"/>
      <c r="Y47" s="75"/>
      <c r="Z47" s="75"/>
      <c r="AA47" s="75"/>
      <c r="AB47" s="75"/>
      <c r="AC47" s="75"/>
      <c r="AD47" s="75"/>
      <c r="AE47" s="75"/>
      <c r="AF47" s="75"/>
      <c r="AG47" s="75"/>
      <c r="AH47" s="75"/>
    </row>
    <row r="48" spans="1:34" s="65" customFormat="1" ht="34.5" customHeight="1" x14ac:dyDescent="0.25">
      <c r="A48" s="64" t="s">
        <v>127</v>
      </c>
      <c r="B48" s="30" t="s">
        <v>126</v>
      </c>
      <c r="C48" s="97" t="s">
        <v>402</v>
      </c>
      <c r="D48" s="97" t="s">
        <v>163</v>
      </c>
      <c r="E48" s="97" t="s">
        <v>213</v>
      </c>
      <c r="F48" s="62" t="s">
        <v>41</v>
      </c>
      <c r="G48" s="30">
        <v>1</v>
      </c>
      <c r="H48" s="31"/>
      <c r="I48" s="105">
        <f>+'[1]ORÇAMENTO PROGRAMA'!$F$40/3.2</f>
        <v>312500</v>
      </c>
      <c r="J48" s="32">
        <v>1</v>
      </c>
      <c r="K48" s="32">
        <v>0</v>
      </c>
      <c r="L48" s="30">
        <v>1</v>
      </c>
      <c r="M48" s="30" t="s">
        <v>2</v>
      </c>
      <c r="N48" s="92" t="s">
        <v>237</v>
      </c>
      <c r="O48" s="92" t="s">
        <v>243</v>
      </c>
      <c r="P48" s="30"/>
      <c r="Q48" s="31"/>
      <c r="R48" s="30" t="s">
        <v>1</v>
      </c>
      <c r="S48" s="67"/>
      <c r="T48" s="75"/>
      <c r="U48" s="75"/>
      <c r="V48" s="75"/>
      <c r="W48" s="75"/>
      <c r="X48" s="75"/>
      <c r="Y48" s="75"/>
      <c r="Z48" s="75"/>
      <c r="AA48" s="75"/>
      <c r="AB48" s="75"/>
      <c r="AC48" s="75"/>
      <c r="AD48" s="75"/>
      <c r="AE48" s="75"/>
      <c r="AF48" s="75"/>
      <c r="AG48" s="75"/>
      <c r="AH48" s="75"/>
    </row>
    <row r="49" spans="1:34" s="65" customFormat="1" ht="31.5" x14ac:dyDescent="0.25">
      <c r="A49" s="64" t="s">
        <v>131</v>
      </c>
      <c r="B49" s="30" t="s">
        <v>126</v>
      </c>
      <c r="C49" s="97" t="s">
        <v>401</v>
      </c>
      <c r="D49" s="97" t="s">
        <v>164</v>
      </c>
      <c r="E49" s="97" t="s">
        <v>214</v>
      </c>
      <c r="F49" s="62" t="s">
        <v>41</v>
      </c>
      <c r="G49" s="30">
        <v>1</v>
      </c>
      <c r="H49" s="31"/>
      <c r="I49" s="105">
        <f>+'[1]ORÇAMENTO PROGRAMA'!$F$42/3.2</f>
        <v>625000</v>
      </c>
      <c r="J49" s="32">
        <v>1</v>
      </c>
      <c r="K49" s="32">
        <v>0</v>
      </c>
      <c r="L49" s="30">
        <v>1</v>
      </c>
      <c r="M49" s="30" t="s">
        <v>2</v>
      </c>
      <c r="N49" s="92" t="s">
        <v>238</v>
      </c>
      <c r="O49" s="92" t="s">
        <v>244</v>
      </c>
      <c r="P49" s="30"/>
      <c r="Q49" s="31"/>
      <c r="R49" s="30" t="s">
        <v>1</v>
      </c>
      <c r="S49" s="67"/>
      <c r="T49" s="75"/>
      <c r="U49" s="75"/>
      <c r="V49" s="75"/>
      <c r="W49" s="75"/>
      <c r="X49" s="75"/>
      <c r="Y49" s="75"/>
      <c r="Z49" s="75"/>
      <c r="AA49" s="75"/>
      <c r="AB49" s="75"/>
      <c r="AC49" s="75"/>
      <c r="AD49" s="75"/>
      <c r="AE49" s="75"/>
      <c r="AF49" s="75"/>
      <c r="AG49" s="75"/>
      <c r="AH49" s="75"/>
    </row>
    <row r="50" spans="1:34" s="65" customFormat="1" ht="31.5" x14ac:dyDescent="0.25">
      <c r="A50" s="64" t="s">
        <v>129</v>
      </c>
      <c r="B50" s="30" t="s">
        <v>126</v>
      </c>
      <c r="C50" s="97" t="s">
        <v>400</v>
      </c>
      <c r="D50" s="97" t="s">
        <v>165</v>
      </c>
      <c r="E50" s="97" t="s">
        <v>215</v>
      </c>
      <c r="F50" s="62" t="s">
        <v>41</v>
      </c>
      <c r="G50" s="30">
        <v>1</v>
      </c>
      <c r="H50" s="31"/>
      <c r="I50" s="105">
        <f>+'[1]ORÇAMENTO PROGRAMA'!$F$44/3.2</f>
        <v>234375</v>
      </c>
      <c r="J50" s="32">
        <v>1</v>
      </c>
      <c r="K50" s="32">
        <v>0</v>
      </c>
      <c r="L50" s="30">
        <v>1</v>
      </c>
      <c r="M50" s="30" t="s">
        <v>2</v>
      </c>
      <c r="N50" s="93" t="s">
        <v>239</v>
      </c>
      <c r="O50" s="93" t="s">
        <v>243</v>
      </c>
      <c r="P50" s="30"/>
      <c r="Q50" s="31"/>
      <c r="R50" s="30" t="s">
        <v>1</v>
      </c>
      <c r="S50" s="67"/>
      <c r="T50" s="75"/>
      <c r="U50" s="75"/>
      <c r="V50" s="75"/>
      <c r="W50" s="75"/>
      <c r="X50" s="75"/>
      <c r="Y50" s="75"/>
      <c r="Z50" s="75"/>
      <c r="AA50" s="75"/>
      <c r="AB50" s="75"/>
      <c r="AC50" s="75"/>
      <c r="AD50" s="75"/>
      <c r="AE50" s="75"/>
      <c r="AF50" s="75"/>
      <c r="AG50" s="75"/>
      <c r="AH50" s="75"/>
    </row>
    <row r="51" spans="1:34" s="65" customFormat="1" ht="31.5" x14ac:dyDescent="0.25">
      <c r="A51" s="64" t="s">
        <v>142</v>
      </c>
      <c r="B51" s="30" t="s">
        <v>126</v>
      </c>
      <c r="C51" s="97" t="s">
        <v>400</v>
      </c>
      <c r="D51" s="97" t="s">
        <v>181</v>
      </c>
      <c r="E51" s="97" t="s">
        <v>216</v>
      </c>
      <c r="F51" s="62" t="s">
        <v>41</v>
      </c>
      <c r="G51" s="30">
        <v>1</v>
      </c>
      <c r="H51" s="31"/>
      <c r="I51" s="105">
        <f>+'[1]ORÇAMENTO PROGRAMA'!$F$46/3.2</f>
        <v>234375</v>
      </c>
      <c r="J51" s="32">
        <v>1</v>
      </c>
      <c r="K51" s="32">
        <v>0</v>
      </c>
      <c r="L51" s="30">
        <v>1</v>
      </c>
      <c r="M51" s="30" t="s">
        <v>2</v>
      </c>
      <c r="N51" s="93" t="s">
        <v>240</v>
      </c>
      <c r="O51" s="93" t="s">
        <v>245</v>
      </c>
      <c r="P51" s="30"/>
      <c r="Q51" s="31"/>
      <c r="R51" s="30" t="s">
        <v>1</v>
      </c>
      <c r="S51" s="67"/>
      <c r="T51" s="75"/>
      <c r="U51" s="75"/>
      <c r="V51" s="75"/>
      <c r="W51" s="75"/>
      <c r="X51" s="75"/>
      <c r="Y51" s="75"/>
      <c r="Z51" s="75"/>
      <c r="AA51" s="75"/>
      <c r="AB51" s="75"/>
      <c r="AC51" s="75"/>
      <c r="AD51" s="75"/>
      <c r="AE51" s="75"/>
      <c r="AF51" s="75"/>
      <c r="AG51" s="75"/>
      <c r="AH51" s="75"/>
    </row>
    <row r="52" spans="1:34" s="63" customFormat="1" ht="63" x14ac:dyDescent="0.25">
      <c r="A52" s="64" t="s">
        <v>149</v>
      </c>
      <c r="B52" s="30" t="s">
        <v>126</v>
      </c>
      <c r="C52" s="103" t="s">
        <v>218</v>
      </c>
      <c r="D52" s="101" t="s">
        <v>184</v>
      </c>
      <c r="E52" s="101" t="s">
        <v>208</v>
      </c>
      <c r="F52" s="62" t="s">
        <v>41</v>
      </c>
      <c r="G52" s="30">
        <v>1</v>
      </c>
      <c r="H52" s="31"/>
      <c r="I52" s="106">
        <v>656250</v>
      </c>
      <c r="J52" s="32">
        <v>1</v>
      </c>
      <c r="K52" s="32">
        <v>0</v>
      </c>
      <c r="L52" s="30">
        <v>2</v>
      </c>
      <c r="M52" s="30" t="s">
        <v>2</v>
      </c>
      <c r="N52" s="93" t="s">
        <v>240</v>
      </c>
      <c r="O52" s="93" t="s">
        <v>246</v>
      </c>
      <c r="P52" s="30"/>
      <c r="Q52" s="31"/>
      <c r="R52" s="30" t="s">
        <v>1</v>
      </c>
      <c r="S52" s="67"/>
      <c r="T52" s="75"/>
      <c r="U52" s="75"/>
      <c r="V52" s="75"/>
      <c r="W52" s="75"/>
      <c r="X52" s="75"/>
      <c r="Y52" s="75"/>
      <c r="Z52" s="75"/>
      <c r="AA52" s="75"/>
      <c r="AB52" s="75"/>
      <c r="AC52" s="75"/>
      <c r="AD52" s="75"/>
      <c r="AE52" s="78"/>
      <c r="AF52" s="78"/>
      <c r="AG52" s="78"/>
      <c r="AH52" s="78"/>
    </row>
    <row r="53" spans="1:34" s="63" customFormat="1" ht="31.5" x14ac:dyDescent="0.25">
      <c r="A53" s="64" t="s">
        <v>166</v>
      </c>
      <c r="B53" s="30" t="s">
        <v>126</v>
      </c>
      <c r="C53" s="103" t="s">
        <v>219</v>
      </c>
      <c r="D53" s="101" t="s">
        <v>185</v>
      </c>
      <c r="E53" s="101" t="s">
        <v>208</v>
      </c>
      <c r="F53" s="62" t="s">
        <v>77</v>
      </c>
      <c r="G53" s="30">
        <v>1</v>
      </c>
      <c r="H53" s="31"/>
      <c r="I53" s="106">
        <v>15625</v>
      </c>
      <c r="J53" s="32">
        <v>1</v>
      </c>
      <c r="K53" s="32">
        <v>0</v>
      </c>
      <c r="L53" s="30">
        <v>2</v>
      </c>
      <c r="M53" s="30" t="s">
        <v>2</v>
      </c>
      <c r="N53" s="93" t="s">
        <v>237</v>
      </c>
      <c r="O53" s="93" t="s">
        <v>243</v>
      </c>
      <c r="P53" s="30"/>
      <c r="Q53" s="31"/>
      <c r="R53" s="30" t="s">
        <v>1</v>
      </c>
      <c r="S53" s="67"/>
      <c r="T53" s="75"/>
      <c r="U53" s="75"/>
      <c r="V53" s="75"/>
      <c r="W53" s="75"/>
      <c r="X53" s="75"/>
      <c r="Y53" s="75"/>
      <c r="Z53" s="75"/>
      <c r="AA53" s="75"/>
      <c r="AB53" s="75"/>
      <c r="AC53" s="75"/>
      <c r="AD53" s="75"/>
      <c r="AE53" s="78"/>
      <c r="AF53" s="78"/>
      <c r="AG53" s="78"/>
      <c r="AH53" s="78"/>
    </row>
    <row r="54" spans="1:34" s="63" customFormat="1" ht="31.5" x14ac:dyDescent="0.25">
      <c r="A54" s="64" t="s">
        <v>167</v>
      </c>
      <c r="B54" s="30" t="s">
        <v>126</v>
      </c>
      <c r="C54" s="103" t="s">
        <v>220</v>
      </c>
      <c r="D54" s="101" t="s">
        <v>186</v>
      </c>
      <c r="E54" s="101" t="s">
        <v>208</v>
      </c>
      <c r="F54" s="62" t="s">
        <v>77</v>
      </c>
      <c r="G54" s="30">
        <v>1</v>
      </c>
      <c r="H54" s="31"/>
      <c r="I54" s="106">
        <v>15625</v>
      </c>
      <c r="J54" s="32">
        <v>1</v>
      </c>
      <c r="K54" s="32">
        <v>0</v>
      </c>
      <c r="L54" s="30">
        <v>2</v>
      </c>
      <c r="M54" s="30" t="s">
        <v>2</v>
      </c>
      <c r="N54" s="93" t="s">
        <v>237</v>
      </c>
      <c r="O54" s="93" t="s">
        <v>243</v>
      </c>
      <c r="P54" s="30"/>
      <c r="Q54" s="31"/>
      <c r="R54" s="30" t="s">
        <v>1</v>
      </c>
      <c r="S54" s="67"/>
      <c r="T54" s="75"/>
      <c r="U54" s="75"/>
      <c r="V54" s="75"/>
      <c r="W54" s="75"/>
      <c r="X54" s="75"/>
      <c r="Y54" s="75"/>
      <c r="Z54" s="75"/>
      <c r="AA54" s="75"/>
      <c r="AB54" s="75"/>
      <c r="AC54" s="75"/>
      <c r="AD54" s="75"/>
      <c r="AE54" s="78"/>
      <c r="AF54" s="78"/>
      <c r="AG54" s="78"/>
      <c r="AH54" s="78"/>
    </row>
    <row r="55" spans="1:34" s="63" customFormat="1" ht="31.5" x14ac:dyDescent="0.25">
      <c r="A55" s="64" t="s">
        <v>168</v>
      </c>
      <c r="B55" s="30" t="s">
        <v>126</v>
      </c>
      <c r="C55" s="103" t="s">
        <v>221</v>
      </c>
      <c r="D55" s="101" t="s">
        <v>187</v>
      </c>
      <c r="E55" s="101" t="s">
        <v>208</v>
      </c>
      <c r="F55" s="62" t="s">
        <v>77</v>
      </c>
      <c r="G55" s="30">
        <v>1</v>
      </c>
      <c r="H55" s="31"/>
      <c r="I55" s="106">
        <v>56250</v>
      </c>
      <c r="J55" s="32">
        <v>1</v>
      </c>
      <c r="K55" s="32">
        <v>0</v>
      </c>
      <c r="L55" s="30">
        <v>2</v>
      </c>
      <c r="M55" s="30" t="s">
        <v>2</v>
      </c>
      <c r="N55" s="93" t="s">
        <v>236</v>
      </c>
      <c r="O55" s="93" t="s">
        <v>237</v>
      </c>
      <c r="P55" s="30"/>
      <c r="Q55" s="31"/>
      <c r="R55" s="30" t="s">
        <v>1</v>
      </c>
      <c r="S55" s="67"/>
      <c r="T55" s="75"/>
      <c r="U55" s="75"/>
      <c r="V55" s="75"/>
      <c r="W55" s="75"/>
      <c r="X55" s="75"/>
      <c r="Y55" s="75"/>
      <c r="Z55" s="75"/>
      <c r="AA55" s="75"/>
      <c r="AB55" s="75"/>
      <c r="AC55" s="75"/>
      <c r="AD55" s="75"/>
      <c r="AE55" s="78"/>
      <c r="AF55" s="78"/>
      <c r="AG55" s="78"/>
      <c r="AH55" s="78"/>
    </row>
    <row r="56" spans="1:34" s="63" customFormat="1" ht="31.5" x14ac:dyDescent="0.25">
      <c r="A56" s="64" t="s">
        <v>169</v>
      </c>
      <c r="B56" s="30" t="s">
        <v>126</v>
      </c>
      <c r="C56" s="103" t="s">
        <v>222</v>
      </c>
      <c r="D56" s="101" t="s">
        <v>223</v>
      </c>
      <c r="E56" s="101" t="s">
        <v>208</v>
      </c>
      <c r="F56" s="62" t="s">
        <v>77</v>
      </c>
      <c r="G56" s="30">
        <v>1</v>
      </c>
      <c r="H56" s="31"/>
      <c r="I56" s="106">
        <v>37500</v>
      </c>
      <c r="J56" s="32">
        <v>1</v>
      </c>
      <c r="K56" s="32">
        <v>0</v>
      </c>
      <c r="L56" s="30">
        <v>2</v>
      </c>
      <c r="M56" s="30" t="s">
        <v>2</v>
      </c>
      <c r="N56" s="93" t="s">
        <v>237</v>
      </c>
      <c r="O56" s="93" t="s">
        <v>243</v>
      </c>
      <c r="P56" s="30"/>
      <c r="Q56" s="31"/>
      <c r="R56" s="30" t="s">
        <v>1</v>
      </c>
      <c r="S56" s="67"/>
      <c r="T56" s="75"/>
      <c r="U56" s="75"/>
      <c r="V56" s="75"/>
      <c r="W56" s="75"/>
      <c r="X56" s="75"/>
      <c r="Y56" s="75"/>
      <c r="Z56" s="75"/>
      <c r="AA56" s="75"/>
      <c r="AB56" s="75"/>
      <c r="AC56" s="75"/>
      <c r="AD56" s="75"/>
      <c r="AE56" s="78"/>
      <c r="AF56" s="78"/>
      <c r="AG56" s="78"/>
      <c r="AH56" s="78"/>
    </row>
    <row r="57" spans="1:34" s="63" customFormat="1" ht="47.25" x14ac:dyDescent="0.25">
      <c r="A57" s="64" t="s">
        <v>170</v>
      </c>
      <c r="B57" s="30" t="s">
        <v>126</v>
      </c>
      <c r="C57" s="103" t="s">
        <v>224</v>
      </c>
      <c r="D57" s="101" t="s">
        <v>188</v>
      </c>
      <c r="E57" s="101" t="s">
        <v>208</v>
      </c>
      <c r="F57" s="62" t="s">
        <v>77</v>
      </c>
      <c r="G57" s="30">
        <v>1</v>
      </c>
      <c r="H57" s="31"/>
      <c r="I57" s="106">
        <v>78125</v>
      </c>
      <c r="J57" s="32">
        <v>1</v>
      </c>
      <c r="K57" s="32">
        <v>0</v>
      </c>
      <c r="L57" s="30">
        <v>2</v>
      </c>
      <c r="M57" s="30" t="s">
        <v>2</v>
      </c>
      <c r="N57" s="93" t="s">
        <v>237</v>
      </c>
      <c r="O57" s="93" t="s">
        <v>243</v>
      </c>
      <c r="P57" s="30"/>
      <c r="Q57" s="31"/>
      <c r="R57" s="30" t="s">
        <v>1</v>
      </c>
      <c r="S57" s="67"/>
      <c r="T57" s="75"/>
      <c r="U57" s="75"/>
      <c r="V57" s="75"/>
      <c r="W57" s="75"/>
      <c r="X57" s="75"/>
      <c r="Y57" s="75"/>
      <c r="Z57" s="75"/>
      <c r="AA57" s="75"/>
      <c r="AB57" s="75"/>
      <c r="AC57" s="75"/>
      <c r="AD57" s="75"/>
      <c r="AE57" s="78"/>
      <c r="AF57" s="78"/>
      <c r="AG57" s="78"/>
      <c r="AH57" s="78"/>
    </row>
    <row r="58" spans="1:34" s="63" customFormat="1" ht="31.5" x14ac:dyDescent="0.25">
      <c r="A58" s="64" t="s">
        <v>171</v>
      </c>
      <c r="B58" s="30" t="s">
        <v>126</v>
      </c>
      <c r="C58" s="98" t="s">
        <v>428</v>
      </c>
      <c r="D58" s="113" t="s">
        <v>189</v>
      </c>
      <c r="E58" s="101" t="s">
        <v>208</v>
      </c>
      <c r="F58" s="62" t="s">
        <v>77</v>
      </c>
      <c r="G58" s="30">
        <v>1</v>
      </c>
      <c r="H58" s="31"/>
      <c r="I58" s="106">
        <v>25000</v>
      </c>
      <c r="J58" s="32">
        <v>1</v>
      </c>
      <c r="K58" s="32">
        <v>0</v>
      </c>
      <c r="L58" s="30">
        <v>2</v>
      </c>
      <c r="M58" s="30" t="s">
        <v>2</v>
      </c>
      <c r="N58" s="93" t="s">
        <v>237</v>
      </c>
      <c r="O58" s="93" t="s">
        <v>243</v>
      </c>
      <c r="P58" s="30"/>
      <c r="Q58" s="31"/>
      <c r="R58" s="30" t="s">
        <v>1</v>
      </c>
      <c r="S58" s="67"/>
      <c r="T58" s="75"/>
      <c r="U58" s="75"/>
      <c r="V58" s="75"/>
      <c r="W58" s="75"/>
      <c r="X58" s="75"/>
      <c r="Y58" s="75"/>
      <c r="Z58" s="75"/>
      <c r="AA58" s="75"/>
      <c r="AB58" s="75"/>
      <c r="AC58" s="75"/>
      <c r="AD58" s="75"/>
      <c r="AE58" s="78"/>
      <c r="AF58" s="78"/>
      <c r="AG58" s="78"/>
      <c r="AH58" s="78"/>
    </row>
    <row r="59" spans="1:34" s="63" customFormat="1" ht="48" customHeight="1" x14ac:dyDescent="0.25">
      <c r="A59" s="64" t="s">
        <v>172</v>
      </c>
      <c r="B59" s="30" t="s">
        <v>126</v>
      </c>
      <c r="C59" s="98" t="s">
        <v>225</v>
      </c>
      <c r="D59" s="114" t="s">
        <v>190</v>
      </c>
      <c r="E59" s="101" t="s">
        <v>208</v>
      </c>
      <c r="F59" s="62" t="s">
        <v>77</v>
      </c>
      <c r="G59" s="30">
        <v>1</v>
      </c>
      <c r="H59" s="31"/>
      <c r="I59" s="106">
        <v>37500</v>
      </c>
      <c r="J59" s="32">
        <v>1</v>
      </c>
      <c r="K59" s="32">
        <v>0</v>
      </c>
      <c r="L59" s="30">
        <v>2</v>
      </c>
      <c r="M59" s="30" t="s">
        <v>2</v>
      </c>
      <c r="N59" s="93" t="s">
        <v>237</v>
      </c>
      <c r="O59" s="93" t="s">
        <v>243</v>
      </c>
      <c r="P59" s="30"/>
      <c r="Q59" s="31"/>
      <c r="R59" s="30" t="s">
        <v>1</v>
      </c>
      <c r="S59" s="67"/>
      <c r="T59" s="75"/>
      <c r="U59" s="75"/>
      <c r="V59" s="75"/>
      <c r="W59" s="75"/>
      <c r="X59" s="75"/>
      <c r="Y59" s="75"/>
      <c r="Z59" s="75"/>
      <c r="AA59" s="75"/>
      <c r="AB59" s="75"/>
      <c r="AC59" s="75"/>
      <c r="AD59" s="75"/>
      <c r="AE59" s="78"/>
      <c r="AF59" s="78"/>
      <c r="AG59" s="78"/>
      <c r="AH59" s="78"/>
    </row>
    <row r="60" spans="1:34" s="63" customFormat="1" ht="47.25" x14ac:dyDescent="0.25">
      <c r="A60" s="64" t="s">
        <v>173</v>
      </c>
      <c r="B60" s="30" t="s">
        <v>126</v>
      </c>
      <c r="C60" s="98" t="s">
        <v>225</v>
      </c>
      <c r="D60" s="114" t="s">
        <v>191</v>
      </c>
      <c r="E60" s="101" t="s">
        <v>208</v>
      </c>
      <c r="F60" s="62" t="s">
        <v>77</v>
      </c>
      <c r="G60" s="30">
        <v>1</v>
      </c>
      <c r="H60" s="31"/>
      <c r="I60" s="106">
        <v>37500</v>
      </c>
      <c r="J60" s="32">
        <v>1</v>
      </c>
      <c r="K60" s="32">
        <v>0</v>
      </c>
      <c r="L60" s="30">
        <v>2</v>
      </c>
      <c r="M60" s="30" t="s">
        <v>2</v>
      </c>
      <c r="N60" s="93" t="s">
        <v>237</v>
      </c>
      <c r="O60" s="93" t="s">
        <v>243</v>
      </c>
      <c r="P60" s="30"/>
      <c r="Q60" s="31"/>
      <c r="R60" s="30" t="s">
        <v>1</v>
      </c>
      <c r="S60" s="67"/>
      <c r="T60" s="75"/>
      <c r="U60" s="75"/>
      <c r="V60" s="75"/>
      <c r="W60" s="75"/>
      <c r="X60" s="75"/>
      <c r="Y60" s="75"/>
      <c r="Z60" s="75"/>
      <c r="AA60" s="75"/>
      <c r="AB60" s="75"/>
      <c r="AC60" s="75"/>
      <c r="AD60" s="75"/>
      <c r="AE60" s="78"/>
      <c r="AF60" s="78"/>
      <c r="AG60" s="78"/>
      <c r="AH60" s="78"/>
    </row>
    <row r="61" spans="1:34" s="63" customFormat="1" ht="31.5" x14ac:dyDescent="0.25">
      <c r="A61" s="64" t="s">
        <v>174</v>
      </c>
      <c r="B61" s="30" t="s">
        <v>126</v>
      </c>
      <c r="C61" s="98" t="s">
        <v>226</v>
      </c>
      <c r="D61" s="114" t="s">
        <v>192</v>
      </c>
      <c r="E61" s="101" t="s">
        <v>208</v>
      </c>
      <c r="F61" s="62" t="s">
        <v>77</v>
      </c>
      <c r="G61" s="30">
        <v>1</v>
      </c>
      <c r="H61" s="31"/>
      <c r="I61" s="106">
        <v>37500</v>
      </c>
      <c r="J61" s="32">
        <v>1</v>
      </c>
      <c r="K61" s="32">
        <v>0</v>
      </c>
      <c r="L61" s="30">
        <v>2</v>
      </c>
      <c r="M61" s="30" t="s">
        <v>2</v>
      </c>
      <c r="N61" s="93" t="s">
        <v>237</v>
      </c>
      <c r="O61" s="93" t="s">
        <v>243</v>
      </c>
      <c r="P61" s="30"/>
      <c r="Q61" s="31"/>
      <c r="R61" s="30" t="s">
        <v>1</v>
      </c>
      <c r="S61" s="67"/>
      <c r="T61" s="75"/>
      <c r="U61" s="75"/>
      <c r="V61" s="75"/>
      <c r="W61" s="75"/>
      <c r="X61" s="75"/>
      <c r="Y61" s="75"/>
      <c r="Z61" s="75"/>
      <c r="AA61" s="75"/>
      <c r="AB61" s="75"/>
      <c r="AC61" s="75"/>
      <c r="AD61" s="75"/>
      <c r="AE61" s="78"/>
      <c r="AF61" s="78"/>
      <c r="AG61" s="78"/>
      <c r="AH61" s="78"/>
    </row>
    <row r="62" spans="1:34" s="63" customFormat="1" ht="31.5" x14ac:dyDescent="0.25">
      <c r="A62" s="64" t="s">
        <v>175</v>
      </c>
      <c r="B62" s="30" t="s">
        <v>126</v>
      </c>
      <c r="C62" s="104" t="s">
        <v>405</v>
      </c>
      <c r="D62" s="102" t="s">
        <v>193</v>
      </c>
      <c r="E62" s="101" t="s">
        <v>208</v>
      </c>
      <c r="F62" s="62" t="s">
        <v>77</v>
      </c>
      <c r="G62" s="30">
        <v>1</v>
      </c>
      <c r="H62" s="31"/>
      <c r="I62" s="105">
        <v>62500</v>
      </c>
      <c r="J62" s="32">
        <v>1</v>
      </c>
      <c r="K62" s="32">
        <v>0</v>
      </c>
      <c r="L62" s="30">
        <v>2</v>
      </c>
      <c r="M62" s="30" t="s">
        <v>2</v>
      </c>
      <c r="N62" s="93" t="s">
        <v>236</v>
      </c>
      <c r="O62" s="93" t="s">
        <v>237</v>
      </c>
      <c r="P62" s="30"/>
      <c r="Q62" s="31"/>
      <c r="R62" s="30" t="s">
        <v>1</v>
      </c>
      <c r="S62" s="67"/>
      <c r="T62" s="75"/>
      <c r="U62" s="75"/>
      <c r="V62" s="75"/>
      <c r="W62" s="75"/>
      <c r="X62" s="75"/>
      <c r="Y62" s="75"/>
      <c r="Z62" s="75"/>
      <c r="AA62" s="75"/>
      <c r="AB62" s="75"/>
      <c r="AC62" s="75"/>
      <c r="AD62" s="75"/>
      <c r="AE62" s="78"/>
      <c r="AF62" s="78"/>
      <c r="AG62" s="78"/>
      <c r="AH62" s="78"/>
    </row>
    <row r="63" spans="1:34" s="63" customFormat="1" ht="31.5" x14ac:dyDescent="0.25">
      <c r="A63" s="64" t="s">
        <v>176</v>
      </c>
      <c r="B63" s="30" t="s">
        <v>126</v>
      </c>
      <c r="C63" s="62" t="s">
        <v>404</v>
      </c>
      <c r="D63" s="62" t="s">
        <v>403</v>
      </c>
      <c r="E63" s="138" t="s">
        <v>288</v>
      </c>
      <c r="F63" s="62" t="s">
        <v>41</v>
      </c>
      <c r="G63" s="30">
        <v>1</v>
      </c>
      <c r="H63" s="31"/>
      <c r="I63" s="100">
        <v>937500</v>
      </c>
      <c r="J63" s="32">
        <v>1</v>
      </c>
      <c r="K63" s="32">
        <v>0</v>
      </c>
      <c r="L63" s="30">
        <v>2</v>
      </c>
      <c r="M63" s="30" t="s">
        <v>2</v>
      </c>
      <c r="N63" s="93" t="s">
        <v>240</v>
      </c>
      <c r="O63" s="93" t="s">
        <v>246</v>
      </c>
      <c r="P63" s="30"/>
      <c r="Q63" s="31"/>
      <c r="R63" s="30" t="s">
        <v>1</v>
      </c>
      <c r="S63" s="67"/>
      <c r="T63" s="75"/>
      <c r="U63" s="75"/>
      <c r="V63" s="75"/>
      <c r="W63" s="75"/>
      <c r="X63" s="75"/>
      <c r="Y63" s="75"/>
      <c r="Z63" s="75"/>
      <c r="AA63" s="75"/>
      <c r="AB63" s="75"/>
      <c r="AC63" s="75"/>
      <c r="AD63" s="75"/>
      <c r="AE63" s="78"/>
      <c r="AF63" s="78"/>
      <c r="AG63" s="78"/>
      <c r="AH63" s="78"/>
    </row>
    <row r="64" spans="1:34" s="63" customFormat="1" ht="157.5" x14ac:dyDescent="0.25">
      <c r="A64" s="64" t="s">
        <v>177</v>
      </c>
      <c r="B64" s="30" t="s">
        <v>126</v>
      </c>
      <c r="C64" s="115" t="s">
        <v>427</v>
      </c>
      <c r="D64" s="115" t="s">
        <v>426</v>
      </c>
      <c r="E64" s="62" t="s">
        <v>289</v>
      </c>
      <c r="F64" s="62" t="s">
        <v>77</v>
      </c>
      <c r="G64" s="30">
        <v>1</v>
      </c>
      <c r="H64" s="31"/>
      <c r="I64" s="83">
        <f>78125+62500+187500</f>
        <v>328125</v>
      </c>
      <c r="J64" s="32">
        <v>1</v>
      </c>
      <c r="K64" s="32">
        <v>0</v>
      </c>
      <c r="L64" s="30">
        <v>2</v>
      </c>
      <c r="M64" s="30" t="s">
        <v>2</v>
      </c>
      <c r="N64" s="93" t="s">
        <v>236</v>
      </c>
      <c r="O64" s="93" t="s">
        <v>237</v>
      </c>
      <c r="P64" s="30"/>
      <c r="Q64" s="31"/>
      <c r="R64" s="30" t="s">
        <v>1</v>
      </c>
      <c r="S64" s="67"/>
      <c r="T64" s="75"/>
      <c r="U64" s="75"/>
      <c r="V64" s="75"/>
      <c r="W64" s="75"/>
      <c r="X64" s="75"/>
      <c r="Y64" s="75"/>
      <c r="Z64" s="75"/>
      <c r="AA64" s="75"/>
      <c r="AB64" s="75"/>
      <c r="AC64" s="75"/>
      <c r="AD64" s="75"/>
      <c r="AE64" s="78"/>
      <c r="AF64" s="78"/>
      <c r="AG64" s="78"/>
      <c r="AH64" s="78"/>
    </row>
    <row r="65" spans="1:34" s="63" customFormat="1" ht="63" x14ac:dyDescent="0.25">
      <c r="A65" s="64" t="s">
        <v>178</v>
      </c>
      <c r="B65" s="30" t="s">
        <v>126</v>
      </c>
      <c r="C65" s="108" t="s">
        <v>407</v>
      </c>
      <c r="D65" s="108" t="s">
        <v>344</v>
      </c>
      <c r="E65" s="62" t="s">
        <v>294</v>
      </c>
      <c r="F65" s="62" t="s">
        <v>41</v>
      </c>
      <c r="G65" s="30">
        <v>1</v>
      </c>
      <c r="H65" s="31"/>
      <c r="I65" s="83">
        <v>375000</v>
      </c>
      <c r="J65" s="32">
        <v>1</v>
      </c>
      <c r="K65" s="32">
        <v>0</v>
      </c>
      <c r="L65" s="30">
        <v>2</v>
      </c>
      <c r="M65" s="30" t="s">
        <v>2</v>
      </c>
      <c r="N65" s="93" t="s">
        <v>345</v>
      </c>
      <c r="O65" s="93" t="s">
        <v>346</v>
      </c>
      <c r="P65" s="30"/>
      <c r="Q65" s="31"/>
      <c r="R65" s="30" t="s">
        <v>1</v>
      </c>
      <c r="S65" s="67"/>
      <c r="T65" s="75"/>
      <c r="U65" s="75"/>
      <c r="V65" s="75"/>
      <c r="W65" s="75"/>
      <c r="X65" s="75"/>
      <c r="Y65" s="75"/>
      <c r="Z65" s="75"/>
      <c r="AA65" s="75"/>
      <c r="AB65" s="75"/>
      <c r="AC65" s="75"/>
      <c r="AD65" s="75"/>
      <c r="AE65" s="78"/>
      <c r="AF65" s="78"/>
      <c r="AG65" s="78"/>
      <c r="AH65" s="78"/>
    </row>
    <row r="66" spans="1:34" s="63" customFormat="1" ht="31.5" x14ac:dyDescent="0.25">
      <c r="A66" s="64" t="s">
        <v>179</v>
      </c>
      <c r="B66" s="30" t="s">
        <v>126</v>
      </c>
      <c r="C66" s="108" t="s">
        <v>406</v>
      </c>
      <c r="D66" s="108" t="s">
        <v>295</v>
      </c>
      <c r="E66" s="62" t="s">
        <v>294</v>
      </c>
      <c r="F66" s="62" t="s">
        <v>41</v>
      </c>
      <c r="G66" s="30">
        <v>1</v>
      </c>
      <c r="H66" s="31"/>
      <c r="I66" s="83">
        <v>468750</v>
      </c>
      <c r="J66" s="32">
        <v>1</v>
      </c>
      <c r="K66" s="32">
        <v>0</v>
      </c>
      <c r="L66" s="30">
        <v>2</v>
      </c>
      <c r="M66" s="30" t="s">
        <v>2</v>
      </c>
      <c r="N66" s="93" t="s">
        <v>345</v>
      </c>
      <c r="O66" s="93" t="s">
        <v>346</v>
      </c>
      <c r="P66" s="30"/>
      <c r="Q66" s="31"/>
      <c r="R66" s="30" t="s">
        <v>1</v>
      </c>
      <c r="S66" s="67"/>
      <c r="T66" s="75"/>
      <c r="U66" s="75"/>
      <c r="V66" s="75"/>
      <c r="W66" s="75"/>
      <c r="X66" s="75"/>
      <c r="Y66" s="75"/>
      <c r="Z66" s="75"/>
      <c r="AA66" s="75"/>
      <c r="AB66" s="75"/>
      <c r="AC66" s="75"/>
      <c r="AD66" s="75"/>
      <c r="AE66" s="78"/>
      <c r="AF66" s="78"/>
      <c r="AG66" s="78"/>
      <c r="AH66" s="78"/>
    </row>
    <row r="67" spans="1:34" s="63" customFormat="1" ht="63" x14ac:dyDescent="0.25">
      <c r="A67" s="64" t="s">
        <v>180</v>
      </c>
      <c r="B67" s="30" t="s">
        <v>126</v>
      </c>
      <c r="C67" s="108" t="s">
        <v>409</v>
      </c>
      <c r="D67" s="108" t="s">
        <v>297</v>
      </c>
      <c r="E67" s="62" t="s">
        <v>296</v>
      </c>
      <c r="F67" s="62" t="s">
        <v>41</v>
      </c>
      <c r="G67" s="30">
        <v>1</v>
      </c>
      <c r="H67" s="31"/>
      <c r="I67" s="83">
        <v>1875000</v>
      </c>
      <c r="J67" s="32">
        <v>1</v>
      </c>
      <c r="K67" s="32">
        <v>0</v>
      </c>
      <c r="L67" s="30">
        <v>2</v>
      </c>
      <c r="M67" s="30" t="s">
        <v>2</v>
      </c>
      <c r="N67" s="93" t="s">
        <v>347</v>
      </c>
      <c r="O67" s="93" t="s">
        <v>348</v>
      </c>
      <c r="P67" s="30"/>
      <c r="Q67" s="31"/>
      <c r="R67" s="30" t="s">
        <v>1</v>
      </c>
      <c r="S67" s="67"/>
      <c r="T67" s="75"/>
      <c r="U67" s="75"/>
      <c r="V67" s="75"/>
      <c r="W67" s="75"/>
      <c r="X67" s="75"/>
      <c r="Y67" s="75"/>
      <c r="Z67" s="75"/>
      <c r="AA67" s="75"/>
      <c r="AB67" s="75"/>
      <c r="AC67" s="75"/>
      <c r="AD67" s="75"/>
      <c r="AE67" s="78"/>
      <c r="AF67" s="78"/>
      <c r="AG67" s="78"/>
      <c r="AH67" s="78"/>
    </row>
    <row r="68" spans="1:34" s="63" customFormat="1" ht="106.5" customHeight="1" x14ac:dyDescent="0.25">
      <c r="A68" s="64" t="s">
        <v>247</v>
      </c>
      <c r="B68" s="30" t="s">
        <v>126</v>
      </c>
      <c r="C68" s="108" t="s">
        <v>408</v>
      </c>
      <c r="D68" s="108" t="s">
        <v>301</v>
      </c>
      <c r="E68" s="62" t="s">
        <v>300</v>
      </c>
      <c r="F68" s="62" t="s">
        <v>41</v>
      </c>
      <c r="G68" s="30">
        <v>1</v>
      </c>
      <c r="H68" s="31"/>
      <c r="I68" s="83">
        <v>343750</v>
      </c>
      <c r="J68" s="32">
        <v>1</v>
      </c>
      <c r="K68" s="32">
        <v>0</v>
      </c>
      <c r="L68" s="30">
        <v>2</v>
      </c>
      <c r="M68" s="30" t="s">
        <v>2</v>
      </c>
      <c r="N68" s="93" t="s">
        <v>345</v>
      </c>
      <c r="O68" s="93" t="s">
        <v>346</v>
      </c>
      <c r="P68" s="30"/>
      <c r="Q68" s="31"/>
      <c r="R68" s="30" t="s">
        <v>1</v>
      </c>
      <c r="S68" s="67"/>
      <c r="T68" s="75"/>
      <c r="U68" s="75"/>
      <c r="V68" s="75"/>
      <c r="W68" s="75"/>
      <c r="X68" s="75"/>
      <c r="Y68" s="75"/>
      <c r="Z68" s="75"/>
      <c r="AA68" s="75"/>
      <c r="AB68" s="75"/>
      <c r="AC68" s="75"/>
      <c r="AD68" s="75"/>
      <c r="AE68" s="78"/>
      <c r="AF68" s="78"/>
      <c r="AG68" s="78"/>
      <c r="AH68" s="78"/>
    </row>
    <row r="69" spans="1:34" s="63" customFormat="1" ht="31.5" x14ac:dyDescent="0.25">
      <c r="A69" s="64" t="s">
        <v>433</v>
      </c>
      <c r="B69" s="30" t="s">
        <v>126</v>
      </c>
      <c r="C69" s="108" t="s">
        <v>303</v>
      </c>
      <c r="D69" s="108" t="s">
        <v>303</v>
      </c>
      <c r="E69" s="62" t="s">
        <v>302</v>
      </c>
      <c r="F69" s="62" t="s">
        <v>77</v>
      </c>
      <c r="G69" s="30">
        <v>1</v>
      </c>
      <c r="H69" s="31"/>
      <c r="I69" s="83">
        <v>37500</v>
      </c>
      <c r="J69" s="32">
        <v>1</v>
      </c>
      <c r="K69" s="32">
        <v>0</v>
      </c>
      <c r="L69" s="30">
        <v>2</v>
      </c>
      <c r="M69" s="30" t="s">
        <v>2</v>
      </c>
      <c r="N69" s="93" t="s">
        <v>345</v>
      </c>
      <c r="O69" s="93" t="s">
        <v>346</v>
      </c>
      <c r="P69" s="30"/>
      <c r="Q69" s="31"/>
      <c r="R69" s="30" t="s">
        <v>1</v>
      </c>
      <c r="S69" s="67"/>
      <c r="T69" s="75"/>
      <c r="U69" s="75"/>
      <c r="V69" s="75"/>
      <c r="W69" s="75"/>
      <c r="X69" s="75"/>
      <c r="Y69" s="75"/>
      <c r="Z69" s="75"/>
      <c r="AA69" s="75"/>
      <c r="AB69" s="75"/>
      <c r="AC69" s="75"/>
      <c r="AD69" s="75"/>
      <c r="AE69" s="78"/>
      <c r="AF69" s="78"/>
      <c r="AG69" s="78"/>
      <c r="AH69" s="78"/>
    </row>
    <row r="70" spans="1:34" s="63" customFormat="1" ht="47.25" x14ac:dyDescent="0.25">
      <c r="A70" s="64" t="s">
        <v>434</v>
      </c>
      <c r="B70" s="30" t="s">
        <v>126</v>
      </c>
      <c r="C70" s="108" t="s">
        <v>410</v>
      </c>
      <c r="D70" s="108" t="s">
        <v>304</v>
      </c>
      <c r="E70" s="62" t="s">
        <v>302</v>
      </c>
      <c r="F70" s="62" t="s">
        <v>77</v>
      </c>
      <c r="G70" s="30">
        <v>1</v>
      </c>
      <c r="H70" s="31"/>
      <c r="I70" s="83">
        <v>68750</v>
      </c>
      <c r="J70" s="32">
        <v>1</v>
      </c>
      <c r="K70" s="32">
        <v>0</v>
      </c>
      <c r="L70" s="30">
        <v>2</v>
      </c>
      <c r="M70" s="30" t="s">
        <v>2</v>
      </c>
      <c r="N70" s="93" t="s">
        <v>345</v>
      </c>
      <c r="O70" s="93" t="s">
        <v>346</v>
      </c>
      <c r="P70" s="30"/>
      <c r="Q70" s="31"/>
      <c r="R70" s="30" t="s">
        <v>1</v>
      </c>
      <c r="S70" s="67"/>
      <c r="T70" s="75"/>
      <c r="U70" s="75"/>
      <c r="V70" s="75"/>
      <c r="W70" s="75"/>
      <c r="X70" s="75"/>
      <c r="Y70" s="75"/>
      <c r="Z70" s="75"/>
      <c r="AA70" s="75"/>
      <c r="AB70" s="75"/>
      <c r="AC70" s="75"/>
      <c r="AD70" s="75"/>
      <c r="AE70" s="78"/>
      <c r="AF70" s="78"/>
      <c r="AG70" s="78"/>
      <c r="AH70" s="78"/>
    </row>
    <row r="71" spans="1:34" s="63" customFormat="1" ht="31.5" x14ac:dyDescent="0.25">
      <c r="A71" s="64" t="s">
        <v>248</v>
      </c>
      <c r="B71" s="30" t="s">
        <v>126</v>
      </c>
      <c r="C71" s="108" t="s">
        <v>305</v>
      </c>
      <c r="D71" s="108" t="s">
        <v>305</v>
      </c>
      <c r="E71" s="62" t="s">
        <v>302</v>
      </c>
      <c r="F71" s="62" t="s">
        <v>77</v>
      </c>
      <c r="G71" s="30">
        <v>1</v>
      </c>
      <c r="H71" s="31"/>
      <c r="I71" s="83">
        <v>37500</v>
      </c>
      <c r="J71" s="32">
        <v>1</v>
      </c>
      <c r="K71" s="32">
        <v>0</v>
      </c>
      <c r="L71" s="30">
        <v>2</v>
      </c>
      <c r="M71" s="30" t="s">
        <v>2</v>
      </c>
      <c r="N71" s="93" t="s">
        <v>345</v>
      </c>
      <c r="O71" s="93" t="s">
        <v>346</v>
      </c>
      <c r="P71" s="30"/>
      <c r="Q71" s="31"/>
      <c r="R71" s="30" t="s">
        <v>1</v>
      </c>
      <c r="S71" s="67"/>
      <c r="T71" s="75"/>
      <c r="U71" s="75"/>
      <c r="V71" s="75"/>
      <c r="W71" s="75"/>
      <c r="X71" s="75"/>
      <c r="Y71" s="75"/>
      <c r="Z71" s="75"/>
      <c r="AA71" s="75"/>
      <c r="AB71" s="75"/>
      <c r="AC71" s="75"/>
      <c r="AD71" s="75"/>
      <c r="AE71" s="78"/>
      <c r="AF71" s="78"/>
      <c r="AG71" s="78"/>
      <c r="AH71" s="78"/>
    </row>
    <row r="72" spans="1:34" s="63" customFormat="1" ht="63" x14ac:dyDescent="0.25">
      <c r="A72" s="64" t="s">
        <v>249</v>
      </c>
      <c r="B72" s="30" t="s">
        <v>126</v>
      </c>
      <c r="C72" s="108" t="s">
        <v>411</v>
      </c>
      <c r="D72" s="108" t="s">
        <v>423</v>
      </c>
      <c r="E72" s="62" t="s">
        <v>307</v>
      </c>
      <c r="F72" s="62" t="s">
        <v>77</v>
      </c>
      <c r="G72" s="30">
        <v>1</v>
      </c>
      <c r="H72" s="31"/>
      <c r="I72" s="83">
        <f>62500+15625</f>
        <v>78125</v>
      </c>
      <c r="J72" s="32">
        <v>1</v>
      </c>
      <c r="K72" s="32">
        <v>0</v>
      </c>
      <c r="L72" s="30">
        <v>2</v>
      </c>
      <c r="M72" s="30" t="s">
        <v>2</v>
      </c>
      <c r="N72" s="93" t="s">
        <v>230</v>
      </c>
      <c r="O72" s="93" t="s">
        <v>237</v>
      </c>
      <c r="P72" s="30"/>
      <c r="Q72" s="31"/>
      <c r="R72" s="30" t="s">
        <v>1</v>
      </c>
      <c r="S72" s="67"/>
      <c r="T72" s="75"/>
      <c r="U72" s="75"/>
      <c r="V72" s="75"/>
      <c r="W72" s="75"/>
      <c r="X72" s="75"/>
      <c r="Y72" s="75"/>
      <c r="Z72" s="75"/>
      <c r="AA72" s="75"/>
      <c r="AB72" s="75"/>
      <c r="AC72" s="75"/>
      <c r="AD72" s="75"/>
      <c r="AE72" s="78"/>
      <c r="AF72" s="78"/>
      <c r="AG72" s="78"/>
      <c r="AH72" s="78"/>
    </row>
    <row r="73" spans="1:34" s="63" customFormat="1" ht="31.5" x14ac:dyDescent="0.25">
      <c r="A73" s="64" t="s">
        <v>250</v>
      </c>
      <c r="B73" s="30" t="s">
        <v>126</v>
      </c>
      <c r="C73" s="111" t="s">
        <v>308</v>
      </c>
      <c r="D73" s="111" t="s">
        <v>308</v>
      </c>
      <c r="E73" s="62" t="s">
        <v>307</v>
      </c>
      <c r="F73" s="62" t="s">
        <v>77</v>
      </c>
      <c r="G73" s="30">
        <v>1</v>
      </c>
      <c r="H73" s="31"/>
      <c r="I73" s="83">
        <v>62500</v>
      </c>
      <c r="J73" s="32">
        <v>1</v>
      </c>
      <c r="K73" s="32">
        <v>0</v>
      </c>
      <c r="L73" s="30">
        <v>2</v>
      </c>
      <c r="M73" s="30" t="s">
        <v>2</v>
      </c>
      <c r="N73" s="93" t="s">
        <v>230</v>
      </c>
      <c r="O73" s="93" t="s">
        <v>237</v>
      </c>
      <c r="P73" s="30"/>
      <c r="Q73" s="31"/>
      <c r="R73" s="30" t="s">
        <v>1</v>
      </c>
      <c r="S73" s="67"/>
      <c r="T73" s="75"/>
      <c r="U73" s="75"/>
      <c r="V73" s="75"/>
      <c r="W73" s="75"/>
      <c r="X73" s="75"/>
      <c r="Y73" s="75"/>
      <c r="Z73" s="75"/>
      <c r="AA73" s="75"/>
      <c r="AB73" s="75"/>
      <c r="AC73" s="75"/>
      <c r="AD73" s="75"/>
      <c r="AE73" s="78"/>
      <c r="AF73" s="78"/>
      <c r="AG73" s="78"/>
      <c r="AH73" s="78"/>
    </row>
    <row r="74" spans="1:34" s="63" customFormat="1" ht="31.5" x14ac:dyDescent="0.25">
      <c r="A74" s="64" t="s">
        <v>251</v>
      </c>
      <c r="B74" s="30" t="s">
        <v>126</v>
      </c>
      <c r="C74" s="111" t="s">
        <v>309</v>
      </c>
      <c r="D74" s="111" t="s">
        <v>309</v>
      </c>
      <c r="E74" s="62" t="s">
        <v>307</v>
      </c>
      <c r="F74" s="62" t="s">
        <v>76</v>
      </c>
      <c r="G74" s="30">
        <v>1</v>
      </c>
      <c r="H74" s="31"/>
      <c r="I74" s="83">
        <v>37500</v>
      </c>
      <c r="J74" s="32">
        <v>1</v>
      </c>
      <c r="K74" s="32">
        <v>0</v>
      </c>
      <c r="L74" s="30">
        <v>2</v>
      </c>
      <c r="M74" s="30" t="s">
        <v>2</v>
      </c>
      <c r="N74" s="93" t="s">
        <v>230</v>
      </c>
      <c r="O74" s="93" t="s">
        <v>237</v>
      </c>
      <c r="P74" s="30"/>
      <c r="Q74" s="31"/>
      <c r="R74" s="30" t="s">
        <v>1</v>
      </c>
      <c r="S74" s="67"/>
      <c r="T74" s="75"/>
      <c r="U74" s="75"/>
      <c r="V74" s="75"/>
      <c r="W74" s="75"/>
      <c r="X74" s="75"/>
      <c r="Y74" s="75"/>
      <c r="Z74" s="75"/>
      <c r="AA74" s="75"/>
      <c r="AB74" s="75"/>
      <c r="AC74" s="75"/>
      <c r="AD74" s="75"/>
      <c r="AE74" s="78"/>
      <c r="AF74" s="78"/>
      <c r="AG74" s="78"/>
      <c r="AH74" s="78"/>
    </row>
    <row r="75" spans="1:34" s="63" customFormat="1" ht="47.25" x14ac:dyDescent="0.25">
      <c r="A75" s="64" t="s">
        <v>252</v>
      </c>
      <c r="B75" s="30" t="s">
        <v>126</v>
      </c>
      <c r="C75" s="111" t="s">
        <v>412</v>
      </c>
      <c r="D75" s="111" t="s">
        <v>310</v>
      </c>
      <c r="E75" s="62" t="s">
        <v>307</v>
      </c>
      <c r="F75" s="62" t="s">
        <v>77</v>
      </c>
      <c r="G75" s="30">
        <v>1</v>
      </c>
      <c r="H75" s="31"/>
      <c r="I75" s="83">
        <v>25000</v>
      </c>
      <c r="J75" s="32">
        <v>1</v>
      </c>
      <c r="K75" s="32">
        <v>0</v>
      </c>
      <c r="L75" s="30">
        <v>2</v>
      </c>
      <c r="M75" s="30" t="s">
        <v>2</v>
      </c>
      <c r="N75" s="93" t="s">
        <v>230</v>
      </c>
      <c r="O75" s="93" t="s">
        <v>237</v>
      </c>
      <c r="P75" s="30"/>
      <c r="Q75" s="31"/>
      <c r="R75" s="30" t="s">
        <v>1</v>
      </c>
      <c r="S75" s="67"/>
      <c r="T75" s="75"/>
      <c r="U75" s="75"/>
      <c r="V75" s="75"/>
      <c r="W75" s="75"/>
      <c r="X75" s="75"/>
      <c r="Y75" s="75"/>
      <c r="Z75" s="75"/>
      <c r="AA75" s="75"/>
      <c r="AB75" s="75"/>
      <c r="AC75" s="75"/>
      <c r="AD75" s="75"/>
      <c r="AE75" s="78"/>
      <c r="AF75" s="78"/>
      <c r="AG75" s="78"/>
      <c r="AH75" s="78"/>
    </row>
    <row r="76" spans="1:34" s="63" customFormat="1" ht="47.25" x14ac:dyDescent="0.25">
      <c r="A76" s="64" t="s">
        <v>253</v>
      </c>
      <c r="B76" s="30" t="s">
        <v>126</v>
      </c>
      <c r="C76" s="99" t="s">
        <v>413</v>
      </c>
      <c r="D76" s="99" t="s">
        <v>313</v>
      </c>
      <c r="E76" s="62" t="s">
        <v>312</v>
      </c>
      <c r="F76" s="62" t="s">
        <v>77</v>
      </c>
      <c r="G76" s="30">
        <v>1</v>
      </c>
      <c r="H76" s="31"/>
      <c r="I76" s="83">
        <v>140625</v>
      </c>
      <c r="J76" s="32">
        <v>1</v>
      </c>
      <c r="K76" s="32">
        <v>0</v>
      </c>
      <c r="L76" s="30">
        <v>2</v>
      </c>
      <c r="M76" s="30" t="s">
        <v>2</v>
      </c>
      <c r="N76" s="93" t="s">
        <v>348</v>
      </c>
      <c r="O76" s="93" t="s">
        <v>243</v>
      </c>
      <c r="P76" s="30"/>
      <c r="Q76" s="31"/>
      <c r="R76" s="30" t="s">
        <v>1</v>
      </c>
      <c r="S76" s="67"/>
      <c r="T76" s="75"/>
      <c r="U76" s="75"/>
      <c r="V76" s="75"/>
      <c r="W76" s="75"/>
      <c r="X76" s="75"/>
      <c r="Y76" s="75"/>
      <c r="Z76" s="75"/>
      <c r="AA76" s="75"/>
      <c r="AB76" s="75"/>
      <c r="AC76" s="75"/>
      <c r="AD76" s="75"/>
      <c r="AE76" s="78"/>
      <c r="AF76" s="78"/>
      <c r="AG76" s="78"/>
      <c r="AH76" s="78"/>
    </row>
    <row r="77" spans="1:34" s="63" customFormat="1" ht="63" x14ac:dyDescent="0.25">
      <c r="A77" s="64" t="s">
        <v>254</v>
      </c>
      <c r="B77" s="30" t="s">
        <v>126</v>
      </c>
      <c r="C77" s="108" t="s">
        <v>414</v>
      </c>
      <c r="D77" s="108" t="s">
        <v>315</v>
      </c>
      <c r="E77" s="62" t="s">
        <v>314</v>
      </c>
      <c r="F77" s="62" t="s">
        <v>41</v>
      </c>
      <c r="G77" s="30">
        <v>1</v>
      </c>
      <c r="H77" s="31"/>
      <c r="I77" s="83">
        <v>625000</v>
      </c>
      <c r="J77" s="32">
        <v>1</v>
      </c>
      <c r="K77" s="32">
        <v>0</v>
      </c>
      <c r="L77" s="30">
        <v>2</v>
      </c>
      <c r="M77" s="30" t="s">
        <v>2</v>
      </c>
      <c r="N77" s="93" t="s">
        <v>239</v>
      </c>
      <c r="O77" s="93" t="s">
        <v>349</v>
      </c>
      <c r="P77" s="30"/>
      <c r="Q77" s="31"/>
      <c r="R77" s="30" t="s">
        <v>1</v>
      </c>
      <c r="S77" s="67"/>
      <c r="T77" s="75"/>
      <c r="U77" s="75"/>
      <c r="V77" s="75"/>
      <c r="W77" s="75"/>
      <c r="X77" s="75"/>
      <c r="Y77" s="75"/>
      <c r="Z77" s="75"/>
      <c r="AA77" s="75"/>
      <c r="AB77" s="75"/>
      <c r="AC77" s="75"/>
      <c r="AD77" s="75"/>
      <c r="AE77" s="78"/>
      <c r="AF77" s="78"/>
      <c r="AG77" s="78"/>
      <c r="AH77" s="78"/>
    </row>
    <row r="78" spans="1:34" s="63" customFormat="1" ht="47.25" x14ac:dyDescent="0.25">
      <c r="A78" s="64" t="s">
        <v>255</v>
      </c>
      <c r="B78" s="30" t="s">
        <v>126</v>
      </c>
      <c r="C78" s="115" t="s">
        <v>415</v>
      </c>
      <c r="D78" s="115" t="s">
        <v>317</v>
      </c>
      <c r="E78" s="62" t="s">
        <v>316</v>
      </c>
      <c r="F78" s="62" t="s">
        <v>77</v>
      </c>
      <c r="G78" s="30">
        <v>1</v>
      </c>
      <c r="H78" s="31"/>
      <c r="I78" s="83">
        <v>93750</v>
      </c>
      <c r="J78" s="32">
        <v>1</v>
      </c>
      <c r="K78" s="32">
        <v>0</v>
      </c>
      <c r="L78" s="30">
        <v>2</v>
      </c>
      <c r="M78" s="30" t="s">
        <v>2</v>
      </c>
      <c r="N78" s="93" t="s">
        <v>242</v>
      </c>
      <c r="O78" s="93" t="s">
        <v>243</v>
      </c>
      <c r="P78" s="30"/>
      <c r="Q78" s="31"/>
      <c r="R78" s="30" t="s">
        <v>1</v>
      </c>
      <c r="S78" s="67"/>
      <c r="T78" s="75"/>
      <c r="U78" s="75"/>
      <c r="V78" s="75"/>
      <c r="W78" s="75"/>
      <c r="X78" s="75"/>
      <c r="Y78" s="75"/>
      <c r="Z78" s="75"/>
      <c r="AA78" s="75"/>
      <c r="AB78" s="75"/>
      <c r="AC78" s="75"/>
      <c r="AD78" s="75"/>
      <c r="AE78" s="78"/>
      <c r="AF78" s="78"/>
      <c r="AG78" s="78"/>
      <c r="AH78" s="78"/>
    </row>
    <row r="79" spans="1:34" s="63" customFormat="1" ht="31.5" x14ac:dyDescent="0.25">
      <c r="A79" s="64" t="s">
        <v>256</v>
      </c>
      <c r="B79" s="30" t="s">
        <v>126</v>
      </c>
      <c r="C79" s="111" t="s">
        <v>416</v>
      </c>
      <c r="D79" s="111" t="s">
        <v>320</v>
      </c>
      <c r="E79" s="62" t="s">
        <v>319</v>
      </c>
      <c r="F79" s="62" t="s">
        <v>41</v>
      </c>
      <c r="G79" s="30">
        <v>1</v>
      </c>
      <c r="H79" s="31"/>
      <c r="I79" s="83">
        <v>2812500</v>
      </c>
      <c r="J79" s="32">
        <v>1</v>
      </c>
      <c r="K79" s="32">
        <v>0</v>
      </c>
      <c r="L79" s="30">
        <v>2</v>
      </c>
      <c r="M79" s="30" t="s">
        <v>3</v>
      </c>
      <c r="N79" s="93" t="s">
        <v>350</v>
      </c>
      <c r="O79" s="93" t="s">
        <v>351</v>
      </c>
      <c r="P79" s="30"/>
      <c r="Q79" s="31"/>
      <c r="R79" s="30" t="s">
        <v>1</v>
      </c>
      <c r="S79" s="67"/>
      <c r="T79" s="75"/>
      <c r="U79" s="75"/>
      <c r="V79" s="75"/>
      <c r="W79" s="75"/>
      <c r="X79" s="75"/>
      <c r="Y79" s="75"/>
      <c r="Z79" s="75"/>
      <c r="AA79" s="75"/>
      <c r="AB79" s="75"/>
      <c r="AC79" s="75"/>
      <c r="AD79" s="75"/>
      <c r="AE79" s="78"/>
      <c r="AF79" s="78"/>
      <c r="AG79" s="78"/>
      <c r="AH79" s="78"/>
    </row>
    <row r="80" spans="1:34" s="63" customFormat="1" ht="47.25" x14ac:dyDescent="0.25">
      <c r="A80" s="64" t="s">
        <v>257</v>
      </c>
      <c r="B80" s="30" t="s">
        <v>126</v>
      </c>
      <c r="C80" s="111" t="s">
        <v>417</v>
      </c>
      <c r="D80" s="111" t="s">
        <v>422</v>
      </c>
      <c r="E80" s="62" t="s">
        <v>319</v>
      </c>
      <c r="F80" s="62" t="s">
        <v>77</v>
      </c>
      <c r="G80" s="30">
        <v>1</v>
      </c>
      <c r="H80" s="31"/>
      <c r="I80" s="83">
        <f>93750+93750</f>
        <v>187500</v>
      </c>
      <c r="J80" s="32">
        <v>1</v>
      </c>
      <c r="K80" s="32">
        <v>0</v>
      </c>
      <c r="L80" s="30">
        <v>2</v>
      </c>
      <c r="M80" s="30" t="s">
        <v>2</v>
      </c>
      <c r="N80" s="93" t="s">
        <v>350</v>
      </c>
      <c r="O80" s="93" t="s">
        <v>351</v>
      </c>
      <c r="P80" s="30"/>
      <c r="Q80" s="31"/>
      <c r="R80" s="30" t="s">
        <v>1</v>
      </c>
      <c r="S80" s="67"/>
      <c r="T80" s="75"/>
      <c r="U80" s="75"/>
      <c r="V80" s="75"/>
      <c r="W80" s="75"/>
      <c r="X80" s="75"/>
      <c r="Y80" s="75"/>
      <c r="Z80" s="75"/>
      <c r="AA80" s="75"/>
      <c r="AB80" s="75"/>
      <c r="AC80" s="75"/>
      <c r="AD80" s="75"/>
      <c r="AE80" s="78"/>
      <c r="AF80" s="78"/>
      <c r="AG80" s="78"/>
      <c r="AH80" s="78"/>
    </row>
    <row r="81" spans="1:34" s="63" customFormat="1" ht="78.75" x14ac:dyDescent="0.25">
      <c r="A81" s="64" t="s">
        <v>258</v>
      </c>
      <c r="B81" s="30" t="s">
        <v>126</v>
      </c>
      <c r="C81" s="62" t="s">
        <v>418</v>
      </c>
      <c r="D81" s="62" t="s">
        <v>325</v>
      </c>
      <c r="E81" s="62" t="s">
        <v>323</v>
      </c>
      <c r="F81" s="62" t="s">
        <v>41</v>
      </c>
      <c r="G81" s="30">
        <v>1</v>
      </c>
      <c r="H81" s="31"/>
      <c r="I81" s="83">
        <v>193750</v>
      </c>
      <c r="J81" s="32">
        <v>1</v>
      </c>
      <c r="K81" s="32">
        <v>0</v>
      </c>
      <c r="L81" s="30">
        <v>2</v>
      </c>
      <c r="M81" s="30" t="s">
        <v>2</v>
      </c>
      <c r="N81" s="93" t="s">
        <v>231</v>
      </c>
      <c r="O81" s="93" t="s">
        <v>243</v>
      </c>
      <c r="P81" s="30"/>
      <c r="Q81" s="31"/>
      <c r="R81" s="30" t="s">
        <v>1</v>
      </c>
      <c r="S81" s="67"/>
      <c r="T81" s="75"/>
      <c r="U81" s="75"/>
      <c r="V81" s="75"/>
      <c r="W81" s="75"/>
      <c r="X81" s="75"/>
      <c r="Y81" s="75"/>
      <c r="Z81" s="75"/>
      <c r="AA81" s="75"/>
      <c r="AB81" s="75"/>
      <c r="AC81" s="75"/>
      <c r="AD81" s="75"/>
      <c r="AE81" s="78"/>
      <c r="AF81" s="78"/>
      <c r="AG81" s="78"/>
      <c r="AH81" s="78"/>
    </row>
    <row r="82" spans="1:34" s="63" customFormat="1" ht="31.5" x14ac:dyDescent="0.25">
      <c r="A82" s="64" t="s">
        <v>435</v>
      </c>
      <c r="B82" s="30" t="s">
        <v>126</v>
      </c>
      <c r="C82" s="111" t="s">
        <v>335</v>
      </c>
      <c r="D82" s="111" t="s">
        <v>335</v>
      </c>
      <c r="E82" s="62" t="s">
        <v>332</v>
      </c>
      <c r="F82" s="62" t="s">
        <v>77</v>
      </c>
      <c r="G82" s="30">
        <v>1</v>
      </c>
      <c r="H82" s="31"/>
      <c r="I82" s="83">
        <v>25000</v>
      </c>
      <c r="J82" s="32">
        <v>1</v>
      </c>
      <c r="K82" s="32">
        <v>0</v>
      </c>
      <c r="L82" s="30">
        <v>2</v>
      </c>
      <c r="M82" s="30" t="s">
        <v>2</v>
      </c>
      <c r="N82" s="93" t="s">
        <v>231</v>
      </c>
      <c r="O82" s="93" t="s">
        <v>243</v>
      </c>
      <c r="P82" s="30"/>
      <c r="Q82" s="31"/>
      <c r="R82" s="30" t="s">
        <v>1</v>
      </c>
      <c r="S82" s="67"/>
      <c r="T82" s="75"/>
      <c r="U82" s="75"/>
      <c r="V82" s="75"/>
      <c r="W82" s="75"/>
      <c r="X82" s="75"/>
      <c r="Y82" s="75"/>
      <c r="Z82" s="75"/>
      <c r="AA82" s="75"/>
      <c r="AB82" s="75"/>
      <c r="AC82" s="75"/>
      <c r="AD82" s="75"/>
      <c r="AE82" s="78"/>
      <c r="AF82" s="78"/>
      <c r="AG82" s="78"/>
      <c r="AH82" s="78"/>
    </row>
    <row r="83" spans="1:34" s="63" customFormat="1" ht="47.25" x14ac:dyDescent="0.25">
      <c r="A83" s="64" t="s">
        <v>259</v>
      </c>
      <c r="B83" s="30" t="s">
        <v>126</v>
      </c>
      <c r="C83" s="116" t="s">
        <v>419</v>
      </c>
      <c r="D83" s="116" t="s">
        <v>339</v>
      </c>
      <c r="E83" s="62" t="s">
        <v>337</v>
      </c>
      <c r="F83" s="62" t="s">
        <v>77</v>
      </c>
      <c r="G83" s="30">
        <v>1</v>
      </c>
      <c r="H83" s="31"/>
      <c r="I83" s="83">
        <v>109375</v>
      </c>
      <c r="J83" s="32">
        <v>1</v>
      </c>
      <c r="K83" s="32">
        <v>0</v>
      </c>
      <c r="L83" s="30">
        <v>2</v>
      </c>
      <c r="M83" s="30" t="s">
        <v>2</v>
      </c>
      <c r="N83" s="93" t="s">
        <v>230</v>
      </c>
      <c r="O83" s="93" t="s">
        <v>231</v>
      </c>
      <c r="P83" s="30"/>
      <c r="Q83" s="31"/>
      <c r="R83" s="30" t="s">
        <v>1</v>
      </c>
      <c r="S83" s="67"/>
      <c r="T83" s="75"/>
      <c r="U83" s="75"/>
      <c r="V83" s="75"/>
      <c r="W83" s="75"/>
      <c r="X83" s="75"/>
      <c r="Y83" s="75"/>
      <c r="Z83" s="75"/>
      <c r="AA83" s="75"/>
      <c r="AB83" s="75"/>
      <c r="AC83" s="75"/>
      <c r="AD83" s="75"/>
      <c r="AE83" s="78"/>
      <c r="AF83" s="78"/>
      <c r="AG83" s="78"/>
      <c r="AH83" s="78"/>
    </row>
    <row r="84" spans="1:34" s="63" customFormat="1" ht="31.5" x14ac:dyDescent="0.25">
      <c r="A84" s="64" t="s">
        <v>260</v>
      </c>
      <c r="B84" s="30" t="s">
        <v>126</v>
      </c>
      <c r="C84" s="62" t="s">
        <v>150</v>
      </c>
      <c r="D84" s="62" t="s">
        <v>353</v>
      </c>
      <c r="E84" s="62"/>
      <c r="F84" s="62" t="s">
        <v>41</v>
      </c>
      <c r="G84" s="30">
        <v>1</v>
      </c>
      <c r="H84" s="31"/>
      <c r="I84" s="83">
        <f>+'[1]ORÇAMENTO PROGRAMA'!$F$108/3.2</f>
        <v>5000000</v>
      </c>
      <c r="J84" s="32">
        <v>1</v>
      </c>
      <c r="K84" s="32">
        <v>0</v>
      </c>
      <c r="L84" s="30" t="s">
        <v>354</v>
      </c>
      <c r="M84" s="30" t="s">
        <v>3</v>
      </c>
      <c r="N84" s="93" t="s">
        <v>355</v>
      </c>
      <c r="O84" s="93" t="s">
        <v>356</v>
      </c>
      <c r="P84" s="30"/>
      <c r="Q84" s="31"/>
      <c r="R84" s="30" t="s">
        <v>1</v>
      </c>
      <c r="S84" s="67"/>
      <c r="T84" s="75"/>
      <c r="U84" s="75"/>
      <c r="V84" s="75"/>
      <c r="W84" s="75"/>
      <c r="X84" s="75"/>
      <c r="Y84" s="75"/>
      <c r="Z84" s="75"/>
      <c r="AA84" s="75"/>
      <c r="AB84" s="75"/>
      <c r="AC84" s="75"/>
      <c r="AD84" s="75"/>
      <c r="AE84" s="78"/>
      <c r="AF84" s="78"/>
      <c r="AG84" s="78"/>
      <c r="AH84" s="78"/>
    </row>
    <row r="85" spans="1:34" s="63" customFormat="1" ht="31.5" x14ac:dyDescent="0.25">
      <c r="A85" s="64" t="s">
        <v>261</v>
      </c>
      <c r="B85" s="30" t="s">
        <v>126</v>
      </c>
      <c r="C85" s="62" t="s">
        <v>370</v>
      </c>
      <c r="D85" s="62" t="s">
        <v>363</v>
      </c>
      <c r="E85" s="62"/>
      <c r="F85" s="62" t="s">
        <v>41</v>
      </c>
      <c r="G85" s="30">
        <v>1</v>
      </c>
      <c r="H85" s="31"/>
      <c r="I85" s="83">
        <f>+'[1]ORÇAMENTO PROGRAMA'!$F$111/3.2</f>
        <v>1562500</v>
      </c>
      <c r="J85" s="32">
        <v>1</v>
      </c>
      <c r="K85" s="32">
        <v>0</v>
      </c>
      <c r="L85" s="30" t="s">
        <v>354</v>
      </c>
      <c r="M85" s="30" t="s">
        <v>3</v>
      </c>
      <c r="N85" s="93" t="s">
        <v>355</v>
      </c>
      <c r="O85" s="93" t="s">
        <v>356</v>
      </c>
      <c r="P85" s="30"/>
      <c r="Q85" s="31"/>
      <c r="R85" s="30" t="s">
        <v>1</v>
      </c>
      <c r="S85" s="67"/>
      <c r="T85" s="75"/>
      <c r="U85" s="75"/>
      <c r="V85" s="75"/>
      <c r="W85" s="75"/>
      <c r="X85" s="75"/>
      <c r="Y85" s="75"/>
      <c r="Z85" s="75"/>
      <c r="AA85" s="75"/>
      <c r="AB85" s="75"/>
      <c r="AC85" s="75"/>
      <c r="AD85" s="75"/>
      <c r="AE85" s="78"/>
      <c r="AF85" s="78"/>
      <c r="AG85" s="78"/>
      <c r="AH85" s="78"/>
    </row>
    <row r="86" spans="1:34" s="63" customFormat="1" ht="31.5" x14ac:dyDescent="0.25">
      <c r="A86" s="64" t="s">
        <v>262</v>
      </c>
      <c r="B86" s="30" t="s">
        <v>126</v>
      </c>
      <c r="C86" s="62" t="s">
        <v>371</v>
      </c>
      <c r="D86" s="62" t="s">
        <v>364</v>
      </c>
      <c r="E86" s="62"/>
      <c r="F86" s="62" t="s">
        <v>77</v>
      </c>
      <c r="G86" s="30">
        <v>1</v>
      </c>
      <c r="H86" s="31"/>
      <c r="I86" s="83">
        <f>+'[1]ORÇAMENTO PROGRAMA'!$F$113/3.2</f>
        <v>93750</v>
      </c>
      <c r="J86" s="32">
        <v>1</v>
      </c>
      <c r="K86" s="32">
        <v>0</v>
      </c>
      <c r="L86" s="30">
        <v>2</v>
      </c>
      <c r="M86" s="30" t="s">
        <v>2</v>
      </c>
      <c r="N86" s="93" t="s">
        <v>365</v>
      </c>
      <c r="O86" s="93" t="s">
        <v>231</v>
      </c>
      <c r="P86" s="30"/>
      <c r="Q86" s="31"/>
      <c r="R86" s="30" t="s">
        <v>1</v>
      </c>
      <c r="S86" s="67"/>
      <c r="T86" s="75"/>
      <c r="U86" s="75"/>
      <c r="V86" s="75"/>
      <c r="W86" s="75"/>
      <c r="X86" s="75"/>
      <c r="Y86" s="75"/>
      <c r="Z86" s="75"/>
      <c r="AA86" s="75"/>
      <c r="AB86" s="75"/>
      <c r="AC86" s="75"/>
      <c r="AD86" s="75"/>
      <c r="AE86" s="78"/>
      <c r="AF86" s="78"/>
      <c r="AG86" s="78"/>
      <c r="AH86" s="78"/>
    </row>
    <row r="87" spans="1:34" s="63" customFormat="1" ht="31.5" x14ac:dyDescent="0.25">
      <c r="A87" s="64" t="s">
        <v>263</v>
      </c>
      <c r="B87" s="30" t="s">
        <v>126</v>
      </c>
      <c r="C87" s="62" t="s">
        <v>398</v>
      </c>
      <c r="D87" s="62" t="s">
        <v>372</v>
      </c>
      <c r="E87" s="62"/>
      <c r="F87" s="62" t="s">
        <v>41</v>
      </c>
      <c r="G87" s="30">
        <v>1</v>
      </c>
      <c r="H87" s="31"/>
      <c r="I87" s="83">
        <f>+('[1]ORÇAMENTO PROGRAMA'!$F$116+'[1]ORÇAMENTO PROGRAMA'!$F$117)/3.2</f>
        <v>2812500</v>
      </c>
      <c r="J87" s="32">
        <v>1</v>
      </c>
      <c r="K87" s="32">
        <v>0</v>
      </c>
      <c r="L87" s="30" t="s">
        <v>354</v>
      </c>
      <c r="M87" s="30" t="s">
        <v>3</v>
      </c>
      <c r="N87" s="93" t="s">
        <v>373</v>
      </c>
      <c r="O87" s="93" t="s">
        <v>234</v>
      </c>
      <c r="P87" s="30"/>
      <c r="Q87" s="31"/>
      <c r="R87" s="30" t="s">
        <v>1</v>
      </c>
      <c r="S87" s="67"/>
      <c r="T87" s="75"/>
      <c r="U87" s="75"/>
      <c r="V87" s="75"/>
      <c r="W87" s="75"/>
      <c r="X87" s="75"/>
      <c r="Y87" s="75"/>
      <c r="Z87" s="75"/>
      <c r="AA87" s="75"/>
      <c r="AB87" s="75"/>
      <c r="AC87" s="75"/>
      <c r="AD87" s="75"/>
      <c r="AE87" s="78"/>
      <c r="AF87" s="78"/>
      <c r="AG87" s="78"/>
      <c r="AH87" s="78"/>
    </row>
    <row r="88" spans="1:34" s="63" customFormat="1" ht="31.5" x14ac:dyDescent="0.25">
      <c r="A88" s="64" t="s">
        <v>436</v>
      </c>
      <c r="B88" s="30" t="s">
        <v>126</v>
      </c>
      <c r="C88" s="62" t="s">
        <v>398</v>
      </c>
      <c r="D88" s="62" t="s">
        <v>374</v>
      </c>
      <c r="E88" s="62"/>
      <c r="F88" s="62" t="s">
        <v>41</v>
      </c>
      <c r="G88" s="30">
        <v>1</v>
      </c>
      <c r="H88" s="31"/>
      <c r="I88" s="83">
        <f>+'[1]ORÇAMENTO PROGRAMA'!$F$115/3.2</f>
        <v>1093750</v>
      </c>
      <c r="J88" s="32">
        <v>1</v>
      </c>
      <c r="K88" s="32">
        <v>0</v>
      </c>
      <c r="L88" s="30" t="s">
        <v>354</v>
      </c>
      <c r="M88" s="30" t="s">
        <v>2</v>
      </c>
      <c r="N88" s="145" t="s">
        <v>375</v>
      </c>
      <c r="O88" s="145" t="s">
        <v>365</v>
      </c>
      <c r="P88" s="30"/>
      <c r="Q88" s="31"/>
      <c r="R88" s="30" t="s">
        <v>1</v>
      </c>
      <c r="S88" s="67"/>
      <c r="T88" s="75"/>
      <c r="U88" s="75"/>
      <c r="V88" s="75"/>
      <c r="W88" s="75"/>
      <c r="X88" s="75"/>
      <c r="Y88" s="75"/>
      <c r="Z88" s="75"/>
      <c r="AA88" s="75"/>
      <c r="AB88" s="75"/>
      <c r="AC88" s="75"/>
      <c r="AD88" s="75"/>
      <c r="AE88" s="78"/>
      <c r="AF88" s="78"/>
      <c r="AG88" s="78"/>
      <c r="AH88" s="78"/>
    </row>
    <row r="89" spans="1:34" s="63" customFormat="1" ht="31.5" x14ac:dyDescent="0.25">
      <c r="A89" s="64" t="s">
        <v>264</v>
      </c>
      <c r="B89" s="30" t="s">
        <v>126</v>
      </c>
      <c r="C89" s="62" t="s">
        <v>376</v>
      </c>
      <c r="D89" s="62" t="s">
        <v>376</v>
      </c>
      <c r="E89" s="62"/>
      <c r="F89" s="62" t="s">
        <v>41</v>
      </c>
      <c r="G89" s="30">
        <v>1</v>
      </c>
      <c r="H89" s="31"/>
      <c r="I89" s="83">
        <f>+'[1]ORÇAMENTO PROGRAMA'!$F$118/3.2</f>
        <v>625000</v>
      </c>
      <c r="J89" s="32">
        <v>1</v>
      </c>
      <c r="K89" s="32">
        <v>0</v>
      </c>
      <c r="L89" s="30" t="s">
        <v>354</v>
      </c>
      <c r="M89" s="30" t="s">
        <v>2</v>
      </c>
      <c r="N89" s="145" t="s">
        <v>377</v>
      </c>
      <c r="O89" s="145" t="s">
        <v>378</v>
      </c>
      <c r="P89" s="30"/>
      <c r="Q89" s="31"/>
      <c r="R89" s="30" t="s">
        <v>1</v>
      </c>
      <c r="S89" s="67"/>
      <c r="T89" s="75"/>
      <c r="U89" s="75"/>
      <c r="V89" s="75"/>
      <c r="W89" s="75"/>
      <c r="X89" s="75"/>
      <c r="Y89" s="75"/>
      <c r="Z89" s="75"/>
      <c r="AA89" s="75"/>
      <c r="AB89" s="75"/>
      <c r="AC89" s="75"/>
      <c r="AD89" s="75"/>
      <c r="AE89" s="78"/>
      <c r="AF89" s="78"/>
      <c r="AG89" s="78"/>
      <c r="AH89" s="78"/>
    </row>
    <row r="90" spans="1:34" s="63" customFormat="1" ht="63" x14ac:dyDescent="0.25">
      <c r="A90" s="64" t="s">
        <v>265</v>
      </c>
      <c r="B90" s="30" t="s">
        <v>126</v>
      </c>
      <c r="C90" s="62" t="s">
        <v>397</v>
      </c>
      <c r="D90" s="62" t="s">
        <v>432</v>
      </c>
      <c r="E90" s="62"/>
      <c r="F90" s="62" t="s">
        <v>41</v>
      </c>
      <c r="G90" s="30">
        <v>1</v>
      </c>
      <c r="H90" s="31"/>
      <c r="I90" s="83">
        <f>+('[1]ORÇAMENTO PROGRAMA'!$F$120+'[1]ORÇAMENTO PROGRAMA'!$F$121+'[1]ORÇAMENTO PROGRAMA'!$F$122)/3.2</f>
        <v>1200000</v>
      </c>
      <c r="J90" s="32">
        <v>1</v>
      </c>
      <c r="K90" s="32">
        <v>0</v>
      </c>
      <c r="L90" s="30" t="s">
        <v>354</v>
      </c>
      <c r="M90" s="30" t="s">
        <v>2</v>
      </c>
      <c r="N90" s="33">
        <v>43132</v>
      </c>
      <c r="O90" s="33">
        <v>43282</v>
      </c>
      <c r="P90" s="30"/>
      <c r="Q90" s="31"/>
      <c r="R90" s="30" t="s">
        <v>1</v>
      </c>
      <c r="S90" s="67"/>
      <c r="T90" s="75"/>
      <c r="U90" s="75"/>
      <c r="V90" s="75"/>
      <c r="W90" s="75"/>
      <c r="X90" s="75"/>
      <c r="Y90" s="75"/>
      <c r="Z90" s="75"/>
      <c r="AA90" s="75"/>
      <c r="AB90" s="75"/>
      <c r="AC90" s="75"/>
      <c r="AD90" s="75"/>
      <c r="AE90" s="78"/>
      <c r="AF90" s="78"/>
      <c r="AG90" s="78"/>
      <c r="AH90" s="78"/>
    </row>
    <row r="91" spans="1:34" s="63" customFormat="1" ht="47.25" x14ac:dyDescent="0.25">
      <c r="A91" s="64" t="s">
        <v>266</v>
      </c>
      <c r="B91" s="30" t="s">
        <v>126</v>
      </c>
      <c r="C91" s="62" t="s">
        <v>396</v>
      </c>
      <c r="D91" s="62" t="s">
        <v>379</v>
      </c>
      <c r="E91" s="62"/>
      <c r="F91" s="62" t="s">
        <v>41</v>
      </c>
      <c r="G91" s="30">
        <v>1</v>
      </c>
      <c r="H91" s="31"/>
      <c r="I91" s="83">
        <f>+'[3]ORÇAMENTO PROGRAMA US$'!$C$89+'[3]ORÇAMENTO PROGRAMA US$'!$C$88</f>
        <v>712500</v>
      </c>
      <c r="J91" s="32">
        <v>1</v>
      </c>
      <c r="K91" s="32">
        <v>0</v>
      </c>
      <c r="L91" s="30" t="s">
        <v>354</v>
      </c>
      <c r="M91" s="30" t="s">
        <v>2</v>
      </c>
      <c r="N91" s="33">
        <v>43831</v>
      </c>
      <c r="O91" s="33">
        <v>43983</v>
      </c>
      <c r="P91" s="30"/>
      <c r="Q91" s="31"/>
      <c r="R91" s="30" t="s">
        <v>1</v>
      </c>
      <c r="S91" s="67"/>
      <c r="T91" s="75"/>
      <c r="U91" s="75"/>
      <c r="V91" s="75"/>
      <c r="W91" s="75"/>
      <c r="X91" s="75"/>
      <c r="Y91" s="75"/>
      <c r="Z91" s="75"/>
      <c r="AA91" s="75"/>
      <c r="AB91" s="75"/>
      <c r="AC91" s="75"/>
      <c r="AD91" s="75"/>
      <c r="AE91" s="78"/>
      <c r="AF91" s="78"/>
      <c r="AG91" s="78"/>
      <c r="AH91" s="78"/>
    </row>
    <row r="92" spans="1:34" s="68" customFormat="1" ht="15.6" x14ac:dyDescent="0.3">
      <c r="A92" s="112"/>
      <c r="B92" s="80"/>
      <c r="C92" s="79"/>
      <c r="D92" s="79"/>
      <c r="E92" s="79"/>
      <c r="F92" s="79"/>
      <c r="G92" s="80"/>
      <c r="H92" s="75"/>
      <c r="I92" s="122"/>
      <c r="J92" s="81"/>
      <c r="K92" s="81"/>
      <c r="L92" s="75"/>
      <c r="M92" s="80"/>
      <c r="N92" s="80"/>
      <c r="O92" s="80"/>
      <c r="P92" s="80"/>
      <c r="Q92" s="75"/>
      <c r="R92" s="30"/>
      <c r="S92" s="67"/>
      <c r="T92" s="75"/>
      <c r="U92" s="75"/>
      <c r="V92" s="75"/>
      <c r="W92" s="75"/>
      <c r="X92" s="75"/>
      <c r="Y92" s="75"/>
      <c r="Z92" s="75"/>
      <c r="AA92" s="75"/>
      <c r="AB92" s="75"/>
      <c r="AC92" s="75"/>
      <c r="AD92" s="75"/>
    </row>
    <row r="93" spans="1:34" ht="15.75" customHeight="1" x14ac:dyDescent="0.3">
      <c r="A93" s="29">
        <v>5</v>
      </c>
      <c r="B93" s="172" t="s">
        <v>51</v>
      </c>
      <c r="C93" s="173"/>
      <c r="D93" s="173"/>
      <c r="E93" s="173"/>
      <c r="F93" s="173"/>
      <c r="G93" s="173"/>
      <c r="H93" s="173"/>
      <c r="I93" s="121">
        <f>SUM(I94:I97)</f>
        <v>281250</v>
      </c>
      <c r="J93" s="76"/>
      <c r="K93" s="76"/>
      <c r="L93" s="76"/>
      <c r="M93" s="76"/>
      <c r="N93" s="76"/>
      <c r="O93" s="76"/>
      <c r="P93" s="76"/>
      <c r="Q93" s="76"/>
      <c r="R93" s="77"/>
      <c r="S93" s="67"/>
      <c r="T93" s="67"/>
      <c r="U93" s="67"/>
      <c r="V93" s="75"/>
      <c r="W93" s="75"/>
      <c r="X93" s="75"/>
      <c r="Y93" s="75"/>
      <c r="Z93" s="75"/>
      <c r="AA93" s="75"/>
      <c r="AB93" s="75"/>
      <c r="AC93" s="75"/>
      <c r="AD93" s="75"/>
    </row>
    <row r="94" spans="1:34" ht="31.5" x14ac:dyDescent="0.25">
      <c r="A94" s="64" t="s">
        <v>130</v>
      </c>
      <c r="B94" s="30" t="s">
        <v>126</v>
      </c>
      <c r="C94" s="62" t="s">
        <v>357</v>
      </c>
      <c r="D94" s="62" t="s">
        <v>358</v>
      </c>
      <c r="E94" s="62"/>
      <c r="F94" s="62" t="s">
        <v>81</v>
      </c>
      <c r="G94" s="30">
        <v>1</v>
      </c>
      <c r="H94" s="31"/>
      <c r="I94" s="83">
        <f>200000/3.2</f>
        <v>62500</v>
      </c>
      <c r="J94" s="32">
        <v>1</v>
      </c>
      <c r="K94" s="32">
        <v>0</v>
      </c>
      <c r="L94" s="30" t="s">
        <v>359</v>
      </c>
      <c r="M94" s="30" t="s">
        <v>2</v>
      </c>
      <c r="N94" s="33">
        <v>43101</v>
      </c>
      <c r="O94" s="33">
        <v>43221</v>
      </c>
      <c r="P94" s="30"/>
      <c r="Q94" s="31"/>
      <c r="R94" s="30"/>
      <c r="S94" s="67"/>
      <c r="T94" s="75"/>
      <c r="U94" s="75"/>
      <c r="V94" s="75"/>
      <c r="W94" s="75"/>
      <c r="X94" s="75"/>
      <c r="Y94" s="75"/>
      <c r="Z94" s="75"/>
      <c r="AA94" s="75"/>
      <c r="AB94" s="75"/>
      <c r="AC94" s="75"/>
      <c r="AD94" s="75"/>
    </row>
    <row r="95" spans="1:34" ht="31.5" x14ac:dyDescent="0.25">
      <c r="A95" s="64" t="s">
        <v>360</v>
      </c>
      <c r="B95" s="30" t="s">
        <v>126</v>
      </c>
      <c r="C95" s="62" t="s">
        <v>361</v>
      </c>
      <c r="D95" s="62" t="s">
        <v>362</v>
      </c>
      <c r="E95" s="62"/>
      <c r="F95" s="62" t="s">
        <v>81</v>
      </c>
      <c r="G95" s="30">
        <v>1</v>
      </c>
      <c r="H95" s="31"/>
      <c r="I95" s="83">
        <f>200000/3.2</f>
        <v>62500</v>
      </c>
      <c r="J95" s="32">
        <v>1</v>
      </c>
      <c r="K95" s="32">
        <v>0</v>
      </c>
      <c r="L95" s="30" t="s">
        <v>359</v>
      </c>
      <c r="M95" s="30" t="s">
        <v>2</v>
      </c>
      <c r="N95" s="33">
        <v>43101</v>
      </c>
      <c r="O95" s="33">
        <v>43221</v>
      </c>
      <c r="P95" s="30"/>
      <c r="Q95" s="31"/>
      <c r="R95" s="30"/>
      <c r="S95" s="67"/>
      <c r="T95" s="75"/>
      <c r="U95" s="75"/>
      <c r="V95" s="75"/>
      <c r="W95" s="75"/>
      <c r="X95" s="75"/>
      <c r="Y95" s="75"/>
      <c r="Z95" s="75"/>
      <c r="AA95" s="75"/>
      <c r="AB95" s="75"/>
      <c r="AC95" s="75"/>
      <c r="AD95" s="75"/>
    </row>
    <row r="96" spans="1:34" ht="31.5" x14ac:dyDescent="0.25">
      <c r="A96" s="64" t="s">
        <v>366</v>
      </c>
      <c r="B96" s="30" t="s">
        <v>126</v>
      </c>
      <c r="C96" s="62" t="s">
        <v>368</v>
      </c>
      <c r="D96" s="62" t="s">
        <v>368</v>
      </c>
      <c r="E96" s="62"/>
      <c r="F96" s="62" t="s">
        <v>81</v>
      </c>
      <c r="G96" s="30">
        <v>1</v>
      </c>
      <c r="H96" s="31"/>
      <c r="I96" s="83">
        <f>100000/3.2</f>
        <v>31250</v>
      </c>
      <c r="J96" s="32">
        <v>1</v>
      </c>
      <c r="K96" s="32">
        <v>0</v>
      </c>
      <c r="L96" s="30" t="s">
        <v>359</v>
      </c>
      <c r="M96" s="30" t="s">
        <v>2</v>
      </c>
      <c r="N96" s="33">
        <v>43831</v>
      </c>
      <c r="O96" s="33">
        <v>43983</v>
      </c>
      <c r="P96" s="30"/>
      <c r="Q96" s="31"/>
      <c r="R96" s="30"/>
      <c r="S96" s="67"/>
      <c r="T96" s="75"/>
      <c r="U96" s="75"/>
      <c r="V96" s="75"/>
      <c r="W96" s="75"/>
      <c r="X96" s="75"/>
      <c r="Y96" s="75"/>
      <c r="Z96" s="75"/>
      <c r="AA96" s="75"/>
      <c r="AB96" s="75"/>
      <c r="AC96" s="75"/>
      <c r="AD96" s="75"/>
    </row>
    <row r="97" spans="1:34" ht="31.5" x14ac:dyDescent="0.25">
      <c r="A97" s="64" t="s">
        <v>367</v>
      </c>
      <c r="B97" s="30" t="s">
        <v>126</v>
      </c>
      <c r="C97" s="62" t="s">
        <v>369</v>
      </c>
      <c r="D97" s="62" t="s">
        <v>369</v>
      </c>
      <c r="E97" s="62"/>
      <c r="F97" s="62" t="s">
        <v>81</v>
      </c>
      <c r="G97" s="30">
        <v>1</v>
      </c>
      <c r="H97" s="31"/>
      <c r="I97" s="83">
        <f>400000/3.2</f>
        <v>125000</v>
      </c>
      <c r="J97" s="32">
        <v>1</v>
      </c>
      <c r="K97" s="32">
        <v>0</v>
      </c>
      <c r="L97" s="30" t="s">
        <v>359</v>
      </c>
      <c r="M97" s="30" t="s">
        <v>2</v>
      </c>
      <c r="N97" s="33">
        <v>44593</v>
      </c>
      <c r="O97" s="33">
        <v>44713</v>
      </c>
      <c r="P97" s="30"/>
      <c r="Q97" s="31"/>
      <c r="R97" s="30"/>
      <c r="S97" s="67"/>
      <c r="T97" s="75"/>
      <c r="U97" s="75"/>
      <c r="V97" s="75"/>
      <c r="W97" s="75"/>
      <c r="X97" s="75"/>
      <c r="Y97" s="75"/>
      <c r="Z97" s="75"/>
      <c r="AA97" s="75"/>
      <c r="AB97" s="75"/>
      <c r="AC97" s="75"/>
      <c r="AD97" s="75"/>
    </row>
    <row r="98" spans="1:34" s="68" customFormat="1" ht="16.5" customHeight="1" x14ac:dyDescent="0.3">
      <c r="A98" s="112"/>
      <c r="B98" s="80"/>
      <c r="C98" s="79"/>
      <c r="D98" s="79"/>
      <c r="E98" s="79"/>
      <c r="F98" s="79"/>
      <c r="G98" s="80"/>
      <c r="H98" s="75"/>
      <c r="I98" s="122"/>
      <c r="J98" s="81"/>
      <c r="K98" s="81"/>
      <c r="L98" s="75"/>
      <c r="M98" s="80"/>
      <c r="N98" s="80"/>
      <c r="O98" s="80"/>
      <c r="P98" s="80"/>
      <c r="Q98" s="75"/>
      <c r="R98" s="80"/>
      <c r="S98" s="67"/>
      <c r="T98" s="75"/>
      <c r="U98" s="75"/>
      <c r="V98" s="75"/>
      <c r="W98" s="75"/>
      <c r="X98" s="75"/>
      <c r="Y98" s="75"/>
      <c r="Z98" s="75"/>
      <c r="AA98" s="75"/>
      <c r="AB98" s="75"/>
      <c r="AC98" s="75"/>
      <c r="AD98" s="75"/>
    </row>
    <row r="99" spans="1:34" ht="15.75" customHeight="1" x14ac:dyDescent="0.25">
      <c r="A99" s="29">
        <v>6</v>
      </c>
      <c r="B99" s="172" t="s">
        <v>11</v>
      </c>
      <c r="C99" s="173"/>
      <c r="D99" s="173"/>
      <c r="E99" s="173"/>
      <c r="F99" s="173"/>
      <c r="G99" s="173"/>
      <c r="H99" s="173"/>
      <c r="I99" s="121">
        <f>SUM(I100:I104)</f>
        <v>1918937.5</v>
      </c>
      <c r="J99" s="76"/>
      <c r="K99" s="76"/>
      <c r="L99" s="76"/>
      <c r="M99" s="76"/>
      <c r="N99" s="76"/>
      <c r="O99" s="76"/>
      <c r="P99" s="76"/>
      <c r="Q99" s="76"/>
      <c r="R99" s="77"/>
      <c r="S99" s="67"/>
      <c r="T99" s="67"/>
      <c r="U99" s="67"/>
      <c r="V99" s="75"/>
      <c r="W99" s="75"/>
      <c r="X99" s="75"/>
      <c r="Y99" s="75"/>
      <c r="Z99" s="75"/>
      <c r="AA99" s="75"/>
      <c r="AB99" s="75"/>
      <c r="AC99" s="75"/>
      <c r="AD99" s="75"/>
    </row>
    <row r="100" spans="1:34" s="65" customFormat="1" ht="47.25" x14ac:dyDescent="0.25">
      <c r="A100" s="64" t="s">
        <v>143</v>
      </c>
      <c r="B100" s="30" t="s">
        <v>126</v>
      </c>
      <c r="C100" s="131" t="s">
        <v>228</v>
      </c>
      <c r="D100" s="131" t="s">
        <v>183</v>
      </c>
      <c r="E100" s="62" t="s">
        <v>229</v>
      </c>
      <c r="F100" s="62" t="s">
        <v>77</v>
      </c>
      <c r="G100" s="30">
        <v>1</v>
      </c>
      <c r="H100" s="30"/>
      <c r="I100" s="83">
        <f>50000/3.2</f>
        <v>15625</v>
      </c>
      <c r="J100" s="34">
        <v>100</v>
      </c>
      <c r="K100" s="32">
        <v>0</v>
      </c>
      <c r="L100" s="30">
        <v>2</v>
      </c>
      <c r="M100" s="30" t="s">
        <v>2</v>
      </c>
      <c r="N100" s="93" t="s">
        <v>237</v>
      </c>
      <c r="O100" s="93" t="s">
        <v>243</v>
      </c>
      <c r="P100" s="30"/>
      <c r="Q100" s="31"/>
      <c r="R100" s="30" t="s">
        <v>1</v>
      </c>
      <c r="S100" s="67"/>
      <c r="T100" s="75"/>
      <c r="U100" s="75"/>
      <c r="V100" s="75"/>
      <c r="W100" s="75"/>
      <c r="X100" s="75"/>
      <c r="Y100" s="75"/>
      <c r="Z100" s="75"/>
      <c r="AA100" s="75"/>
      <c r="AB100" s="75"/>
      <c r="AC100" s="75"/>
      <c r="AD100" s="75"/>
      <c r="AE100" s="75"/>
      <c r="AF100" s="75"/>
      <c r="AG100" s="75"/>
      <c r="AH100" s="75"/>
    </row>
    <row r="101" spans="1:34" s="65" customFormat="1" ht="31.5" x14ac:dyDescent="0.25">
      <c r="A101" s="64" t="s">
        <v>194</v>
      </c>
      <c r="B101" s="30" t="s">
        <v>126</v>
      </c>
      <c r="C101" s="132" t="s">
        <v>306</v>
      </c>
      <c r="D101" s="132" t="s">
        <v>306</v>
      </c>
      <c r="E101" s="62" t="s">
        <v>302</v>
      </c>
      <c r="F101" s="62" t="s">
        <v>41</v>
      </c>
      <c r="G101" s="30">
        <v>1</v>
      </c>
      <c r="H101" s="83"/>
      <c r="I101" s="83">
        <v>1822062.5</v>
      </c>
      <c r="J101" s="32">
        <v>1</v>
      </c>
      <c r="K101" s="32">
        <v>0</v>
      </c>
      <c r="L101" s="30">
        <v>2</v>
      </c>
      <c r="M101" s="30" t="s">
        <v>2</v>
      </c>
      <c r="N101" s="93" t="s">
        <v>345</v>
      </c>
      <c r="O101" s="93" t="s">
        <v>346</v>
      </c>
      <c r="P101" s="30"/>
      <c r="Q101" s="31"/>
      <c r="R101" s="30"/>
      <c r="S101" s="67"/>
      <c r="T101" s="75"/>
      <c r="U101" s="75"/>
      <c r="V101" s="75"/>
      <c r="W101" s="75"/>
      <c r="X101" s="75"/>
      <c r="Y101" s="75"/>
      <c r="Z101" s="75"/>
      <c r="AA101" s="75"/>
      <c r="AB101" s="75"/>
      <c r="AC101" s="75"/>
      <c r="AD101" s="75"/>
      <c r="AE101" s="75"/>
      <c r="AF101" s="75"/>
      <c r="AG101" s="75"/>
      <c r="AH101" s="75"/>
    </row>
    <row r="102" spans="1:34" s="65" customFormat="1" ht="47.25" x14ac:dyDescent="0.25">
      <c r="A102" s="64" t="s">
        <v>199</v>
      </c>
      <c r="B102" s="30" t="s">
        <v>126</v>
      </c>
      <c r="C102" s="133" t="s">
        <v>324</v>
      </c>
      <c r="D102" s="133" t="s">
        <v>324</v>
      </c>
      <c r="E102" s="62" t="s">
        <v>323</v>
      </c>
      <c r="F102" s="62" t="s">
        <v>77</v>
      </c>
      <c r="G102" s="30">
        <v>1</v>
      </c>
      <c r="H102" s="30"/>
      <c r="I102" s="83">
        <f>130000/3.2</f>
        <v>40625</v>
      </c>
      <c r="J102" s="34">
        <v>100</v>
      </c>
      <c r="K102" s="32">
        <v>0</v>
      </c>
      <c r="L102" s="30">
        <v>2</v>
      </c>
      <c r="M102" s="30" t="s">
        <v>2</v>
      </c>
      <c r="N102" s="93" t="s">
        <v>237</v>
      </c>
      <c r="O102" s="93" t="s">
        <v>243</v>
      </c>
      <c r="P102" s="30"/>
      <c r="Q102" s="31"/>
      <c r="R102" s="30" t="s">
        <v>1</v>
      </c>
      <c r="S102" s="67"/>
      <c r="T102" s="75"/>
      <c r="U102" s="75"/>
      <c r="V102" s="75"/>
      <c r="W102" s="75"/>
      <c r="X102" s="75"/>
      <c r="Y102" s="75"/>
      <c r="Z102" s="75"/>
      <c r="AA102" s="75"/>
      <c r="AB102" s="75"/>
      <c r="AC102" s="75"/>
      <c r="AD102" s="75"/>
      <c r="AE102" s="75"/>
      <c r="AF102" s="75"/>
      <c r="AG102" s="75"/>
      <c r="AH102" s="75"/>
    </row>
    <row r="103" spans="1:34" s="63" customFormat="1" ht="31.5" x14ac:dyDescent="0.25">
      <c r="A103" s="64" t="s">
        <v>267</v>
      </c>
      <c r="B103" s="30" t="s">
        <v>126</v>
      </c>
      <c r="C103" s="131" t="s">
        <v>333</v>
      </c>
      <c r="D103" s="131" t="s">
        <v>334</v>
      </c>
      <c r="E103" s="62" t="s">
        <v>332</v>
      </c>
      <c r="F103" s="62" t="s">
        <v>77</v>
      </c>
      <c r="G103" s="30">
        <v>1</v>
      </c>
      <c r="H103" s="30"/>
      <c r="I103" s="83">
        <v>15625</v>
      </c>
      <c r="J103" s="34">
        <v>100</v>
      </c>
      <c r="K103" s="32">
        <v>0</v>
      </c>
      <c r="L103" s="30">
        <v>2</v>
      </c>
      <c r="M103" s="30" t="s">
        <v>2</v>
      </c>
      <c r="N103" s="93" t="s">
        <v>237</v>
      </c>
      <c r="O103" s="93" t="s">
        <v>243</v>
      </c>
      <c r="P103" s="30"/>
      <c r="Q103" s="31"/>
      <c r="R103" s="30" t="s">
        <v>1</v>
      </c>
      <c r="S103" s="67"/>
      <c r="T103" s="75"/>
      <c r="U103" s="75"/>
      <c r="V103" s="75"/>
      <c r="W103" s="75"/>
      <c r="X103" s="75"/>
      <c r="Y103" s="75"/>
      <c r="Z103" s="75"/>
      <c r="AA103" s="75"/>
      <c r="AB103" s="75"/>
      <c r="AC103" s="75"/>
      <c r="AD103" s="75"/>
      <c r="AE103" s="78"/>
      <c r="AF103" s="78"/>
      <c r="AG103" s="78"/>
      <c r="AH103" s="78"/>
    </row>
    <row r="104" spans="1:34" s="63" customFormat="1" ht="47.25" x14ac:dyDescent="0.25">
      <c r="A104" s="64" t="s">
        <v>268</v>
      </c>
      <c r="B104" s="30" t="s">
        <v>126</v>
      </c>
      <c r="C104" s="62" t="s">
        <v>227</v>
      </c>
      <c r="D104" s="62" t="s">
        <v>338</v>
      </c>
      <c r="E104" s="62" t="s">
        <v>337</v>
      </c>
      <c r="F104" s="62" t="s">
        <v>77</v>
      </c>
      <c r="G104" s="30">
        <v>1</v>
      </c>
      <c r="H104" s="30"/>
      <c r="I104" s="83">
        <v>25000</v>
      </c>
      <c r="J104" s="34">
        <v>100</v>
      </c>
      <c r="K104" s="32">
        <v>0</v>
      </c>
      <c r="L104" s="30">
        <v>2</v>
      </c>
      <c r="M104" s="30" t="s">
        <v>2</v>
      </c>
      <c r="N104" s="93" t="s">
        <v>230</v>
      </c>
      <c r="O104" s="93" t="s">
        <v>231</v>
      </c>
      <c r="P104" s="30"/>
      <c r="Q104" s="31"/>
      <c r="R104" s="30" t="s">
        <v>1</v>
      </c>
      <c r="S104" s="67"/>
      <c r="T104" s="75"/>
      <c r="U104" s="75"/>
      <c r="V104" s="75"/>
      <c r="W104" s="75"/>
      <c r="X104" s="75"/>
      <c r="Y104" s="75"/>
      <c r="Z104" s="75"/>
      <c r="AA104" s="75"/>
      <c r="AB104" s="75"/>
      <c r="AC104" s="75"/>
      <c r="AD104" s="75"/>
      <c r="AE104" s="78"/>
      <c r="AF104" s="78"/>
      <c r="AG104" s="78"/>
      <c r="AH104" s="78"/>
    </row>
    <row r="105" spans="1:34" s="63" customFormat="1" x14ac:dyDescent="0.25">
      <c r="A105" s="94"/>
      <c r="B105" s="87"/>
      <c r="C105" s="88"/>
      <c r="D105" s="88"/>
      <c r="E105" s="88"/>
      <c r="F105" s="88"/>
      <c r="G105" s="87"/>
      <c r="H105" s="87"/>
      <c r="I105" s="89"/>
      <c r="J105" s="117"/>
      <c r="K105" s="90"/>
      <c r="L105" s="87"/>
      <c r="M105" s="87"/>
      <c r="N105" s="107"/>
      <c r="O105" s="107"/>
      <c r="P105" s="87"/>
      <c r="Q105" s="91"/>
      <c r="R105" s="87"/>
      <c r="S105" s="67"/>
      <c r="T105" s="75"/>
      <c r="U105" s="75"/>
      <c r="V105" s="75"/>
      <c r="W105" s="75"/>
      <c r="X105" s="75"/>
      <c r="Y105" s="75"/>
      <c r="Z105" s="75"/>
      <c r="AA105" s="75"/>
      <c r="AB105" s="75"/>
      <c r="AC105" s="75"/>
      <c r="AD105" s="75"/>
      <c r="AE105" s="78"/>
      <c r="AF105" s="78"/>
      <c r="AG105" s="78"/>
      <c r="AH105" s="78"/>
    </row>
    <row r="106" spans="1:34" ht="15.75" customHeight="1" x14ac:dyDescent="0.25">
      <c r="A106" s="29">
        <v>7</v>
      </c>
      <c r="B106" s="172" t="s">
        <v>12</v>
      </c>
      <c r="C106" s="173"/>
      <c r="D106" s="173"/>
      <c r="E106" s="173"/>
      <c r="F106" s="173"/>
      <c r="G106" s="173"/>
      <c r="H106" s="173"/>
      <c r="I106" s="121"/>
      <c r="J106" s="76"/>
      <c r="K106" s="76"/>
      <c r="L106" s="76"/>
      <c r="M106" s="76"/>
      <c r="N106" s="76"/>
      <c r="O106" s="76"/>
      <c r="P106" s="76"/>
      <c r="Q106" s="76"/>
      <c r="R106" s="77"/>
      <c r="S106" s="67"/>
      <c r="T106" s="67"/>
      <c r="U106" s="67"/>
      <c r="V106" s="75"/>
      <c r="W106" s="75"/>
      <c r="X106" s="75"/>
      <c r="Y106" s="75"/>
      <c r="Z106" s="75"/>
      <c r="AA106" s="75"/>
      <c r="AB106" s="75"/>
      <c r="AC106" s="75"/>
      <c r="AD106" s="75"/>
    </row>
    <row r="107" spans="1:34" x14ac:dyDescent="0.25">
      <c r="A107" s="64" t="s">
        <v>144</v>
      </c>
      <c r="B107" s="30"/>
      <c r="C107" s="62"/>
      <c r="D107" s="62"/>
      <c r="E107" s="62"/>
      <c r="F107" s="118"/>
      <c r="G107" s="30"/>
      <c r="H107" s="30"/>
      <c r="I107" s="83"/>
      <c r="J107" s="30"/>
      <c r="K107" s="34"/>
      <c r="L107" s="35"/>
      <c r="M107" s="32"/>
      <c r="N107" s="30"/>
      <c r="O107" s="30"/>
      <c r="P107" s="30"/>
      <c r="Q107" s="31"/>
      <c r="R107" s="30"/>
      <c r="S107" s="67"/>
      <c r="T107" s="75"/>
      <c r="U107" s="75"/>
      <c r="V107" s="75"/>
      <c r="W107" s="75"/>
      <c r="X107" s="75"/>
      <c r="Y107" s="75"/>
      <c r="Z107" s="75"/>
      <c r="AA107" s="75"/>
      <c r="AB107" s="75"/>
      <c r="AC107" s="75"/>
      <c r="AD107" s="75"/>
    </row>
    <row r="108" spans="1:34" s="68" customFormat="1" x14ac:dyDescent="0.25">
      <c r="A108" s="112"/>
      <c r="B108" s="80"/>
      <c r="C108" s="79"/>
      <c r="D108" s="79"/>
      <c r="E108" s="79"/>
      <c r="F108" s="79"/>
      <c r="G108" s="80"/>
      <c r="H108" s="75"/>
      <c r="I108" s="122"/>
      <c r="J108" s="81"/>
      <c r="K108" s="81"/>
      <c r="L108" s="75"/>
      <c r="M108" s="80"/>
      <c r="N108" s="80"/>
      <c r="O108" s="80"/>
      <c r="P108" s="80"/>
      <c r="Q108" s="75"/>
      <c r="R108" s="80"/>
      <c r="S108" s="75"/>
      <c r="T108" s="75"/>
      <c r="U108" s="75"/>
      <c r="V108" s="75"/>
      <c r="W108" s="75"/>
      <c r="X108" s="75"/>
      <c r="Y108" s="75"/>
      <c r="Z108" s="75"/>
      <c r="AA108" s="75"/>
      <c r="AB108" s="75"/>
      <c r="AC108" s="75"/>
      <c r="AD108" s="75"/>
    </row>
    <row r="109" spans="1:34" s="68" customFormat="1" x14ac:dyDescent="0.25">
      <c r="A109" s="66"/>
      <c r="B109" s="69"/>
      <c r="C109" s="182"/>
      <c r="D109" s="182"/>
      <c r="E109" s="129"/>
      <c r="F109" s="70"/>
      <c r="G109" s="69"/>
      <c r="I109" s="119"/>
      <c r="J109" s="71"/>
      <c r="K109" s="71"/>
      <c r="M109" s="69"/>
      <c r="N109" s="69"/>
      <c r="O109" s="69"/>
      <c r="P109" s="69"/>
      <c r="R109" s="69"/>
    </row>
    <row r="110" spans="1:34" s="68" customFormat="1" x14ac:dyDescent="0.25">
      <c r="A110" s="66"/>
      <c r="B110" s="69"/>
      <c r="C110" s="70"/>
      <c r="D110" s="70"/>
      <c r="E110" s="70"/>
      <c r="F110" s="70"/>
      <c r="G110" s="69"/>
      <c r="I110" s="119"/>
      <c r="J110" s="71"/>
      <c r="K110" s="71"/>
      <c r="M110" s="69"/>
      <c r="N110" s="69"/>
      <c r="O110" s="69"/>
      <c r="P110" s="69"/>
      <c r="R110" s="69"/>
    </row>
    <row r="111" spans="1:34" x14ac:dyDescent="0.25">
      <c r="B111" s="183" t="s">
        <v>74</v>
      </c>
      <c r="C111" s="127" t="s">
        <v>4</v>
      </c>
      <c r="I111" s="123"/>
    </row>
    <row r="112" spans="1:34" x14ac:dyDescent="0.25">
      <c r="B112" s="184"/>
      <c r="C112" s="127" t="s">
        <v>2</v>
      </c>
      <c r="I112" s="123"/>
    </row>
    <row r="113" spans="2:9" x14ac:dyDescent="0.25">
      <c r="B113" s="185"/>
      <c r="C113" s="36" t="s">
        <v>3</v>
      </c>
      <c r="I113" s="124">
        <f>+I99+I93+I43+I35+I18+I10</f>
        <v>101453796.9375</v>
      </c>
    </row>
    <row r="115" spans="2:9" x14ac:dyDescent="0.25">
      <c r="B115" s="183" t="s">
        <v>15</v>
      </c>
      <c r="C115" s="127" t="s">
        <v>1</v>
      </c>
    </row>
    <row r="116" spans="2:9" x14ac:dyDescent="0.25">
      <c r="B116" s="184"/>
      <c r="C116" s="127" t="s">
        <v>58</v>
      </c>
    </row>
    <row r="117" spans="2:9" x14ac:dyDescent="0.25">
      <c r="B117" s="184"/>
      <c r="C117" s="127" t="s">
        <v>38</v>
      </c>
    </row>
    <row r="118" spans="2:9" x14ac:dyDescent="0.25">
      <c r="B118" s="184"/>
      <c r="C118" s="127" t="s">
        <v>6</v>
      </c>
    </row>
    <row r="119" spans="2:9" x14ac:dyDescent="0.25">
      <c r="B119" s="184"/>
      <c r="C119" s="127" t="s">
        <v>67</v>
      </c>
    </row>
    <row r="120" spans="2:9" x14ac:dyDescent="0.25">
      <c r="B120" s="184"/>
      <c r="C120" s="127" t="s">
        <v>53</v>
      </c>
    </row>
    <row r="121" spans="2:9" x14ac:dyDescent="0.25">
      <c r="B121" s="184"/>
      <c r="C121" s="127" t="s">
        <v>17</v>
      </c>
    </row>
    <row r="122" spans="2:9" x14ac:dyDescent="0.25">
      <c r="B122" s="185"/>
      <c r="C122" s="127" t="s">
        <v>75</v>
      </c>
    </row>
    <row r="124" spans="2:9" x14ac:dyDescent="0.25">
      <c r="B124" s="176" t="s">
        <v>57</v>
      </c>
      <c r="C124" s="177" t="s">
        <v>54</v>
      </c>
      <c r="D124" s="127" t="s">
        <v>41</v>
      </c>
      <c r="E124" s="96"/>
    </row>
    <row r="125" spans="2:9" x14ac:dyDescent="0.25">
      <c r="B125" s="176"/>
      <c r="C125" s="177"/>
      <c r="D125" s="127" t="s">
        <v>76</v>
      </c>
      <c r="E125" s="96"/>
    </row>
    <row r="126" spans="2:9" ht="31.5" x14ac:dyDescent="0.25">
      <c r="B126" s="176"/>
      <c r="C126" s="177"/>
      <c r="D126" s="127" t="s">
        <v>77</v>
      </c>
      <c r="E126" s="96"/>
    </row>
    <row r="127" spans="2:9" x14ac:dyDescent="0.25">
      <c r="B127" s="176"/>
      <c r="C127" s="177"/>
      <c r="D127" s="127" t="s">
        <v>31</v>
      </c>
      <c r="E127" s="96"/>
    </row>
    <row r="128" spans="2:9" x14ac:dyDescent="0.25">
      <c r="B128" s="176"/>
      <c r="C128" s="177"/>
      <c r="D128" s="127" t="s">
        <v>34</v>
      </c>
      <c r="E128" s="96"/>
    </row>
    <row r="129" spans="2:5" x14ac:dyDescent="0.25">
      <c r="B129" s="176"/>
      <c r="C129" s="177"/>
      <c r="D129" s="127" t="s">
        <v>42</v>
      </c>
      <c r="E129" s="96"/>
    </row>
    <row r="130" spans="2:5" x14ac:dyDescent="0.25">
      <c r="B130" s="176"/>
      <c r="C130" s="177"/>
      <c r="D130" s="127" t="s">
        <v>78</v>
      </c>
      <c r="E130" s="96"/>
    </row>
    <row r="131" spans="2:5" x14ac:dyDescent="0.25">
      <c r="B131" s="176"/>
      <c r="C131" s="178" t="s">
        <v>56</v>
      </c>
      <c r="D131" s="127" t="s">
        <v>35</v>
      </c>
      <c r="E131" s="96"/>
    </row>
    <row r="132" spans="2:5" x14ac:dyDescent="0.25">
      <c r="B132" s="176"/>
      <c r="C132" s="178"/>
      <c r="D132" s="127" t="s">
        <v>36</v>
      </c>
      <c r="E132" s="96"/>
    </row>
    <row r="133" spans="2:5" x14ac:dyDescent="0.25">
      <c r="B133" s="176"/>
      <c r="C133" s="178"/>
      <c r="D133" s="127" t="s">
        <v>37</v>
      </c>
      <c r="E133" s="96"/>
    </row>
    <row r="134" spans="2:5" x14ac:dyDescent="0.25">
      <c r="B134" s="176"/>
      <c r="C134" s="178"/>
      <c r="D134" s="127" t="s">
        <v>31</v>
      </c>
      <c r="E134" s="96"/>
    </row>
    <row r="135" spans="2:5" x14ac:dyDescent="0.25">
      <c r="B135" s="176"/>
      <c r="C135" s="178"/>
      <c r="D135" s="127" t="s">
        <v>34</v>
      </c>
      <c r="E135" s="96"/>
    </row>
    <row r="136" spans="2:5" x14ac:dyDescent="0.25">
      <c r="B136" s="176"/>
      <c r="C136" s="178"/>
      <c r="D136" s="127" t="s">
        <v>43</v>
      </c>
      <c r="E136" s="96"/>
    </row>
    <row r="137" spans="2:5" x14ac:dyDescent="0.25">
      <c r="B137" s="176"/>
      <c r="C137" s="178"/>
      <c r="D137" s="127" t="s">
        <v>79</v>
      </c>
      <c r="E137" s="96"/>
    </row>
    <row r="138" spans="2:5" x14ac:dyDescent="0.25">
      <c r="B138" s="176"/>
      <c r="C138" s="178"/>
      <c r="D138" s="127" t="s">
        <v>55</v>
      </c>
      <c r="E138" s="96"/>
    </row>
    <row r="139" spans="2:5" x14ac:dyDescent="0.25">
      <c r="B139" s="176"/>
      <c r="C139" s="178"/>
      <c r="D139" s="127" t="s">
        <v>5</v>
      </c>
      <c r="E139" s="96"/>
    </row>
    <row r="140" spans="2:5" x14ac:dyDescent="0.25">
      <c r="B140" s="176"/>
      <c r="C140" s="178"/>
      <c r="D140" s="127" t="s">
        <v>13</v>
      </c>
      <c r="E140" s="96"/>
    </row>
    <row r="141" spans="2:5" x14ac:dyDescent="0.25">
      <c r="B141" s="176"/>
      <c r="C141" s="179" t="s">
        <v>80</v>
      </c>
      <c r="D141" s="127" t="s">
        <v>81</v>
      </c>
      <c r="E141" s="96"/>
    </row>
    <row r="142" spans="2:5" x14ac:dyDescent="0.25">
      <c r="B142" s="176"/>
      <c r="C142" s="180"/>
      <c r="D142" s="127" t="s">
        <v>31</v>
      </c>
      <c r="E142" s="96"/>
    </row>
    <row r="143" spans="2:5" x14ac:dyDescent="0.25">
      <c r="B143" s="176"/>
      <c r="C143" s="181"/>
      <c r="D143" s="127" t="s">
        <v>34</v>
      </c>
      <c r="E143" s="96"/>
    </row>
  </sheetData>
  <mergeCells count="32">
    <mergeCell ref="B124:B143"/>
    <mergeCell ref="C124:C130"/>
    <mergeCell ref="C131:C140"/>
    <mergeCell ref="C141:C143"/>
    <mergeCell ref="B93:H93"/>
    <mergeCell ref="B99:H99"/>
    <mergeCell ref="B106:H106"/>
    <mergeCell ref="C109:D109"/>
    <mergeCell ref="B111:B113"/>
    <mergeCell ref="B115:B122"/>
    <mergeCell ref="B43:H43"/>
    <mergeCell ref="H8:H9"/>
    <mergeCell ref="I8:K8"/>
    <mergeCell ref="L8:L9"/>
    <mergeCell ref="M8:M9"/>
    <mergeCell ref="B10:H10"/>
    <mergeCell ref="B18:H18"/>
    <mergeCell ref="B35:H35"/>
    <mergeCell ref="W1:X1"/>
    <mergeCell ref="B2:D2"/>
    <mergeCell ref="B4:D4"/>
    <mergeCell ref="A8:A9"/>
    <mergeCell ref="B8:B9"/>
    <mergeCell ref="C8:C9"/>
    <mergeCell ref="D8:D9"/>
    <mergeCell ref="E8:E9"/>
    <mergeCell ref="F8:F9"/>
    <mergeCell ref="G8:G9"/>
    <mergeCell ref="Q8:Q9"/>
    <mergeCell ref="R8:R9"/>
    <mergeCell ref="N8:O8"/>
    <mergeCell ref="P8:P9"/>
  </mergeCells>
  <dataValidations count="6">
    <dataValidation type="list" allowBlank="1" showInputMessage="1" showErrorMessage="1" sqref="R82 R78 R74 R69 R61 R56 R50:R51 R87" xr:uid="{00000000-0002-0000-0200-000000000000}">
      <formula1>$C$108:$C$115</formula1>
    </dataValidation>
    <dataValidation type="list" allowBlank="1" showInputMessage="1" showErrorMessage="1" sqref="F36:F41 F19:F33 F11:F16" xr:uid="{00000000-0002-0000-0200-000001000000}">
      <formula1>$D$131:$D$140</formula1>
    </dataValidation>
    <dataValidation type="list" allowBlank="1" showInputMessage="1" showErrorMessage="1" sqref="F94:F97" xr:uid="{00000000-0002-0000-0200-000002000000}">
      <formula1>$D$141:$D$143</formula1>
    </dataValidation>
    <dataValidation type="list" allowBlank="1" showInputMessage="1" showErrorMessage="1" sqref="F44:F91 F100:F105" xr:uid="{00000000-0002-0000-0200-000003000000}">
      <formula1>$D$124:$D$130</formula1>
    </dataValidation>
    <dataValidation type="list" allowBlank="1" showInputMessage="1" showErrorMessage="1" sqref="M94:M97 M36:M41 M19:M33 M100:M105 M11:M16 M44:M91" xr:uid="{00000000-0002-0000-0200-000004000000}">
      <formula1>$C$111:$C$113</formula1>
    </dataValidation>
    <dataValidation type="list" allowBlank="1" showInputMessage="1" showErrorMessage="1" sqref="R107 R94:R97 R75:R77 R70:R73 R57:R60 R62:R68 R52:R55 R79:R81 R83:R86 R19:R33 R100:R105 R36:R41 R44:R49 R88:R92 R11:R16" xr:uid="{00000000-0002-0000-0200-000005000000}">
      <formula1>$C$115:$C$122</formula1>
    </dataValidation>
  </dataValidations>
  <pageMargins left="0.7" right="0.7" top="0.75" bottom="0.75" header="0.3" footer="0.3"/>
  <pageSetup orientation="portrait"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S102"/>
  <sheetViews>
    <sheetView topLeftCell="A117" workbookViewId="0">
      <selection activeCell="B126" sqref="B126"/>
    </sheetView>
  </sheetViews>
  <sheetFormatPr defaultColWidth="8.7109375" defaultRowHeight="15.75" x14ac:dyDescent="0.25"/>
  <cols>
    <col min="1" max="1" width="56.85546875" style="3" customWidth="1"/>
    <col min="2" max="2" width="90.140625" style="3" customWidth="1"/>
    <col min="3" max="3" width="62.28515625" style="3" customWidth="1"/>
    <col min="4" max="4" width="41.42578125" style="3" customWidth="1"/>
    <col min="5" max="5" width="36.7109375" style="3" customWidth="1"/>
    <col min="6" max="7" width="12.85546875" style="3" customWidth="1"/>
    <col min="8" max="8" width="15.7109375" style="4" customWidth="1"/>
    <col min="9" max="9" width="15.7109375" style="5" customWidth="1"/>
    <col min="10" max="10" width="18" style="5" customWidth="1"/>
    <col min="11" max="11" width="12.7109375" style="3" customWidth="1"/>
    <col min="12" max="12" width="19.5703125" style="3" customWidth="1"/>
    <col min="13" max="13" width="15.5703125" style="3" customWidth="1"/>
    <col min="14" max="14" width="15" style="3" customWidth="1"/>
    <col min="15" max="17" width="18.85546875" style="3" customWidth="1"/>
    <col min="18" max="16384" width="8.7109375" style="3"/>
  </cols>
  <sheetData>
    <row r="3" spans="1:13" ht="15.6" x14ac:dyDescent="0.3">
      <c r="A3" s="1"/>
    </row>
    <row r="5" spans="1:13" ht="15.6" x14ac:dyDescent="0.3">
      <c r="B5" s="2"/>
    </row>
    <row r="6" spans="1:13" ht="15.6" x14ac:dyDescent="0.3">
      <c r="A6" s="6"/>
      <c r="B6" s="7" t="s">
        <v>19</v>
      </c>
      <c r="C6" s="6"/>
      <c r="D6" s="6"/>
      <c r="E6" s="6"/>
      <c r="F6" s="6"/>
      <c r="G6" s="6"/>
      <c r="H6" s="8"/>
      <c r="I6" s="9"/>
      <c r="J6" s="9"/>
      <c r="K6" s="6"/>
      <c r="L6" s="6"/>
      <c r="M6" s="6"/>
    </row>
    <row r="7" spans="1:13" ht="15.6" x14ac:dyDescent="0.3">
      <c r="B7" s="6"/>
      <c r="C7" s="10"/>
      <c r="D7" s="10"/>
      <c r="E7" s="10"/>
      <c r="F7" s="10"/>
      <c r="G7" s="10"/>
      <c r="H7" s="10"/>
      <c r="I7" s="10"/>
      <c r="J7" s="10"/>
      <c r="K7" s="10"/>
      <c r="L7" s="10"/>
      <c r="M7" s="10"/>
    </row>
    <row r="8" spans="1:13" ht="15.6" x14ac:dyDescent="0.3">
      <c r="A8" s="6"/>
      <c r="B8" s="11"/>
      <c r="C8" s="10"/>
      <c r="D8" s="10"/>
      <c r="E8" s="10"/>
      <c r="F8" s="10"/>
      <c r="G8" s="10"/>
      <c r="H8" s="10"/>
      <c r="I8" s="10"/>
      <c r="J8" s="10"/>
      <c r="K8" s="10"/>
      <c r="L8" s="10"/>
      <c r="M8" s="10"/>
    </row>
    <row r="9" spans="1:13" x14ac:dyDescent="0.25">
      <c r="A9" s="12" t="s">
        <v>84</v>
      </c>
      <c r="B9" s="12"/>
      <c r="C9" s="13"/>
      <c r="D9" s="13"/>
      <c r="E9" s="13"/>
      <c r="F9" s="13"/>
      <c r="G9" s="13"/>
      <c r="H9" s="13"/>
      <c r="I9" s="13"/>
      <c r="J9" s="13"/>
      <c r="K9" s="13"/>
      <c r="L9" s="13"/>
      <c r="M9" s="13"/>
    </row>
    <row r="10" spans="1:13" x14ac:dyDescent="0.25">
      <c r="A10" s="14" t="s">
        <v>20</v>
      </c>
      <c r="B10" s="14"/>
      <c r="C10" s="6"/>
      <c r="D10" s="6"/>
      <c r="E10" s="6"/>
      <c r="F10" s="6"/>
      <c r="G10" s="6"/>
      <c r="H10" s="8"/>
      <c r="I10" s="9"/>
      <c r="J10" s="9"/>
      <c r="K10" s="6"/>
      <c r="L10" s="6"/>
      <c r="M10" s="6"/>
    </row>
    <row r="11" spans="1:13" ht="15.6" x14ac:dyDescent="0.3">
      <c r="A11" s="6"/>
      <c r="B11" s="15"/>
      <c r="C11" s="6"/>
      <c r="D11" s="6"/>
      <c r="E11" s="6"/>
      <c r="F11" s="6"/>
      <c r="G11" s="6"/>
      <c r="H11" s="8"/>
      <c r="I11" s="9"/>
      <c r="J11" s="9"/>
      <c r="K11" s="6"/>
      <c r="L11" s="6"/>
      <c r="M11" s="6"/>
    </row>
    <row r="12" spans="1:13" ht="15.6" x14ac:dyDescent="0.3">
      <c r="A12" s="16" t="s">
        <v>85</v>
      </c>
      <c r="B12" s="16"/>
      <c r="C12" s="13"/>
      <c r="D12" s="6"/>
      <c r="E12" s="6"/>
      <c r="F12" s="6"/>
      <c r="G12" s="6"/>
      <c r="H12" s="8"/>
      <c r="I12" s="9"/>
      <c r="J12" s="9"/>
      <c r="K12" s="6"/>
      <c r="L12" s="6"/>
      <c r="M12" s="6"/>
    </row>
    <row r="13" spans="1:13" x14ac:dyDescent="0.25">
      <c r="A13" s="12" t="s">
        <v>86</v>
      </c>
      <c r="B13" s="12"/>
      <c r="C13" s="13"/>
      <c r="D13" s="6"/>
      <c r="E13" s="6"/>
      <c r="F13" s="6"/>
      <c r="G13" s="6"/>
      <c r="H13" s="8"/>
      <c r="I13" s="9"/>
      <c r="J13" s="9"/>
      <c r="K13" s="6"/>
      <c r="L13" s="6"/>
      <c r="M13" s="6"/>
    </row>
    <row r="14" spans="1:13" ht="15.6" x14ac:dyDescent="0.3">
      <c r="A14" s="12" t="s">
        <v>87</v>
      </c>
      <c r="B14" s="12"/>
      <c r="C14" s="13"/>
      <c r="D14" s="6"/>
      <c r="E14" s="6"/>
      <c r="F14" s="6"/>
      <c r="G14" s="6"/>
      <c r="H14" s="8"/>
      <c r="I14" s="9"/>
      <c r="J14" s="9"/>
      <c r="K14" s="6"/>
      <c r="L14" s="6"/>
      <c r="M14" s="6"/>
    </row>
    <row r="15" spans="1:13" ht="15.6" x14ac:dyDescent="0.3">
      <c r="B15" s="17"/>
    </row>
    <row r="16" spans="1:13" ht="15.6" x14ac:dyDescent="0.3">
      <c r="B16" s="17"/>
    </row>
    <row r="17" spans="1:19" ht="15.75" customHeight="1" x14ac:dyDescent="0.25">
      <c r="A17" s="190" t="s">
        <v>88</v>
      </c>
      <c r="B17" s="190"/>
      <c r="C17" s="18"/>
      <c r="D17" s="18"/>
      <c r="E17" s="18"/>
      <c r="F17" s="18"/>
      <c r="G17" s="18"/>
      <c r="H17" s="18"/>
      <c r="I17" s="18"/>
      <c r="J17" s="18"/>
      <c r="K17" s="18"/>
      <c r="L17" s="18"/>
      <c r="M17" s="18"/>
      <c r="N17" s="18"/>
      <c r="O17" s="18"/>
      <c r="P17" s="18"/>
      <c r="Q17" s="18"/>
      <c r="R17" s="19"/>
      <c r="S17" s="19"/>
    </row>
    <row r="18" spans="1:19" ht="15.75" customHeight="1" x14ac:dyDescent="0.3">
      <c r="B18" s="20"/>
      <c r="C18" s="20"/>
      <c r="D18" s="20"/>
      <c r="E18" s="20"/>
      <c r="F18" s="20"/>
      <c r="G18" s="20"/>
      <c r="H18" s="20"/>
      <c r="I18" s="20"/>
      <c r="J18" s="20"/>
      <c r="K18" s="20"/>
      <c r="L18" s="20"/>
      <c r="M18" s="20"/>
      <c r="N18" s="20"/>
      <c r="O18" s="20"/>
      <c r="P18" s="20"/>
      <c r="Q18" s="20"/>
      <c r="R18" s="19"/>
      <c r="S18" s="19"/>
    </row>
    <row r="19" spans="1:19" x14ac:dyDescent="0.25">
      <c r="A19" s="17" t="s">
        <v>89</v>
      </c>
      <c r="B19" s="19"/>
      <c r="H19" s="3"/>
      <c r="I19" s="3"/>
      <c r="J19" s="3"/>
    </row>
    <row r="20" spans="1:19" ht="14.45" customHeight="1" x14ac:dyDescent="0.3">
      <c r="A20" s="19"/>
      <c r="B20" s="19"/>
      <c r="H20" s="3"/>
      <c r="I20" s="3"/>
      <c r="J20" s="3"/>
    </row>
    <row r="21" spans="1:19" s="22" customFormat="1" ht="5.0999999999999996" customHeight="1" thickBot="1" x14ac:dyDescent="0.35">
      <c r="A21" s="21"/>
      <c r="B21" s="21"/>
    </row>
    <row r="22" spans="1:19" x14ac:dyDescent="0.25">
      <c r="A22" s="191" t="s">
        <v>90</v>
      </c>
      <c r="B22" s="191" t="s">
        <v>91</v>
      </c>
      <c r="H22" s="3"/>
      <c r="I22" s="3"/>
      <c r="J22" s="3"/>
    </row>
    <row r="23" spans="1:19" ht="15.6" customHeight="1" thickBot="1" x14ac:dyDescent="0.3">
      <c r="A23" s="192"/>
      <c r="B23" s="192"/>
      <c r="H23" s="3"/>
      <c r="I23" s="3"/>
      <c r="J23" s="3"/>
    </row>
    <row r="24" spans="1:19" x14ac:dyDescent="0.25">
      <c r="A24" s="186" t="s">
        <v>92</v>
      </c>
      <c r="B24" s="188"/>
      <c r="H24" s="3"/>
      <c r="I24" s="3"/>
      <c r="J24" s="3"/>
    </row>
    <row r="25" spans="1:19" ht="16.5" thickBot="1" x14ac:dyDescent="0.3">
      <c r="A25" s="187"/>
      <c r="B25" s="189"/>
      <c r="H25" s="3"/>
      <c r="I25" s="3"/>
      <c r="J25" s="3"/>
    </row>
    <row r="26" spans="1:19" ht="46.5" customHeight="1" thickBot="1" x14ac:dyDescent="0.3">
      <c r="A26" s="188" t="s">
        <v>93</v>
      </c>
      <c r="B26" s="188" t="s">
        <v>94</v>
      </c>
      <c r="H26" s="3"/>
      <c r="I26" s="3"/>
      <c r="J26" s="3"/>
    </row>
    <row r="27" spans="1:19" ht="16.149999999999999" hidden="1" thickBot="1" x14ac:dyDescent="0.35">
      <c r="A27" s="189"/>
      <c r="B27" s="189"/>
      <c r="H27" s="3"/>
      <c r="I27" s="3"/>
      <c r="J27" s="3"/>
    </row>
    <row r="28" spans="1:19" x14ac:dyDescent="0.25">
      <c r="A28" s="186" t="s">
        <v>95</v>
      </c>
      <c r="B28" s="188"/>
      <c r="H28" s="3"/>
      <c r="I28" s="3"/>
      <c r="J28" s="3"/>
    </row>
    <row r="29" spans="1:19" ht="16.5" thickBot="1" x14ac:dyDescent="0.3">
      <c r="A29" s="187"/>
      <c r="B29" s="189"/>
      <c r="H29" s="3"/>
      <c r="I29" s="3"/>
      <c r="J29" s="3"/>
    </row>
    <row r="30" spans="1:19" ht="42.6" customHeight="1" thickBot="1" x14ac:dyDescent="0.3">
      <c r="A30" s="188" t="s">
        <v>96</v>
      </c>
      <c r="B30" s="188" t="s">
        <v>97</v>
      </c>
      <c r="H30" s="3"/>
      <c r="I30" s="3"/>
      <c r="J30" s="3"/>
    </row>
    <row r="31" spans="1:19" ht="16.149999999999999" hidden="1" thickBot="1" x14ac:dyDescent="0.35">
      <c r="A31" s="189"/>
      <c r="B31" s="189"/>
      <c r="H31" s="3"/>
      <c r="I31" s="3"/>
      <c r="J31" s="3"/>
    </row>
    <row r="32" spans="1:19" ht="36.950000000000003" customHeight="1" thickBot="1" x14ac:dyDescent="0.3">
      <c r="A32" s="186" t="s">
        <v>98</v>
      </c>
      <c r="B32" s="188"/>
      <c r="H32" s="3"/>
      <c r="I32" s="3"/>
      <c r="J32" s="3"/>
    </row>
    <row r="33" spans="1:10" ht="51.6" hidden="1" customHeight="1" x14ac:dyDescent="0.3">
      <c r="A33" s="187"/>
      <c r="B33" s="189"/>
      <c r="H33" s="3"/>
      <c r="I33" s="3"/>
      <c r="J33" s="3"/>
    </row>
    <row r="34" spans="1:10" ht="62.1" customHeight="1" thickBot="1" x14ac:dyDescent="0.3">
      <c r="A34" s="188" t="s">
        <v>99</v>
      </c>
      <c r="B34" s="188" t="s">
        <v>100</v>
      </c>
      <c r="H34" s="3"/>
      <c r="I34" s="3"/>
      <c r="J34" s="3"/>
    </row>
    <row r="35" spans="1:10" ht="16.149999999999999" hidden="1" thickBot="1" x14ac:dyDescent="0.35">
      <c r="A35" s="189"/>
      <c r="B35" s="189"/>
      <c r="H35" s="3"/>
      <c r="I35" s="3"/>
      <c r="J35" s="3"/>
    </row>
    <row r="36" spans="1:10" ht="33.950000000000003" customHeight="1" thickBot="1" x14ac:dyDescent="0.3">
      <c r="A36" s="186" t="s">
        <v>101</v>
      </c>
      <c r="B36" s="188"/>
      <c r="H36" s="3"/>
      <c r="I36" s="3"/>
      <c r="J36" s="3"/>
    </row>
    <row r="37" spans="1:10" ht="16.149999999999999" hidden="1" thickBot="1" x14ac:dyDescent="0.35">
      <c r="A37" s="187"/>
      <c r="B37" s="189"/>
      <c r="H37" s="3"/>
      <c r="I37" s="3"/>
      <c r="J37" s="3"/>
    </row>
    <row r="38" spans="1:10" ht="68.45" customHeight="1" thickBot="1" x14ac:dyDescent="0.3">
      <c r="A38" s="188" t="s">
        <v>102</v>
      </c>
      <c r="B38" s="188" t="s">
        <v>103</v>
      </c>
      <c r="H38" s="3"/>
      <c r="I38" s="3"/>
      <c r="J38" s="3"/>
    </row>
    <row r="39" spans="1:10" ht="16.149999999999999" hidden="1" thickBot="1" x14ac:dyDescent="0.35">
      <c r="A39" s="189"/>
      <c r="B39" s="189"/>
      <c r="H39" s="3"/>
      <c r="I39" s="3"/>
      <c r="J39" s="3"/>
    </row>
    <row r="40" spans="1:10" ht="55.5" customHeight="1" thickBot="1" x14ac:dyDescent="0.3">
      <c r="A40" s="188" t="s">
        <v>104</v>
      </c>
      <c r="B40" s="188" t="s">
        <v>105</v>
      </c>
      <c r="H40" s="3"/>
      <c r="I40" s="3"/>
      <c r="J40" s="3"/>
    </row>
    <row r="41" spans="1:10" ht="6" hidden="1" customHeight="1" x14ac:dyDescent="0.3">
      <c r="A41" s="189"/>
      <c r="B41" s="189"/>
      <c r="H41" s="3"/>
      <c r="I41" s="3"/>
      <c r="J41" s="3"/>
    </row>
    <row r="42" spans="1:10" ht="93.95" customHeight="1" thickBot="1" x14ac:dyDescent="0.3">
      <c r="A42" s="188" t="s">
        <v>106</v>
      </c>
      <c r="B42" s="188" t="s">
        <v>107</v>
      </c>
      <c r="H42" s="3"/>
      <c r="I42" s="3"/>
      <c r="J42" s="3"/>
    </row>
    <row r="43" spans="1:10" ht="47.45" hidden="1" customHeight="1" x14ac:dyDescent="0.3">
      <c r="A43" s="189"/>
      <c r="B43" s="189"/>
      <c r="H43" s="3"/>
      <c r="I43" s="3"/>
      <c r="J43" s="3"/>
    </row>
    <row r="44" spans="1:10" ht="26.1" customHeight="1" thickBot="1" x14ac:dyDescent="0.3">
      <c r="A44" s="186" t="s">
        <v>108</v>
      </c>
      <c r="B44" s="188"/>
      <c r="H44" s="3"/>
      <c r="I44" s="3"/>
      <c r="J44" s="3"/>
    </row>
    <row r="45" spans="1:10" ht="16.149999999999999" hidden="1" thickBot="1" x14ac:dyDescent="0.35">
      <c r="A45" s="187"/>
      <c r="B45" s="189"/>
      <c r="H45" s="3"/>
      <c r="I45" s="3"/>
      <c r="J45" s="3"/>
    </row>
    <row r="46" spans="1:10" ht="45.95" customHeight="1" thickBot="1" x14ac:dyDescent="0.3">
      <c r="A46" s="188" t="s">
        <v>109</v>
      </c>
      <c r="B46" s="188" t="s">
        <v>110</v>
      </c>
      <c r="H46" s="3"/>
      <c r="I46" s="3"/>
      <c r="J46" s="3"/>
    </row>
    <row r="47" spans="1:10" ht="16.149999999999999" hidden="1" thickBot="1" x14ac:dyDescent="0.35">
      <c r="A47" s="189"/>
      <c r="B47" s="189"/>
      <c r="H47" s="3"/>
      <c r="I47" s="3"/>
      <c r="J47" s="3"/>
    </row>
    <row r="48" spans="1:10" x14ac:dyDescent="0.25">
      <c r="A48" s="186" t="s">
        <v>111</v>
      </c>
      <c r="B48" s="188"/>
      <c r="H48" s="3"/>
      <c r="I48" s="3"/>
      <c r="J48" s="3"/>
    </row>
    <row r="49" spans="1:10" ht="30" customHeight="1" thickBot="1" x14ac:dyDescent="0.3">
      <c r="A49" s="187"/>
      <c r="B49" s="189"/>
      <c r="H49" s="3"/>
      <c r="I49" s="3"/>
      <c r="J49" s="3"/>
    </row>
    <row r="50" spans="1:10" ht="52.5" customHeight="1" thickBot="1" x14ac:dyDescent="0.3">
      <c r="A50" s="188" t="s">
        <v>112</v>
      </c>
      <c r="B50" s="188" t="s">
        <v>113</v>
      </c>
      <c r="H50" s="3"/>
      <c r="I50" s="3"/>
      <c r="J50" s="3"/>
    </row>
    <row r="51" spans="1:10" ht="16.149999999999999" hidden="1" thickBot="1" x14ac:dyDescent="0.35">
      <c r="A51" s="189"/>
      <c r="B51" s="189"/>
      <c r="H51" s="3"/>
      <c r="I51" s="3"/>
      <c r="J51" s="3"/>
    </row>
    <row r="52" spans="1:10" ht="29.45" customHeight="1" x14ac:dyDescent="0.25">
      <c r="A52" s="186" t="s">
        <v>114</v>
      </c>
      <c r="B52" s="188"/>
      <c r="H52" s="3"/>
      <c r="I52" s="3"/>
      <c r="J52" s="3"/>
    </row>
    <row r="53" spans="1:10" ht="15.75" customHeight="1" thickBot="1" x14ac:dyDescent="0.3">
      <c r="A53" s="187"/>
      <c r="B53" s="189"/>
      <c r="H53" s="3"/>
      <c r="I53" s="3"/>
      <c r="J53" s="3"/>
    </row>
    <row r="54" spans="1:10" ht="65.45" customHeight="1" x14ac:dyDescent="0.25">
      <c r="A54" s="188" t="s">
        <v>115</v>
      </c>
      <c r="B54" s="188" t="s">
        <v>116</v>
      </c>
      <c r="H54" s="3"/>
      <c r="I54" s="3"/>
      <c r="J54" s="3"/>
    </row>
    <row r="55" spans="1:10" ht="44.45" hidden="1" customHeight="1" x14ac:dyDescent="0.3">
      <c r="A55" s="189"/>
      <c r="B55" s="189"/>
      <c r="H55" s="3"/>
      <c r="I55" s="3"/>
      <c r="J55" s="3"/>
    </row>
    <row r="56" spans="1:10" ht="15.6" x14ac:dyDescent="0.3">
      <c r="H56" s="3"/>
      <c r="I56" s="3"/>
      <c r="J56" s="3"/>
    </row>
    <row r="57" spans="1:10" ht="15.6" x14ac:dyDescent="0.3">
      <c r="H57" s="3"/>
      <c r="I57" s="3"/>
      <c r="J57" s="3"/>
    </row>
    <row r="58" spans="1:10" ht="15.6" x14ac:dyDescent="0.3">
      <c r="H58" s="3"/>
      <c r="I58" s="3"/>
      <c r="J58" s="3"/>
    </row>
    <row r="59" spans="1:10" ht="15.6" x14ac:dyDescent="0.3">
      <c r="H59" s="3"/>
      <c r="I59" s="3"/>
      <c r="J59" s="3"/>
    </row>
    <row r="60" spans="1:10" ht="15.6" x14ac:dyDescent="0.3">
      <c r="H60" s="3"/>
      <c r="I60" s="3"/>
      <c r="J60" s="3"/>
    </row>
    <row r="61" spans="1:10" ht="15.6" x14ac:dyDescent="0.3">
      <c r="H61" s="3"/>
      <c r="I61" s="3"/>
      <c r="J61" s="3"/>
    </row>
    <row r="62" spans="1:10" ht="15.6" x14ac:dyDescent="0.3">
      <c r="H62" s="3"/>
      <c r="I62" s="3"/>
      <c r="J62" s="3"/>
    </row>
    <row r="63" spans="1:10" ht="15.6" x14ac:dyDescent="0.3">
      <c r="H63" s="3"/>
      <c r="I63" s="3"/>
      <c r="J63" s="3"/>
    </row>
    <row r="64" spans="1:10" ht="15.6" x14ac:dyDescent="0.3">
      <c r="H64" s="3"/>
      <c r="I64" s="3"/>
      <c r="J64" s="3"/>
    </row>
    <row r="65" spans="8:10" ht="15.6" x14ac:dyDescent="0.3">
      <c r="H65" s="3"/>
      <c r="I65" s="3"/>
      <c r="J65" s="3"/>
    </row>
    <row r="66" spans="8:10" ht="15.6" x14ac:dyDescent="0.3">
      <c r="H66" s="3"/>
      <c r="I66" s="3"/>
      <c r="J66" s="3"/>
    </row>
    <row r="67" spans="8:10" ht="15.6" x14ac:dyDescent="0.3">
      <c r="H67" s="3"/>
      <c r="I67" s="3"/>
      <c r="J67" s="3"/>
    </row>
    <row r="68" spans="8:10" ht="15.6" x14ac:dyDescent="0.3">
      <c r="H68" s="3"/>
      <c r="I68" s="3"/>
      <c r="J68" s="3"/>
    </row>
    <row r="69" spans="8:10" ht="15.6" x14ac:dyDescent="0.3">
      <c r="H69" s="3"/>
      <c r="I69" s="3"/>
      <c r="J69" s="3"/>
    </row>
    <row r="70" spans="8:10" ht="15.6" x14ac:dyDescent="0.3">
      <c r="H70" s="3"/>
      <c r="I70" s="3"/>
      <c r="J70" s="3"/>
    </row>
    <row r="71" spans="8:10" ht="15.6" x14ac:dyDescent="0.3">
      <c r="H71" s="3"/>
      <c r="I71" s="3"/>
      <c r="J71" s="3"/>
    </row>
    <row r="72" spans="8:10" ht="15.6" x14ac:dyDescent="0.3">
      <c r="H72" s="3"/>
      <c r="I72" s="3"/>
      <c r="J72" s="3"/>
    </row>
    <row r="73" spans="8:10" ht="15.6" x14ac:dyDescent="0.3">
      <c r="H73" s="3"/>
      <c r="I73" s="3"/>
      <c r="J73" s="3"/>
    </row>
    <row r="74" spans="8:10" ht="15.75" customHeight="1" x14ac:dyDescent="0.3">
      <c r="H74" s="3"/>
      <c r="I74" s="3"/>
      <c r="J74" s="3"/>
    </row>
    <row r="75" spans="8:10" ht="15" customHeight="1" x14ac:dyDescent="0.3">
      <c r="H75" s="3"/>
      <c r="I75" s="3"/>
      <c r="J75" s="3"/>
    </row>
    <row r="76" spans="8:10" ht="15.6" x14ac:dyDescent="0.3">
      <c r="H76" s="3"/>
      <c r="I76" s="3"/>
      <c r="J76" s="3"/>
    </row>
    <row r="77" spans="8:10" ht="15.6" x14ac:dyDescent="0.3">
      <c r="H77" s="3"/>
      <c r="I77" s="3"/>
      <c r="J77" s="3"/>
    </row>
    <row r="78" spans="8:10" ht="15.6" x14ac:dyDescent="0.3">
      <c r="H78" s="3"/>
      <c r="I78" s="3"/>
      <c r="J78" s="3"/>
    </row>
    <row r="79" spans="8:10" ht="15.6" x14ac:dyDescent="0.3">
      <c r="H79" s="3"/>
      <c r="I79" s="3"/>
      <c r="J79" s="3"/>
    </row>
    <row r="80" spans="8:10" ht="15.6" x14ac:dyDescent="0.3">
      <c r="H80" s="3"/>
      <c r="I80" s="3"/>
      <c r="J80" s="3"/>
    </row>
    <row r="81" spans="8:10" ht="15.6" x14ac:dyDescent="0.3">
      <c r="H81" s="3"/>
      <c r="I81" s="3"/>
      <c r="J81" s="3"/>
    </row>
    <row r="82" spans="8:10" ht="15.6" x14ac:dyDescent="0.3">
      <c r="H82" s="3"/>
      <c r="I82" s="3"/>
      <c r="J82" s="3"/>
    </row>
    <row r="83" spans="8:10" ht="15.6" x14ac:dyDescent="0.3">
      <c r="H83" s="3"/>
      <c r="I83" s="3"/>
      <c r="J83" s="3"/>
    </row>
    <row r="84" spans="8:10" ht="15.75" customHeight="1" x14ac:dyDescent="0.3">
      <c r="H84" s="3"/>
      <c r="I84" s="3"/>
      <c r="J84" s="3"/>
    </row>
    <row r="85" spans="8:10" ht="15" customHeight="1" x14ac:dyDescent="0.3">
      <c r="H85" s="3"/>
      <c r="I85" s="3"/>
      <c r="J85" s="3"/>
    </row>
    <row r="86" spans="8:10" ht="65.099999999999994" customHeight="1" x14ac:dyDescent="0.3">
      <c r="H86" s="3"/>
      <c r="I86" s="3"/>
      <c r="J86" s="3"/>
    </row>
    <row r="87" spans="8:10" ht="15.6" x14ac:dyDescent="0.3">
      <c r="H87" s="3"/>
      <c r="I87" s="3"/>
      <c r="J87" s="3"/>
    </row>
    <row r="88" spans="8:10" ht="15.6" x14ac:dyDescent="0.3">
      <c r="H88" s="3"/>
      <c r="I88" s="3"/>
      <c r="J88" s="3"/>
    </row>
    <row r="89" spans="8:10" ht="15.6" x14ac:dyDescent="0.3">
      <c r="H89" s="3"/>
      <c r="I89" s="3"/>
      <c r="J89" s="3"/>
    </row>
    <row r="90" spans="8:10" ht="15.6" x14ac:dyDescent="0.3">
      <c r="H90" s="3"/>
      <c r="I90" s="3"/>
      <c r="J90" s="3"/>
    </row>
    <row r="91" spans="8:10" ht="15.6" x14ac:dyDescent="0.3">
      <c r="H91" s="3"/>
      <c r="I91" s="3"/>
      <c r="J91" s="3"/>
    </row>
    <row r="92" spans="8:10" ht="15.6" x14ac:dyDescent="0.3">
      <c r="H92" s="3"/>
      <c r="I92" s="3"/>
      <c r="J92" s="3"/>
    </row>
    <row r="93" spans="8:10" ht="15.6" x14ac:dyDescent="0.3">
      <c r="H93" s="3"/>
      <c r="I93" s="3"/>
      <c r="J93" s="3"/>
    </row>
    <row r="94" spans="8:10" ht="15.75" customHeight="1" x14ac:dyDescent="0.3">
      <c r="H94" s="3"/>
      <c r="I94" s="3"/>
      <c r="J94" s="3"/>
    </row>
    <row r="95" spans="8:10" ht="15" customHeight="1" x14ac:dyDescent="0.3">
      <c r="H95" s="3"/>
      <c r="I95" s="3"/>
      <c r="J95" s="3"/>
    </row>
    <row r="96" spans="8:10" ht="15.6" x14ac:dyDescent="0.3">
      <c r="H96" s="3"/>
      <c r="I96" s="3"/>
      <c r="J96" s="3"/>
    </row>
    <row r="97" spans="8:10" ht="15.6" x14ac:dyDescent="0.3">
      <c r="H97" s="3"/>
      <c r="I97" s="3"/>
      <c r="J97" s="3"/>
    </row>
    <row r="98" spans="8:10" ht="15.6" x14ac:dyDescent="0.3">
      <c r="H98" s="3"/>
      <c r="I98" s="3"/>
      <c r="J98" s="3"/>
    </row>
    <row r="99" spans="8:10" ht="15.6" x14ac:dyDescent="0.3">
      <c r="H99" s="3"/>
      <c r="I99" s="3"/>
      <c r="J99" s="3"/>
    </row>
    <row r="100" spans="8:10" ht="15.6" x14ac:dyDescent="0.3">
      <c r="H100" s="3"/>
      <c r="I100" s="3"/>
      <c r="J100" s="3"/>
    </row>
    <row r="101" spans="8:10" ht="15.6" x14ac:dyDescent="0.3">
      <c r="H101" s="3"/>
      <c r="I101" s="3"/>
      <c r="J101" s="3"/>
    </row>
    <row r="102" spans="8:10" ht="15.75" customHeight="1" x14ac:dyDescent="0.3"/>
  </sheetData>
  <mergeCells count="35">
    <mergeCell ref="A26:A27"/>
    <mergeCell ref="B26:B27"/>
    <mergeCell ref="A17:B17"/>
    <mergeCell ref="A22:A23"/>
    <mergeCell ref="B22:B23"/>
    <mergeCell ref="A24:A25"/>
    <mergeCell ref="B24:B25"/>
    <mergeCell ref="A28:A29"/>
    <mergeCell ref="B28:B29"/>
    <mergeCell ref="A30:A31"/>
    <mergeCell ref="B30:B31"/>
    <mergeCell ref="A32:A33"/>
    <mergeCell ref="B32:B33"/>
    <mergeCell ref="A34:A35"/>
    <mergeCell ref="B34:B35"/>
    <mergeCell ref="A36:A37"/>
    <mergeCell ref="B36:B37"/>
    <mergeCell ref="A38:A39"/>
    <mergeCell ref="B38:B39"/>
    <mergeCell ref="A40:A41"/>
    <mergeCell ref="B40:B41"/>
    <mergeCell ref="A42:A43"/>
    <mergeCell ref="B42:B43"/>
    <mergeCell ref="A44:A45"/>
    <mergeCell ref="B44:B45"/>
    <mergeCell ref="A52:A53"/>
    <mergeCell ref="B52:B53"/>
    <mergeCell ref="A54:A55"/>
    <mergeCell ref="B54:B55"/>
    <mergeCell ref="A46:A47"/>
    <mergeCell ref="B46:B47"/>
    <mergeCell ref="A48:A49"/>
    <mergeCell ref="B48:B49"/>
    <mergeCell ref="A50:A51"/>
    <mergeCell ref="B50:B5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94"/>
  <sheetViews>
    <sheetView workbookViewId="0">
      <selection activeCell="D7" sqref="D7"/>
    </sheetView>
  </sheetViews>
  <sheetFormatPr defaultColWidth="8.7109375" defaultRowHeight="15.75" x14ac:dyDescent="0.25"/>
  <cols>
    <col min="1" max="1" width="56.85546875" style="3" customWidth="1"/>
    <col min="2" max="2" width="63.5703125" style="3" customWidth="1"/>
    <col min="3" max="3" width="62.28515625" style="3" customWidth="1"/>
    <col min="4" max="4" width="41.42578125" style="3" customWidth="1"/>
    <col min="5" max="5" width="36.7109375" style="3" customWidth="1"/>
    <col min="6" max="7" width="12.85546875" style="3" customWidth="1"/>
    <col min="8" max="8" width="15.7109375" style="4" customWidth="1"/>
    <col min="9" max="9" width="15.7109375" style="5" customWidth="1"/>
    <col min="10" max="10" width="18" style="5" customWidth="1"/>
    <col min="11" max="11" width="12.7109375" style="3" customWidth="1"/>
    <col min="12" max="12" width="19.5703125" style="3" customWidth="1"/>
    <col min="13" max="13" width="15.5703125" style="3" customWidth="1"/>
    <col min="14" max="14" width="15" style="3" customWidth="1"/>
    <col min="15" max="17" width="18.85546875" style="3" customWidth="1"/>
    <col min="18" max="16384" width="8.7109375" style="3"/>
  </cols>
  <sheetData>
    <row r="1" spans="1:19" ht="15.6" x14ac:dyDescent="0.3">
      <c r="B1" s="2"/>
    </row>
    <row r="2" spans="1:19" ht="15.6" x14ac:dyDescent="0.3">
      <c r="A2" s="6"/>
      <c r="B2" s="7" t="s">
        <v>19</v>
      </c>
      <c r="C2" s="6"/>
      <c r="D2" s="6"/>
      <c r="E2" s="6"/>
      <c r="F2" s="6"/>
      <c r="G2" s="6"/>
      <c r="H2" s="8"/>
      <c r="I2" s="9"/>
      <c r="J2" s="9"/>
      <c r="K2" s="6"/>
      <c r="L2" s="6"/>
      <c r="M2" s="6"/>
    </row>
    <row r="3" spans="1:19" ht="15.6" x14ac:dyDescent="0.3">
      <c r="B3" s="6"/>
      <c r="C3" s="10"/>
      <c r="D3" s="10"/>
      <c r="E3" s="10"/>
      <c r="F3" s="10"/>
      <c r="G3" s="10"/>
      <c r="H3" s="10"/>
      <c r="I3" s="10"/>
      <c r="J3" s="10"/>
      <c r="K3" s="10"/>
      <c r="L3" s="10"/>
      <c r="M3" s="10"/>
    </row>
    <row r="4" spans="1:19" ht="15.6" x14ac:dyDescent="0.3">
      <c r="A4" s="6"/>
      <c r="B4" s="11"/>
      <c r="C4" s="10"/>
      <c r="D4" s="10"/>
      <c r="E4" s="10"/>
      <c r="F4" s="10"/>
      <c r="G4" s="10"/>
      <c r="H4" s="10"/>
      <c r="I4" s="10"/>
      <c r="J4" s="10"/>
      <c r="K4" s="10"/>
      <c r="L4" s="10"/>
      <c r="M4" s="10"/>
    </row>
    <row r="5" spans="1:19" x14ac:dyDescent="0.25">
      <c r="A5" s="166" t="s">
        <v>153</v>
      </c>
      <c r="B5" s="166"/>
      <c r="C5" s="166"/>
      <c r="D5" s="13"/>
      <c r="E5" s="13"/>
      <c r="F5" s="13"/>
      <c r="G5" s="13"/>
      <c r="H5" s="13"/>
      <c r="I5" s="13"/>
      <c r="J5" s="13"/>
      <c r="K5" s="13"/>
      <c r="L5" s="13"/>
      <c r="M5" s="13"/>
    </row>
    <row r="6" spans="1:19" x14ac:dyDescent="0.25">
      <c r="A6" s="72" t="s">
        <v>151</v>
      </c>
      <c r="B6" s="70"/>
      <c r="C6" s="68"/>
      <c r="D6" s="6"/>
      <c r="E6" s="6"/>
      <c r="F6" s="6"/>
      <c r="G6" s="6"/>
      <c r="H6" s="8"/>
      <c r="I6" s="9"/>
      <c r="J6" s="9"/>
      <c r="K6" s="6"/>
      <c r="L6" s="6"/>
      <c r="M6" s="6"/>
    </row>
    <row r="7" spans="1:19" x14ac:dyDescent="0.25">
      <c r="A7" s="72" t="s">
        <v>147</v>
      </c>
      <c r="B7" s="70"/>
      <c r="C7" s="70"/>
      <c r="D7" s="6"/>
      <c r="E7" s="6"/>
      <c r="F7" s="6"/>
      <c r="G7" s="6"/>
      <c r="H7" s="8"/>
      <c r="I7" s="9"/>
      <c r="J7" s="9"/>
      <c r="K7" s="6"/>
      <c r="L7" s="6"/>
      <c r="M7" s="6"/>
    </row>
    <row r="8" spans="1:19" ht="15.6" x14ac:dyDescent="0.3">
      <c r="B8" s="17"/>
    </row>
    <row r="9" spans="1:19" ht="15.6" x14ac:dyDescent="0.3">
      <c r="B9" s="17"/>
    </row>
    <row r="10" spans="1:19" ht="15.75" customHeight="1" x14ac:dyDescent="0.25">
      <c r="A10" s="190" t="s">
        <v>88</v>
      </c>
      <c r="B10" s="190"/>
      <c r="C10" s="18"/>
      <c r="D10" s="18"/>
      <c r="E10" s="18"/>
      <c r="F10" s="18"/>
      <c r="G10" s="18"/>
      <c r="H10" s="18"/>
      <c r="I10" s="18"/>
      <c r="J10" s="18"/>
      <c r="K10" s="18"/>
      <c r="L10" s="18"/>
      <c r="M10" s="18"/>
      <c r="N10" s="18"/>
      <c r="O10" s="18"/>
      <c r="P10" s="18"/>
      <c r="Q10" s="18"/>
      <c r="R10" s="19"/>
      <c r="S10" s="19"/>
    </row>
    <row r="11" spans="1:19" ht="15.75" customHeight="1" x14ac:dyDescent="0.3">
      <c r="B11" s="20"/>
      <c r="C11" s="20"/>
      <c r="D11" s="20"/>
      <c r="E11" s="20"/>
      <c r="F11" s="20"/>
      <c r="G11" s="20"/>
      <c r="H11" s="20"/>
      <c r="I11" s="20"/>
      <c r="J11" s="20"/>
      <c r="K11" s="20"/>
      <c r="L11" s="20"/>
      <c r="M11" s="20"/>
      <c r="N11" s="20"/>
      <c r="O11" s="20"/>
      <c r="P11" s="20"/>
      <c r="Q11" s="20"/>
      <c r="R11" s="19"/>
      <c r="S11" s="19"/>
    </row>
    <row r="12" spans="1:19" x14ac:dyDescent="0.25">
      <c r="A12" s="17" t="s">
        <v>89</v>
      </c>
      <c r="B12" s="19"/>
      <c r="H12" s="3"/>
      <c r="I12" s="3"/>
      <c r="J12" s="3"/>
    </row>
    <row r="13" spans="1:19" ht="14.45" customHeight="1" x14ac:dyDescent="0.3">
      <c r="A13" s="19"/>
      <c r="B13" s="19"/>
      <c r="H13" s="3"/>
      <c r="I13" s="3"/>
      <c r="J13" s="3"/>
    </row>
    <row r="14" spans="1:19" s="22" customFormat="1" ht="5.0999999999999996" customHeight="1" thickBot="1" x14ac:dyDescent="0.35">
      <c r="A14" s="21"/>
      <c r="B14" s="21"/>
    </row>
    <row r="15" spans="1:19" x14ac:dyDescent="0.25">
      <c r="A15" s="191" t="s">
        <v>90</v>
      </c>
      <c r="B15" s="191" t="s">
        <v>91</v>
      </c>
      <c r="H15" s="3"/>
      <c r="I15" s="3"/>
      <c r="J15" s="3"/>
    </row>
    <row r="16" spans="1:19" ht="15.6" customHeight="1" thickBot="1" x14ac:dyDescent="0.3">
      <c r="A16" s="192"/>
      <c r="B16" s="192"/>
      <c r="H16" s="3"/>
      <c r="I16" s="3"/>
      <c r="J16" s="3"/>
    </row>
    <row r="17" spans="1:10" x14ac:dyDescent="0.25">
      <c r="A17" s="186"/>
      <c r="B17" s="188"/>
      <c r="H17" s="3"/>
      <c r="I17" s="3"/>
      <c r="J17" s="3"/>
    </row>
    <row r="18" spans="1:10" ht="16.5" thickBot="1" x14ac:dyDescent="0.3">
      <c r="A18" s="187"/>
      <c r="B18" s="189"/>
      <c r="H18" s="3"/>
      <c r="I18" s="3"/>
      <c r="J18" s="3"/>
    </row>
    <row r="19" spans="1:10" ht="46.5" customHeight="1" thickBot="1" x14ac:dyDescent="0.3">
      <c r="A19" s="188"/>
      <c r="B19" s="188"/>
      <c r="H19" s="3"/>
      <c r="I19" s="3"/>
      <c r="J19" s="3"/>
    </row>
    <row r="20" spans="1:10" ht="16.149999999999999" hidden="1" thickBot="1" x14ac:dyDescent="0.35">
      <c r="A20" s="189"/>
      <c r="B20" s="189"/>
      <c r="H20" s="3"/>
      <c r="I20" s="3"/>
      <c r="J20" s="3"/>
    </row>
    <row r="21" spans="1:10" x14ac:dyDescent="0.25">
      <c r="A21" s="186"/>
      <c r="B21" s="188"/>
      <c r="H21" s="3"/>
      <c r="I21" s="3"/>
      <c r="J21" s="3"/>
    </row>
    <row r="22" spans="1:10" ht="16.5" thickBot="1" x14ac:dyDescent="0.3">
      <c r="A22" s="187"/>
      <c r="B22" s="189"/>
      <c r="H22" s="3"/>
      <c r="I22" s="3"/>
      <c r="J22" s="3"/>
    </row>
    <row r="23" spans="1:10" ht="42.6" customHeight="1" thickBot="1" x14ac:dyDescent="0.3">
      <c r="A23" s="188"/>
      <c r="B23" s="188"/>
      <c r="H23" s="3"/>
      <c r="I23" s="3"/>
      <c r="J23" s="3"/>
    </row>
    <row r="24" spans="1:10" ht="16.149999999999999" hidden="1" thickBot="1" x14ac:dyDescent="0.35">
      <c r="A24" s="189"/>
      <c r="B24" s="189"/>
      <c r="H24" s="3"/>
      <c r="I24" s="3"/>
      <c r="J24" s="3"/>
    </row>
    <row r="25" spans="1:10" ht="36.950000000000003" customHeight="1" thickBot="1" x14ac:dyDescent="0.3">
      <c r="A25" s="186"/>
      <c r="B25" s="188"/>
      <c r="H25" s="3"/>
      <c r="I25" s="3"/>
      <c r="J25" s="3"/>
    </row>
    <row r="26" spans="1:10" ht="51.6" hidden="1" customHeight="1" x14ac:dyDescent="0.3">
      <c r="A26" s="187"/>
      <c r="B26" s="189"/>
      <c r="H26" s="3"/>
      <c r="I26" s="3"/>
      <c r="J26" s="3"/>
    </row>
    <row r="27" spans="1:10" ht="62.1" customHeight="1" thickBot="1" x14ac:dyDescent="0.3">
      <c r="A27" s="188"/>
      <c r="B27" s="188"/>
      <c r="H27" s="3"/>
      <c r="I27" s="3"/>
      <c r="J27" s="3"/>
    </row>
    <row r="28" spans="1:10" ht="16.149999999999999" hidden="1" thickBot="1" x14ac:dyDescent="0.35">
      <c r="A28" s="189"/>
      <c r="B28" s="189"/>
      <c r="H28" s="3"/>
      <c r="I28" s="3"/>
      <c r="J28" s="3"/>
    </row>
    <row r="29" spans="1:10" ht="33.950000000000003" customHeight="1" thickBot="1" x14ac:dyDescent="0.3">
      <c r="A29" s="186"/>
      <c r="B29" s="188"/>
      <c r="H29" s="3"/>
      <c r="I29" s="3"/>
      <c r="J29" s="3"/>
    </row>
    <row r="30" spans="1:10" ht="16.149999999999999" hidden="1" thickBot="1" x14ac:dyDescent="0.35">
      <c r="A30" s="187"/>
      <c r="B30" s="189"/>
      <c r="H30" s="3"/>
      <c r="I30" s="3"/>
      <c r="J30" s="3"/>
    </row>
    <row r="31" spans="1:10" ht="68.45" customHeight="1" thickBot="1" x14ac:dyDescent="0.3">
      <c r="A31" s="188"/>
      <c r="B31" s="188"/>
      <c r="H31" s="3"/>
      <c r="I31" s="3"/>
      <c r="J31" s="3"/>
    </row>
    <row r="32" spans="1:10" ht="16.149999999999999" hidden="1" thickBot="1" x14ac:dyDescent="0.35">
      <c r="A32" s="189"/>
      <c r="B32" s="189"/>
      <c r="H32" s="3"/>
      <c r="I32" s="3"/>
      <c r="J32" s="3"/>
    </row>
    <row r="33" spans="1:10" ht="55.5" customHeight="1" thickBot="1" x14ac:dyDescent="0.3">
      <c r="A33" s="188"/>
      <c r="B33" s="188"/>
      <c r="H33" s="3"/>
      <c r="I33" s="3"/>
      <c r="J33" s="3"/>
    </row>
    <row r="34" spans="1:10" ht="6" hidden="1" customHeight="1" x14ac:dyDescent="0.3">
      <c r="A34" s="189"/>
      <c r="B34" s="189"/>
      <c r="H34" s="3"/>
      <c r="I34" s="3"/>
      <c r="J34" s="3"/>
    </row>
    <row r="35" spans="1:10" ht="93.95" customHeight="1" thickBot="1" x14ac:dyDescent="0.3">
      <c r="A35" s="188"/>
      <c r="B35" s="188"/>
      <c r="H35" s="3"/>
      <c r="I35" s="3"/>
      <c r="J35" s="3"/>
    </row>
    <row r="36" spans="1:10" ht="47.45" hidden="1" customHeight="1" x14ac:dyDescent="0.3">
      <c r="A36" s="189"/>
      <c r="B36" s="189"/>
      <c r="H36" s="3"/>
      <c r="I36" s="3"/>
      <c r="J36" s="3"/>
    </row>
    <row r="37" spans="1:10" ht="26.1" customHeight="1" thickBot="1" x14ac:dyDescent="0.3">
      <c r="A37" s="186"/>
      <c r="B37" s="188"/>
      <c r="H37" s="3"/>
      <c r="I37" s="3"/>
      <c r="J37" s="3"/>
    </row>
    <row r="38" spans="1:10" ht="16.149999999999999" hidden="1" thickBot="1" x14ac:dyDescent="0.35">
      <c r="A38" s="187"/>
      <c r="B38" s="189"/>
      <c r="H38" s="3"/>
      <c r="I38" s="3"/>
      <c r="J38" s="3"/>
    </row>
    <row r="39" spans="1:10" ht="45.95" customHeight="1" thickBot="1" x14ac:dyDescent="0.3">
      <c r="A39" s="188"/>
      <c r="B39" s="188"/>
      <c r="H39" s="3"/>
      <c r="I39" s="3"/>
      <c r="J39" s="3"/>
    </row>
    <row r="40" spans="1:10" ht="16.149999999999999" hidden="1" thickBot="1" x14ac:dyDescent="0.35">
      <c r="A40" s="189"/>
      <c r="B40" s="189"/>
      <c r="H40" s="3"/>
      <c r="I40" s="3"/>
      <c r="J40" s="3"/>
    </row>
    <row r="41" spans="1:10" x14ac:dyDescent="0.25">
      <c r="A41" s="186"/>
      <c r="B41" s="188"/>
      <c r="H41" s="3"/>
      <c r="I41" s="3"/>
      <c r="J41" s="3"/>
    </row>
    <row r="42" spans="1:10" ht="30" customHeight="1" thickBot="1" x14ac:dyDescent="0.3">
      <c r="A42" s="187"/>
      <c r="B42" s="189"/>
      <c r="H42" s="3"/>
      <c r="I42" s="3"/>
      <c r="J42" s="3"/>
    </row>
    <row r="43" spans="1:10" ht="52.5" customHeight="1" thickBot="1" x14ac:dyDescent="0.3">
      <c r="A43" s="188"/>
      <c r="B43" s="188"/>
      <c r="H43" s="3"/>
      <c r="I43" s="3"/>
      <c r="J43" s="3"/>
    </row>
    <row r="44" spans="1:10" ht="16.149999999999999" hidden="1" thickBot="1" x14ac:dyDescent="0.35">
      <c r="A44" s="189"/>
      <c r="B44" s="189"/>
      <c r="H44" s="3"/>
      <c r="I44" s="3"/>
      <c r="J44" s="3"/>
    </row>
    <row r="45" spans="1:10" ht="29.45" customHeight="1" x14ac:dyDescent="0.25">
      <c r="A45" s="186"/>
      <c r="B45" s="188"/>
      <c r="H45" s="3"/>
      <c r="I45" s="3"/>
      <c r="J45" s="3"/>
    </row>
    <row r="46" spans="1:10" ht="15.75" customHeight="1" thickBot="1" x14ac:dyDescent="0.3">
      <c r="A46" s="187"/>
      <c r="B46" s="189"/>
      <c r="H46" s="3"/>
      <c r="I46" s="3"/>
      <c r="J46" s="3"/>
    </row>
    <row r="47" spans="1:10" ht="44.45" hidden="1" customHeight="1" x14ac:dyDescent="0.3">
      <c r="A47" s="23"/>
      <c r="B47" s="23"/>
      <c r="H47" s="3"/>
      <c r="I47" s="3"/>
      <c r="J47" s="3"/>
    </row>
    <row r="48" spans="1:10" x14ac:dyDescent="0.25">
      <c r="H48" s="3"/>
      <c r="I48" s="3"/>
      <c r="J48" s="3"/>
    </row>
    <row r="49" spans="8:10" x14ac:dyDescent="0.25">
      <c r="H49" s="3"/>
      <c r="I49" s="3"/>
      <c r="J49" s="3"/>
    </row>
    <row r="50" spans="8:10" x14ac:dyDescent="0.25">
      <c r="H50" s="3"/>
      <c r="I50" s="3"/>
      <c r="J50" s="3"/>
    </row>
    <row r="51" spans="8:10" x14ac:dyDescent="0.25">
      <c r="H51" s="3"/>
      <c r="I51" s="3"/>
      <c r="J51" s="3"/>
    </row>
    <row r="52" spans="8:10" x14ac:dyDescent="0.25">
      <c r="H52" s="3"/>
      <c r="I52" s="3"/>
      <c r="J52" s="3"/>
    </row>
    <row r="53" spans="8:10" x14ac:dyDescent="0.25">
      <c r="H53" s="3"/>
      <c r="I53" s="3"/>
      <c r="J53" s="3"/>
    </row>
    <row r="54" spans="8:10" x14ac:dyDescent="0.25">
      <c r="H54" s="3"/>
      <c r="I54" s="3"/>
      <c r="J54" s="3"/>
    </row>
    <row r="55" spans="8:10" x14ac:dyDescent="0.25">
      <c r="H55" s="3"/>
      <c r="I55" s="3"/>
      <c r="J55" s="3"/>
    </row>
    <row r="56" spans="8:10" x14ac:dyDescent="0.25">
      <c r="H56" s="3"/>
      <c r="I56" s="3"/>
      <c r="J56" s="3"/>
    </row>
    <row r="57" spans="8:10" x14ac:dyDescent="0.25">
      <c r="H57" s="3"/>
      <c r="I57" s="3"/>
      <c r="J57" s="3"/>
    </row>
    <row r="58" spans="8:10" x14ac:dyDescent="0.25">
      <c r="H58" s="3"/>
      <c r="I58" s="3"/>
      <c r="J58" s="3"/>
    </row>
    <row r="59" spans="8:10" x14ac:dyDescent="0.25">
      <c r="H59" s="3"/>
      <c r="I59" s="3"/>
      <c r="J59" s="3"/>
    </row>
    <row r="60" spans="8:10" x14ac:dyDescent="0.25">
      <c r="H60" s="3"/>
      <c r="I60" s="3"/>
      <c r="J60" s="3"/>
    </row>
    <row r="61" spans="8:10" x14ac:dyDescent="0.25">
      <c r="H61" s="3"/>
      <c r="I61" s="3"/>
      <c r="J61" s="3"/>
    </row>
    <row r="62" spans="8:10" x14ac:dyDescent="0.25">
      <c r="H62" s="3"/>
      <c r="I62" s="3"/>
      <c r="J62" s="3"/>
    </row>
    <row r="63" spans="8:10" x14ac:dyDescent="0.25">
      <c r="H63" s="3"/>
      <c r="I63" s="3"/>
      <c r="J63" s="3"/>
    </row>
    <row r="64" spans="8:10" x14ac:dyDescent="0.25">
      <c r="H64" s="3"/>
      <c r="I64" s="3"/>
      <c r="J64" s="3"/>
    </row>
    <row r="65" spans="8:10" x14ac:dyDescent="0.25">
      <c r="H65" s="3"/>
      <c r="I65" s="3"/>
      <c r="J65" s="3"/>
    </row>
    <row r="66" spans="8:10" ht="15.75" customHeight="1" x14ac:dyDescent="0.25">
      <c r="H66" s="3"/>
      <c r="I66" s="3"/>
      <c r="J66" s="3"/>
    </row>
    <row r="67" spans="8:10" ht="15" customHeight="1" x14ac:dyDescent="0.25">
      <c r="H67" s="3"/>
      <c r="I67" s="3"/>
      <c r="J67" s="3"/>
    </row>
    <row r="68" spans="8:10" x14ac:dyDescent="0.25">
      <c r="H68" s="3"/>
      <c r="I68" s="3"/>
      <c r="J68" s="3"/>
    </row>
    <row r="69" spans="8:10" x14ac:dyDescent="0.25">
      <c r="H69" s="3"/>
      <c r="I69" s="3"/>
      <c r="J69" s="3"/>
    </row>
    <row r="70" spans="8:10" x14ac:dyDescent="0.25">
      <c r="H70" s="3"/>
      <c r="I70" s="3"/>
      <c r="J70" s="3"/>
    </row>
    <row r="71" spans="8:10" x14ac:dyDescent="0.25">
      <c r="H71" s="3"/>
      <c r="I71" s="3"/>
      <c r="J71" s="3"/>
    </row>
    <row r="72" spans="8:10" x14ac:dyDescent="0.25">
      <c r="H72" s="3"/>
      <c r="I72" s="3"/>
      <c r="J72" s="3"/>
    </row>
    <row r="73" spans="8:10" x14ac:dyDescent="0.25">
      <c r="H73" s="3"/>
      <c r="I73" s="3"/>
      <c r="J73" s="3"/>
    </row>
    <row r="74" spans="8:10" x14ac:dyDescent="0.25">
      <c r="H74" s="3"/>
      <c r="I74" s="3"/>
      <c r="J74" s="3"/>
    </row>
    <row r="75" spans="8:10" x14ac:dyDescent="0.25">
      <c r="H75" s="3"/>
      <c r="I75" s="3"/>
      <c r="J75" s="3"/>
    </row>
    <row r="76" spans="8:10" ht="15.75" customHeight="1" x14ac:dyDescent="0.25">
      <c r="H76" s="3"/>
      <c r="I76" s="3"/>
      <c r="J76" s="3"/>
    </row>
    <row r="77" spans="8:10" ht="15" customHeight="1" x14ac:dyDescent="0.25">
      <c r="H77" s="3"/>
      <c r="I77" s="3"/>
      <c r="J77" s="3"/>
    </row>
    <row r="78" spans="8:10" ht="65.099999999999994" customHeight="1" x14ac:dyDescent="0.25">
      <c r="H78" s="3"/>
      <c r="I78" s="3"/>
      <c r="J78" s="3"/>
    </row>
    <row r="79" spans="8:10" x14ac:dyDescent="0.25">
      <c r="H79" s="3"/>
      <c r="I79" s="3"/>
      <c r="J79" s="3"/>
    </row>
    <row r="80" spans="8:10" x14ac:dyDescent="0.25">
      <c r="H80" s="3"/>
      <c r="I80" s="3"/>
      <c r="J80" s="3"/>
    </row>
    <row r="81" spans="8:10" x14ac:dyDescent="0.25">
      <c r="H81" s="3"/>
      <c r="I81" s="3"/>
      <c r="J81" s="3"/>
    </row>
    <row r="82" spans="8:10" x14ac:dyDescent="0.25">
      <c r="H82" s="3"/>
      <c r="I82" s="3"/>
      <c r="J82" s="3"/>
    </row>
    <row r="83" spans="8:10" x14ac:dyDescent="0.25">
      <c r="H83" s="3"/>
      <c r="I83" s="3"/>
      <c r="J83" s="3"/>
    </row>
    <row r="84" spans="8:10" x14ac:dyDescent="0.25">
      <c r="H84" s="3"/>
      <c r="I84" s="3"/>
      <c r="J84" s="3"/>
    </row>
    <row r="85" spans="8:10" x14ac:dyDescent="0.25">
      <c r="H85" s="3"/>
      <c r="I85" s="3"/>
      <c r="J85" s="3"/>
    </row>
    <row r="86" spans="8:10" ht="15.75" customHeight="1" x14ac:dyDescent="0.25">
      <c r="H86" s="3"/>
      <c r="I86" s="3"/>
      <c r="J86" s="3"/>
    </row>
    <row r="87" spans="8:10" ht="15" customHeight="1" x14ac:dyDescent="0.25">
      <c r="H87" s="3"/>
      <c r="I87" s="3"/>
      <c r="J87" s="3"/>
    </row>
    <row r="88" spans="8:10" x14ac:dyDescent="0.25">
      <c r="H88" s="3"/>
      <c r="I88" s="3"/>
      <c r="J88" s="3"/>
    </row>
    <row r="89" spans="8:10" x14ac:dyDescent="0.25">
      <c r="H89" s="3"/>
      <c r="I89" s="3"/>
      <c r="J89" s="3"/>
    </row>
    <row r="90" spans="8:10" x14ac:dyDescent="0.25">
      <c r="H90" s="3"/>
      <c r="I90" s="3"/>
      <c r="J90" s="3"/>
    </row>
    <row r="91" spans="8:10" x14ac:dyDescent="0.25">
      <c r="H91" s="3"/>
      <c r="I91" s="3"/>
      <c r="J91" s="3"/>
    </row>
    <row r="92" spans="8:10" x14ac:dyDescent="0.25">
      <c r="H92" s="3"/>
      <c r="I92" s="3"/>
      <c r="J92" s="3"/>
    </row>
    <row r="93" spans="8:10" x14ac:dyDescent="0.25">
      <c r="H93" s="3"/>
      <c r="I93" s="3"/>
      <c r="J93" s="3"/>
    </row>
    <row r="94" spans="8:10" ht="15.75" customHeight="1" x14ac:dyDescent="0.25"/>
  </sheetData>
  <mergeCells count="34">
    <mergeCell ref="A5:C5"/>
    <mergeCell ref="A19:A20"/>
    <mergeCell ref="B19:B20"/>
    <mergeCell ref="A10:B10"/>
    <mergeCell ref="A15:A16"/>
    <mergeCell ref="B15:B16"/>
    <mergeCell ref="A17:A18"/>
    <mergeCell ref="B17:B18"/>
    <mergeCell ref="A21:A22"/>
    <mergeCell ref="B21:B22"/>
    <mergeCell ref="A23:A24"/>
    <mergeCell ref="B23:B24"/>
    <mergeCell ref="A25:A26"/>
    <mergeCell ref="B25:B26"/>
    <mergeCell ref="A27:A28"/>
    <mergeCell ref="B27:B28"/>
    <mergeCell ref="A29:A30"/>
    <mergeCell ref="B29:B30"/>
    <mergeCell ref="A31:A32"/>
    <mergeCell ref="B31:B32"/>
    <mergeCell ref="A33:A34"/>
    <mergeCell ref="B33:B34"/>
    <mergeCell ref="A35:A36"/>
    <mergeCell ref="B35:B36"/>
    <mergeCell ref="A37:A38"/>
    <mergeCell ref="B37:B38"/>
    <mergeCell ref="A45:A46"/>
    <mergeCell ref="B45:B46"/>
    <mergeCell ref="A39:A40"/>
    <mergeCell ref="B39:B40"/>
    <mergeCell ref="A41:A42"/>
    <mergeCell ref="B41:B42"/>
    <mergeCell ref="A43:A44"/>
    <mergeCell ref="B43:B4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ct:contentTypeSchema xmlns:ct="http://schemas.microsoft.com/office/2006/metadata/contentType" xmlns:ma="http://schemas.microsoft.com/office/2006/metadata/properties/metaAttributes" ct:_="" ma:_="" ma:contentTypeName="ez-Disclosure Operations" ma:contentTypeID="0x0101001A458A224826124E8B45B1D613300CFC00FD5F6E18393E9147BE94E37E9836A7EB" ma:contentTypeVersion="34" ma:contentTypeDescription="A content type to manage public (operations) IDB documents" ma:contentTypeScope="" ma:versionID="d0e2e5cad2106dc60a7a89ef57cab77b">
  <xsd:schema xmlns:xsd="http://www.w3.org/2001/XMLSchema" xmlns:xs="http://www.w3.org/2001/XMLSchema" xmlns:p="http://schemas.microsoft.com/office/2006/metadata/properties" xmlns:ns2="cdc7663a-08f0-4737-9e8c-148ce897a09c" targetNamespace="http://schemas.microsoft.com/office/2006/metadata/properties" ma:root="true" ma:fieldsID="08435bb4c08a46c5c37ae1d3407254aa"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e46fe2894295491da65140ffd2369f49" minOccurs="0"/>
                <xsd:element ref="ns2:TaxCatchAll" minOccurs="0"/>
                <xsd:element ref="ns2:TaxCatchAllLabel" minOccurs="0"/>
                <xsd:element ref="ns2:Access_x0020_to_x0020_Information_x00a0_Policy"/>
                <xsd:element ref="ns2:b26cdb1da78c4bb4b1c1bac2f6ac5911" minOccurs="0"/>
                <xsd:element ref="ns2:Project_x0020_Number"/>
                <xsd:element ref="ns2:Webtopic" minOccurs="0"/>
                <xsd:element ref="ns2:Approval_x0020_Number" minOccurs="0"/>
                <xsd:element ref="ns2:Disclosure_x0020_Activity"/>
                <xsd:element ref="ns2:Document_x0020_Author" minOccurs="0"/>
                <xsd:element ref="ns2:Other_x0020_Author" minOccurs="0"/>
                <xsd:element ref="ns2:g511464f9e53401d84b16fa9b379a574" minOccurs="0"/>
                <xsd:element ref="ns2:nddeef1749674d76abdbe4b239a70bc6" minOccurs="0"/>
                <xsd:element ref="ns2:b2ec7cfb18674cb8803df6b262e8b107" minOccurs="0"/>
                <xsd:element ref="ns2:Document_x0020_Language_x0020_IDB"/>
                <xsd:element ref="ns2:Division_x0020_or_x0020_Unit"/>
                <xsd:element ref="ns2:Identifier" minOccurs="0"/>
                <xsd:element ref="ns2:Fiscal_x0020_Year_x0020_IDB" minOccurs="0"/>
                <xsd:element ref="ns2:ic46d7e087fd4a108fb86518ca413cc6" minOccurs="0"/>
                <xsd:element ref="ns2:Operation_x0020_Type" minOccurs="0"/>
                <xsd:element ref="ns2:Package_x0020_Code" minOccurs="0"/>
                <xsd:element ref="ns2:Phase" minOccurs="0"/>
                <xsd:element ref="ns2:Business_x0020_Area" minOccurs="0"/>
                <xsd:element ref="ns2:Key_x0020_Document" minOccurs="0"/>
                <xsd:element ref="ns2:Project_x0020_Document_x0020_Type" minOccurs="0"/>
                <xsd:element ref="ns2:Abstract" minOccurs="0"/>
                <xsd:element ref="ns2:Migration_x0020_Info" minOccurs="0"/>
                <xsd:element ref="ns2:SISCOR_x0020_Number" minOccurs="0"/>
                <xsd:element ref="ns2:IDBDocs_x0020_Number"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Disclosed" minOccurs="0"/>
                <xsd:element ref="ns2:Record_x0020_Number" minOccurs="0"/>
                <xsd:element ref="ns2:Related_x0020_SisCor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e46fe2894295491da65140ffd2369f49" ma:index="11" ma:taxonomy="true" ma:internalName="e46fe2894295491da65140ffd2369f49" ma:taxonomyFieldName="Function_x0020_Operations_x0020_IDB" ma:displayName="Function Operations IDB" ma:readOnly="false"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b26cdb1da78c4bb4b1c1bac2f6ac5911" ma:index="16"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Project_x0020_Number" ma:index="18" ma:displayName="Project Number" ma:internalName="Project_x0020_Number" ma:readOnly="false">
      <xsd:simpleType>
        <xsd:restriction base="dms:Text">
          <xsd:maxLength value="255"/>
        </xsd:restriction>
      </xsd:simpleType>
    </xsd:element>
    <xsd:element name="Webtopic" ma:index="19" nillable="true" ma:displayName="Webtopic" ma:internalName="Webtopic">
      <xsd:simpleType>
        <xsd:restriction base="dms:Text">
          <xsd:maxLength value="255"/>
        </xsd:restriction>
      </xsd:simpleType>
    </xsd:element>
    <xsd:element name="Approval_x0020_Number" ma:index="20" nillable="true" ma:displayName="Approval Number" ma:internalName="Approval_x0020_Number">
      <xsd:simpleType>
        <xsd:restriction base="dms:Text">
          <xsd:maxLength value="255"/>
        </xsd:restriction>
      </xsd:simpleType>
    </xsd:element>
    <xsd:element name="Disclosure_x0020_Activity" ma:index="21" ma:displayName="Disclosure Activity" ma:internalName="Disclosure_x0020_Activity" ma:readOnly="false">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g511464f9e53401d84b16fa9b379a574" ma:index="24"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nddeef1749674d76abdbe4b239a70bc6" ma:index="26"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28"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Document_x0020_Language_x0020_IDB" ma:index="3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31" ma:displayName="Division or Unit" ma:internalName="Division_x0020_or_x0020_Unit" ma:readOnly="false">
      <xsd:simpleType>
        <xsd:restriction base="dms:Text">
          <xsd:maxLength value="255"/>
        </xsd:restriction>
      </xsd:simpleType>
    </xsd:element>
    <xsd:element name="Identifier" ma:index="32" nillable="true" ma:displayName="Identifier" ma:internalName="Identifier">
      <xsd:simpleType>
        <xsd:restriction base="dms:Text">
          <xsd:maxLength value="255"/>
        </xsd:restriction>
      </xsd:simpleType>
    </xsd:element>
    <xsd:element name="Fiscal_x0020_Year_x0020_IDB" ma:index="33" nillable="true" ma:displayName="Fiscal Year IDB" ma:internalName="Fiscal_x0020_Year_x0020_IDB">
      <xsd:simpleType>
        <xsd:restriction base="dms:Text">
          <xsd:maxLength value="255"/>
        </xsd:restriction>
      </xsd:simpleType>
    </xsd:element>
    <xsd:element name="ic46d7e087fd4a108fb86518ca413cc6" ma:index="3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Operation_x0020_Type" ma:index="36" nillable="true" ma:displayName="Operation Type" ma:internalName="Operation_x0020_Type">
      <xsd:simpleType>
        <xsd:restriction base="dms:Text">
          <xsd:maxLength value="255"/>
        </xsd:restriction>
      </xsd:simpleType>
    </xsd:element>
    <xsd:element name="Package_x0020_Code" ma:index="37" nillable="true" ma:displayName="Package Code" ma:internalName="Package_x0020_Code">
      <xsd:simpleType>
        <xsd:restriction base="dms:Text">
          <xsd:maxLength value="255"/>
        </xsd:restriction>
      </xsd:simpleType>
    </xsd:element>
    <xsd:element name="Phase" ma:index="38" nillable="true" ma:displayName="Phase" ma:internalName="Phase">
      <xsd:simpleType>
        <xsd:restriction base="dms:Text">
          <xsd:maxLength value="255"/>
        </xsd:restriction>
      </xsd:simpleType>
    </xsd:element>
    <xsd:element name="Business_x0020_Area" ma:index="39" nillable="true" ma:displayName="Business Area" ma:internalName="Business_x0020_Area">
      <xsd:simpleType>
        <xsd:restriction base="dms:Text">
          <xsd:maxLength value="255"/>
        </xsd:restriction>
      </xsd:simpleType>
    </xsd:element>
    <xsd:element name="Key_x0020_Document" ma:index="40" nillable="true" ma:displayName="Key Document" ma:default="0" ma:internalName="Key_x0020_Document">
      <xsd:simpleType>
        <xsd:restriction base="dms:Boolean"/>
      </xsd:simpleType>
    </xsd:element>
    <xsd:element name="Project_x0020_Document_x0020_Type" ma:index="41" nillable="true" ma:displayName="Project Document Type" ma:internalName="Project_x0020_Document_x0020_Type">
      <xsd:simpleType>
        <xsd:restriction base="dms:Text">
          <xsd:maxLength value="255"/>
        </xsd:restriction>
      </xsd:simpleType>
    </xsd:element>
    <xsd:element name="Abstract" ma:index="42" nillable="true" ma:displayName="Abstract" ma:internalName="Abstract">
      <xsd:simpleType>
        <xsd:restriction base="dms:Note"/>
      </xsd:simpleType>
    </xsd:element>
    <xsd:element name="Migration_x0020_Info" ma:index="43" nillable="true" ma:displayName="Migration Info" ma:internalName="Migration_x0020_Info">
      <xsd:simpleType>
        <xsd:restriction base="dms:Note"/>
      </xsd:simpleType>
    </xsd:element>
    <xsd:element name="SISCOR_x0020_Number" ma:index="44" nillable="true" ma:displayName="SISCOR Number" ma:internalName="SISCOR_x0020_Number">
      <xsd:simpleType>
        <xsd:restriction base="dms:Text">
          <xsd:maxLength value="255"/>
        </xsd:restriction>
      </xsd:simpleType>
    </xsd:element>
    <xsd:element name="IDBDocs_x0020_Number" ma:index="45" nillable="true" ma:displayName="IDBDocs Number" ma:internalName="IDBDocs_x0020_Number">
      <xsd:simpleType>
        <xsd:restriction base="dms:Text">
          <xsd:maxLength value="255"/>
        </xsd:restriction>
      </xsd:simpleType>
    </xsd:element>
    <xsd:element name="Editor1" ma:index="46" nillable="true" ma:displayName="Editor" ma:internalName="Editor1">
      <xsd:simpleType>
        <xsd:restriction base="dms:Text">
          <xsd:maxLength value="255"/>
        </xsd:restriction>
      </xsd:simpleType>
    </xsd:element>
    <xsd:element name="Issue_x0020_Date" ma:index="47" nillable="true" ma:displayName="Issue Date" ma:format="DateOnly" ma:internalName="Issue_x0020_Date">
      <xsd:simpleType>
        <xsd:restriction base="dms:DateTime"/>
      </xsd:simpleType>
    </xsd:element>
    <xsd:element name="Publishing_x0020_House" ma:index="48" nillable="true" ma:displayName="Publishing House" ma:internalName="Publishing_x0020_House">
      <xsd:simpleType>
        <xsd:restriction base="dms:Text">
          <xsd:maxLength value="255"/>
        </xsd:restriction>
      </xsd:simpleType>
    </xsd:element>
    <xsd:element name="KP_x0020_Topics" ma:index="49" nillable="true" ma:displayName="KP Topics" ma:internalName="KP_x0020_Topics">
      <xsd:simpleType>
        <xsd:restriction base="dms:Text">
          <xsd:maxLength value="255"/>
        </xsd:restriction>
      </xsd:simpleType>
    </xsd:element>
    <xsd:element name="Region" ma:index="50" nillable="true" ma:displayName="Region" ma:internalName="Region">
      <xsd:simpleType>
        <xsd:restriction base="dms:Text">
          <xsd:maxLength value="255"/>
        </xsd:restriction>
      </xsd:simpleType>
    </xsd:element>
    <xsd:element name="Publication_x0020_Type" ma:index="51" nillable="true" ma:displayName="Publication Type" ma:internalName="Publication_x0020_Type">
      <xsd:simpleType>
        <xsd:restriction base="dms:Text">
          <xsd:maxLength value="255"/>
        </xsd:restriction>
      </xsd:simpleType>
    </xsd:element>
    <xsd:element name="Disclosed" ma:index="52" nillable="true" ma:displayName="Disclosed" ma:default="0" ma:internalName="Disclosed">
      <xsd:simpleType>
        <xsd:restriction base="dms:Boolean"/>
      </xsd:simpleType>
    </xsd:element>
    <xsd:element name="Record_x0020_Number" ma:index="53" nillable="true" ma:displayName="Record Number" ma:internalName="Record_x0020_Number">
      <xsd:simpleType>
        <xsd:restriction base="dms:Text">
          <xsd:maxLength value="255"/>
        </xsd:restriction>
      </xsd:simpleType>
    </xsd:element>
    <xsd:element name="Related_x0020_SisCor_x0020_Number" ma:index="54" nillable="true" ma:displayName="Related SisCor Number" ma:internalName="Related_x0020_SisCor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ae61f9b1-e23d-4f49-b3d7-56b991556c4b" ContentTypeId="0x0101001A458A224826124E8B45B1D613300CFC" PreviousValue="false"/>
</file>

<file path=customXml/item5.xml><?xml version="1.0" encoding="utf-8"?>
<ct:contentTypeSchema xmlns:ct="http://schemas.microsoft.com/office/2006/metadata/contentType" xmlns:ma="http://schemas.microsoft.com/office/2006/metadata/properties/metaAttributes" ct:_="" ma:_="" ma:contentTypeName="ez-Operations" ma:contentTypeID="0x010100ACF722E9F6B0B149B0CD8BE2560A667200375B2731CBC66A44846F68679F4598BF" ma:contentTypeVersion="22" ma:contentTypeDescription="The base project type from which other project content types inherit their information." ma:contentTypeScope="" ma:versionID="7d17aad00a88d30c06acf4ab1f2ccb25">
  <xsd:schema xmlns:xsd="http://www.w3.org/2001/XMLSchema" xmlns:xs="http://www.w3.org/2001/XMLSchema" xmlns:p="http://schemas.microsoft.com/office/2006/metadata/properties" xmlns:ns2="cdc7663a-08f0-4737-9e8c-148ce897a09c" targetNamespace="http://schemas.microsoft.com/office/2006/metadata/properties" ma:root="true" ma:fieldsID="7f6d097056863eafd10722b12e009f59"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b26cdb1da78c4bb4b1c1bac2f6ac5911" minOccurs="0"/>
                <xsd:element ref="ns2:TaxCatchAll" minOccurs="0"/>
                <xsd:element ref="ns2:TaxCatchAllLabel" minOccurs="0"/>
                <xsd:element ref="ns2:Project_x0020_Number"/>
                <xsd:element ref="ns2:Access_x0020_to_x0020_Information_x00a0_Policy"/>
                <xsd:element ref="ns2:Document_x0020_Author" minOccurs="0"/>
                <xsd:element ref="ns2:Other_x0020_Author" minOccurs="0"/>
                <xsd:element ref="ns2:Approval_x0020_Number" minOccurs="0"/>
                <xsd:element ref="ns2:g511464f9e53401d84b16fa9b379a574" minOccurs="0"/>
                <xsd:element ref="ns2:Division_x0020_or_x0020_Unit" minOccurs="0"/>
                <xsd:element ref="ns2:Document_x0020_Language_x0020_IDB" minOccurs="0"/>
                <xsd:element ref="ns2:From_x003a_" minOccurs="0"/>
                <xsd:element ref="ns2:To_x003a_" minOccurs="0"/>
                <xsd:element ref="ns2:Identifier" minOccurs="0"/>
                <xsd:element ref="ns2:Fiscal_x0020_Year_x0020_IDB" minOccurs="0"/>
                <xsd:element ref="ns2:ic46d7e087fd4a108fb86518ca413cc6" minOccurs="0"/>
                <xsd:element ref="ns2:nddeef1749674d76abdbe4b239a70bc6" minOccurs="0"/>
                <xsd:element ref="ns2:b2ec7cfb18674cb8803df6b262e8b107" minOccurs="0"/>
                <xsd:element ref="ns2:Phase" minOccurs="0"/>
                <xsd:element ref="ns2:Key_x0020_Document" minOccurs="0"/>
                <xsd:element ref="ns2:Business_x0020_Area" minOccurs="0"/>
                <xsd:element ref="ns2:Project_x0020_Document_x0020_Type" minOccurs="0"/>
                <xsd:element ref="ns2:Operation_x0020_Type" minOccurs="0"/>
                <xsd:element ref="ns2:Package_x0020_Code" minOccurs="0"/>
                <xsd:element ref="ns2:e46fe2894295491da65140ffd2369f49" minOccurs="0"/>
                <xsd:element ref="ns2:SISCOR_x0020_Number" minOccurs="0"/>
                <xsd:element ref="ns2:IDBDocs_x0020_Number" minOccurs="0"/>
                <xsd:element ref="ns2:Migration_x0020_Info" minOccurs="0"/>
                <xsd:element ref="ns2:Record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b26cdb1da78c4bb4b1c1bac2f6ac5911" ma:index="11"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Project_x0020_Number" ma:index="15" ma:displayName="Project Number" ma:internalName="Project_x0020_Number">
      <xsd:simpleType>
        <xsd:restriction base="dms:Text">
          <xsd:maxLength value="255"/>
        </xsd:restriction>
      </xsd:simpleType>
    </xsd:element>
    <xsd:element name="Access_x0020_to_x0020_Information_x00a0_Policy" ma:index="16"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Document_x0020_Author" ma:index="17" nillable="true" ma:displayName="Document Author" ma:internalName="Document_x0020_Author">
      <xsd:simpleType>
        <xsd:restriction base="dms:Text">
          <xsd:maxLength value="255"/>
        </xsd:restriction>
      </xsd:simpleType>
    </xsd:element>
    <xsd:element name="Other_x0020_Author" ma:index="18" nillable="true" ma:displayName="Other Author" ma:internalName="Other_x0020_Author">
      <xsd:simpleType>
        <xsd:restriction base="dms:Text">
          <xsd:maxLength value="255"/>
        </xsd:restriction>
      </xsd:simpleType>
    </xsd:element>
    <xsd:element name="Approval_x0020_Number" ma:index="19" nillable="true" ma:displayName="Approval Number" ma:internalName="Approval_x0020_Number">
      <xsd:simpleType>
        <xsd:restriction base="dms:Text">
          <xsd:maxLength value="255"/>
        </xsd:restriction>
      </xsd:simpleType>
    </xsd:element>
    <xsd:element name="g511464f9e53401d84b16fa9b379a574" ma:index="20"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Division_x0020_or_x0020_Unit" ma:index="22" nillable="true" ma:displayName="Division or Unit" ma:internalName="Division_x0020_or_x0020_Unit">
      <xsd:simpleType>
        <xsd:restriction base="dms:Text">
          <xsd:maxLength value="255"/>
        </xsd:restriction>
      </xsd:simpleType>
    </xsd:element>
    <xsd:element name="Document_x0020_Language_x0020_IDB" ma:index="23" nillable="true" ma:displayName="Document Language IDB" ma:format="Dropdown" ma:internalName="Document_x0020_Language_x0020_IDB">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From_x003a_" ma:index="24" nillable="true" ma:displayName="From:" ma:description="Sender name from email message" ma:internalName="From_x003A_">
      <xsd:simpleType>
        <xsd:restriction base="dms:Text">
          <xsd:maxLength value="255"/>
        </xsd:restriction>
      </xsd:simpleType>
    </xsd:element>
    <xsd:element name="To_x003a_" ma:index="25" nillable="true" ma:displayName="To:" ma:description="Addressee names from email message&#10;" ma:internalName="To_x003A_">
      <xsd:simpleType>
        <xsd:restriction base="dms:Text">
          <xsd:maxLength value="255"/>
        </xsd:restriction>
      </xsd:simpleType>
    </xsd:element>
    <xsd:element name="Identifier" ma:index="26" nillable="true" ma:displayName="Identifier" ma:internalName="Identifier">
      <xsd:simpleType>
        <xsd:restriction base="dms:Text">
          <xsd:maxLength value="255"/>
        </xsd:restriction>
      </xsd:simpleType>
    </xsd:element>
    <xsd:element name="Fiscal_x0020_Year_x0020_IDB" ma:index="27" nillable="true" ma:displayName="Fiscal Year IDB" ma:internalName="Fiscal_x0020_Year_x0020_IDB">
      <xsd:simpleType>
        <xsd:restriction base="dms:Text">
          <xsd:maxLength value="255"/>
        </xsd:restriction>
      </xsd:simpleType>
    </xsd:element>
    <xsd:element name="ic46d7e087fd4a108fb86518ca413cc6" ma:index="28"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nddeef1749674d76abdbe4b239a70bc6" ma:index="30"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32"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Phase" ma:index="34" nillable="true" ma:displayName="Phase" ma:internalName="Phase">
      <xsd:simpleType>
        <xsd:restriction base="dms:Text">
          <xsd:maxLength value="255"/>
        </xsd:restriction>
      </xsd:simpleType>
    </xsd:element>
    <xsd:element name="Key_x0020_Document" ma:index="35" nillable="true" ma:displayName="Key Document" ma:default="0" ma:internalName="Key_x0020_Document">
      <xsd:simpleType>
        <xsd:restriction base="dms:Boolean"/>
      </xsd:simpleType>
    </xsd:element>
    <xsd:element name="Business_x0020_Area" ma:index="36" nillable="true" ma:displayName="Business Area" ma:internalName="Business_x0020_Area">
      <xsd:simpleType>
        <xsd:restriction base="dms:Text">
          <xsd:maxLength value="255"/>
        </xsd:restriction>
      </xsd:simpleType>
    </xsd:element>
    <xsd:element name="Project_x0020_Document_x0020_Type" ma:index="37" nillable="true" ma:displayName="Project Document Type" ma:internalName="Project_x0020_Document_x0020_Type">
      <xsd:simpleType>
        <xsd:restriction base="dms:Text">
          <xsd:maxLength value="255"/>
        </xsd:restriction>
      </xsd:simpleType>
    </xsd:element>
    <xsd:element name="Operation_x0020_Type" ma:index="38" nillable="true" ma:displayName="Operation Type" ma:internalName="Operation_x0020_Type">
      <xsd:simpleType>
        <xsd:restriction base="dms:Text">
          <xsd:maxLength value="255"/>
        </xsd:restriction>
      </xsd:simpleType>
    </xsd:element>
    <xsd:element name="Package_x0020_Code" ma:index="39" nillable="true" ma:displayName="Package Code" ma:internalName="Package_x0020_Code">
      <xsd:simpleType>
        <xsd:restriction base="dms:Text">
          <xsd:maxLength value="255"/>
        </xsd:restriction>
      </xsd:simpleType>
    </xsd:element>
    <xsd:element name="e46fe2894295491da65140ffd2369f49" ma:index="40" nillable="true" ma:taxonomy="true" ma:internalName="e46fe2894295491da65140ffd2369f49" ma:taxonomyFieldName="Function_x0020_Operations_x0020_IDB" ma:displayName="Function Operations IDB"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SISCOR_x0020_Number" ma:index="42" nillable="true" ma:displayName="SISCOR Number" ma:internalName="SISCOR_x0020_Number">
      <xsd:simpleType>
        <xsd:restriction base="dms:Text">
          <xsd:maxLength value="255"/>
        </xsd:restriction>
      </xsd:simpleType>
    </xsd:element>
    <xsd:element name="IDBDocs_x0020_Number" ma:index="43" nillable="true" ma:displayName="IDBDocs Number" ma:internalName="IDBDocs_x0020_Number">
      <xsd:simpleType>
        <xsd:restriction base="dms:Text">
          <xsd:maxLength value="255"/>
        </xsd:restriction>
      </xsd:simpleType>
    </xsd:element>
    <xsd:element name="Migration_x0020_Info" ma:index="44" nillable="true" ma:displayName="Migration Info" ma:internalName="Migration_x0020_Info">
      <xsd:simpleType>
        <xsd:restriction base="dms:Note"/>
      </xsd:simpleType>
    </xsd:element>
    <xsd:element name="Record_x0020_Number" ma:index="45" nillable="true" ma:displayName="Record Number" ma:internalName="Record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p:properties xmlns:p="http://schemas.microsoft.com/office/2006/metadata/properties" xmlns:xsi="http://www.w3.org/2001/XMLSchema-instance" xmlns:pc="http://schemas.microsoft.com/office/infopath/2007/PartnerControls">
  <documentManagement>
    <Access_x0020_to_x0020_Information_x00a0_Policy xmlns="cdc7663a-08f0-4737-9e8c-148ce897a09c">Public - Simultaneous Disclosure</Access_x0020_to_x0020_Information_x00a0_Policy>
    <SISCOR_x0020_Number xmlns="cdc7663a-08f0-4737-9e8c-148ce897a09c" xsi:nil="true"/>
    <b26cdb1da78c4bb4b1c1bac2f6ac5911 xmlns="cdc7663a-08f0-4737-9e8c-148ce897a09c">
      <Terms xmlns="http://schemas.microsoft.com/office/infopath/2007/PartnerControls"/>
    </b26cdb1da78c4bb4b1c1bac2f6ac5911>
    <ic46d7e087fd4a108fb86518ca413cc6 xmlns="cdc7663a-08f0-4737-9e8c-148ce897a09c">
      <Terms xmlns="http://schemas.microsoft.com/office/infopath/2007/PartnerControls">
        <TermInfo xmlns="http://schemas.microsoft.com/office/infopath/2007/PartnerControls">
          <TermName xmlns="http://schemas.microsoft.com/office/infopath/2007/PartnerControls">Brazil</TermName>
          <TermId xmlns="http://schemas.microsoft.com/office/infopath/2007/PartnerControls">7deb27ec-6837-4974-9aa8-6cfbac841ef8</TermId>
        </TermInfo>
      </Terms>
    </ic46d7e087fd4a108fb86518ca413cc6>
    <IDBDocs_x0020_Number xmlns="cdc7663a-08f0-4737-9e8c-148ce897a09c" xsi:nil="true"/>
    <Division_x0020_or_x0020_Unit xmlns="cdc7663a-08f0-4737-9e8c-148ce897a09c">CSD/HUD</Division_x0020_or_x0020_Unit>
    <Fiscal_x0020_Year_x0020_IDB xmlns="cdc7663a-08f0-4737-9e8c-148ce897a09c">2017</Fiscal_x0020_Year_x0020_IDB>
    <e46fe2894295491da65140ffd2369f49 xmlns="cdc7663a-08f0-4737-9e8c-148ce897a09c">
      <Terms xmlns="http://schemas.microsoft.com/office/infopath/2007/PartnerControls">
        <TermInfo xmlns="http://schemas.microsoft.com/office/infopath/2007/PartnerControls">
          <TermName xmlns="http://schemas.microsoft.com/office/infopath/2007/PartnerControls">Project Preparation, Planning and Design</TermName>
          <TermId xmlns="http://schemas.microsoft.com/office/infopath/2007/PartnerControls">29ca0c72-1fc4-435f-a09c-28585cb5eac9</TermId>
        </TermInfo>
      </Terms>
    </e46fe2894295491da65140ffd2369f49>
    <Other_x0020_Author xmlns="cdc7663a-08f0-4737-9e8c-148ce897a09c" xsi:nil="true"/>
    <Migration_x0020_Info xmlns="cdc7663a-08f0-4737-9e8c-148ce897a09c" xsi:nil="true"/>
    <Approval_x0020_Number xmlns="cdc7663a-08f0-4737-9e8c-148ce897a09c" xsi:nil="true"/>
    <Phase xmlns="cdc7663a-08f0-4737-9e8c-148ce897a09c">ACTIVE</Phase>
    <Document_x0020_Author xmlns="cdc7663a-08f0-4737-9e8c-148ce897a09c">Aguilar Blandon, Maria Alejandra</Document_x0020_Author>
    <b2ec7cfb18674cb8803df6b262e8b107 xmlns="cdc7663a-08f0-4737-9e8c-148ce897a09c">
      <Terms xmlns="http://schemas.microsoft.com/office/infopath/2007/PartnerControls">
        <TermInfo xmlns="http://schemas.microsoft.com/office/infopath/2007/PartnerControls">
          <TermName xmlns="http://schemas.microsoft.com/office/infopath/2007/PartnerControls">SUSTAINABLE CITIES</TermName>
          <TermId xmlns="http://schemas.microsoft.com/office/infopath/2007/PartnerControls">cf804339-6f4c-4f87-8265-85ebba8dfd90</TermId>
        </TermInfo>
      </Terms>
    </b2ec7cfb18674cb8803df6b262e8b107>
    <Business_x0020_Area xmlns="cdc7663a-08f0-4737-9e8c-148ce897a09c">Life Cycle</Business_x0020_Area>
    <Key_x0020_Document xmlns="cdc7663a-08f0-4737-9e8c-148ce897a09c">false</Key_x0020_Document>
    <Document_x0020_Language_x0020_IDB xmlns="cdc7663a-08f0-4737-9e8c-148ce897a09c">Portuguese</Document_x0020_Language_x0020_IDB>
    <Project_x0020_Document_x0020_Type xmlns="cdc7663a-08f0-4737-9e8c-148ce897a09c" xsi:nil="true"/>
    <g511464f9e53401d84b16fa9b379a574 xmlns="cdc7663a-08f0-4737-9e8c-148ce897a09c">
      <Terms xmlns="http://schemas.microsoft.com/office/infopath/2007/PartnerControls">
        <TermInfo xmlns="http://schemas.microsoft.com/office/infopath/2007/PartnerControls">
          <TermName xmlns="http://schemas.microsoft.com/office/infopath/2007/PartnerControls">ORC</TermName>
          <TermId xmlns="http://schemas.microsoft.com/office/infopath/2007/PartnerControls">c028a4b2-ad8b-4cf4-9cac-a2ae6a778e23</TermId>
        </TermInfo>
      </Terms>
    </g511464f9e53401d84b16fa9b379a574>
    <TaxCatchAll xmlns="cdc7663a-08f0-4737-9e8c-148ce897a09c">
      <Value>48</Value>
      <Value>33</Value>
      <Value>40</Value>
      <Value>30</Value>
      <Value>1</Value>
    </TaxCatchAll>
    <Operation_x0020_Type xmlns="cdc7663a-08f0-4737-9e8c-148ce897a09c">Loan Operation</Operation_x0020_Type>
    <Package_x0020_Code xmlns="cdc7663a-08f0-4737-9e8c-148ce897a09c" xsi:nil="true"/>
    <Identifier xmlns="cdc7663a-08f0-4737-9e8c-148ce897a09c">PA</Identifier>
    <Project_x0020_Number xmlns="cdc7663a-08f0-4737-9e8c-148ce897a09c">BR-L1421</Project_x0020_Number>
    <nddeef1749674d76abdbe4b239a70bc6 xmlns="cdc7663a-08f0-4737-9e8c-148ce897a09c">
      <Terms xmlns="http://schemas.microsoft.com/office/infopath/2007/PartnerControls">
        <TermInfo xmlns="http://schemas.microsoft.com/office/infopath/2007/PartnerControls">
          <TermName xmlns="http://schemas.microsoft.com/office/infopath/2007/PartnerControls">URBAN DEVELOPMENT AND HOUSING</TermName>
          <TermId xmlns="http://schemas.microsoft.com/office/infopath/2007/PartnerControls">d14615ee-683d-4ec6-a5cf-ae743c6c4ac1</TermId>
        </TermInfo>
      </Terms>
    </nddeef1749674d76abdbe4b239a70bc6>
    <Record_x0020_Number xmlns="cdc7663a-08f0-4737-9e8c-148ce897a09c">R0000579586</Record_x0020_Number>
    <_dlc_DocId xmlns="cdc7663a-08f0-4737-9e8c-148ce897a09c">EZSHARE-355790966-50</_dlc_DocId>
    <_dlc_DocIdUrl xmlns="cdc7663a-08f0-4737-9e8c-148ce897a09c">
      <Url>https://idbg.sharepoint.com/teams/EZ-BR-LON/BR-L1421/_layouts/15/DocIdRedir.aspx?ID=EZSHARE-355790966-50</Url>
      <Description>EZSHARE-355790966-50</Description>
    </_dlc_DocIdUrl>
    <Related_x0020_SisCor_x0020_Number xmlns="cdc7663a-08f0-4737-9e8c-148ce897a09c" xsi:nil="true"/>
    <Disclosure_x0020_Activity xmlns="cdc7663a-08f0-4737-9e8c-148ce897a09c">Loan Proposal</Disclosure_x0020_Activity>
    <Issue_x0020_Date xmlns="cdc7663a-08f0-4737-9e8c-148ce897a09c" xsi:nil="true"/>
    <KP_x0020_Topics xmlns="cdc7663a-08f0-4737-9e8c-148ce897a09c" xsi:nil="true"/>
    <Disclosed xmlns="cdc7663a-08f0-4737-9e8c-148ce897a09c">false</Disclosed>
    <Publication_x0020_Type xmlns="cdc7663a-08f0-4737-9e8c-148ce897a09c" xsi:nil="true"/>
    <Editor1 xmlns="cdc7663a-08f0-4737-9e8c-148ce897a09c" xsi:nil="true"/>
    <Region xmlns="cdc7663a-08f0-4737-9e8c-148ce897a09c" xsi:nil="true"/>
    <Webtopic xmlns="cdc7663a-08f0-4737-9e8c-148ce897a09c" xsi:nil="true"/>
    <Abstract xmlns="cdc7663a-08f0-4737-9e8c-148ce897a09c" xsi:nil="true"/>
    <Publishing_x0020_House xmlns="cdc7663a-08f0-4737-9e8c-148ce897a09c" xsi:nil="true"/>
  </documentManagement>
</p:properties>
</file>

<file path=customXml/item7.xml><?xml version="1.0" encoding="utf-8"?>
<?mso-contentType ?>
<FormUrls xmlns="http://schemas.microsoft.com/sharepoint/v3/contenttype/forms/url">
  <Display>_catalogs/masterpage/ECMForms/OperationsCT/View.aspx</Display>
  <Edit>_catalogs/masterpage/ECMForms/OperationsCT/Edit.aspx</Edit>
</FormUrls>
</file>

<file path=customXml/itemProps1.xml><?xml version="1.0" encoding="utf-8"?>
<ds:datastoreItem xmlns:ds="http://schemas.openxmlformats.org/officeDocument/2006/customXml" ds:itemID="{E1324016-616C-435D-B542-6FB765E93D5E}"/>
</file>

<file path=customXml/itemProps2.xml><?xml version="1.0" encoding="utf-8"?>
<ds:datastoreItem xmlns:ds="http://schemas.openxmlformats.org/officeDocument/2006/customXml" ds:itemID="{40283667-C8D0-4274-B1F7-B98FB33F4EDC}">
  <ds:schemaRefs>
    <ds:schemaRef ds:uri="http://schemas.microsoft.com/sharepoint/v3/contenttype/forms"/>
  </ds:schemaRefs>
</ds:datastoreItem>
</file>

<file path=customXml/itemProps3.xml><?xml version="1.0" encoding="utf-8"?>
<ds:datastoreItem xmlns:ds="http://schemas.openxmlformats.org/officeDocument/2006/customXml" ds:itemID="{C7A87454-8AF2-441E-8B30-0A194D69E1A1}">
  <ds:schemaRefs>
    <ds:schemaRef ds:uri="http://schemas.microsoft.com/sharepoint/events"/>
  </ds:schemaRefs>
</ds:datastoreItem>
</file>

<file path=customXml/itemProps4.xml><?xml version="1.0" encoding="utf-8"?>
<ds:datastoreItem xmlns:ds="http://schemas.openxmlformats.org/officeDocument/2006/customXml" ds:itemID="{B58E903A-022A-4FED-A7C7-DB5CE20BE68F}"/>
</file>

<file path=customXml/itemProps5.xml><?xml version="1.0" encoding="utf-8"?>
<ds:datastoreItem xmlns:ds="http://schemas.openxmlformats.org/officeDocument/2006/customXml" ds:itemID="{9283C9E2-9213-4FB2-8EBF-7D131AE1BB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c7663a-08f0-4737-9e8c-148ce897a0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C903200A-4637-4F19-A899-AAD52D665B7D}">
  <ds:schemaRefs>
    <ds:schemaRef ds:uri="http://schemas.openxmlformats.org/package/2006/metadata/core-properties"/>
    <ds:schemaRef ds:uri="http://schemas.microsoft.com/office/2006/documentManagement/types"/>
    <ds:schemaRef ds:uri="http://schemas.microsoft.com/office/infopath/2007/PartnerControls"/>
    <ds:schemaRef ds:uri="cdc7663a-08f0-4737-9e8c-148ce897a09c"/>
    <ds:schemaRef ds:uri="http://purl.org/dc/elements/1.1/"/>
    <ds:schemaRef ds:uri="http://schemas.microsoft.com/office/2006/metadata/properties"/>
    <ds:schemaRef ds:uri="http://www.w3.org/XML/1998/namespace"/>
    <ds:schemaRef ds:uri="http://purl.org/dc/dcmitype/"/>
    <ds:schemaRef ds:uri="http://purl.org/dc/terms/"/>
  </ds:schemaRefs>
</ds:datastoreItem>
</file>

<file path=customXml/itemProps7.xml><?xml version="1.0" encoding="utf-8"?>
<ds:datastoreItem xmlns:ds="http://schemas.openxmlformats.org/officeDocument/2006/customXml" ds:itemID="{1C6A8E71-5A53-403A-9BE3-93BA6E1CFB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Instruções</vt:lpstr>
      <vt:lpstr>Plano de Aquisições - 18 MESES</vt:lpstr>
      <vt:lpstr>Plano de Aquisições - TOTAL </vt:lpstr>
      <vt:lpstr>Sheet1</vt:lpstr>
      <vt:lpstr>Folha de Comentários</vt:lpstr>
      <vt:lpstr>'Plano de Aquisições - 18 MESES'!capacitacao</vt:lpstr>
      <vt:lpstr>'Plano de Aquisições - TOTAL '!capacitacao</vt:lpstr>
    </vt:vector>
  </TitlesOfParts>
  <Company>Inter-American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 Marcos T. de Almeida</dc:creator>
  <cp:keywords/>
  <cp:lastModifiedBy>Aguilar Blandon, Maria Alejandra</cp:lastModifiedBy>
  <cp:lastPrinted>2015-07-13T17:30:24Z</cp:lastPrinted>
  <dcterms:created xsi:type="dcterms:W3CDTF">2011-03-30T14:45:37Z</dcterms:created>
  <dcterms:modified xsi:type="dcterms:W3CDTF">2017-11-20T15:36:40Z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TaxKeyword">
    <vt:lpwstr/>
  </property>
  <property fmtid="{D5CDD505-2E9C-101B-9397-08002B2CF9AE}" pid="4" name="TaxKeywordTaxHTField">
    <vt:lpwstr/>
  </property>
  <property fmtid="{D5CDD505-2E9C-101B-9397-08002B2CF9AE}" pid="5" name="Series Operations IDB">
    <vt:lpwstr/>
  </property>
  <property fmtid="{D5CDD505-2E9C-101B-9397-08002B2CF9AE}" pid="6" name="Sub-Sector">
    <vt:lpwstr>48;#SUSTAINABLE CITIES|cf804339-6f4c-4f87-8265-85ebba8dfd90</vt:lpwstr>
  </property>
  <property fmtid="{D5CDD505-2E9C-101B-9397-08002B2CF9AE}" pid="7" name="Fund IDB">
    <vt:lpwstr>33;#ORC|c028a4b2-ad8b-4cf4-9cac-a2ae6a778e23</vt:lpwstr>
  </property>
  <property fmtid="{D5CDD505-2E9C-101B-9397-08002B2CF9AE}" pid="8" name="Country">
    <vt:lpwstr>30;#Brazil|7deb27ec-6837-4974-9aa8-6cfbac841ef8</vt:lpwstr>
  </property>
  <property fmtid="{D5CDD505-2E9C-101B-9397-08002B2CF9AE}" pid="9" name="Sector IDB">
    <vt:lpwstr>40;#URBAN DEVELOPMENT AND HOUSING|d14615ee-683d-4ec6-a5cf-ae743c6c4ac1</vt:lpwstr>
  </property>
  <property fmtid="{D5CDD505-2E9C-101B-9397-08002B2CF9AE}" pid="10" name="Function Operations IDB">
    <vt:lpwstr>1;#Project Preparation, Planning and Design|29ca0c72-1fc4-435f-a09c-28585cb5eac9</vt:lpwstr>
  </property>
  <property fmtid="{D5CDD505-2E9C-101B-9397-08002B2CF9AE}" pid="11" name="_dlc_DocIdItemGuid">
    <vt:lpwstr>52b97da1-f971-4726-ae3e-77b093ee4d9b</vt:lpwstr>
  </property>
  <property fmtid="{D5CDD505-2E9C-101B-9397-08002B2CF9AE}" pid="12" name="RecordPoint_ActiveItemMoved">
    <vt:lpwstr>/teams/EZ-BR-LON/BR-L1421/05 Basic Data/Draft Area/BR-L1421. Plano de Aquisições do Programa.xlsx</vt:lpwstr>
  </property>
  <property fmtid="{D5CDD505-2E9C-101B-9397-08002B2CF9AE}" pid="13" name="RecordStorageActiveId">
    <vt:lpwstr>920eb806-846b-4ed7-b0e0-5de548e8495e</vt:lpwstr>
  </property>
  <property fmtid="{D5CDD505-2E9C-101B-9397-08002B2CF9AE}" pid="14" name="Disclosure Activity">
    <vt:lpwstr>Loan Proposal</vt:lpwstr>
  </property>
  <property fmtid="{D5CDD505-2E9C-101B-9397-08002B2CF9AE}" pid="15" name="ContentTypeId">
    <vt:lpwstr>0x0101001A458A224826124E8B45B1D613300CFC00FD5F6E18393E9147BE94E37E9836A7EB</vt:lpwstr>
  </property>
</Properties>
</file>