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.IDB\DOCUMENTOS - 2017\PE-L1226\6. Borrador Propuesta Prestamo OPC\"/>
    </mc:Choice>
  </mc:AlternateContent>
  <bookViews>
    <workbookView xWindow="0" yWindow="0" windowWidth="20490" windowHeight="7755" xr2:uid="{00000000-000D-0000-FFFF-FFFF00000000}"/>
  </bookViews>
  <sheets>
    <sheet name="Plan Adquisiciones Inicial" sheetId="19" r:id="rId1"/>
  </sheets>
  <externalReferences>
    <externalReference r:id="rId2"/>
  </externalReferences>
  <definedNames>
    <definedName name="OLE_LINK1" localSheetId="0">'Plan Adquisiciones Inicial'!$B$116</definedName>
    <definedName name="_xlnm.Print_Area" localSheetId="0">'Plan Adquisiciones Inicial'!$A$1:$K$121</definedName>
    <definedName name="_xlnm.Print_Titles" localSheetId="0">'Plan Adquisiciones Inicial'!$2:$7</definedName>
  </definedNames>
  <calcPr calcId="171027"/>
</workbook>
</file>

<file path=xl/calcChain.xml><?xml version="1.0" encoding="utf-8"?>
<calcChain xmlns="http://schemas.openxmlformats.org/spreadsheetml/2006/main">
  <c r="D13" i="19" l="1"/>
  <c r="D12" i="19"/>
  <c r="D105" i="19" l="1"/>
  <c r="D107" i="19"/>
  <c r="D104" i="19"/>
  <c r="D103" i="19"/>
  <c r="D99" i="19" l="1"/>
  <c r="D108" i="19"/>
  <c r="D81" i="19"/>
  <c r="D31" i="19"/>
  <c r="D39" i="19"/>
  <c r="D38" i="19"/>
  <c r="D35" i="19"/>
  <c r="D32" i="19"/>
  <c r="D30" i="19"/>
  <c r="D49" i="19" l="1"/>
  <c r="D18" i="19" l="1"/>
  <c r="D114" i="19" l="1"/>
</calcChain>
</file>

<file path=xl/sharedStrings.xml><?xml version="1.0" encoding="utf-8"?>
<sst xmlns="http://schemas.openxmlformats.org/spreadsheetml/2006/main" count="508" uniqueCount="204">
  <si>
    <t>% BID</t>
  </si>
  <si>
    <t>Publicación Anuncio Específico de Adqusición</t>
  </si>
  <si>
    <t>Terminación Contrato</t>
  </si>
  <si>
    <t>1. BIENES</t>
  </si>
  <si>
    <t>2. OBRAS</t>
  </si>
  <si>
    <t>3. SERVICIOS DE CONSULTORIA - FIRMAS CONSULTORAS</t>
  </si>
  <si>
    <t>4. SERVICIOS DE CONSULTORIA INDIVIDUAL</t>
  </si>
  <si>
    <t>No</t>
  </si>
  <si>
    <t>Previsto</t>
  </si>
  <si>
    <t>PLAN DE ADQUISICIONES DEL PROGRAMA</t>
  </si>
  <si>
    <t>Sub-Ejecutor       o Responsable</t>
  </si>
  <si>
    <t>Descripción del Contrato</t>
  </si>
  <si>
    <t>Costo Estimado          (US$)</t>
  </si>
  <si>
    <t>Método de Adquisición</t>
  </si>
  <si>
    <t>Revisión                  Ex-ante o          Ex-post</t>
  </si>
  <si>
    <t>Fuente de Financiamiento</t>
  </si>
  <si>
    <t>Precalificación                                    SI / NO</t>
  </si>
  <si>
    <t>Fechas Estimadas</t>
  </si>
  <si>
    <t>Estado: Pendiente,       en Proceso,  Adjudicado, o Cancelado</t>
  </si>
  <si>
    <t>Sub Total Bienes</t>
  </si>
  <si>
    <t>Sub Total Obras</t>
  </si>
  <si>
    <t>Sub Total Servicios de Consultoría - Firmas Consultoras</t>
  </si>
  <si>
    <t>Sub Total Servicios de Consultoría Individual</t>
  </si>
  <si>
    <t>Sub Total Gastos Operativos del Programa</t>
  </si>
  <si>
    <t>TOTAL PLAN DE ADQUISICIONES DEL PROGRAMA</t>
  </si>
  <si>
    <t>LPI</t>
  </si>
  <si>
    <t>CCIN</t>
  </si>
  <si>
    <t xml:space="preserve">3. SERVICIOS DE DIFERENTE A CONSULTORIA </t>
  </si>
  <si>
    <t>LPN</t>
  </si>
  <si>
    <t>SBCC</t>
  </si>
  <si>
    <t>Exante</t>
  </si>
  <si>
    <r>
      <t>Firmas Consultoras:</t>
    </r>
    <r>
      <rPr>
        <sz val="10"/>
        <rFont val="Calibri"/>
        <family val="2"/>
        <scheme val="minor"/>
      </rPr>
      <t xml:space="preserve"> SBCC: Selección Basada en la Calidad y el Costo; SBC: Selección Basada en la Calidad; SBPF: Selección Basada en Presupuesto Fijo; SBMC: Selección Basada en el Menor Costo; SCC: Selección Basada en las Calificaciones de los Consultores; SD: Selección Directa</t>
    </r>
  </si>
  <si>
    <r>
      <t>Consultores Individuales:</t>
    </r>
    <r>
      <rPr>
        <sz val="10"/>
        <rFont val="Calibri"/>
        <family val="2"/>
        <scheme val="minor"/>
      </rPr>
      <t xml:space="preserve"> CCIN: Selección basada en la Comparación de Calificaciones Consultor Individual Nacional; CCII: Selección basada en la Comparación de Calificaciones Consultor Individual Internacional.</t>
    </r>
  </si>
  <si>
    <t>O-001</t>
  </si>
  <si>
    <t>O-002</t>
  </si>
  <si>
    <t>O-003</t>
  </si>
  <si>
    <t>O-004</t>
  </si>
  <si>
    <t>O-005</t>
  </si>
  <si>
    <t>C-001</t>
  </si>
  <si>
    <t>C-003</t>
  </si>
  <si>
    <t>C-004</t>
  </si>
  <si>
    <t>C-005</t>
  </si>
  <si>
    <t>C-006</t>
  </si>
  <si>
    <t>C-007</t>
  </si>
  <si>
    <t>C-008</t>
  </si>
  <si>
    <t>C-009</t>
  </si>
  <si>
    <t>C-010</t>
  </si>
  <si>
    <t>SBCC - LPI</t>
  </si>
  <si>
    <t>O-006</t>
  </si>
  <si>
    <t>Contratación de la firma auditora contable externa para el programa.</t>
  </si>
  <si>
    <t>CI-001</t>
  </si>
  <si>
    <t>CI-002</t>
  </si>
  <si>
    <t>CI-003</t>
  </si>
  <si>
    <t>CI-004</t>
  </si>
  <si>
    <t>CI-005</t>
  </si>
  <si>
    <t>CI-006</t>
  </si>
  <si>
    <t>PE-L 1226</t>
  </si>
  <si>
    <t>Programa Integral de Agua y Saneamiento Rural (PIASAR I)</t>
  </si>
  <si>
    <t>Paquete 3 - 3 Proyectos de Agua Potable y Saneamiento  en la Región de San Martin: Vista Alegre, Nuevo Horizonte y Alto Cutervo.</t>
  </si>
  <si>
    <t>Proyecto de Agua Potable y Saneamiento en la Región de Cajamarca "El Covento"</t>
  </si>
  <si>
    <t>Proyecto de Agua Potable y Saneamiento en la Región de Cajamarca "Shumaya"</t>
  </si>
  <si>
    <t>Proyecto de Agua Potable y Saneamiento en la Región de Cajamarca "Suro Antivo"</t>
  </si>
  <si>
    <t>Proyecto de Agua Potable y Saneamiento en la Región de Junin "San José de Pauruali"</t>
  </si>
  <si>
    <t>Proyecto de Agua Potable y Saneamiento en la Región de Junin "Alto Huahuari</t>
  </si>
  <si>
    <t>Proyecto de Agua Potable y Saneamiento en la Región de Junin "Campa Pauriali"</t>
  </si>
  <si>
    <t>Proyecto de Agua Potable y Saneamiento en al Región de San Martin "Machungo"</t>
  </si>
  <si>
    <t>Proyecto de Agua Potable y Saneamiento en al Región de San Martin "Urcopata"</t>
  </si>
  <si>
    <t>Proyecto de Agua Potable y Saneamiento en al Región de Uyacaly "Pampas Verdes"</t>
  </si>
  <si>
    <t>Proyecto de Agua Potable y Saneamiento en al Región de Uyacaly "San Pedro de Lagarto"</t>
  </si>
  <si>
    <t>Servicios de consultoria para la supervisión de obras del Paquete 3 - 3 Proyectos de Agua Potable y Saneamiento  en la Región de San Martin: Vista Alegre, Nuevo Horizonte y Alto Cutervo.</t>
  </si>
  <si>
    <t>C-011</t>
  </si>
  <si>
    <t>C-012</t>
  </si>
  <si>
    <t>C-013</t>
  </si>
  <si>
    <t>C-014</t>
  </si>
  <si>
    <t>C-015</t>
  </si>
  <si>
    <t>C-016</t>
  </si>
  <si>
    <t>C-017</t>
  </si>
  <si>
    <t>C-018</t>
  </si>
  <si>
    <t>C-019</t>
  </si>
  <si>
    <t>C-020</t>
  </si>
  <si>
    <t>C-021</t>
  </si>
  <si>
    <t>C-022</t>
  </si>
  <si>
    <t>CI-007</t>
  </si>
  <si>
    <t>CI-008</t>
  </si>
  <si>
    <t>CI-009</t>
  </si>
  <si>
    <t>CI-010</t>
  </si>
  <si>
    <t>CI-011</t>
  </si>
  <si>
    <t>CI-012</t>
  </si>
  <si>
    <t>CI-013</t>
  </si>
  <si>
    <t>5. NUCLEO EJECUTOR</t>
  </si>
  <si>
    <t>Sub Total Nucleo Ejecutor</t>
  </si>
  <si>
    <t>Paquete 4 - 6 Proyectos de Agua Potable y Saneamiento en la Región de Ucayaly: Centro Poblado Esperanza, Caserio Virgen del Carmen, Santa Isabel de Bhuanisho, Caserio las Americas, Caserio Tierra Nueva y Esperanza de Panaillo.</t>
  </si>
  <si>
    <t>Servicios de consultoria para la supervisión de obras del Paquete 4 - 6 Proyectos de Agua Potable y Saneamiento en la Región de Ucayaly: Centro Poblado Esperanza, Caserio Virgen del Carmen, Santa Isabel de Bhuanisho, Caserio las Americas, Caserio Tierra Nueva y Esperanza de Panaillo.</t>
  </si>
  <si>
    <t>NE-001</t>
  </si>
  <si>
    <t>NE-002</t>
  </si>
  <si>
    <t>NE-003</t>
  </si>
  <si>
    <t>NE-004</t>
  </si>
  <si>
    <t>NE-005</t>
  </si>
  <si>
    <t>NE-006</t>
  </si>
  <si>
    <t>NE-007</t>
  </si>
  <si>
    <t>NE-008</t>
  </si>
  <si>
    <t>NE-009</t>
  </si>
  <si>
    <t>NE-010</t>
  </si>
  <si>
    <t>NE-011</t>
  </si>
  <si>
    <t>NE-012</t>
  </si>
  <si>
    <t>NE-013</t>
  </si>
  <si>
    <t>NE-014</t>
  </si>
  <si>
    <t>NE-015</t>
  </si>
  <si>
    <t>Expost</t>
  </si>
  <si>
    <t>SBCC-LPI</t>
  </si>
  <si>
    <t>C-023</t>
  </si>
  <si>
    <t>Contratación del Coodinador UGP PIASAR</t>
  </si>
  <si>
    <t>Coordinador Técnico</t>
  </si>
  <si>
    <t>Especialista Financiero – Contable</t>
  </si>
  <si>
    <t>Especialista Ambiental</t>
  </si>
  <si>
    <t>CI-014</t>
  </si>
  <si>
    <t>CI-015</t>
  </si>
  <si>
    <t>CI-016</t>
  </si>
  <si>
    <t>CI-017</t>
  </si>
  <si>
    <t>CI-018</t>
  </si>
  <si>
    <t>Servicios de consultoria para la supervisión de obras del Paquete 2 - 1 Proyecto de Agua Potable y Saneamiento en la Región de Junin:  Shevoja.</t>
  </si>
  <si>
    <t>SCC</t>
  </si>
  <si>
    <t>Paquete 2 - 1 Proyecto de Agua Potable y Saneamiento en la Región de Junin:  Shevoja.</t>
  </si>
  <si>
    <t>Paquete 5 - 1 Proyecto de Agua Potable y Saneamiento en la Región de Puno: Tupac Amaru II</t>
  </si>
  <si>
    <t>Servicios de consultoria para la supervisión de obras del Paquete 5 - 1 Proyecto de Agua Potable y Saneamiento en la Región de Puno: Tupac Amaru II.</t>
  </si>
  <si>
    <t>Proyecto de Agua Potable y Saneamiento en la Región de Junin "San Sebastián"</t>
  </si>
  <si>
    <t>Proyecto de Agua Potable y Saneamiento en la Región de Junin "Santa Martha</t>
  </si>
  <si>
    <t>Servicios de consultoria para la supervisión de obras Nucleo Ejecutor: 5 Proyectos de Agua Potable y Saneamiento en la Región de Junin: San Sebastián, Santa Martha, Campa Pauriali, Alto Huahuari y San José Pauriali.</t>
  </si>
  <si>
    <t>Servicios de consultoria para la supervisión de obras Nucleo Ejecutor: 3 Proyectos de Agua Potable y Saneamiento en la Región de Cajamarca: El Convento, Suro Antivo y Shumaya.</t>
  </si>
  <si>
    <t>Servicios de consultoria para la supervisión de obras Nucleo Ejecutor: 2 Proyectos de Agua Potable y Saneamiento en la Región de Uyacaly: Pampa Verde y San José de Lagarto.</t>
  </si>
  <si>
    <t>Proyecto de Agua Potable y Saneamiento en al Región de Amazonas "El Triunfo"</t>
  </si>
  <si>
    <t>Proyecto de Agua Potable y Saneamiento en al Región de Amazonas "Selva Verde"</t>
  </si>
  <si>
    <t>Proyecto de Agua Potable y Saneamiento en al Región de Amazonas "Peña Blanca"</t>
  </si>
  <si>
    <t>Servicio de consultoria para la Educación Sanitaria y Capacitación a JASS y ATM del Paquete 2 - 1 Proyecto de Agua Potable y Saneamiento en la Región de Junin:  Shevoja.</t>
  </si>
  <si>
    <t>Servicio de consultoria para la supervisión de la implementación de la Educación Sanitaria y Capacitación a JASS y ATM del Paquete 2 - 1 Proyecto de Agua Potable y Saneamiento en la Región de Junin:  Shevoja.</t>
  </si>
  <si>
    <t>Servicio de consultoria para la supervisión de la implementación de la  Educación Sanitaria y Gestión de Operación del Paquete 5 - 1 Proyecto de Agua Potable y Saneamiento en la Región de Puno: Tupac Amaru II.</t>
  </si>
  <si>
    <t>Servicio de consultoria para supervisión de la implementación de la Educación Sanitaria y Capacitación a JASS y ATM del Paquete 4 - 6 Proyectos de Agua Potable y Saneamiento en la Región de Ucayaly: Centro Poblado Esperanza, Caserio Virgen del Carmen, Santa Isabel de Bhuanisho, Caserio las Americas, Caserio Tierra Nueva y Esperanza de Panaillo.</t>
  </si>
  <si>
    <t>Servicio de consultoria para la Educación Sanitaria y Capacitación a JASS y ATM del Paquete 4 - 6 Proyectos de Agua Potable y Saneamiento en la Región de Ucayaly: Centro Poblado Esperanza, Caserio Virgen del Carmen, Santa Isabel de Bhuanisho, Caserio las Americas, Caserio Tierra Nueva y Esperanza de Panaillo.</t>
  </si>
  <si>
    <t xml:space="preserve">7. GASTOS OPERATIVOS DEL PROGRAMA   </t>
  </si>
  <si>
    <t>GO-001</t>
  </si>
  <si>
    <t>NE-Obras</t>
  </si>
  <si>
    <t>GO-002</t>
  </si>
  <si>
    <t>GO-003</t>
  </si>
  <si>
    <t>6. GESTION NUCLEO EJECUTORES</t>
  </si>
  <si>
    <t>Gestión Operativa de Nucleo Eejcutor proyectos Cajarmarca: El Convento, Suro Antivo y Shumaya.</t>
  </si>
  <si>
    <t>Gestión Operativa de Nucleo Eejcutor proyectos Junin: San Sebastian, Santa Martha, Campa Pauriali, Alto Huahuari y San José de Pauriali</t>
  </si>
  <si>
    <t>Servicios de consultoria para implmentar Educación Sanitaria y Capacitación a JASS y ATM en el  Nucleo Ejecutor: 5 Proyectos de Agua Potable y Saneamiento en la Región de Junin: San Sebastián, Santa Martha, Campa Pauriali, Alto Huahuari y San José Pauriali.</t>
  </si>
  <si>
    <t>GO-004</t>
  </si>
  <si>
    <t>GO-005</t>
  </si>
  <si>
    <t>Gestión Operativa de Nucleo Eejcutor proyectos San Martin: Urcopata y Machungo</t>
  </si>
  <si>
    <t>Servicios de consultoria para la supervisión de la implementación de la Educación Sanitaria y Capacitación a las JASS Y ATM del Nucleo Ejecutor: 2 Proyectos de Agua Potable y Saneamiento en la Región de San Martin: Urcopata y Machungo.</t>
  </si>
  <si>
    <t>CCNI</t>
  </si>
  <si>
    <t>Servicios de consultoria para implementar la Educación Sanitaria y Capacitación a las JASS Y ATM del Nucleo Ejecutor: 2 Proyectos de Agua Potable y Saneamiento en la Región de Ucayaly: San Pedro de Lagarto y Pampas Verdes.</t>
  </si>
  <si>
    <t>Gestión Operativa de Nucleo Ejecutor proyectos Ucayaly: San Pedro de Lagarto y Pampas Verdes.</t>
  </si>
  <si>
    <t>Gestión Operativa de Nucleo Ejecutor proyectos Amazonas: EL Triunfo, Selva Verde y Peña Blanca.</t>
  </si>
  <si>
    <t>Servicios de consultoria para implementar la Educación Sanitaria y Capacitación a las JASS Y ATM del Nucleo Ejecutor: 3 Proyectos de Agua Potable y Saneamiento en la Región de Amazonas: EL Triunfo, Selva Verde y Peña Blanca.</t>
  </si>
  <si>
    <t>Servicios de consultoria para la supervisión de la implementación de la Educación Sanitaria y Capacitación a las JASS Y ATM del Nucleo Ejecutor: 3 Proyectos de Agua Potable y Saneamiento en la Región de Amazonas: EL Triunfo, Selva Verde y Peña Blanca.</t>
  </si>
  <si>
    <t>Servicios de consultoria para la supervisión de la implementación de la  Educación Sanitaria y Capacitación a las JASS Y ATM del Nucleo Ejecutor: 2 Proyectos de Agua Potable y Saneamiento en la Región de Ucayaly: San Pedro de Lagarto y Pampas Verdes.</t>
  </si>
  <si>
    <t>Paquete 6 - 8 Proyectos de Agua Potable y Saneamiento  en la Región de Piura:  Trigal, San Martin de Pajonal, Succha, Sahuatija, Pirga, Monto Grande Alto, Tierra Negra y Cruz de Piedra.</t>
  </si>
  <si>
    <t>Servicios de consultoria para la supervisión de obras del Paquete 6 - 8 Proyectos de Agua Potable y Saneamiento  en la Región de Piura:  Trigal, San Martin de Pajonal, Succha, Sahuatija, Pirga, Monto Grande Alto, Tierra Negra y Cruz de Piedra.</t>
  </si>
  <si>
    <t>Paquete 1 - 11 Proyectos de Agua Potable y Saneamiento en la Región de Cajamarca: Cadmalca Alto, San Pablo, Bajo Chalamaca, Alto Cañafisto,  Buenos Aires, San Juan Pampa, Lanchepata, Santa Rosa del Tingo, Palma Conchud, Cadmalca Bajo y San Martin.</t>
  </si>
  <si>
    <t>Servicios de consultoria para la supervisión de obras del Paquete 1 - 11 Proyectos de Agua Potable y Saneamiento en la Región de Cajamarca: Cadmalca Alto, San Pablo, Bajo Chalamaca, Alto Cañafisto,  Buenos Aires, San Juan Pampa, Lanchepata, Santa Rosa del Tingo, Palma Conchud, Cadmalca Bajo y San Martin.</t>
  </si>
  <si>
    <t>Elaboración de manuales operativos para la asistencia técnica y monitoreo para Gobiernos Locales</t>
  </si>
  <si>
    <t>Contratación de firma consultora para el plan de comunicación y difusón</t>
  </si>
  <si>
    <t>Servicio de consultoria para la Educación Sanitaria y Capacitación a JASS y ATM del Paquete 5 - 1 Proyecto de Agua Potable y Saneamiento en la Región de Puno: Tupac Amaru II.</t>
  </si>
  <si>
    <t>Servicio de consultoria para implementar de la Educación Sanitaria y Capacitación a JASS y ATM en el Nucleo Ejecutor: 3 Proyectos de Agua y Sanaemiento de la Región de Cajamarca: El Convento, Suro Antivo y Shumaya.</t>
  </si>
  <si>
    <t>C-024</t>
  </si>
  <si>
    <t>C-025</t>
  </si>
  <si>
    <t>Servicio de consultoria para la Educación Sanitaria y Capacitación a JASS y ATM del Paquete 6 - 8 Proyectos de Agua Potable y Saneamiento  en la Región de Piura:  Trigal, San Martin de Pajonal, Succha, Sahuatija, Pirga, Mont3 Grande Alto, Tierra Negra y Cruz de Piedra.</t>
  </si>
  <si>
    <t>Servicio de consultoria para la supervisión de la Educación Sanitaria y Capacitación a JASS y ATM del Paquete 6 - 8 Proyectos de Agua Potable y Saneamiento  en la Región de Piura:  Trigal, San Martin de Pajonal, Succha, Sahuatija, Pirga, Monte Grande Alto,  Tierra Negra y Cruz de Piedra.</t>
  </si>
  <si>
    <t>Servicio de consultoria para la supervisión de la Educación Sanitaria y Capacitación a JASS y ATM del Paquete 2 - 2 Proyecto de Agua Potable y Saneamiento en la Región de San Martin: Vista Alegre, Nuevo Horizonte y Alto Cutervo.</t>
  </si>
  <si>
    <t>Servicio de consultoria para supervisión de la implementación de la Educación Sanitaria y Capacitación a JASS y ATM en el Nucleo Ejecutor: 3 Proyectos de Agua y Sanaemiento de la Región de Cajamarca: El Convento, Suro Antivo y Shumaya.</t>
  </si>
  <si>
    <t>Servicios de consultoria para la supervisión de obras Nucleo Ejecutor: 3 Proyectos de Agua Potable y Saneamiento en la Región de Amazonas: El Triunfo, Selva Verde y Peña Blanca</t>
  </si>
  <si>
    <t>Servicios de consultoria para supervisar la implementación de la Educación Sanitaria y Capacitación a JASS y ATM en el  Nucleo Ejecutor: 5 Proyectos de Agua Potable y Saneamiento en la Región de Junin: San Sebastián, Santa Martha, Campa Pauriali, Alto Huahuari y San José Pauriali.</t>
  </si>
  <si>
    <t>Elaboración de manuales operativos para la asistencia técnica y monitoreo para Gobiernos Regionales</t>
  </si>
  <si>
    <t>Especialista Adquisiciones</t>
  </si>
  <si>
    <t>Especialista en Gestión Social</t>
  </si>
  <si>
    <t>Especialista Institucional</t>
  </si>
  <si>
    <t>Servicios de consultoria para Educación Sanitaria y capactiación a JASS y ATM del Paquete 1 - 11 Proyectos de Agua Potable y Saneamiento en la Región de Cajamarca: Cadmalca Alto, San Pablo, Bajo Chalamaca, Alto Cañafisto,  Buenos Aires, San Juan Pampa, Lanchepata, Santa Rosa del Tingo, Palma Conchud y Cadmalca Bajo.</t>
  </si>
  <si>
    <t>Servicios de consultoria para supervisión de la implementación de la Educación Sanitaria y capacitación a JASS y ATM del Paquete 1 - 11 Proyectos de Agua Potable y Saneamiento en la Región de Cajamarca: Cadmalca Alto, San Pablo, Bajo Chalamaca, Alto Cañafisto,  Buenos Aires, San Juan Pampa, Lanchepata, Santa Rosa del Tingo, Palma Conchud y Cadmalca Bajo.</t>
  </si>
  <si>
    <t>Contratación de 2 Arqueologos para Monitoreo Arqueológico del Paquete 1 - 11 Proyectos de Agua Potable y Saneamiento en la Región de Cajamarca: Cadmalca Alto, San Pablo, Bajo Chalamaca, Alto Cañafisto,  Buenos Aires, San Juan Pampa, Lanchepata, Santa Rosa del Tingo, Palma Conchud, Cadmalca Bajo y San Martin.</t>
  </si>
  <si>
    <t>Servicio de consultoria para la Educación Sanitaria y Capacitación a JASS y ATM del Paquete 2 - 3 Proyecto de Agua Potable y Saneamiento en la Región de San Martin: Vista Alegre, Nuevo Horizonte y Alto Cutervo.</t>
  </si>
  <si>
    <t>Servicios de consultoria para supervisar la implementación de la Educación Sanitaria y Capacitación a las JASS Y ATM del Nucleo Ejecutor: 2 Proyectos de Agua Potable y Saneamiento en la Región de San Martin: Urcopata y Machungo.</t>
  </si>
  <si>
    <t>Contratación de 1 Arqueologo para Monitoreo Arqueológico del Paquete 4 - 6 Proyectos de Agua Potable y Saneamiento en la Región de Ucayaly: Centro Poblado Esperanza, Caserio Virgen del Carmen, Santa Isabel de Bhuanisho, Caserio las Americas, Caserio Tierra Nueva y Esperanza de Panaillo.</t>
  </si>
  <si>
    <t>Contratación de 1 Arqueologo para Monitoreo Arqueologico del Paquete 3 - 3 Proyectos de Agua Potable y Saneamiento  en la Región de San Martin: Vista Alegre, Nuevo Horizonte y Alto Cutervo.</t>
  </si>
  <si>
    <t>Contratación de 1 Arqueologo para Monitoreo Arqueológico del Paquete 5 - 1 Proyecto de Agua Potable y Saneamiento en la Región de Puno: Tupac Amaru II.</t>
  </si>
  <si>
    <t>Contratación de 2 Arqueologos para Monitoreo Arqueológico del Paquete 6 - 8 Proyectos de Agua Potable y Saneamiento  en la Región de Piura:  Trigal, San Martin de Pajonal, Succha, Sahuatija, Pirga, Monto Grande Alto, Tierra Negra y Cruz de Piedra.</t>
  </si>
  <si>
    <t>Contratación de 1 Arqueologo para Monitoreo Arqueológico - 5 Proyectos de Agua Potable y Saneamiento en la Región de Junin - Nucleo Ejecutor: San Sebastian, Santa Martha, Campa Pauriali, Alto Huahuari y San José de Pauriali.</t>
  </si>
  <si>
    <t>Contratación de 1 Arqueologo para Monitoreo Arqueológico - 3 Proyectos de Agua Potable y Saneamiento en la Región de Cajamarca - Nucleo Ejecutor: El Convento, Suro Antivo y Shumaya.</t>
  </si>
  <si>
    <t>Contratación de 1 Arqueologo para Monitoreo Arqueológico - 3 Proyectos de Agua Potable y Saneamiento en la Región de Amazonas - Nucleo Ejecutor: El Triunfo, Selva Verde y Peña Blanca</t>
  </si>
  <si>
    <t>Contratación de 1 Arqueologo para Monitoreo Arqueológico - 3 Proyectos de Agua Potable y Saneamiento en la Región de San Martin: Urcopata y Machungo</t>
  </si>
  <si>
    <t>Servicios de consultoria para la supervisión de obras del Nucleo Ejecutor: 2 Proyectos de Agua Potable y Saneamiento en la Región de San Martin: Urcopata y Machungo.</t>
  </si>
  <si>
    <t>C-002</t>
  </si>
  <si>
    <t>CI-019</t>
  </si>
  <si>
    <t>CI-020</t>
  </si>
  <si>
    <t>CI-021</t>
  </si>
  <si>
    <t>CI-022</t>
  </si>
  <si>
    <t>CI-023</t>
  </si>
  <si>
    <t>CI-024</t>
  </si>
  <si>
    <t>CI-025</t>
  </si>
  <si>
    <t>CI-026</t>
  </si>
  <si>
    <t>CI-027</t>
  </si>
  <si>
    <t>CI-028</t>
  </si>
  <si>
    <t>CI-029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</si>
</sst>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_-;\-* #,##0_-;_-* &quot;-&quot;_-;_-@_-"/>
    <numFmt numFmtId="165" formatCode="[$-409]d\-mmm\-yy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2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Border="0"/>
    <xf numFmtId="0" fontId="2" fillId="0" borderId="0" applyBorder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4" xfId="1" applyFont="1" applyBorder="1"/>
    <xf numFmtId="0" fontId="4" fillId="0" borderId="0" xfId="1" applyFont="1"/>
    <xf numFmtId="0" fontId="4" fillId="0" borderId="11" xfId="1" applyFont="1" applyBorder="1"/>
    <xf numFmtId="0" fontId="5" fillId="0" borderId="0" xfId="1" applyFont="1" applyBorder="1" applyAlignment="1">
      <alignment horizontal="center"/>
    </xf>
    <xf numFmtId="0" fontId="7" fillId="4" borderId="8" xfId="1" applyFont="1" applyFill="1" applyBorder="1" applyAlignment="1">
      <alignment horizontal="center" vertical="center" wrapText="1"/>
    </xf>
    <xf numFmtId="0" fontId="4" fillId="0" borderId="11" xfId="1" applyFont="1" applyFill="1" applyBorder="1"/>
    <xf numFmtId="0" fontId="4" fillId="0" borderId="0" xfId="1" applyFont="1" applyFill="1"/>
    <xf numFmtId="4" fontId="4" fillId="3" borderId="8" xfId="1" applyNumberFormat="1" applyFont="1" applyFill="1" applyBorder="1" applyAlignment="1">
      <alignment horizontal="center" wrapText="1"/>
    </xf>
    <xf numFmtId="165" fontId="4" fillId="3" borderId="8" xfId="1" applyNumberFormat="1" applyFont="1" applyFill="1" applyBorder="1" applyAlignment="1">
      <alignment horizontal="center" wrapText="1"/>
    </xf>
    <xf numFmtId="165" fontId="4" fillId="3" borderId="9" xfId="1" applyNumberFormat="1" applyFont="1" applyFill="1" applyBorder="1" applyAlignment="1">
      <alignment horizontal="center" wrapText="1"/>
    </xf>
    <xf numFmtId="0" fontId="4" fillId="0" borderId="2" xfId="1" applyFont="1" applyBorder="1" applyAlignment="1">
      <alignment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4" fontId="4" fillId="5" borderId="1" xfId="1" applyNumberFormat="1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>
      <alignment horizontal="right" vertical="center" wrapText="1"/>
    </xf>
    <xf numFmtId="0" fontId="4" fillId="5" borderId="28" xfId="1" applyFont="1" applyFill="1" applyBorder="1" applyAlignment="1">
      <alignment horizontal="center" vertical="top" wrapText="1"/>
    </xf>
    <xf numFmtId="0" fontId="5" fillId="5" borderId="14" xfId="1" applyFont="1" applyFill="1" applyBorder="1" applyAlignment="1">
      <alignment horizontal="right" vertical="top" wrapText="1"/>
    </xf>
    <xf numFmtId="3" fontId="5" fillId="5" borderId="13" xfId="1" applyNumberFormat="1" applyFont="1" applyFill="1" applyBorder="1" applyAlignment="1">
      <alignment horizontal="right" vertical="top" wrapText="1"/>
    </xf>
    <xf numFmtId="0" fontId="4" fillId="5" borderId="14" xfId="1" applyFont="1" applyFill="1" applyBorder="1" applyAlignment="1">
      <alignment horizontal="center" vertical="top" wrapText="1"/>
    </xf>
    <xf numFmtId="9" fontId="4" fillId="5" borderId="14" xfId="1" applyNumberFormat="1" applyFont="1" applyFill="1" applyBorder="1" applyAlignment="1">
      <alignment horizontal="center" vertical="top" wrapText="1"/>
    </xf>
    <xf numFmtId="17" fontId="5" fillId="5" borderId="14" xfId="1" applyNumberFormat="1" applyFont="1" applyFill="1" applyBorder="1" applyAlignment="1">
      <alignment horizontal="center" vertical="top" wrapText="1"/>
    </xf>
    <xf numFmtId="0" fontId="4" fillId="5" borderId="29" xfId="1" applyFont="1" applyFill="1" applyBorder="1" applyAlignment="1">
      <alignment horizontal="center" vertical="top" wrapText="1"/>
    </xf>
    <xf numFmtId="0" fontId="4" fillId="5" borderId="11" xfId="1" applyFont="1" applyFill="1" applyBorder="1" applyAlignment="1">
      <alignment horizontal="center" vertical="top" wrapText="1"/>
    </xf>
    <xf numFmtId="0" fontId="4" fillId="5" borderId="0" xfId="1" applyFont="1" applyFill="1" applyBorder="1" applyAlignment="1">
      <alignment vertical="top" wrapText="1"/>
    </xf>
    <xf numFmtId="4" fontId="4" fillId="5" borderId="0" xfId="1" applyNumberFormat="1" applyFont="1" applyFill="1" applyBorder="1" applyAlignment="1">
      <alignment horizontal="right" vertical="top" wrapText="1"/>
    </xf>
    <xf numFmtId="0" fontId="4" fillId="5" borderId="0" xfId="1" applyFont="1" applyFill="1" applyBorder="1" applyAlignment="1">
      <alignment horizontal="center" vertical="top" wrapText="1"/>
    </xf>
    <xf numFmtId="9" fontId="4" fillId="5" borderId="0" xfId="1" applyNumberFormat="1" applyFont="1" applyFill="1" applyBorder="1" applyAlignment="1">
      <alignment horizontal="center" vertical="top" wrapText="1"/>
    </xf>
    <xf numFmtId="17" fontId="5" fillId="5" borderId="0" xfId="1" applyNumberFormat="1" applyFont="1" applyFill="1" applyBorder="1" applyAlignment="1">
      <alignment horizontal="center" vertical="top" wrapText="1"/>
    </xf>
    <xf numFmtId="0" fontId="4" fillId="5" borderId="12" xfId="1" applyFont="1" applyFill="1" applyBorder="1" applyAlignment="1">
      <alignment horizontal="center" vertical="top" wrapText="1"/>
    </xf>
    <xf numFmtId="4" fontId="4" fillId="3" borderId="13" xfId="1" applyNumberFormat="1" applyFont="1" applyFill="1" applyBorder="1" applyAlignment="1">
      <alignment horizontal="center" wrapText="1"/>
    </xf>
    <xf numFmtId="165" fontId="4" fillId="3" borderId="13" xfId="1" applyNumberFormat="1" applyFont="1" applyFill="1" applyBorder="1" applyAlignment="1">
      <alignment horizontal="center" wrapText="1"/>
    </xf>
    <xf numFmtId="165" fontId="4" fillId="3" borderId="31" xfId="1" applyNumberFormat="1" applyFont="1" applyFill="1" applyBorder="1" applyAlignment="1">
      <alignment horizontal="center" wrapText="1"/>
    </xf>
    <xf numFmtId="0" fontId="4" fillId="0" borderId="0" xfId="1" applyFont="1" applyBorder="1"/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/>
    <xf numFmtId="4" fontId="4" fillId="5" borderId="3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vertical="center"/>
    </xf>
    <xf numFmtId="9" fontId="4" fillId="5" borderId="14" xfId="2" applyFont="1" applyFill="1" applyBorder="1" applyAlignment="1">
      <alignment horizontal="center" vertical="top" wrapText="1"/>
    </xf>
    <xf numFmtId="0" fontId="4" fillId="0" borderId="16" xfId="1" applyFont="1" applyBorder="1" applyAlignment="1">
      <alignment vertical="center" wrapText="1"/>
    </xf>
    <xf numFmtId="4" fontId="4" fillId="0" borderId="15" xfId="1" applyNumberFormat="1" applyFont="1" applyFill="1" applyBorder="1" applyAlignment="1">
      <alignment horizontal="center" vertical="center" wrapText="1"/>
    </xf>
    <xf numFmtId="9" fontId="4" fillId="0" borderId="15" xfId="2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4" fontId="4" fillId="5" borderId="14" xfId="1" applyNumberFormat="1" applyFont="1" applyFill="1" applyBorder="1" applyAlignment="1">
      <alignment horizontal="center" vertical="top" wrapText="1"/>
    </xf>
    <xf numFmtId="3" fontId="5" fillId="5" borderId="10" xfId="1" applyNumberFormat="1" applyFont="1" applyFill="1" applyBorder="1" applyAlignment="1">
      <alignment horizontal="right" vertical="top" wrapText="1"/>
    </xf>
    <xf numFmtId="0" fontId="4" fillId="5" borderId="35" xfId="1" applyFont="1" applyFill="1" applyBorder="1" applyAlignment="1">
      <alignment horizontal="center" vertical="top" wrapText="1"/>
    </xf>
    <xf numFmtId="9" fontId="4" fillId="5" borderId="35" xfId="1" applyNumberFormat="1" applyFont="1" applyFill="1" applyBorder="1" applyAlignment="1">
      <alignment horizontal="center" vertical="top" wrapText="1"/>
    </xf>
    <xf numFmtId="17" fontId="5" fillId="5" borderId="35" xfId="1" applyNumberFormat="1" applyFont="1" applyFill="1" applyBorder="1" applyAlignment="1">
      <alignment horizontal="center" vertical="top" wrapText="1"/>
    </xf>
    <xf numFmtId="0" fontId="4" fillId="5" borderId="36" xfId="1" applyFont="1" applyFill="1" applyBorder="1" applyAlignment="1">
      <alignment horizontal="center" vertical="top" wrapText="1"/>
    </xf>
    <xf numFmtId="0" fontId="4" fillId="5" borderId="0" xfId="1" applyFont="1" applyFill="1" applyBorder="1" applyAlignment="1">
      <alignment horizontal="center" vertical="center"/>
    </xf>
    <xf numFmtId="0" fontId="5" fillId="5" borderId="18" xfId="1" applyFont="1" applyFill="1" applyBorder="1" applyAlignment="1">
      <alignment vertical="center"/>
    </xf>
    <xf numFmtId="3" fontId="5" fillId="5" borderId="19" xfId="1" applyNumberFormat="1" applyFont="1" applyFill="1" applyBorder="1" applyAlignment="1">
      <alignment horizontal="right" vertical="center"/>
    </xf>
    <xf numFmtId="3" fontId="4" fillId="5" borderId="0" xfId="1" applyNumberFormat="1" applyFont="1" applyFill="1" applyBorder="1" applyAlignment="1">
      <alignment horizontal="center" vertical="center"/>
    </xf>
    <xf numFmtId="41" fontId="9" fillId="5" borderId="0" xfId="3" applyFont="1" applyFill="1" applyBorder="1" applyAlignment="1">
      <alignment horizontal="center" vertical="center"/>
    </xf>
    <xf numFmtId="17" fontId="5" fillId="5" borderId="0" xfId="1" applyNumberFormat="1" applyFont="1" applyFill="1" applyBorder="1" applyAlignment="1">
      <alignment horizontal="center" vertical="center"/>
    </xf>
    <xf numFmtId="41" fontId="4" fillId="5" borderId="0" xfId="1" applyNumberFormat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4" fillId="0" borderId="20" xfId="1" applyFont="1" applyBorder="1"/>
    <xf numFmtId="0" fontId="4" fillId="0" borderId="21" xfId="1" applyFont="1" applyBorder="1"/>
    <xf numFmtId="0" fontId="4" fillId="0" borderId="2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8" fillId="4" borderId="25" xfId="1" applyFont="1" applyFill="1" applyBorder="1" applyAlignment="1">
      <alignment horizontal="center" vertical="center" wrapText="1"/>
    </xf>
    <xf numFmtId="3" fontId="4" fillId="5" borderId="0" xfId="1" applyNumberFormat="1" applyFont="1" applyFill="1" applyBorder="1" applyAlignment="1">
      <alignment horizontal="right" vertical="top" wrapText="1"/>
    </xf>
    <xf numFmtId="9" fontId="4" fillId="0" borderId="2" xfId="2" applyFont="1" applyBorder="1" applyAlignment="1">
      <alignment vertical="center" wrapText="1"/>
    </xf>
    <xf numFmtId="9" fontId="4" fillId="5" borderId="1" xfId="2" applyFont="1" applyFill="1" applyBorder="1" applyAlignment="1">
      <alignment horizontal="center" vertical="center" wrapText="1"/>
    </xf>
    <xf numFmtId="17" fontId="4" fillId="5" borderId="3" xfId="1" applyNumberFormat="1" applyFont="1" applyFill="1" applyBorder="1" applyAlignment="1">
      <alignment horizontal="center" vertical="center" wrapText="1"/>
    </xf>
    <xf numFmtId="10" fontId="4" fillId="0" borderId="3" xfId="2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17" fontId="4" fillId="5" borderId="1" xfId="1" applyNumberFormat="1" applyFont="1" applyFill="1" applyBorder="1" applyAlignment="1">
      <alignment horizontal="center" vertical="center"/>
    </xf>
    <xf numFmtId="0" fontId="4" fillId="5" borderId="27" xfId="1" applyFont="1" applyFill="1" applyBorder="1" applyAlignment="1">
      <alignment horizontal="center" vertical="center" wrapText="1"/>
    </xf>
    <xf numFmtId="3" fontId="4" fillId="5" borderId="3" xfId="1" applyNumberFormat="1" applyFont="1" applyFill="1" applyBorder="1" applyAlignment="1">
      <alignment horizontal="right" vertical="center" wrapText="1"/>
    </xf>
    <xf numFmtId="0" fontId="4" fillId="5" borderId="26" xfId="1" applyFont="1" applyFill="1" applyBorder="1" applyAlignment="1">
      <alignment horizontal="center" vertical="center" wrapText="1"/>
    </xf>
    <xf numFmtId="0" fontId="4" fillId="5" borderId="11" xfId="1" applyFont="1" applyFill="1" applyBorder="1" applyAlignment="1">
      <alignment vertical="center"/>
    </xf>
    <xf numFmtId="0" fontId="4" fillId="5" borderId="2" xfId="1" applyFont="1" applyFill="1" applyBorder="1" applyAlignment="1">
      <alignment vertical="center" wrapText="1"/>
    </xf>
    <xf numFmtId="0" fontId="4" fillId="5" borderId="0" xfId="1" applyFont="1" applyFill="1" applyAlignment="1">
      <alignment vertical="center"/>
    </xf>
    <xf numFmtId="4" fontId="4" fillId="5" borderId="0" xfId="1" applyNumberFormat="1" applyFont="1" applyFill="1" applyAlignment="1">
      <alignment vertical="center"/>
    </xf>
    <xf numFmtId="9" fontId="4" fillId="0" borderId="3" xfId="2" applyNumberFormat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left"/>
    </xf>
    <xf numFmtId="0" fontId="5" fillId="3" borderId="13" xfId="1" applyFont="1" applyFill="1" applyBorder="1" applyAlignment="1">
      <alignment horizontal="left"/>
    </xf>
    <xf numFmtId="0" fontId="5" fillId="5" borderId="33" xfId="1" applyFont="1" applyFill="1" applyBorder="1" applyAlignment="1">
      <alignment horizontal="right" vertical="top" wrapText="1"/>
    </xf>
    <xf numFmtId="0" fontId="5" fillId="5" borderId="34" xfId="1" applyFont="1" applyFill="1" applyBorder="1" applyAlignment="1">
      <alignment horizontal="right" vertical="top" wrapText="1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7" fillId="4" borderId="8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0" fontId="5" fillId="5" borderId="28" xfId="1" applyFont="1" applyFill="1" applyBorder="1" applyAlignment="1">
      <alignment horizontal="right" vertical="top" wrapText="1"/>
    </xf>
    <xf numFmtId="0" fontId="5" fillId="5" borderId="17" xfId="1" applyFont="1" applyFill="1" applyBorder="1" applyAlignment="1">
      <alignment horizontal="right" vertical="top" wrapText="1"/>
    </xf>
    <xf numFmtId="0" fontId="4" fillId="0" borderId="0" xfId="1" applyFont="1" applyBorder="1" applyAlignment="1">
      <alignment vertical="top" wrapText="1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4" fontId="7" fillId="4" borderId="8" xfId="1" applyNumberFormat="1" applyFont="1" applyFill="1" applyBorder="1" applyAlignment="1">
      <alignment horizontal="center" vertical="center" wrapText="1"/>
    </xf>
    <xf numFmtId="4" fontId="7" fillId="4" borderId="23" xfId="1" applyNumberFormat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24" xfId="1" applyFont="1" applyFill="1" applyBorder="1" applyAlignment="1">
      <alignment horizontal="center" vertical="center" wrapText="1"/>
    </xf>
  </cellXfs>
  <cellStyles count="5">
    <cellStyle name="Comma [0]" xfId="3" builtinId="6"/>
    <cellStyle name="Millares [0] 2" xfId="4" xr:uid="{00000000-0005-0000-0000-000001000000}"/>
    <cellStyle name="Normal" xfId="0" builtinId="0"/>
    <cellStyle name="Normal 2" xfId="1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/Desktop/Patricia_160624/PERU_PNSR_PEL1226_Anexos/Mision%20de%20Analisis/Versi&#243;n%20ajustada_170920/Cuadro%20de%20Desembolso%20PE-L1226_170920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1"/>
      <sheetName val="Resumen C2"/>
      <sheetName val="C1_Contrata"/>
      <sheetName val="C1_Nucleo Ejecutores"/>
      <sheetName val="Administración_ME_Auditoria"/>
      <sheetName val="Costos RRHH"/>
      <sheetName val="Datos de los PIPS"/>
      <sheetName val="C2_Gob Regionales"/>
      <sheetName val="C2_Gob Locales"/>
      <sheetName val="C2-Equi JASS"/>
      <sheetName val="C2-Super Sostenib"/>
      <sheetName val="C2-Comunicacion"/>
      <sheetName val="C2 - PNSR"/>
      <sheetName val="C2-Oper Asistida"/>
    </sheetNames>
    <sheetDataSet>
      <sheetData sheetId="0"/>
      <sheetData sheetId="1"/>
      <sheetData sheetId="2"/>
      <sheetData sheetId="3">
        <row r="11">
          <cell r="L11">
            <v>289776.00624218502</v>
          </cell>
          <cell r="M11">
            <v>63609.367223894267</v>
          </cell>
          <cell r="N11">
            <v>405588.42558031506</v>
          </cell>
          <cell r="O11">
            <v>89031.605615191118</v>
          </cell>
          <cell r="P11">
            <v>237089.45965269679</v>
          </cell>
          <cell r="Q11">
            <v>52044.027728640758</v>
          </cell>
          <cell r="R11">
            <v>331845.07547480322</v>
          </cell>
          <cell r="S11">
            <v>72844.040957883641</v>
          </cell>
        </row>
        <row r="12">
          <cell r="L12">
            <v>206425.45572214556</v>
          </cell>
          <cell r="M12">
            <v>45312.904914617313</v>
          </cell>
          <cell r="N12">
            <v>200971.82874304563</v>
          </cell>
          <cell r="O12">
            <v>44115.767285058791</v>
          </cell>
          <cell r="P12">
            <v>206425.45572214556</v>
          </cell>
          <cell r="Q12">
            <v>45312.904914617313</v>
          </cell>
          <cell r="R12">
            <v>200971.82874304563</v>
          </cell>
          <cell r="S12">
            <v>44115.767285058791</v>
          </cell>
        </row>
        <row r="13">
          <cell r="L13">
            <v>367239.52126726299</v>
          </cell>
          <cell r="M13">
            <v>80613.553448911392</v>
          </cell>
          <cell r="N13">
            <v>501910.81903273694</v>
          </cell>
          <cell r="O13">
            <v>110175.5456413325</v>
          </cell>
          <cell r="P13">
            <v>367239.52126726299</v>
          </cell>
          <cell r="Q13">
            <v>80613.553448911392</v>
          </cell>
          <cell r="R13">
            <v>501910.81903273694</v>
          </cell>
          <cell r="S13">
            <v>110175.5456413325</v>
          </cell>
        </row>
        <row r="14">
          <cell r="L14">
            <v>211498.74308630358</v>
          </cell>
          <cell r="M14">
            <v>46426.553360408099</v>
          </cell>
          <cell r="N14">
            <v>359569.23661369644</v>
          </cell>
          <cell r="O14">
            <v>78929.832427396774</v>
          </cell>
          <cell r="P14">
            <v>211498.74308630358</v>
          </cell>
          <cell r="Q14">
            <v>46426.553360408099</v>
          </cell>
          <cell r="R14">
            <v>359569.23661369644</v>
          </cell>
          <cell r="S14">
            <v>78929.832427396774</v>
          </cell>
        </row>
        <row r="15">
          <cell r="L15">
            <v>173457.53114457996</v>
          </cell>
          <cell r="M15">
            <v>38076.043421980961</v>
          </cell>
          <cell r="N15">
            <v>307399.00574488135</v>
          </cell>
          <cell r="O15">
            <v>67477.830529364204</v>
          </cell>
          <cell r="P15">
            <v>173457.53114457996</v>
          </cell>
          <cell r="Q15">
            <v>38076.043421980961</v>
          </cell>
          <cell r="R15">
            <v>307399.00574488135</v>
          </cell>
          <cell r="S15">
            <v>67477.830529364204</v>
          </cell>
        </row>
        <row r="16">
          <cell r="L16">
            <v>252299.58647072935</v>
          </cell>
          <cell r="M16">
            <v>55382.836054550346</v>
          </cell>
          <cell r="N16">
            <v>287009.30666666129</v>
          </cell>
          <cell r="O16">
            <v>63002.042926828086</v>
          </cell>
          <cell r="P16">
            <v>252299.58647072935</v>
          </cell>
          <cell r="Q16">
            <v>55382.836054550346</v>
          </cell>
          <cell r="R16">
            <v>287009.30666666129</v>
          </cell>
          <cell r="S16">
            <v>63002.042926828086</v>
          </cell>
        </row>
        <row r="17">
          <cell r="L17">
            <v>183746.56059142447</v>
          </cell>
          <cell r="M17">
            <v>40334.610861532201</v>
          </cell>
          <cell r="N17">
            <v>296097.40385857556</v>
          </cell>
          <cell r="O17">
            <v>64996.991090906828</v>
          </cell>
          <cell r="P17">
            <v>183746.56059142447</v>
          </cell>
          <cell r="Q17">
            <v>40334.610861532201</v>
          </cell>
          <cell r="R17">
            <v>296097.40385857556</v>
          </cell>
          <cell r="S17">
            <v>64996.991090906828</v>
          </cell>
        </row>
        <row r="18">
          <cell r="L18">
            <v>358081.34043638816</v>
          </cell>
          <cell r="M18">
            <v>78603.22107140228</v>
          </cell>
          <cell r="N18">
            <v>317513.2703640993</v>
          </cell>
          <cell r="O18">
            <v>69698.034957973025</v>
          </cell>
          <cell r="P18">
            <v>358081.34043638816</v>
          </cell>
          <cell r="Q18">
            <v>78603.22107140228</v>
          </cell>
          <cell r="R18">
            <v>317513.2703640993</v>
          </cell>
          <cell r="S18">
            <v>69698.034957973025</v>
          </cell>
        </row>
        <row r="19">
          <cell r="L19">
            <v>176742.52070181345</v>
          </cell>
          <cell r="M19">
            <v>38797.138690641972</v>
          </cell>
          <cell r="N19">
            <v>192256.07605413831</v>
          </cell>
          <cell r="O19">
            <v>42202.553280176704</v>
          </cell>
          <cell r="P19">
            <v>176742.52070181345</v>
          </cell>
          <cell r="Q19">
            <v>38797.138690641972</v>
          </cell>
          <cell r="R19">
            <v>192256.07605413831</v>
          </cell>
          <cell r="S19">
            <v>42202.553280176704</v>
          </cell>
        </row>
        <row r="20">
          <cell r="L20">
            <v>243594.55084969473</v>
          </cell>
          <cell r="M20">
            <v>53471.974576762259</v>
          </cell>
          <cell r="N20">
            <v>297710.19002530532</v>
          </cell>
          <cell r="O20">
            <v>65351.017322627995</v>
          </cell>
          <cell r="P20">
            <v>243594.55084969473</v>
          </cell>
          <cell r="Q20">
            <v>53471.974576762259</v>
          </cell>
          <cell r="R20">
            <v>297710.19002530532</v>
          </cell>
          <cell r="S20">
            <v>65351.017322627995</v>
          </cell>
        </row>
        <row r="21">
          <cell r="L21">
            <v>154613.46528415033</v>
          </cell>
          <cell r="M21">
            <v>33939.541159935434</v>
          </cell>
          <cell r="N21">
            <v>247435.23346584971</v>
          </cell>
          <cell r="O21">
            <v>54315.051248601158</v>
          </cell>
          <cell r="P21">
            <v>154613.46528415033</v>
          </cell>
          <cell r="Q21">
            <v>33939.541159935434</v>
          </cell>
          <cell r="R21">
            <v>247435.23346584971</v>
          </cell>
          <cell r="S21">
            <v>54315.051248601158</v>
          </cell>
        </row>
        <row r="22">
          <cell r="L22">
            <v>211175.6700785612</v>
          </cell>
          <cell r="M22">
            <v>46355.634895293922</v>
          </cell>
          <cell r="N22">
            <v>396072.87077143887</v>
          </cell>
          <cell r="O22">
            <v>86942.825291291461</v>
          </cell>
          <cell r="P22">
            <v>211175.6700785612</v>
          </cell>
          <cell r="Q22">
            <v>46355.634895293922</v>
          </cell>
          <cell r="R22">
            <v>396072.87077143887</v>
          </cell>
          <cell r="S22">
            <v>86942.825291291461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1"/>
  <sheetViews>
    <sheetView tabSelected="1" topLeftCell="B1" zoomScale="95" zoomScaleNormal="95" workbookViewId="0">
      <selection activeCell="B88" sqref="B88"/>
    </sheetView>
  </sheetViews>
  <sheetFormatPr defaultColWidth="11.42578125" defaultRowHeight="12.75" x14ac:dyDescent="0.2"/>
  <cols>
    <col min="1" max="1" width="2.28515625" style="2" customWidth="1"/>
    <col min="2" max="2" width="11.7109375" style="2" customWidth="1"/>
    <col min="3" max="3" width="89.5703125" style="2" customWidth="1"/>
    <col min="4" max="4" width="14.85546875" style="2" customWidth="1"/>
    <col min="5" max="5" width="14.42578125" style="63" bestFit="1" customWidth="1"/>
    <col min="6" max="6" width="13.140625" style="2" customWidth="1"/>
    <col min="7" max="7" width="12.85546875" style="2" bestFit="1" customWidth="1"/>
    <col min="8" max="8" width="11.85546875" style="2" bestFit="1" customWidth="1"/>
    <col min="9" max="9" width="11" style="2" customWidth="1"/>
    <col min="10" max="10" width="10.85546875" style="2" customWidth="1"/>
    <col min="11" max="11" width="18.5703125" style="2" customWidth="1"/>
    <col min="12" max="12" width="11.42578125" style="2"/>
    <col min="13" max="13" width="25" style="2" customWidth="1"/>
    <col min="14" max="16384" width="11.42578125" style="2"/>
  </cols>
  <sheetData>
    <row r="1" spans="1:11" ht="10.5" customHeight="1" x14ac:dyDescent="0.2">
      <c r="A1" s="1"/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x14ac:dyDescent="0.2">
      <c r="A2" s="3"/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x14ac:dyDescent="0.2">
      <c r="A3" s="3"/>
      <c r="B3" s="84" t="s">
        <v>56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ht="11.25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 thickBot="1" x14ac:dyDescent="0.25">
      <c r="A5" s="3"/>
      <c r="B5" s="93" t="s">
        <v>9</v>
      </c>
      <c r="C5" s="94"/>
      <c r="D5" s="94"/>
      <c r="E5" s="94"/>
      <c r="F5" s="94"/>
      <c r="G5" s="94"/>
      <c r="H5" s="94"/>
      <c r="I5" s="94"/>
      <c r="J5" s="94"/>
      <c r="K5" s="95"/>
    </row>
    <row r="6" spans="1:11" ht="35.25" customHeight="1" x14ac:dyDescent="0.2">
      <c r="A6" s="3"/>
      <c r="B6" s="96" t="s">
        <v>10</v>
      </c>
      <c r="C6" s="87" t="s">
        <v>11</v>
      </c>
      <c r="D6" s="99" t="s">
        <v>12</v>
      </c>
      <c r="E6" s="87" t="s">
        <v>13</v>
      </c>
      <c r="F6" s="87" t="s">
        <v>14</v>
      </c>
      <c r="G6" s="5" t="s">
        <v>15</v>
      </c>
      <c r="H6" s="87" t="s">
        <v>16</v>
      </c>
      <c r="I6" s="87" t="s">
        <v>17</v>
      </c>
      <c r="J6" s="87"/>
      <c r="K6" s="101" t="s">
        <v>18</v>
      </c>
    </row>
    <row r="7" spans="1:11" ht="35.25" customHeight="1" thickBot="1" x14ac:dyDescent="0.25">
      <c r="A7" s="3"/>
      <c r="B7" s="97"/>
      <c r="C7" s="98"/>
      <c r="D7" s="100"/>
      <c r="E7" s="98"/>
      <c r="F7" s="98"/>
      <c r="G7" s="64" t="s">
        <v>0</v>
      </c>
      <c r="H7" s="98"/>
      <c r="I7" s="64" t="s">
        <v>1</v>
      </c>
      <c r="J7" s="64" t="s">
        <v>2</v>
      </c>
      <c r="K7" s="102"/>
    </row>
    <row r="8" spans="1:11" ht="15.75" customHeight="1" x14ac:dyDescent="0.2">
      <c r="A8" s="3"/>
      <c r="B8" s="88" t="s">
        <v>3</v>
      </c>
      <c r="C8" s="89"/>
      <c r="D8" s="8"/>
      <c r="E8" s="9"/>
      <c r="F8" s="9"/>
      <c r="G8" s="9"/>
      <c r="H8" s="9"/>
      <c r="I8" s="9"/>
      <c r="J8" s="9"/>
      <c r="K8" s="10"/>
    </row>
    <row r="9" spans="1:11" s="7" customFormat="1" x14ac:dyDescent="0.2">
      <c r="A9" s="6"/>
      <c r="B9" s="19"/>
      <c r="C9" s="20" t="s">
        <v>19</v>
      </c>
      <c r="D9" s="21">
        <v>0</v>
      </c>
      <c r="E9" s="22"/>
      <c r="F9" s="22"/>
      <c r="G9" s="23"/>
      <c r="H9" s="22"/>
      <c r="I9" s="24"/>
      <c r="J9" s="24"/>
      <c r="K9" s="25"/>
    </row>
    <row r="10" spans="1:11" s="7" customFormat="1" ht="5.25" customHeight="1" x14ac:dyDescent="0.2">
      <c r="A10" s="6"/>
      <c r="B10" s="26"/>
      <c r="C10" s="27"/>
      <c r="D10" s="28"/>
      <c r="E10" s="29"/>
      <c r="F10" s="29"/>
      <c r="G10" s="30"/>
      <c r="H10" s="29"/>
      <c r="I10" s="31"/>
      <c r="J10" s="31"/>
      <c r="K10" s="32"/>
    </row>
    <row r="11" spans="1:11" s="36" customFormat="1" ht="15.75" customHeight="1" x14ac:dyDescent="0.2">
      <c r="A11" s="3"/>
      <c r="B11" s="80" t="s">
        <v>4</v>
      </c>
      <c r="C11" s="81"/>
      <c r="D11" s="33"/>
      <c r="E11" s="34"/>
      <c r="F11" s="34"/>
      <c r="G11" s="34"/>
      <c r="H11" s="34"/>
      <c r="I11" s="34"/>
      <c r="J11" s="34"/>
      <c r="K11" s="35"/>
    </row>
    <row r="12" spans="1:11" s="37" customFormat="1" ht="46.5" customHeight="1" x14ac:dyDescent="0.2">
      <c r="A12" s="15"/>
      <c r="B12" s="74" t="s">
        <v>33</v>
      </c>
      <c r="C12" s="11" t="s">
        <v>160</v>
      </c>
      <c r="D12" s="12">
        <f>SUM([1]C1_Contrata!$L$11:$S$21)</f>
        <v>14555417.389264587</v>
      </c>
      <c r="E12" s="13" t="s">
        <v>25</v>
      </c>
      <c r="F12" s="13" t="s">
        <v>30</v>
      </c>
      <c r="G12" s="69">
        <v>0.82</v>
      </c>
      <c r="H12" s="17" t="s">
        <v>7</v>
      </c>
      <c r="I12" s="68">
        <v>43191</v>
      </c>
      <c r="J12" s="68">
        <v>43739</v>
      </c>
      <c r="K12" s="14" t="s">
        <v>8</v>
      </c>
    </row>
    <row r="13" spans="1:11" s="37" customFormat="1" ht="24.75" customHeight="1" x14ac:dyDescent="0.2">
      <c r="A13" s="15"/>
      <c r="B13" s="74" t="s">
        <v>34</v>
      </c>
      <c r="C13" s="11" t="s">
        <v>122</v>
      </c>
      <c r="D13" s="12">
        <f>SUM([1]C1_Contrata!$L$22:$S$22)</f>
        <v>1481094.0020731711</v>
      </c>
      <c r="E13" s="13" t="s">
        <v>28</v>
      </c>
      <c r="F13" s="13" t="s">
        <v>30</v>
      </c>
      <c r="G13" s="69">
        <v>0.82</v>
      </c>
      <c r="H13" s="17" t="s">
        <v>7</v>
      </c>
      <c r="I13" s="68">
        <v>43160</v>
      </c>
      <c r="J13" s="68">
        <v>43647</v>
      </c>
      <c r="K13" s="14" t="s">
        <v>8</v>
      </c>
    </row>
    <row r="14" spans="1:11" s="37" customFormat="1" ht="25.5" customHeight="1" x14ac:dyDescent="0.2">
      <c r="A14" s="15"/>
      <c r="B14" s="74" t="s">
        <v>35</v>
      </c>
      <c r="C14" s="11" t="s">
        <v>58</v>
      </c>
      <c r="D14" s="12">
        <v>2892112</v>
      </c>
      <c r="E14" s="13" t="s">
        <v>28</v>
      </c>
      <c r="F14" s="13" t="s">
        <v>30</v>
      </c>
      <c r="G14" s="69">
        <v>0.82</v>
      </c>
      <c r="H14" s="17" t="s">
        <v>7</v>
      </c>
      <c r="I14" s="68">
        <v>43191</v>
      </c>
      <c r="J14" s="68">
        <v>43831</v>
      </c>
      <c r="K14" s="14" t="s">
        <v>8</v>
      </c>
    </row>
    <row r="15" spans="1:11" s="37" customFormat="1" ht="37.5" customHeight="1" x14ac:dyDescent="0.2">
      <c r="A15" s="15"/>
      <c r="B15" s="74" t="s">
        <v>36</v>
      </c>
      <c r="C15" s="66" t="s">
        <v>91</v>
      </c>
      <c r="D15" s="12">
        <v>7478393</v>
      </c>
      <c r="E15" s="13" t="s">
        <v>25</v>
      </c>
      <c r="F15" s="13" t="s">
        <v>30</v>
      </c>
      <c r="G15" s="69">
        <v>0.82</v>
      </c>
      <c r="H15" s="17" t="s">
        <v>7</v>
      </c>
      <c r="I15" s="68">
        <v>43160</v>
      </c>
      <c r="J15" s="68">
        <v>43831</v>
      </c>
      <c r="K15" s="14" t="s">
        <v>8</v>
      </c>
    </row>
    <row r="16" spans="1:11" s="37" customFormat="1" ht="25.5" customHeight="1" x14ac:dyDescent="0.2">
      <c r="A16" s="15"/>
      <c r="B16" s="74" t="s">
        <v>37</v>
      </c>
      <c r="C16" s="66" t="s">
        <v>123</v>
      </c>
      <c r="D16" s="12">
        <v>1834931</v>
      </c>
      <c r="E16" s="13" t="s">
        <v>28</v>
      </c>
      <c r="F16" s="13" t="s">
        <v>30</v>
      </c>
      <c r="G16" s="69">
        <v>0.82</v>
      </c>
      <c r="H16" s="17" t="s">
        <v>7</v>
      </c>
      <c r="I16" s="68">
        <v>43160</v>
      </c>
      <c r="J16" s="68">
        <v>43709</v>
      </c>
      <c r="K16" s="14" t="s">
        <v>8</v>
      </c>
    </row>
    <row r="17" spans="1:13" s="37" customFormat="1" ht="25.5" x14ac:dyDescent="0.2">
      <c r="A17" s="15"/>
      <c r="B17" s="74" t="s">
        <v>48</v>
      </c>
      <c r="C17" s="11" t="s">
        <v>158</v>
      </c>
      <c r="D17" s="12">
        <v>8338866</v>
      </c>
      <c r="E17" s="13" t="s">
        <v>25</v>
      </c>
      <c r="F17" s="13" t="s">
        <v>30</v>
      </c>
      <c r="G17" s="69">
        <v>0.82</v>
      </c>
      <c r="H17" s="17" t="s">
        <v>7</v>
      </c>
      <c r="I17" s="68">
        <v>43191</v>
      </c>
      <c r="J17" s="68">
        <v>43831</v>
      </c>
      <c r="K17" s="14" t="s">
        <v>8</v>
      </c>
    </row>
    <row r="18" spans="1:13" s="38" customFormat="1" x14ac:dyDescent="0.2">
      <c r="A18" s="6"/>
      <c r="B18" s="19"/>
      <c r="C18" s="20" t="s">
        <v>20</v>
      </c>
      <c r="D18" s="21">
        <f>SUM(D12:D17)</f>
        <v>36580813.39133776</v>
      </c>
      <c r="E18" s="22"/>
      <c r="F18" s="22"/>
      <c r="G18" s="23"/>
      <c r="H18" s="22"/>
      <c r="I18" s="24"/>
      <c r="J18" s="24"/>
      <c r="K18" s="25"/>
    </row>
    <row r="19" spans="1:13" s="38" customFormat="1" ht="4.5" customHeight="1" x14ac:dyDescent="0.2">
      <c r="A19" s="6"/>
      <c r="B19" s="26"/>
      <c r="C19" s="27"/>
      <c r="D19" s="28"/>
      <c r="E19" s="29"/>
      <c r="F19" s="29"/>
      <c r="G19" s="30"/>
      <c r="H19" s="29"/>
      <c r="I19" s="31"/>
      <c r="J19" s="31"/>
      <c r="K19" s="32"/>
    </row>
    <row r="20" spans="1:13" ht="15.75" customHeight="1" x14ac:dyDescent="0.2">
      <c r="A20" s="3"/>
      <c r="B20" s="80" t="s">
        <v>27</v>
      </c>
      <c r="C20" s="81"/>
      <c r="D20" s="33"/>
      <c r="E20" s="34"/>
      <c r="F20" s="34"/>
      <c r="G20" s="34"/>
      <c r="H20" s="34"/>
      <c r="I20" s="34"/>
      <c r="J20" s="34"/>
      <c r="K20" s="35"/>
    </row>
    <row r="21" spans="1:13" s="7" customFormat="1" x14ac:dyDescent="0.2">
      <c r="A21" s="6"/>
      <c r="B21" s="90" t="s">
        <v>21</v>
      </c>
      <c r="C21" s="91"/>
      <c r="D21" s="21">
        <v>0</v>
      </c>
      <c r="E21" s="22"/>
      <c r="F21" s="22"/>
      <c r="G21" s="41"/>
      <c r="H21" s="22"/>
      <c r="I21" s="24"/>
      <c r="J21" s="24"/>
      <c r="K21" s="25"/>
    </row>
    <row r="22" spans="1:13" s="38" customFormat="1" ht="4.5" customHeight="1" x14ac:dyDescent="0.2">
      <c r="A22" s="6"/>
      <c r="B22" s="26"/>
      <c r="C22" s="27"/>
      <c r="D22" s="28"/>
      <c r="E22" s="29"/>
      <c r="F22" s="29"/>
      <c r="G22" s="30"/>
      <c r="H22" s="29"/>
      <c r="I22" s="31"/>
      <c r="J22" s="31"/>
      <c r="K22" s="32"/>
    </row>
    <row r="23" spans="1:13" ht="15.75" customHeight="1" x14ac:dyDescent="0.2">
      <c r="A23" s="3"/>
      <c r="B23" s="80" t="s">
        <v>5</v>
      </c>
      <c r="C23" s="81"/>
      <c r="D23" s="33"/>
      <c r="E23" s="34"/>
      <c r="F23" s="34"/>
      <c r="G23" s="34"/>
      <c r="H23" s="34"/>
      <c r="I23" s="34"/>
      <c r="J23" s="34"/>
      <c r="K23" s="35"/>
    </row>
    <row r="24" spans="1:13" s="16" customFormat="1" ht="53.25" customHeight="1" x14ac:dyDescent="0.2">
      <c r="A24" s="15"/>
      <c r="B24" s="74" t="s">
        <v>38</v>
      </c>
      <c r="C24" s="42" t="s">
        <v>161</v>
      </c>
      <c r="D24" s="12">
        <v>570711</v>
      </c>
      <c r="E24" s="13" t="s">
        <v>109</v>
      </c>
      <c r="F24" s="13" t="s">
        <v>30</v>
      </c>
      <c r="G24" s="44">
        <v>0.82</v>
      </c>
      <c r="H24" s="43" t="s">
        <v>7</v>
      </c>
      <c r="I24" s="68">
        <v>43160</v>
      </c>
      <c r="J24" s="68">
        <v>43770</v>
      </c>
      <c r="K24" s="45" t="s">
        <v>8</v>
      </c>
    </row>
    <row r="25" spans="1:13" s="16" customFormat="1" ht="25.5" x14ac:dyDescent="0.2">
      <c r="A25" s="15"/>
      <c r="B25" s="74" t="s">
        <v>192</v>
      </c>
      <c r="C25" s="11" t="s">
        <v>69</v>
      </c>
      <c r="D25" s="12">
        <v>100665</v>
      </c>
      <c r="E25" s="13" t="s">
        <v>121</v>
      </c>
      <c r="F25" s="13" t="s">
        <v>30</v>
      </c>
      <c r="G25" s="44">
        <v>0.82</v>
      </c>
      <c r="H25" s="13" t="s">
        <v>7</v>
      </c>
      <c r="I25" s="68">
        <v>43160</v>
      </c>
      <c r="J25" s="68">
        <v>43862</v>
      </c>
      <c r="K25" s="14" t="s">
        <v>8</v>
      </c>
    </row>
    <row r="26" spans="1:13" s="16" customFormat="1" ht="38.25" x14ac:dyDescent="0.2">
      <c r="A26" s="15"/>
      <c r="B26" s="74" t="s">
        <v>39</v>
      </c>
      <c r="C26" s="11" t="s">
        <v>92</v>
      </c>
      <c r="D26" s="12">
        <v>373920</v>
      </c>
      <c r="E26" s="13" t="s">
        <v>47</v>
      </c>
      <c r="F26" s="13" t="s">
        <v>30</v>
      </c>
      <c r="G26" s="44">
        <v>0.82</v>
      </c>
      <c r="H26" s="13" t="s">
        <v>7</v>
      </c>
      <c r="I26" s="68">
        <v>43160</v>
      </c>
      <c r="J26" s="68">
        <v>43862</v>
      </c>
      <c r="K26" s="14" t="s">
        <v>8</v>
      </c>
    </row>
    <row r="27" spans="1:13" s="16" customFormat="1" ht="25.5" x14ac:dyDescent="0.2">
      <c r="A27" s="15"/>
      <c r="B27" s="74" t="s">
        <v>40</v>
      </c>
      <c r="C27" s="11" t="s">
        <v>124</v>
      </c>
      <c r="D27" s="12">
        <v>60047</v>
      </c>
      <c r="E27" s="13" t="s">
        <v>121</v>
      </c>
      <c r="F27" s="13" t="s">
        <v>30</v>
      </c>
      <c r="G27" s="44">
        <v>0.82</v>
      </c>
      <c r="H27" s="13" t="s">
        <v>7</v>
      </c>
      <c r="I27" s="68">
        <v>43160</v>
      </c>
      <c r="J27" s="68">
        <v>43862</v>
      </c>
      <c r="K27" s="14" t="s">
        <v>8</v>
      </c>
      <c r="M27" s="40"/>
    </row>
    <row r="28" spans="1:13" s="16" customFormat="1" ht="38.25" x14ac:dyDescent="0.2">
      <c r="A28" s="15"/>
      <c r="B28" s="74" t="s">
        <v>41</v>
      </c>
      <c r="C28" s="11" t="s">
        <v>159</v>
      </c>
      <c r="D28" s="12">
        <v>421550</v>
      </c>
      <c r="E28" s="13" t="s">
        <v>109</v>
      </c>
      <c r="F28" s="13" t="s">
        <v>30</v>
      </c>
      <c r="G28" s="44">
        <v>0.82</v>
      </c>
      <c r="H28" s="13" t="s">
        <v>7</v>
      </c>
      <c r="I28" s="68">
        <v>43132</v>
      </c>
      <c r="J28" s="68">
        <v>43862</v>
      </c>
      <c r="K28" s="14" t="s">
        <v>8</v>
      </c>
      <c r="M28" s="40"/>
    </row>
    <row r="29" spans="1:13" s="16" customFormat="1" ht="38.25" x14ac:dyDescent="0.2">
      <c r="A29" s="15"/>
      <c r="B29" s="74" t="s">
        <v>42</v>
      </c>
      <c r="C29" s="11" t="s">
        <v>127</v>
      </c>
      <c r="D29" s="12">
        <v>91952</v>
      </c>
      <c r="E29" s="13" t="s">
        <v>121</v>
      </c>
      <c r="F29" s="13" t="s">
        <v>30</v>
      </c>
      <c r="G29" s="44">
        <v>0.82</v>
      </c>
      <c r="H29" s="13" t="s">
        <v>7</v>
      </c>
      <c r="I29" s="68">
        <v>43191</v>
      </c>
      <c r="J29" s="68">
        <v>43739</v>
      </c>
      <c r="K29" s="14" t="s">
        <v>8</v>
      </c>
      <c r="M29" s="40"/>
    </row>
    <row r="30" spans="1:13" s="16" customFormat="1" ht="51" x14ac:dyDescent="0.2">
      <c r="A30" s="15"/>
      <c r="B30" s="74" t="s">
        <v>43</v>
      </c>
      <c r="C30" s="11" t="s">
        <v>178</v>
      </c>
      <c r="D30" s="12">
        <f>366130+324887</f>
        <v>691017</v>
      </c>
      <c r="E30" s="13" t="s">
        <v>47</v>
      </c>
      <c r="F30" s="13" t="s">
        <v>30</v>
      </c>
      <c r="G30" s="44">
        <v>0.82</v>
      </c>
      <c r="H30" s="13" t="s">
        <v>7</v>
      </c>
      <c r="I30" s="68">
        <v>43160</v>
      </c>
      <c r="J30" s="68">
        <v>43770</v>
      </c>
      <c r="K30" s="14" t="s">
        <v>8</v>
      </c>
      <c r="M30" s="40"/>
    </row>
    <row r="31" spans="1:13" s="16" customFormat="1" ht="51" x14ac:dyDescent="0.2">
      <c r="A31" s="15"/>
      <c r="B31" s="74" t="s">
        <v>44</v>
      </c>
      <c r="C31" s="11" t="s">
        <v>179</v>
      </c>
      <c r="D31" s="12">
        <f>282355+28774</f>
        <v>311129</v>
      </c>
      <c r="E31" s="13" t="s">
        <v>47</v>
      </c>
      <c r="F31" s="13" t="s">
        <v>30</v>
      </c>
      <c r="G31" s="44">
        <v>0.82</v>
      </c>
      <c r="H31" s="13" t="s">
        <v>7</v>
      </c>
      <c r="I31" s="68">
        <v>43160</v>
      </c>
      <c r="J31" s="68">
        <v>43770</v>
      </c>
      <c r="K31" s="14" t="s">
        <v>8</v>
      </c>
      <c r="M31" s="40"/>
    </row>
    <row r="32" spans="1:13" s="16" customFormat="1" ht="43.5" customHeight="1" x14ac:dyDescent="0.2">
      <c r="A32" s="15"/>
      <c r="B32" s="74" t="s">
        <v>45</v>
      </c>
      <c r="C32" s="11" t="s">
        <v>181</v>
      </c>
      <c r="D32" s="12">
        <f>77199+82322</f>
        <v>159521</v>
      </c>
      <c r="E32" s="13" t="s">
        <v>29</v>
      </c>
      <c r="F32" s="13" t="s">
        <v>30</v>
      </c>
      <c r="G32" s="44">
        <v>0.82</v>
      </c>
      <c r="H32" s="13" t="s">
        <v>7</v>
      </c>
      <c r="I32" s="68">
        <v>43160</v>
      </c>
      <c r="J32" s="68">
        <v>43862</v>
      </c>
      <c r="K32" s="14" t="s">
        <v>8</v>
      </c>
      <c r="M32" s="40"/>
    </row>
    <row r="33" spans="1:13" s="16" customFormat="1" ht="43.5" customHeight="1" x14ac:dyDescent="0.2">
      <c r="A33" s="15"/>
      <c r="B33" s="74" t="s">
        <v>46</v>
      </c>
      <c r="C33" s="11" t="s">
        <v>181</v>
      </c>
      <c r="D33" s="12">
        <v>85687</v>
      </c>
      <c r="E33" s="13" t="s">
        <v>121</v>
      </c>
      <c r="F33" s="13" t="s">
        <v>30</v>
      </c>
      <c r="G33" s="44">
        <v>0.82</v>
      </c>
      <c r="H33" s="13" t="s">
        <v>7</v>
      </c>
      <c r="I33" s="68">
        <v>43160</v>
      </c>
      <c r="J33" s="68">
        <v>43862</v>
      </c>
      <c r="K33" s="14" t="s">
        <v>8</v>
      </c>
      <c r="M33" s="40"/>
    </row>
    <row r="34" spans="1:13" s="77" customFormat="1" ht="45.75" customHeight="1" x14ac:dyDescent="0.2">
      <c r="A34" s="75"/>
      <c r="B34" s="74" t="s">
        <v>70</v>
      </c>
      <c r="C34" s="76" t="s">
        <v>182</v>
      </c>
      <c r="D34" s="73">
        <v>74497</v>
      </c>
      <c r="E34" s="13" t="s">
        <v>121</v>
      </c>
      <c r="F34" s="39" t="s">
        <v>30</v>
      </c>
      <c r="G34" s="44">
        <v>0.82</v>
      </c>
      <c r="H34" s="39" t="s">
        <v>7</v>
      </c>
      <c r="I34" s="68">
        <v>43160</v>
      </c>
      <c r="J34" s="68">
        <v>43862</v>
      </c>
      <c r="K34" s="72" t="s">
        <v>8</v>
      </c>
      <c r="M34" s="78"/>
    </row>
    <row r="35" spans="1:13" s="16" customFormat="1" ht="50.25" customHeight="1" x14ac:dyDescent="0.2">
      <c r="A35" s="15"/>
      <c r="B35" s="74" t="s">
        <v>71</v>
      </c>
      <c r="C35" s="11" t="s">
        <v>137</v>
      </c>
      <c r="D35" s="12">
        <f>200577+209196</f>
        <v>409773</v>
      </c>
      <c r="E35" s="13" t="s">
        <v>47</v>
      </c>
      <c r="F35" s="13" t="s">
        <v>30</v>
      </c>
      <c r="G35" s="44">
        <v>0.82</v>
      </c>
      <c r="H35" s="13" t="s">
        <v>7</v>
      </c>
      <c r="I35" s="68">
        <v>43160</v>
      </c>
      <c r="J35" s="68">
        <v>43739</v>
      </c>
      <c r="K35" s="14" t="s">
        <v>8</v>
      </c>
      <c r="M35" s="40"/>
    </row>
    <row r="36" spans="1:13" s="16" customFormat="1" ht="50.25" customHeight="1" x14ac:dyDescent="0.2">
      <c r="A36" s="15"/>
      <c r="B36" s="74" t="s">
        <v>72</v>
      </c>
      <c r="C36" s="11" t="s">
        <v>136</v>
      </c>
      <c r="D36" s="12">
        <v>145920</v>
      </c>
      <c r="E36" s="13" t="s">
        <v>29</v>
      </c>
      <c r="F36" s="13" t="s">
        <v>30</v>
      </c>
      <c r="G36" s="44">
        <v>0.82</v>
      </c>
      <c r="H36" s="13" t="s">
        <v>7</v>
      </c>
      <c r="I36" s="68">
        <v>43191</v>
      </c>
      <c r="J36" s="68">
        <v>43739</v>
      </c>
      <c r="K36" s="14" t="s">
        <v>8</v>
      </c>
      <c r="M36" s="40"/>
    </row>
    <row r="37" spans="1:13" s="16" customFormat="1" ht="36" customHeight="1" x14ac:dyDescent="0.2">
      <c r="A37" s="15"/>
      <c r="B37" s="74" t="s">
        <v>73</v>
      </c>
      <c r="C37" s="11" t="s">
        <v>170</v>
      </c>
      <c r="D37" s="12">
        <v>96631</v>
      </c>
      <c r="E37" s="13" t="s">
        <v>121</v>
      </c>
      <c r="F37" s="13" t="s">
        <v>30</v>
      </c>
      <c r="G37" s="44">
        <v>0.82</v>
      </c>
      <c r="H37" s="13" t="s">
        <v>7</v>
      </c>
      <c r="I37" s="68">
        <v>43374</v>
      </c>
      <c r="J37" s="68">
        <v>43862</v>
      </c>
      <c r="K37" s="14" t="s">
        <v>8</v>
      </c>
      <c r="M37" s="40"/>
    </row>
    <row r="38" spans="1:13" s="16" customFormat="1" ht="36" customHeight="1" x14ac:dyDescent="0.2">
      <c r="A38" s="15"/>
      <c r="B38" s="74" t="s">
        <v>74</v>
      </c>
      <c r="C38" s="11" t="s">
        <v>164</v>
      </c>
      <c r="D38" s="12">
        <f>47067+49017</f>
        <v>96084</v>
      </c>
      <c r="E38" s="13" t="s">
        <v>121</v>
      </c>
      <c r="F38" s="13" t="s">
        <v>30</v>
      </c>
      <c r="G38" s="44">
        <v>0.82</v>
      </c>
      <c r="H38" s="13" t="s">
        <v>7</v>
      </c>
      <c r="I38" s="68">
        <v>43160</v>
      </c>
      <c r="J38" s="68">
        <v>43862</v>
      </c>
      <c r="K38" s="14" t="s">
        <v>8</v>
      </c>
      <c r="M38" s="40"/>
    </row>
    <row r="39" spans="1:13" s="16" customFormat="1" ht="50.25" customHeight="1" x14ac:dyDescent="0.2">
      <c r="A39" s="15"/>
      <c r="B39" s="74" t="s">
        <v>75</v>
      </c>
      <c r="C39" s="11" t="s">
        <v>168</v>
      </c>
      <c r="D39" s="12">
        <f>249985+292889</f>
        <v>542874</v>
      </c>
      <c r="E39" s="13" t="s">
        <v>47</v>
      </c>
      <c r="F39" s="13" t="s">
        <v>30</v>
      </c>
      <c r="G39" s="44">
        <v>0.82</v>
      </c>
      <c r="H39" s="13" t="s">
        <v>7</v>
      </c>
      <c r="I39" s="68">
        <v>43160</v>
      </c>
      <c r="J39" s="68">
        <v>43862</v>
      </c>
      <c r="K39" s="14" t="s">
        <v>8</v>
      </c>
      <c r="M39" s="40"/>
    </row>
    <row r="40" spans="1:13" s="16" customFormat="1" ht="50.25" customHeight="1" x14ac:dyDescent="0.2">
      <c r="A40" s="15"/>
      <c r="B40" s="74" t="s">
        <v>76</v>
      </c>
      <c r="C40" s="11" t="s">
        <v>169</v>
      </c>
      <c r="D40" s="12">
        <v>159077</v>
      </c>
      <c r="E40" s="13" t="s">
        <v>29</v>
      </c>
      <c r="F40" s="13" t="s">
        <v>30</v>
      </c>
      <c r="G40" s="44">
        <v>0.82</v>
      </c>
      <c r="H40" s="13" t="s">
        <v>7</v>
      </c>
      <c r="I40" s="68">
        <v>43191</v>
      </c>
      <c r="J40" s="68">
        <v>43862</v>
      </c>
      <c r="K40" s="14" t="s">
        <v>8</v>
      </c>
      <c r="M40" s="40"/>
    </row>
    <row r="41" spans="1:13" s="16" customFormat="1" ht="39.75" customHeight="1" x14ac:dyDescent="0.2">
      <c r="A41" s="15"/>
      <c r="B41" s="74" t="s">
        <v>77</v>
      </c>
      <c r="C41" s="11" t="s">
        <v>165</v>
      </c>
      <c r="D41" s="12">
        <v>101706</v>
      </c>
      <c r="E41" s="13" t="s">
        <v>121</v>
      </c>
      <c r="F41" s="13" t="s">
        <v>30</v>
      </c>
      <c r="G41" s="44">
        <v>0.82</v>
      </c>
      <c r="H41" s="13" t="s">
        <v>7</v>
      </c>
      <c r="I41" s="68">
        <v>43160</v>
      </c>
      <c r="J41" s="68">
        <v>43709</v>
      </c>
      <c r="K41" s="14" t="s">
        <v>8</v>
      </c>
      <c r="M41" s="40"/>
    </row>
    <row r="42" spans="1:13" s="16" customFormat="1" ht="38.25" x14ac:dyDescent="0.2">
      <c r="A42" s="15"/>
      <c r="B42" s="74" t="s">
        <v>78</v>
      </c>
      <c r="C42" s="11" t="s">
        <v>146</v>
      </c>
      <c r="D42" s="12">
        <v>189675</v>
      </c>
      <c r="E42" s="13" t="s">
        <v>29</v>
      </c>
      <c r="F42" s="13" t="s">
        <v>30</v>
      </c>
      <c r="G42" s="44">
        <v>0.82</v>
      </c>
      <c r="H42" s="13" t="s">
        <v>7</v>
      </c>
      <c r="I42" s="68">
        <v>43160</v>
      </c>
      <c r="J42" s="68">
        <v>43739</v>
      </c>
      <c r="K42" s="14" t="s">
        <v>8</v>
      </c>
      <c r="M42" s="40"/>
    </row>
    <row r="43" spans="1:13" s="16" customFormat="1" ht="38.25" x14ac:dyDescent="0.2">
      <c r="A43" s="15"/>
      <c r="B43" s="74" t="s">
        <v>79</v>
      </c>
      <c r="C43" s="11" t="s">
        <v>173</v>
      </c>
      <c r="D43" s="12">
        <v>86433</v>
      </c>
      <c r="E43" s="13" t="s">
        <v>121</v>
      </c>
      <c r="F43" s="13" t="s">
        <v>30</v>
      </c>
      <c r="G43" s="44">
        <v>0.82</v>
      </c>
      <c r="H43" s="13" t="s">
        <v>7</v>
      </c>
      <c r="I43" s="68">
        <v>43191</v>
      </c>
      <c r="J43" s="68">
        <v>43739</v>
      </c>
      <c r="K43" s="14" t="s">
        <v>8</v>
      </c>
      <c r="M43" s="40"/>
    </row>
    <row r="44" spans="1:13" s="16" customFormat="1" ht="42" customHeight="1" x14ac:dyDescent="0.2">
      <c r="A44" s="15"/>
      <c r="B44" s="74" t="s">
        <v>80</v>
      </c>
      <c r="C44" s="11" t="s">
        <v>155</v>
      </c>
      <c r="D44" s="12">
        <v>111673</v>
      </c>
      <c r="E44" s="13" t="s">
        <v>29</v>
      </c>
      <c r="F44" s="13" t="s">
        <v>30</v>
      </c>
      <c r="G44" s="44">
        <v>0.82</v>
      </c>
      <c r="H44" s="13" t="s">
        <v>7</v>
      </c>
      <c r="I44" s="68">
        <v>43160</v>
      </c>
      <c r="J44" s="68">
        <v>43739</v>
      </c>
      <c r="K44" s="14" t="s">
        <v>8</v>
      </c>
      <c r="M44" s="40"/>
    </row>
    <row r="45" spans="1:13" s="16" customFormat="1" x14ac:dyDescent="0.2">
      <c r="A45" s="15"/>
      <c r="B45" s="74" t="s">
        <v>81</v>
      </c>
      <c r="C45" s="11" t="s">
        <v>174</v>
      </c>
      <c r="D45" s="12">
        <v>16463.41</v>
      </c>
      <c r="E45" s="13" t="s">
        <v>109</v>
      </c>
      <c r="F45" s="13" t="s">
        <v>30</v>
      </c>
      <c r="G45" s="44">
        <v>0.82</v>
      </c>
      <c r="H45" s="13" t="s">
        <v>7</v>
      </c>
      <c r="I45" s="68">
        <v>43313</v>
      </c>
      <c r="J45" s="68">
        <v>43647</v>
      </c>
      <c r="K45" s="14" t="s">
        <v>8</v>
      </c>
    </row>
    <row r="46" spans="1:13" s="16" customFormat="1" x14ac:dyDescent="0.2">
      <c r="A46" s="15"/>
      <c r="B46" s="74" t="s">
        <v>110</v>
      </c>
      <c r="C46" s="11" t="s">
        <v>162</v>
      </c>
      <c r="D46" s="12">
        <v>16463.41</v>
      </c>
      <c r="E46" s="13" t="s">
        <v>109</v>
      </c>
      <c r="F46" s="13" t="s">
        <v>30</v>
      </c>
      <c r="G46" s="44">
        <v>0.82</v>
      </c>
      <c r="H46" s="13" t="s">
        <v>7</v>
      </c>
      <c r="I46" s="68">
        <v>43313</v>
      </c>
      <c r="J46" s="68">
        <v>43647</v>
      </c>
      <c r="K46" s="14" t="s">
        <v>8</v>
      </c>
    </row>
    <row r="47" spans="1:13" s="16" customFormat="1" x14ac:dyDescent="0.2">
      <c r="A47" s="15"/>
      <c r="B47" s="74" t="s">
        <v>166</v>
      </c>
      <c r="C47" s="11" t="s">
        <v>163</v>
      </c>
      <c r="D47" s="12">
        <v>345076</v>
      </c>
      <c r="E47" s="13" t="s">
        <v>109</v>
      </c>
      <c r="F47" s="13" t="s">
        <v>30</v>
      </c>
      <c r="G47" s="44">
        <v>0.82</v>
      </c>
      <c r="H47" s="13" t="s">
        <v>7</v>
      </c>
      <c r="I47" s="68">
        <v>43313</v>
      </c>
      <c r="J47" s="68">
        <v>44621</v>
      </c>
      <c r="K47" s="14"/>
    </row>
    <row r="48" spans="1:13" s="16" customFormat="1" x14ac:dyDescent="0.2">
      <c r="A48" s="15"/>
      <c r="B48" s="74" t="s">
        <v>167</v>
      </c>
      <c r="C48" s="11" t="s">
        <v>49</v>
      </c>
      <c r="D48" s="12">
        <v>320000</v>
      </c>
      <c r="E48" s="39" t="s">
        <v>29</v>
      </c>
      <c r="F48" s="13" t="s">
        <v>30</v>
      </c>
      <c r="G48" s="44">
        <v>0.82</v>
      </c>
      <c r="H48" s="13" t="s">
        <v>7</v>
      </c>
      <c r="I48" s="68">
        <v>43188</v>
      </c>
      <c r="J48" s="68">
        <v>44713</v>
      </c>
      <c r="K48" s="14" t="s">
        <v>8</v>
      </c>
    </row>
    <row r="49" spans="1:13" s="7" customFormat="1" x14ac:dyDescent="0.2">
      <c r="A49" s="6"/>
      <c r="B49" s="90" t="s">
        <v>21</v>
      </c>
      <c r="C49" s="91"/>
      <c r="D49" s="21">
        <f>SUM(D24:D48)</f>
        <v>5578544.8200000003</v>
      </c>
      <c r="E49" s="22"/>
      <c r="F49" s="22"/>
      <c r="G49" s="41"/>
      <c r="H49" s="22"/>
      <c r="I49" s="24"/>
      <c r="J49" s="24"/>
      <c r="K49" s="25"/>
    </row>
    <row r="50" spans="1:13" s="7" customFormat="1" ht="4.5" customHeight="1" x14ac:dyDescent="0.2">
      <c r="A50" s="6"/>
      <c r="B50" s="26"/>
      <c r="C50" s="27"/>
      <c r="D50" s="28"/>
      <c r="E50" s="29"/>
      <c r="F50" s="29"/>
      <c r="G50" s="30"/>
      <c r="H50" s="29"/>
      <c r="I50" s="31"/>
      <c r="J50" s="31"/>
      <c r="K50" s="32"/>
    </row>
    <row r="51" spans="1:13" s="7" customFormat="1" x14ac:dyDescent="0.2">
      <c r="A51" s="6"/>
      <c r="B51" s="80" t="s">
        <v>6</v>
      </c>
      <c r="C51" s="81"/>
      <c r="D51" s="33"/>
      <c r="E51" s="34"/>
      <c r="F51" s="34"/>
      <c r="G51" s="34"/>
      <c r="H51" s="34"/>
      <c r="I51" s="34"/>
      <c r="J51" s="34"/>
      <c r="K51" s="35"/>
    </row>
    <row r="52" spans="1:13" s="16" customFormat="1" ht="50.25" customHeight="1" x14ac:dyDescent="0.2">
      <c r="A52" s="15"/>
      <c r="B52" s="74" t="s">
        <v>50</v>
      </c>
      <c r="C52" s="42" t="s">
        <v>180</v>
      </c>
      <c r="D52" s="12">
        <v>92459</v>
      </c>
      <c r="E52" s="39" t="s">
        <v>151</v>
      </c>
      <c r="F52" s="13" t="s">
        <v>30</v>
      </c>
      <c r="G52" s="44">
        <v>0.82</v>
      </c>
      <c r="H52" s="13" t="s">
        <v>7</v>
      </c>
      <c r="I52" s="68">
        <v>43252</v>
      </c>
      <c r="J52" s="68">
        <v>43770</v>
      </c>
      <c r="K52" s="14" t="s">
        <v>8</v>
      </c>
    </row>
    <row r="53" spans="1:13" s="16" customFormat="1" ht="25.5" x14ac:dyDescent="0.2">
      <c r="A53" s="15"/>
      <c r="B53" s="74" t="s">
        <v>51</v>
      </c>
      <c r="C53" s="11" t="s">
        <v>184</v>
      </c>
      <c r="D53" s="12">
        <v>16280</v>
      </c>
      <c r="E53" s="39" t="s">
        <v>151</v>
      </c>
      <c r="F53" s="13" t="s">
        <v>30</v>
      </c>
      <c r="G53" s="44">
        <v>0.82</v>
      </c>
      <c r="H53" s="13" t="s">
        <v>7</v>
      </c>
      <c r="I53" s="68">
        <v>43221</v>
      </c>
      <c r="J53" s="68">
        <v>43862</v>
      </c>
      <c r="K53" s="14" t="s">
        <v>8</v>
      </c>
    </row>
    <row r="54" spans="1:13" s="16" customFormat="1" ht="48" customHeight="1" x14ac:dyDescent="0.2">
      <c r="A54" s="15"/>
      <c r="B54" s="74" t="s">
        <v>52</v>
      </c>
      <c r="C54" s="11" t="s">
        <v>183</v>
      </c>
      <c r="D54" s="12">
        <v>78201</v>
      </c>
      <c r="E54" s="39" t="s">
        <v>151</v>
      </c>
      <c r="F54" s="13" t="s">
        <v>30</v>
      </c>
      <c r="G54" s="44">
        <v>0.82</v>
      </c>
      <c r="H54" s="13" t="s">
        <v>7</v>
      </c>
      <c r="I54" s="68">
        <v>43252</v>
      </c>
      <c r="J54" s="68">
        <v>43862</v>
      </c>
      <c r="K54" s="14" t="s">
        <v>8</v>
      </c>
    </row>
    <row r="55" spans="1:13" s="16" customFormat="1" ht="25.5" x14ac:dyDescent="0.2">
      <c r="A55" s="15"/>
      <c r="B55" s="74" t="s">
        <v>53</v>
      </c>
      <c r="C55" s="11" t="s">
        <v>185</v>
      </c>
      <c r="D55" s="12">
        <v>8323</v>
      </c>
      <c r="E55" s="39" t="s">
        <v>151</v>
      </c>
      <c r="F55" s="13" t="s">
        <v>30</v>
      </c>
      <c r="G55" s="44">
        <v>0.82</v>
      </c>
      <c r="H55" s="13" t="s">
        <v>7</v>
      </c>
      <c r="I55" s="68">
        <v>43221</v>
      </c>
      <c r="J55" s="68">
        <v>43862</v>
      </c>
      <c r="K55" s="14" t="s">
        <v>8</v>
      </c>
    </row>
    <row r="56" spans="1:13" s="16" customFormat="1" ht="38.25" customHeight="1" x14ac:dyDescent="0.2">
      <c r="A56" s="15"/>
      <c r="B56" s="74" t="s">
        <v>54</v>
      </c>
      <c r="C56" s="11" t="s">
        <v>186</v>
      </c>
      <c r="D56" s="12">
        <v>78077</v>
      </c>
      <c r="E56" s="39" t="s">
        <v>151</v>
      </c>
      <c r="F56" s="13" t="s">
        <v>30</v>
      </c>
      <c r="G56" s="44">
        <v>0.82</v>
      </c>
      <c r="H56" s="13" t="s">
        <v>7</v>
      </c>
      <c r="I56" s="68">
        <v>43252</v>
      </c>
      <c r="J56" s="68">
        <v>43862</v>
      </c>
      <c r="K56" s="14" t="s">
        <v>8</v>
      </c>
    </row>
    <row r="57" spans="1:13" s="16" customFormat="1" ht="38.25" customHeight="1" x14ac:dyDescent="0.2">
      <c r="A57" s="15"/>
      <c r="B57" s="74" t="s">
        <v>55</v>
      </c>
      <c r="C57" s="11" t="s">
        <v>189</v>
      </c>
      <c r="D57" s="12">
        <v>16585</v>
      </c>
      <c r="E57" s="13" t="s">
        <v>151</v>
      </c>
      <c r="F57" s="13" t="s">
        <v>30</v>
      </c>
      <c r="G57" s="44">
        <v>0.82</v>
      </c>
      <c r="H57" s="13" t="s">
        <v>7</v>
      </c>
      <c r="I57" s="68">
        <v>43252</v>
      </c>
      <c r="J57" s="68">
        <v>43739</v>
      </c>
      <c r="K57" s="14" t="s">
        <v>8</v>
      </c>
    </row>
    <row r="58" spans="1:13" s="16" customFormat="1" ht="38.25" customHeight="1" x14ac:dyDescent="0.2">
      <c r="A58" s="15"/>
      <c r="B58" s="74" t="s">
        <v>82</v>
      </c>
      <c r="C58" s="11" t="s">
        <v>188</v>
      </c>
      <c r="D58" s="12">
        <v>19482</v>
      </c>
      <c r="E58" s="13" t="s">
        <v>151</v>
      </c>
      <c r="F58" s="13" t="s">
        <v>30</v>
      </c>
      <c r="G58" s="44">
        <v>0.82</v>
      </c>
      <c r="H58" s="13" t="s">
        <v>7</v>
      </c>
      <c r="I58" s="68">
        <v>43160</v>
      </c>
      <c r="J58" s="68">
        <v>43709</v>
      </c>
      <c r="K58" s="14" t="s">
        <v>8</v>
      </c>
    </row>
    <row r="59" spans="1:13" s="16" customFormat="1" ht="38.25" customHeight="1" x14ac:dyDescent="0.2">
      <c r="A59" s="15"/>
      <c r="B59" s="74" t="s">
        <v>83</v>
      </c>
      <c r="C59" s="11" t="s">
        <v>187</v>
      </c>
      <c r="D59" s="12">
        <v>34756</v>
      </c>
      <c r="E59" s="13" t="s">
        <v>151</v>
      </c>
      <c r="F59" s="13" t="s">
        <v>30</v>
      </c>
      <c r="G59" s="44">
        <v>0.82</v>
      </c>
      <c r="H59" s="13" t="s">
        <v>7</v>
      </c>
      <c r="I59" s="68">
        <v>43252</v>
      </c>
      <c r="J59" s="68">
        <v>43739</v>
      </c>
      <c r="K59" s="14" t="s">
        <v>8</v>
      </c>
    </row>
    <row r="60" spans="1:13" s="16" customFormat="1" ht="38.25" customHeight="1" x14ac:dyDescent="0.2">
      <c r="A60" s="15"/>
      <c r="B60" s="74" t="s">
        <v>84</v>
      </c>
      <c r="C60" s="11" t="s">
        <v>190</v>
      </c>
      <c r="D60" s="12">
        <v>4756</v>
      </c>
      <c r="E60" s="13" t="s">
        <v>151</v>
      </c>
      <c r="F60" s="13" t="s">
        <v>30</v>
      </c>
      <c r="G60" s="44">
        <v>0.82</v>
      </c>
      <c r="H60" s="13" t="s">
        <v>7</v>
      </c>
      <c r="I60" s="68">
        <v>43221</v>
      </c>
      <c r="J60" s="68">
        <v>43862</v>
      </c>
      <c r="K60" s="14" t="s">
        <v>8</v>
      </c>
    </row>
    <row r="61" spans="1:13" s="16" customFormat="1" ht="25.5" x14ac:dyDescent="0.2">
      <c r="A61" s="15"/>
      <c r="B61" s="74" t="s">
        <v>85</v>
      </c>
      <c r="C61" s="11" t="s">
        <v>120</v>
      </c>
      <c r="D61" s="12">
        <v>49451</v>
      </c>
      <c r="E61" s="13" t="s">
        <v>151</v>
      </c>
      <c r="F61" s="13" t="s">
        <v>30</v>
      </c>
      <c r="G61" s="44">
        <v>0.82</v>
      </c>
      <c r="H61" s="13" t="s">
        <v>7</v>
      </c>
      <c r="I61" s="68">
        <v>43221</v>
      </c>
      <c r="J61" s="68">
        <v>43678</v>
      </c>
      <c r="K61" s="14" t="s">
        <v>8</v>
      </c>
    </row>
    <row r="62" spans="1:13" s="16" customFormat="1" ht="25.5" x14ac:dyDescent="0.2">
      <c r="A62" s="15"/>
      <c r="B62" s="74" t="s">
        <v>86</v>
      </c>
      <c r="C62" s="11" t="s">
        <v>172</v>
      </c>
      <c r="D62" s="12">
        <v>56332</v>
      </c>
      <c r="E62" s="13" t="s">
        <v>151</v>
      </c>
      <c r="F62" s="13" t="s">
        <v>30</v>
      </c>
      <c r="G62" s="44">
        <v>0.82</v>
      </c>
      <c r="H62" s="13" t="s">
        <v>7</v>
      </c>
      <c r="I62" s="68">
        <v>43252</v>
      </c>
      <c r="J62" s="68">
        <v>43739</v>
      </c>
      <c r="K62" s="14" t="s">
        <v>8</v>
      </c>
      <c r="M62" s="40"/>
    </row>
    <row r="63" spans="1:13" s="16" customFormat="1" ht="25.5" x14ac:dyDescent="0.2">
      <c r="A63" s="15"/>
      <c r="B63" s="74" t="s">
        <v>87</v>
      </c>
      <c r="C63" s="11" t="s">
        <v>129</v>
      </c>
      <c r="D63" s="12">
        <v>38735</v>
      </c>
      <c r="E63" s="39" t="s">
        <v>26</v>
      </c>
      <c r="F63" s="70" t="s">
        <v>30</v>
      </c>
      <c r="G63" s="44">
        <v>0.82</v>
      </c>
      <c r="H63" s="70" t="s">
        <v>7</v>
      </c>
      <c r="I63" s="68">
        <v>43344</v>
      </c>
      <c r="J63" s="68">
        <v>43862</v>
      </c>
      <c r="K63" s="14" t="s">
        <v>8</v>
      </c>
      <c r="M63" s="40"/>
    </row>
    <row r="64" spans="1:13" s="16" customFormat="1" ht="34.5" customHeight="1" x14ac:dyDescent="0.2">
      <c r="A64" s="15"/>
      <c r="B64" s="74" t="s">
        <v>88</v>
      </c>
      <c r="C64" s="11" t="s">
        <v>133</v>
      </c>
      <c r="D64" s="12">
        <v>65476</v>
      </c>
      <c r="E64" s="39" t="s">
        <v>26</v>
      </c>
      <c r="F64" s="13" t="s">
        <v>30</v>
      </c>
      <c r="G64" s="44">
        <v>0.82</v>
      </c>
      <c r="H64" s="13" t="s">
        <v>7</v>
      </c>
      <c r="I64" s="68">
        <v>43252</v>
      </c>
      <c r="J64" s="68">
        <v>43678</v>
      </c>
      <c r="K64" s="14" t="s">
        <v>8</v>
      </c>
      <c r="M64" s="40"/>
    </row>
    <row r="65" spans="1:13" s="16" customFormat="1" ht="42" customHeight="1" x14ac:dyDescent="0.2">
      <c r="A65" s="15"/>
      <c r="B65" s="74" t="s">
        <v>115</v>
      </c>
      <c r="C65" s="11" t="s">
        <v>134</v>
      </c>
      <c r="D65" s="12">
        <v>26884</v>
      </c>
      <c r="E65" s="39" t="s">
        <v>26</v>
      </c>
      <c r="F65" s="13" t="s">
        <v>30</v>
      </c>
      <c r="G65" s="44">
        <v>0.82</v>
      </c>
      <c r="H65" s="13" t="s">
        <v>7</v>
      </c>
      <c r="I65" s="68">
        <v>43252</v>
      </c>
      <c r="J65" s="68">
        <v>43678</v>
      </c>
      <c r="K65" s="14" t="s">
        <v>8</v>
      </c>
      <c r="M65" s="40"/>
    </row>
    <row r="66" spans="1:13" s="16" customFormat="1" ht="36" customHeight="1" x14ac:dyDescent="0.2">
      <c r="A66" s="15"/>
      <c r="B66" s="74" t="s">
        <v>116</v>
      </c>
      <c r="C66" s="11" t="s">
        <v>135</v>
      </c>
      <c r="D66" s="12">
        <v>34721</v>
      </c>
      <c r="E66" s="13" t="s">
        <v>26</v>
      </c>
      <c r="F66" s="13" t="s">
        <v>30</v>
      </c>
      <c r="G66" s="44">
        <v>0.82</v>
      </c>
      <c r="H66" s="13" t="s">
        <v>7</v>
      </c>
      <c r="I66" s="68">
        <v>43221</v>
      </c>
      <c r="J66" s="68">
        <v>43862</v>
      </c>
      <c r="K66" s="14" t="s">
        <v>8</v>
      </c>
      <c r="M66" s="40"/>
    </row>
    <row r="67" spans="1:13" s="77" customFormat="1" ht="39.75" customHeight="1" x14ac:dyDescent="0.2">
      <c r="A67" s="75"/>
      <c r="B67" s="74" t="s">
        <v>117</v>
      </c>
      <c r="C67" s="76" t="s">
        <v>152</v>
      </c>
      <c r="D67" s="73">
        <v>57636</v>
      </c>
      <c r="E67" s="39" t="s">
        <v>26</v>
      </c>
      <c r="F67" s="39" t="s">
        <v>30</v>
      </c>
      <c r="G67" s="44">
        <v>0.82</v>
      </c>
      <c r="H67" s="39" t="s">
        <v>7</v>
      </c>
      <c r="I67" s="68">
        <v>43344</v>
      </c>
      <c r="J67" s="68">
        <v>43862</v>
      </c>
      <c r="K67" s="72" t="s">
        <v>8</v>
      </c>
      <c r="M67" s="78"/>
    </row>
    <row r="68" spans="1:13" s="16" customFormat="1" ht="25.5" x14ac:dyDescent="0.2">
      <c r="A68" s="15"/>
      <c r="B68" s="74" t="s">
        <v>118</v>
      </c>
      <c r="C68" s="11" t="s">
        <v>128</v>
      </c>
      <c r="D68" s="12">
        <v>58831</v>
      </c>
      <c r="E68" s="39" t="s">
        <v>26</v>
      </c>
      <c r="F68" s="13" t="s">
        <v>30</v>
      </c>
      <c r="G68" s="44">
        <v>0.82</v>
      </c>
      <c r="H68" s="13" t="s">
        <v>7</v>
      </c>
      <c r="I68" s="68">
        <v>43221</v>
      </c>
      <c r="J68" s="68">
        <v>43709</v>
      </c>
      <c r="K68" s="14" t="s">
        <v>8</v>
      </c>
      <c r="M68" s="40"/>
    </row>
    <row r="69" spans="1:13" s="16" customFormat="1" ht="41.25" customHeight="1" x14ac:dyDescent="0.2">
      <c r="A69" s="15"/>
      <c r="B69" s="74" t="s">
        <v>119</v>
      </c>
      <c r="C69" s="11" t="s">
        <v>171</v>
      </c>
      <c r="D69" s="12">
        <v>47158</v>
      </c>
      <c r="E69" s="13" t="s">
        <v>26</v>
      </c>
      <c r="F69" s="13" t="s">
        <v>30</v>
      </c>
      <c r="G69" s="44">
        <v>0.82</v>
      </c>
      <c r="H69" s="13" t="s">
        <v>7</v>
      </c>
      <c r="I69" s="68">
        <v>43221</v>
      </c>
      <c r="J69" s="68">
        <v>43709</v>
      </c>
      <c r="K69" s="14" t="s">
        <v>8</v>
      </c>
      <c r="M69" s="40"/>
    </row>
    <row r="70" spans="1:13" s="16" customFormat="1" ht="25.5" x14ac:dyDescent="0.2">
      <c r="A70" s="15"/>
      <c r="B70" s="74" t="s">
        <v>193</v>
      </c>
      <c r="C70" s="11" t="s">
        <v>191</v>
      </c>
      <c r="D70" s="12">
        <v>33820</v>
      </c>
      <c r="E70" s="13" t="s">
        <v>151</v>
      </c>
      <c r="F70" s="13" t="s">
        <v>30</v>
      </c>
      <c r="G70" s="44">
        <v>0.82</v>
      </c>
      <c r="H70" s="13" t="s">
        <v>7</v>
      </c>
      <c r="I70" s="68">
        <v>43221</v>
      </c>
      <c r="J70" s="68">
        <v>43862</v>
      </c>
      <c r="K70" s="14" t="s">
        <v>8</v>
      </c>
      <c r="M70" s="40"/>
    </row>
    <row r="71" spans="1:13" s="16" customFormat="1" ht="38.25" x14ac:dyDescent="0.2">
      <c r="A71" s="15"/>
      <c r="B71" s="74" t="s">
        <v>194</v>
      </c>
      <c r="C71" s="11" t="s">
        <v>150</v>
      </c>
      <c r="D71" s="12">
        <v>33615</v>
      </c>
      <c r="E71" s="13" t="s">
        <v>151</v>
      </c>
      <c r="F71" s="13" t="s">
        <v>30</v>
      </c>
      <c r="G71" s="44">
        <v>0.82</v>
      </c>
      <c r="H71" s="13" t="s">
        <v>7</v>
      </c>
      <c r="I71" s="68">
        <v>43221</v>
      </c>
      <c r="J71" s="68">
        <v>43739</v>
      </c>
      <c r="K71" s="14" t="s">
        <v>8</v>
      </c>
      <c r="M71" s="40"/>
    </row>
    <row r="72" spans="1:13" s="16" customFormat="1" ht="39.75" customHeight="1" x14ac:dyDescent="0.2">
      <c r="A72" s="15"/>
      <c r="B72" s="74" t="s">
        <v>195</v>
      </c>
      <c r="C72" s="11" t="s">
        <v>157</v>
      </c>
      <c r="D72" s="12">
        <v>57210</v>
      </c>
      <c r="E72" s="13" t="s">
        <v>151</v>
      </c>
      <c r="F72" s="13" t="s">
        <v>30</v>
      </c>
      <c r="G72" s="44">
        <v>0.82</v>
      </c>
      <c r="H72" s="13" t="s">
        <v>7</v>
      </c>
      <c r="I72" s="68">
        <v>43344</v>
      </c>
      <c r="J72" s="68">
        <v>43922</v>
      </c>
      <c r="K72" s="14" t="s">
        <v>8</v>
      </c>
      <c r="M72" s="40"/>
    </row>
    <row r="73" spans="1:13" s="16" customFormat="1" ht="39" customHeight="1" x14ac:dyDescent="0.2">
      <c r="A73" s="15"/>
      <c r="B73" s="74" t="s">
        <v>196</v>
      </c>
      <c r="C73" s="11" t="s">
        <v>156</v>
      </c>
      <c r="D73" s="18">
        <v>44860</v>
      </c>
      <c r="E73" s="39" t="s">
        <v>26</v>
      </c>
      <c r="F73" s="70" t="s">
        <v>30</v>
      </c>
      <c r="G73" s="44">
        <v>0.82</v>
      </c>
      <c r="H73" s="70" t="s">
        <v>7</v>
      </c>
      <c r="I73" s="71">
        <v>43252</v>
      </c>
      <c r="J73" s="71">
        <v>43739</v>
      </c>
      <c r="K73" s="72" t="s">
        <v>8</v>
      </c>
    </row>
    <row r="74" spans="1:13" s="16" customFormat="1" x14ac:dyDescent="0.2">
      <c r="A74" s="15"/>
      <c r="B74" s="74" t="s">
        <v>197</v>
      </c>
      <c r="C74" s="66" t="s">
        <v>111</v>
      </c>
      <c r="D74" s="18">
        <v>2195112</v>
      </c>
      <c r="E74" s="39" t="s">
        <v>26</v>
      </c>
      <c r="F74" s="70" t="s">
        <v>30</v>
      </c>
      <c r="G74" s="67">
        <v>0.1</v>
      </c>
      <c r="H74" s="70" t="s">
        <v>7</v>
      </c>
      <c r="I74" s="71">
        <v>43313</v>
      </c>
      <c r="J74" s="71">
        <v>44652</v>
      </c>
      <c r="K74" s="72" t="s">
        <v>8</v>
      </c>
    </row>
    <row r="75" spans="1:13" s="16" customFormat="1" x14ac:dyDescent="0.2">
      <c r="A75" s="15"/>
      <c r="B75" s="74" t="s">
        <v>198</v>
      </c>
      <c r="C75" s="66" t="s">
        <v>112</v>
      </c>
      <c r="D75" s="18">
        <v>190244</v>
      </c>
      <c r="E75" s="39" t="s">
        <v>26</v>
      </c>
      <c r="F75" s="70" t="s">
        <v>30</v>
      </c>
      <c r="G75" s="67">
        <v>0.1</v>
      </c>
      <c r="H75" s="70" t="s">
        <v>7</v>
      </c>
      <c r="I75" s="71">
        <v>43313</v>
      </c>
      <c r="J75" s="71">
        <v>44652</v>
      </c>
      <c r="K75" s="72" t="s">
        <v>8</v>
      </c>
    </row>
    <row r="76" spans="1:13" s="16" customFormat="1" x14ac:dyDescent="0.2">
      <c r="A76" s="15"/>
      <c r="B76" s="74" t="s">
        <v>199</v>
      </c>
      <c r="C76" s="66" t="s">
        <v>113</v>
      </c>
      <c r="D76" s="18">
        <v>120732</v>
      </c>
      <c r="E76" s="39" t="s">
        <v>26</v>
      </c>
      <c r="F76" s="70" t="s">
        <v>30</v>
      </c>
      <c r="G76" s="67">
        <v>0.1</v>
      </c>
      <c r="H76" s="70" t="s">
        <v>7</v>
      </c>
      <c r="I76" s="71">
        <v>43313</v>
      </c>
      <c r="J76" s="71">
        <v>44287</v>
      </c>
      <c r="K76" s="72" t="s">
        <v>8</v>
      </c>
    </row>
    <row r="77" spans="1:13" s="16" customFormat="1" x14ac:dyDescent="0.2">
      <c r="A77" s="15"/>
      <c r="B77" s="74" t="s">
        <v>200</v>
      </c>
      <c r="C77" s="66" t="s">
        <v>175</v>
      </c>
      <c r="D77" s="18">
        <v>120732</v>
      </c>
      <c r="E77" s="39" t="s">
        <v>26</v>
      </c>
      <c r="F77" s="70" t="s">
        <v>30</v>
      </c>
      <c r="G77" s="67">
        <v>0.1</v>
      </c>
      <c r="H77" s="70" t="s">
        <v>7</v>
      </c>
      <c r="I77" s="71">
        <v>43313</v>
      </c>
      <c r="J77" s="71">
        <v>44287</v>
      </c>
      <c r="K77" s="72" t="s">
        <v>8</v>
      </c>
    </row>
    <row r="78" spans="1:13" s="16" customFormat="1" x14ac:dyDescent="0.2">
      <c r="A78" s="15"/>
      <c r="B78" s="74" t="s">
        <v>201</v>
      </c>
      <c r="C78" s="66" t="s">
        <v>176</v>
      </c>
      <c r="D78" s="18">
        <v>175610</v>
      </c>
      <c r="E78" s="39" t="s">
        <v>26</v>
      </c>
      <c r="F78" s="70" t="s">
        <v>30</v>
      </c>
      <c r="G78" s="67">
        <v>0.1</v>
      </c>
      <c r="H78" s="70" t="s">
        <v>7</v>
      </c>
      <c r="I78" s="71">
        <v>43313</v>
      </c>
      <c r="J78" s="71">
        <v>44652</v>
      </c>
      <c r="K78" s="72" t="s">
        <v>8</v>
      </c>
    </row>
    <row r="79" spans="1:13" s="16" customFormat="1" x14ac:dyDescent="0.2">
      <c r="A79" s="15"/>
      <c r="B79" s="74" t="s">
        <v>202</v>
      </c>
      <c r="C79" s="66" t="s">
        <v>177</v>
      </c>
      <c r="D79" s="18">
        <v>180000</v>
      </c>
      <c r="E79" s="39" t="s">
        <v>26</v>
      </c>
      <c r="F79" s="70" t="s">
        <v>30</v>
      </c>
      <c r="G79" s="67">
        <v>0.1</v>
      </c>
      <c r="H79" s="70" t="s">
        <v>7</v>
      </c>
      <c r="I79" s="71">
        <v>43678</v>
      </c>
      <c r="J79" s="71">
        <v>44652</v>
      </c>
      <c r="K79" s="72" t="s">
        <v>8</v>
      </c>
    </row>
    <row r="80" spans="1:13" s="16" customFormat="1" x14ac:dyDescent="0.2">
      <c r="A80" s="15"/>
      <c r="B80" s="74" t="s">
        <v>203</v>
      </c>
      <c r="C80" s="66" t="s">
        <v>114</v>
      </c>
      <c r="D80" s="18">
        <v>180000</v>
      </c>
      <c r="E80" s="39" t="s">
        <v>26</v>
      </c>
      <c r="F80" s="70" t="s">
        <v>30</v>
      </c>
      <c r="G80" s="67">
        <v>0.1</v>
      </c>
      <c r="H80" s="70" t="s">
        <v>7</v>
      </c>
      <c r="I80" s="71">
        <v>43678</v>
      </c>
      <c r="J80" s="71">
        <v>44652</v>
      </c>
      <c r="K80" s="72" t="s">
        <v>8</v>
      </c>
    </row>
    <row r="81" spans="1:11" s="7" customFormat="1" x14ac:dyDescent="0.2">
      <c r="A81" s="6"/>
      <c r="B81" s="90" t="s">
        <v>22</v>
      </c>
      <c r="C81" s="91"/>
      <c r="D81" s="21">
        <f>SUM(D63:D80)</f>
        <v>3661376</v>
      </c>
      <c r="E81" s="46"/>
      <c r="F81" s="22"/>
      <c r="G81" s="23"/>
      <c r="H81" s="22"/>
      <c r="I81" s="24"/>
      <c r="J81" s="24"/>
      <c r="K81" s="25"/>
    </row>
    <row r="82" spans="1:11" s="7" customFormat="1" ht="4.5" customHeight="1" x14ac:dyDescent="0.2">
      <c r="A82" s="6"/>
      <c r="B82" s="26"/>
      <c r="C82" s="27"/>
      <c r="D82" s="28"/>
      <c r="E82" s="29"/>
      <c r="F82" s="29"/>
      <c r="G82" s="30"/>
      <c r="H82" s="29"/>
      <c r="I82" s="31"/>
      <c r="J82" s="31"/>
      <c r="K82" s="32"/>
    </row>
    <row r="83" spans="1:11" s="36" customFormat="1" ht="15.75" customHeight="1" x14ac:dyDescent="0.2">
      <c r="A83" s="3"/>
      <c r="B83" s="80" t="s">
        <v>89</v>
      </c>
      <c r="C83" s="81"/>
      <c r="D83" s="33"/>
      <c r="E83" s="34"/>
      <c r="F83" s="34"/>
      <c r="G83" s="34"/>
      <c r="H83" s="34"/>
      <c r="I83" s="34"/>
      <c r="J83" s="34"/>
      <c r="K83" s="35"/>
    </row>
    <row r="84" spans="1:11" s="37" customFormat="1" ht="18.75" customHeight="1" x14ac:dyDescent="0.2">
      <c r="A84" s="15"/>
      <c r="B84" s="74" t="s">
        <v>93</v>
      </c>
      <c r="C84" s="66" t="s">
        <v>59</v>
      </c>
      <c r="D84" s="73">
        <v>610107</v>
      </c>
      <c r="E84" s="13" t="s">
        <v>140</v>
      </c>
      <c r="F84" s="13" t="s">
        <v>30</v>
      </c>
      <c r="G84" s="67">
        <v>0.82</v>
      </c>
      <c r="H84" s="17" t="s">
        <v>7</v>
      </c>
      <c r="I84" s="68">
        <v>43282</v>
      </c>
      <c r="J84" s="68">
        <v>43586</v>
      </c>
      <c r="K84" s="14" t="s">
        <v>8</v>
      </c>
    </row>
    <row r="85" spans="1:11" s="37" customFormat="1" ht="17.25" customHeight="1" x14ac:dyDescent="0.2">
      <c r="A85" s="15"/>
      <c r="B85" s="74" t="s">
        <v>94</v>
      </c>
      <c r="C85" s="66" t="s">
        <v>60</v>
      </c>
      <c r="D85" s="12">
        <v>547148</v>
      </c>
      <c r="E85" s="13" t="s">
        <v>140</v>
      </c>
      <c r="F85" s="13" t="s">
        <v>30</v>
      </c>
      <c r="G85" s="67">
        <v>0.82</v>
      </c>
      <c r="H85" s="17" t="s">
        <v>7</v>
      </c>
      <c r="I85" s="68">
        <v>43282</v>
      </c>
      <c r="J85" s="68">
        <v>43586</v>
      </c>
      <c r="K85" s="14" t="s">
        <v>8</v>
      </c>
    </row>
    <row r="86" spans="1:11" s="37" customFormat="1" ht="17.25" customHeight="1" x14ac:dyDescent="0.2">
      <c r="A86" s="15"/>
      <c r="B86" s="74" t="s">
        <v>95</v>
      </c>
      <c r="C86" s="66" t="s">
        <v>61</v>
      </c>
      <c r="D86" s="12">
        <v>631813</v>
      </c>
      <c r="E86" s="13" t="s">
        <v>140</v>
      </c>
      <c r="F86" s="13" t="s">
        <v>30</v>
      </c>
      <c r="G86" s="67">
        <v>0.82</v>
      </c>
      <c r="H86" s="17" t="s">
        <v>7</v>
      </c>
      <c r="I86" s="68">
        <v>43282</v>
      </c>
      <c r="J86" s="68">
        <v>43586</v>
      </c>
      <c r="K86" s="14" t="s">
        <v>8</v>
      </c>
    </row>
    <row r="87" spans="1:11" s="37" customFormat="1" ht="19.5" customHeight="1" x14ac:dyDescent="0.2">
      <c r="A87" s="15"/>
      <c r="B87" s="74" t="s">
        <v>96</v>
      </c>
      <c r="C87" s="66" t="s">
        <v>125</v>
      </c>
      <c r="D87" s="12">
        <v>379084</v>
      </c>
      <c r="E87" s="13" t="s">
        <v>140</v>
      </c>
      <c r="F87" s="13" t="s">
        <v>30</v>
      </c>
      <c r="G87" s="67">
        <v>0.82</v>
      </c>
      <c r="H87" s="17" t="s">
        <v>7</v>
      </c>
      <c r="I87" s="68">
        <v>43307</v>
      </c>
      <c r="J87" s="68">
        <v>43709</v>
      </c>
      <c r="K87" s="14" t="s">
        <v>8</v>
      </c>
    </row>
    <row r="88" spans="1:11" s="37" customFormat="1" ht="19.5" customHeight="1" x14ac:dyDescent="0.2">
      <c r="A88" s="15"/>
      <c r="B88" s="74" t="s">
        <v>97</v>
      </c>
      <c r="C88" s="66" t="s">
        <v>126</v>
      </c>
      <c r="D88" s="12">
        <v>617836</v>
      </c>
      <c r="E88" s="13" t="s">
        <v>140</v>
      </c>
      <c r="F88" s="13" t="s">
        <v>30</v>
      </c>
      <c r="G88" s="67">
        <v>0.82</v>
      </c>
      <c r="H88" s="17" t="s">
        <v>7</v>
      </c>
      <c r="I88" s="68">
        <v>43307</v>
      </c>
      <c r="J88" s="68">
        <v>43709</v>
      </c>
      <c r="K88" s="14" t="s">
        <v>8</v>
      </c>
    </row>
    <row r="89" spans="1:11" s="37" customFormat="1" ht="20.25" customHeight="1" x14ac:dyDescent="0.2">
      <c r="A89" s="15"/>
      <c r="B89" s="74" t="s">
        <v>98</v>
      </c>
      <c r="C89" s="66" t="s">
        <v>64</v>
      </c>
      <c r="D89" s="12">
        <v>297492</v>
      </c>
      <c r="E89" s="13" t="s">
        <v>140</v>
      </c>
      <c r="F89" s="13" t="s">
        <v>30</v>
      </c>
      <c r="G89" s="67">
        <v>0.82</v>
      </c>
      <c r="H89" s="17" t="s">
        <v>7</v>
      </c>
      <c r="I89" s="68">
        <v>43307</v>
      </c>
      <c r="J89" s="68">
        <v>43709</v>
      </c>
      <c r="K89" s="14" t="s">
        <v>8</v>
      </c>
    </row>
    <row r="90" spans="1:11" s="37" customFormat="1" ht="20.25" customHeight="1" x14ac:dyDescent="0.2">
      <c r="A90" s="15"/>
      <c r="B90" s="74" t="s">
        <v>99</v>
      </c>
      <c r="C90" s="66" t="s">
        <v>63</v>
      </c>
      <c r="D90" s="12">
        <v>457143</v>
      </c>
      <c r="E90" s="13" t="s">
        <v>140</v>
      </c>
      <c r="F90" s="13" t="s">
        <v>30</v>
      </c>
      <c r="G90" s="67">
        <v>0.82</v>
      </c>
      <c r="H90" s="17" t="s">
        <v>7</v>
      </c>
      <c r="I90" s="68">
        <v>43307</v>
      </c>
      <c r="J90" s="68">
        <v>43709</v>
      </c>
      <c r="K90" s="14" t="s">
        <v>8</v>
      </c>
    </row>
    <row r="91" spans="1:11" s="37" customFormat="1" ht="23.25" customHeight="1" x14ac:dyDescent="0.2">
      <c r="A91" s="15"/>
      <c r="B91" s="74" t="s">
        <v>100</v>
      </c>
      <c r="C91" s="66" t="s">
        <v>62</v>
      </c>
      <c r="D91" s="12">
        <v>427146</v>
      </c>
      <c r="E91" s="13" t="s">
        <v>140</v>
      </c>
      <c r="F91" s="13" t="s">
        <v>30</v>
      </c>
      <c r="G91" s="67">
        <v>0.82</v>
      </c>
      <c r="H91" s="17" t="s">
        <v>7</v>
      </c>
      <c r="I91" s="68">
        <v>43307</v>
      </c>
      <c r="J91" s="68">
        <v>43709</v>
      </c>
      <c r="K91" s="14" t="s">
        <v>8</v>
      </c>
    </row>
    <row r="92" spans="1:11" s="37" customFormat="1" ht="21.75" customHeight="1" x14ac:dyDescent="0.2">
      <c r="A92" s="15"/>
      <c r="B92" s="74" t="s">
        <v>101</v>
      </c>
      <c r="C92" s="66" t="s">
        <v>66</v>
      </c>
      <c r="D92" s="12">
        <v>381669</v>
      </c>
      <c r="E92" s="13" t="s">
        <v>140</v>
      </c>
      <c r="F92" s="13" t="s">
        <v>30</v>
      </c>
      <c r="G92" s="67">
        <v>0.82</v>
      </c>
      <c r="H92" s="17" t="s">
        <v>7</v>
      </c>
      <c r="I92" s="68">
        <v>43313</v>
      </c>
      <c r="J92" s="68">
        <v>43617</v>
      </c>
      <c r="K92" s="14" t="s">
        <v>8</v>
      </c>
    </row>
    <row r="93" spans="1:11" s="37" customFormat="1" ht="23.25" customHeight="1" x14ac:dyDescent="0.2">
      <c r="A93" s="15"/>
      <c r="B93" s="74" t="s">
        <v>102</v>
      </c>
      <c r="C93" s="66" t="s">
        <v>65</v>
      </c>
      <c r="D93" s="12">
        <v>423768</v>
      </c>
      <c r="E93" s="13" t="s">
        <v>140</v>
      </c>
      <c r="F93" s="13" t="s">
        <v>30</v>
      </c>
      <c r="G93" s="67">
        <v>0.82</v>
      </c>
      <c r="H93" s="17" t="s">
        <v>7</v>
      </c>
      <c r="I93" s="68">
        <v>43313</v>
      </c>
      <c r="J93" s="68">
        <v>43617</v>
      </c>
      <c r="K93" s="14" t="s">
        <v>8</v>
      </c>
    </row>
    <row r="94" spans="1:11" s="37" customFormat="1" ht="22.5" customHeight="1" x14ac:dyDescent="0.2">
      <c r="A94" s="15"/>
      <c r="B94" s="74" t="s">
        <v>103</v>
      </c>
      <c r="C94" s="66" t="s">
        <v>67</v>
      </c>
      <c r="D94" s="12">
        <v>353184</v>
      </c>
      <c r="E94" s="13" t="s">
        <v>140</v>
      </c>
      <c r="F94" s="13" t="s">
        <v>30</v>
      </c>
      <c r="G94" s="67">
        <v>0.82</v>
      </c>
      <c r="H94" s="17" t="s">
        <v>7</v>
      </c>
      <c r="I94" s="68">
        <v>43435</v>
      </c>
      <c r="J94" s="68">
        <v>43891</v>
      </c>
      <c r="K94" s="14" t="s">
        <v>8</v>
      </c>
    </row>
    <row r="95" spans="1:11" s="37" customFormat="1" ht="21.75" customHeight="1" x14ac:dyDescent="0.2">
      <c r="A95" s="15"/>
      <c r="B95" s="74" t="s">
        <v>104</v>
      </c>
      <c r="C95" s="66" t="s">
        <v>68</v>
      </c>
      <c r="D95" s="12">
        <v>401000</v>
      </c>
      <c r="E95" s="13" t="s">
        <v>140</v>
      </c>
      <c r="F95" s="13" t="s">
        <v>30</v>
      </c>
      <c r="G95" s="67">
        <v>0.82</v>
      </c>
      <c r="H95" s="17" t="s">
        <v>7</v>
      </c>
      <c r="I95" s="68">
        <v>43435</v>
      </c>
      <c r="J95" s="68">
        <v>43891</v>
      </c>
      <c r="K95" s="14" t="s">
        <v>8</v>
      </c>
    </row>
    <row r="96" spans="1:11" s="37" customFormat="1" ht="23.25" customHeight="1" x14ac:dyDescent="0.2">
      <c r="A96" s="15"/>
      <c r="B96" s="74" t="s">
        <v>105</v>
      </c>
      <c r="C96" s="66" t="s">
        <v>130</v>
      </c>
      <c r="D96" s="12">
        <v>581702</v>
      </c>
      <c r="E96" s="13" t="s">
        <v>140</v>
      </c>
      <c r="F96" s="13" t="s">
        <v>30</v>
      </c>
      <c r="G96" s="67">
        <v>0.82</v>
      </c>
      <c r="H96" s="17" t="s">
        <v>7</v>
      </c>
      <c r="I96" s="68">
        <v>43221</v>
      </c>
      <c r="J96" s="68">
        <v>43709</v>
      </c>
      <c r="K96" s="14" t="s">
        <v>8</v>
      </c>
    </row>
    <row r="97" spans="1:11" s="37" customFormat="1" ht="24.75" customHeight="1" x14ac:dyDescent="0.2">
      <c r="A97" s="15"/>
      <c r="B97" s="74" t="s">
        <v>106</v>
      </c>
      <c r="C97" s="66" t="s">
        <v>131</v>
      </c>
      <c r="D97" s="12">
        <v>340214</v>
      </c>
      <c r="E97" s="13" t="s">
        <v>140</v>
      </c>
      <c r="F97" s="13" t="s">
        <v>30</v>
      </c>
      <c r="G97" s="67">
        <v>0.82</v>
      </c>
      <c r="H97" s="17" t="s">
        <v>7</v>
      </c>
      <c r="I97" s="68">
        <v>43221</v>
      </c>
      <c r="J97" s="68">
        <v>43709</v>
      </c>
      <c r="K97" s="14" t="s">
        <v>8</v>
      </c>
    </row>
    <row r="98" spans="1:11" s="37" customFormat="1" ht="23.25" customHeight="1" x14ac:dyDescent="0.2">
      <c r="A98" s="15"/>
      <c r="B98" s="74" t="s">
        <v>107</v>
      </c>
      <c r="C98" s="66" t="s">
        <v>132</v>
      </c>
      <c r="D98" s="12">
        <v>589792</v>
      </c>
      <c r="E98" s="13" t="s">
        <v>140</v>
      </c>
      <c r="F98" s="13" t="s">
        <v>30</v>
      </c>
      <c r="G98" s="67">
        <v>0.82</v>
      </c>
      <c r="H98" s="17" t="s">
        <v>7</v>
      </c>
      <c r="I98" s="68">
        <v>43221</v>
      </c>
      <c r="J98" s="68">
        <v>43709</v>
      </c>
      <c r="K98" s="14" t="s">
        <v>8</v>
      </c>
    </row>
    <row r="99" spans="1:11" s="7" customFormat="1" x14ac:dyDescent="0.2">
      <c r="A99" s="6"/>
      <c r="B99" s="90" t="s">
        <v>90</v>
      </c>
      <c r="C99" s="91"/>
      <c r="D99" s="21">
        <f>SUM(D84:D98)</f>
        <v>7039098</v>
      </c>
      <c r="E99" s="46"/>
      <c r="F99" s="22"/>
      <c r="G99" s="23"/>
      <c r="H99" s="22"/>
      <c r="I99" s="24"/>
      <c r="J99" s="24"/>
      <c r="K99" s="25"/>
    </row>
    <row r="100" spans="1:11" s="7" customFormat="1" ht="4.5" customHeight="1" x14ac:dyDescent="0.2">
      <c r="A100" s="6"/>
      <c r="B100" s="26"/>
      <c r="C100" s="27"/>
      <c r="D100" s="28"/>
      <c r="E100" s="29"/>
      <c r="F100" s="29"/>
      <c r="G100" s="30"/>
      <c r="H100" s="29"/>
      <c r="I100" s="31"/>
      <c r="J100" s="31"/>
      <c r="K100" s="32"/>
    </row>
    <row r="101" spans="1:11" s="7" customFormat="1" ht="4.5" customHeight="1" x14ac:dyDescent="0.2">
      <c r="A101" s="6"/>
      <c r="B101" s="26"/>
      <c r="C101" s="27"/>
      <c r="D101" s="28"/>
      <c r="E101" s="29"/>
      <c r="F101" s="29"/>
      <c r="G101" s="30"/>
      <c r="H101" s="29"/>
      <c r="I101" s="31"/>
      <c r="J101" s="31"/>
      <c r="K101" s="32"/>
    </row>
    <row r="102" spans="1:11" s="36" customFormat="1" ht="15.75" customHeight="1" x14ac:dyDescent="0.2">
      <c r="A102" s="3"/>
      <c r="B102" s="80" t="s">
        <v>143</v>
      </c>
      <c r="C102" s="81"/>
      <c r="D102" s="33"/>
      <c r="E102" s="34"/>
      <c r="F102" s="34"/>
      <c r="G102" s="34"/>
      <c r="H102" s="34"/>
      <c r="I102" s="34"/>
      <c r="J102" s="34"/>
      <c r="K102" s="35"/>
    </row>
    <row r="103" spans="1:11" s="37" customFormat="1" ht="21.75" customHeight="1" x14ac:dyDescent="0.2">
      <c r="A103" s="15"/>
      <c r="B103" s="74" t="s">
        <v>139</v>
      </c>
      <c r="C103" s="66" t="s">
        <v>144</v>
      </c>
      <c r="D103" s="12">
        <f>16968+16159+7460</f>
        <v>40587</v>
      </c>
      <c r="E103" s="13"/>
      <c r="F103" s="13" t="s">
        <v>108</v>
      </c>
      <c r="G103" s="79">
        <v>0.82</v>
      </c>
      <c r="H103" s="17" t="s">
        <v>7</v>
      </c>
      <c r="I103" s="68">
        <v>43221</v>
      </c>
      <c r="J103" s="68">
        <v>43709</v>
      </c>
      <c r="K103" s="14" t="s">
        <v>8</v>
      </c>
    </row>
    <row r="104" spans="1:11" s="37" customFormat="1" ht="23.25" customHeight="1" x14ac:dyDescent="0.2">
      <c r="A104" s="15"/>
      <c r="B104" s="74" t="s">
        <v>141</v>
      </c>
      <c r="C104" s="66" t="s">
        <v>145</v>
      </c>
      <c r="D104" s="12">
        <f>15445+15673+13478+15473+15192</f>
        <v>75261</v>
      </c>
      <c r="E104" s="13"/>
      <c r="F104" s="13" t="s">
        <v>108</v>
      </c>
      <c r="G104" s="79">
        <v>0.82</v>
      </c>
      <c r="H104" s="17" t="s">
        <v>7</v>
      </c>
      <c r="I104" s="68">
        <v>43282</v>
      </c>
      <c r="J104" s="68">
        <v>43586</v>
      </c>
      <c r="K104" s="14" t="s">
        <v>8</v>
      </c>
    </row>
    <row r="105" spans="1:11" s="37" customFormat="1" ht="23.25" customHeight="1" x14ac:dyDescent="0.2">
      <c r="A105" s="15"/>
      <c r="B105" s="74" t="s">
        <v>142</v>
      </c>
      <c r="C105" s="66" t="s">
        <v>149</v>
      </c>
      <c r="D105" s="12">
        <f>17961+18626</f>
        <v>36587</v>
      </c>
      <c r="E105" s="13"/>
      <c r="F105" s="13" t="s">
        <v>108</v>
      </c>
      <c r="G105" s="79">
        <v>0.82</v>
      </c>
      <c r="H105" s="17" t="s">
        <v>7</v>
      </c>
      <c r="I105" s="68">
        <v>43466</v>
      </c>
      <c r="J105" s="68">
        <v>43922</v>
      </c>
      <c r="K105" s="14" t="s">
        <v>8</v>
      </c>
    </row>
    <row r="106" spans="1:11" s="37" customFormat="1" ht="23.25" customHeight="1" x14ac:dyDescent="0.2">
      <c r="A106" s="15"/>
      <c r="B106" s="74" t="s">
        <v>147</v>
      </c>
      <c r="C106" s="11" t="s">
        <v>153</v>
      </c>
      <c r="D106" s="12">
        <v>15229</v>
      </c>
      <c r="E106" s="13"/>
      <c r="F106" s="13" t="s">
        <v>108</v>
      </c>
      <c r="G106" s="79">
        <v>0.82</v>
      </c>
      <c r="H106" s="17" t="s">
        <v>7</v>
      </c>
      <c r="I106" s="68">
        <v>43466</v>
      </c>
      <c r="J106" s="68">
        <v>43922</v>
      </c>
      <c r="K106" s="14" t="s">
        <v>8</v>
      </c>
    </row>
    <row r="107" spans="1:11" s="37" customFormat="1" ht="23.25" customHeight="1" x14ac:dyDescent="0.2">
      <c r="A107" s="15"/>
      <c r="B107" s="74" t="s">
        <v>148</v>
      </c>
      <c r="C107" s="11" t="s">
        <v>154</v>
      </c>
      <c r="D107" s="12">
        <f>9608+10776+5857</f>
        <v>26241</v>
      </c>
      <c r="E107" s="13"/>
      <c r="F107" s="13" t="s">
        <v>108</v>
      </c>
      <c r="G107" s="79">
        <v>0.82</v>
      </c>
      <c r="H107" s="17" t="s">
        <v>7</v>
      </c>
      <c r="I107" s="68">
        <v>43221</v>
      </c>
      <c r="J107" s="68">
        <v>43709</v>
      </c>
      <c r="K107" s="14" t="s">
        <v>8</v>
      </c>
    </row>
    <row r="108" spans="1:11" s="7" customFormat="1" ht="22.5" customHeight="1" thickBot="1" x14ac:dyDescent="0.25">
      <c r="A108" s="6"/>
      <c r="B108" s="82" t="s">
        <v>23</v>
      </c>
      <c r="C108" s="83"/>
      <c r="D108" s="47">
        <f>SUM(D103:D107)</f>
        <v>193905</v>
      </c>
      <c r="E108" s="48"/>
      <c r="F108" s="48"/>
      <c r="G108" s="49"/>
      <c r="H108" s="48"/>
      <c r="I108" s="50"/>
      <c r="J108" s="50"/>
      <c r="K108" s="51"/>
    </row>
    <row r="109" spans="1:11" s="7" customFormat="1" ht="4.5" customHeight="1" x14ac:dyDescent="0.2">
      <c r="A109" s="6"/>
      <c r="B109" s="26"/>
      <c r="C109" s="27"/>
      <c r="D109" s="28"/>
      <c r="E109" s="29"/>
      <c r="F109" s="29"/>
      <c r="G109" s="30"/>
      <c r="H109" s="29"/>
      <c r="I109" s="31"/>
      <c r="J109" s="31"/>
      <c r="K109" s="32"/>
    </row>
    <row r="110" spans="1:11" s="7" customFormat="1" ht="4.5" customHeight="1" x14ac:dyDescent="0.2">
      <c r="A110" s="6"/>
      <c r="B110" s="26"/>
      <c r="C110" s="27"/>
      <c r="D110" s="28"/>
      <c r="E110" s="29"/>
      <c r="F110" s="29"/>
      <c r="G110" s="30"/>
      <c r="H110" s="29"/>
      <c r="I110" s="31"/>
      <c r="J110" s="31"/>
      <c r="K110" s="32"/>
    </row>
    <row r="111" spans="1:11" s="36" customFormat="1" ht="15.75" customHeight="1" x14ac:dyDescent="0.2">
      <c r="A111" s="3"/>
      <c r="B111" s="80" t="s">
        <v>138</v>
      </c>
      <c r="C111" s="81"/>
      <c r="D111" s="33"/>
      <c r="E111" s="34"/>
      <c r="F111" s="34"/>
      <c r="G111" s="34"/>
      <c r="H111" s="34"/>
      <c r="I111" s="34"/>
      <c r="J111" s="34"/>
      <c r="K111" s="35"/>
    </row>
    <row r="112" spans="1:11" s="7" customFormat="1" ht="22.5" customHeight="1" thickBot="1" x14ac:dyDescent="0.25">
      <c r="A112" s="6"/>
      <c r="B112" s="82" t="s">
        <v>23</v>
      </c>
      <c r="C112" s="83"/>
      <c r="D112" s="47">
        <v>0</v>
      </c>
      <c r="E112" s="13"/>
      <c r="F112" s="13"/>
      <c r="G112" s="69"/>
      <c r="H112" s="17"/>
      <c r="I112" s="68"/>
      <c r="J112" s="68"/>
      <c r="K112" s="14"/>
    </row>
    <row r="113" spans="1:11" s="7" customFormat="1" ht="13.5" thickBot="1" x14ac:dyDescent="0.25">
      <c r="A113" s="6"/>
      <c r="B113" s="29"/>
      <c r="C113" s="27"/>
      <c r="D113" s="28"/>
      <c r="E113" s="29"/>
      <c r="F113" s="29"/>
      <c r="G113" s="30"/>
      <c r="H113" s="29"/>
      <c r="I113" s="31"/>
      <c r="J113" s="31"/>
      <c r="K113" s="29"/>
    </row>
    <row r="114" spans="1:11" s="16" customFormat="1" ht="26.25" customHeight="1" thickBot="1" x14ac:dyDescent="0.25">
      <c r="A114" s="15"/>
      <c r="B114" s="52"/>
      <c r="C114" s="53" t="s">
        <v>24</v>
      </c>
      <c r="D114" s="54">
        <f>D9+D18+D49+D81+D112+D21+D99</f>
        <v>52859832.21133776</v>
      </c>
      <c r="E114" s="55"/>
      <c r="F114" s="55"/>
      <c r="G114" s="56"/>
      <c r="H114" s="52"/>
      <c r="I114" s="57"/>
      <c r="J114" s="57"/>
      <c r="K114" s="52"/>
    </row>
    <row r="115" spans="1:11" s="7" customFormat="1" ht="15" customHeight="1" x14ac:dyDescent="0.2">
      <c r="A115" s="6"/>
      <c r="B115" s="29"/>
      <c r="C115" s="27"/>
      <c r="D115" s="65"/>
      <c r="E115" s="29"/>
      <c r="F115" s="29"/>
      <c r="G115" s="58"/>
      <c r="H115" s="58"/>
      <c r="I115" s="31"/>
      <c r="J115" s="31"/>
      <c r="K115" s="29"/>
    </row>
    <row r="116" spans="1:11" x14ac:dyDescent="0.2">
      <c r="A116" s="3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x14ac:dyDescent="0.2">
      <c r="A117" s="3"/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1:11" ht="6" customHeight="1" x14ac:dyDescent="0.2">
      <c r="A118" s="3"/>
      <c r="B118" s="36"/>
      <c r="C118" s="36"/>
      <c r="D118" s="36"/>
      <c r="E118" s="59"/>
      <c r="F118" s="36"/>
      <c r="G118" s="36"/>
      <c r="H118" s="36"/>
      <c r="I118" s="36"/>
      <c r="J118" s="36"/>
      <c r="K118" s="36"/>
    </row>
    <row r="119" spans="1:11" ht="30.75" customHeight="1" x14ac:dyDescent="0.2">
      <c r="A119" s="3"/>
      <c r="B119" s="85" t="s">
        <v>31</v>
      </c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1:11" ht="18" customHeight="1" x14ac:dyDescent="0.2">
      <c r="A120" s="3"/>
      <c r="B120" s="85" t="s">
        <v>32</v>
      </c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1:11" ht="7.5" customHeight="1" thickBot="1" x14ac:dyDescent="0.25">
      <c r="A121" s="60"/>
      <c r="B121" s="61"/>
      <c r="C121" s="61"/>
      <c r="D121" s="61"/>
      <c r="E121" s="62"/>
      <c r="F121" s="61"/>
      <c r="G121" s="61"/>
      <c r="H121" s="61"/>
      <c r="I121" s="61"/>
      <c r="J121" s="61"/>
      <c r="K121" s="61"/>
    </row>
  </sheetData>
  <mergeCells count="30">
    <mergeCell ref="B20:C20"/>
    <mergeCell ref="B21:C21"/>
    <mergeCell ref="B83:C83"/>
    <mergeCell ref="B99:C99"/>
    <mergeCell ref="B2:K2"/>
    <mergeCell ref="B3:K3"/>
    <mergeCell ref="B5:K5"/>
    <mergeCell ref="B6:B7"/>
    <mergeCell ref="C6:C7"/>
    <mergeCell ref="D6:D7"/>
    <mergeCell ref="E6:E7"/>
    <mergeCell ref="F6:F7"/>
    <mergeCell ref="H6:H7"/>
    <mergeCell ref="K6:K7"/>
    <mergeCell ref="B102:C102"/>
    <mergeCell ref="B108:C108"/>
    <mergeCell ref="B1:K1"/>
    <mergeCell ref="B120:K120"/>
    <mergeCell ref="B119:K119"/>
    <mergeCell ref="B117:K117"/>
    <mergeCell ref="I6:J6"/>
    <mergeCell ref="B8:C8"/>
    <mergeCell ref="B11:C11"/>
    <mergeCell ref="B23:C23"/>
    <mergeCell ref="B49:C49"/>
    <mergeCell ref="B51:C51"/>
    <mergeCell ref="B81:C81"/>
    <mergeCell ref="B111:C111"/>
    <mergeCell ref="B112:C112"/>
    <mergeCell ref="B116:K116"/>
  </mergeCells>
  <printOptions horizontalCentered="1" verticalCentered="1"/>
  <pageMargins left="0.35433070866141703" right="0.39370078740157499" top="0" bottom="0" header="0" footer="0"/>
  <pageSetup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Plan Adquisiciones Inicial</vt:lpstr>
      <vt:lpstr>'Plan Adquisiciones Inicial'!OLE_LINK1</vt:lpstr>
      <vt:lpstr>'Plan Adquisiciones Inicial'!Print_Area</vt:lpstr>
      <vt:lpstr>'Plan Adquisiciones Inicial'!Print_Titles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COMPONENTE 2</dc:creator>
  <cp:lastModifiedBy>Galaz, Yolanda</cp:lastModifiedBy>
  <cp:lastPrinted>2007-11-14T16:52:32Z</cp:lastPrinted>
  <dcterms:created xsi:type="dcterms:W3CDTF">2005-01-18T17:57:43Z</dcterms:created>
  <dcterms:modified xsi:type="dcterms:W3CDTF">2017-10-15T15:46:41Z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