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ORG\Desktop\HIGOR - BID\BR-L1412 - Prodetur SSA\"/>
    </mc:Choice>
  </mc:AlternateContent>
  <xr:revisionPtr revIDLastSave="0" documentId="8_{4C0CD245-7043-4FFC-AEB7-6AE2EA8442C4}" xr6:coauthVersionLast="34" xr6:coauthVersionMax="34" xr10:uidLastSave="{00000000-0000-0000-0000-000000000000}"/>
  <bookViews>
    <workbookView xWindow="0" yWindow="0" windowWidth="28770" windowHeight="12000" tabRatio="412" activeTab="1" xr2:uid="{00000000-000D-0000-FFFF-FFFF00000000}"/>
  </bookViews>
  <sheets>
    <sheet name="Instruções" sheetId="4" r:id="rId1"/>
    <sheet name="Detalhes Plano de Aquisições" sheetId="1" r:id="rId2"/>
    <sheet name="Sheet1" sheetId="5" state="hidden" r:id="rId3"/>
  </sheets>
  <definedNames>
    <definedName name="_xlnm._FilterDatabase" localSheetId="1" hidden="1">'Detalhes Plano de Aquisições'!$G$140:$H$142</definedName>
    <definedName name="_xlnm.Print_Area" localSheetId="1">'Detalhes Plano de Aquisições'!$A$1:$Q$160</definedName>
    <definedName name="capacitacao">'Detalhes Plano de Aquisições'!$E$140:$E$148</definedName>
  </definedNames>
  <calcPr calcId="179017"/>
</workbook>
</file>

<file path=xl/calcChain.xml><?xml version="1.0" encoding="utf-8"?>
<calcChain xmlns="http://schemas.openxmlformats.org/spreadsheetml/2006/main">
  <c r="G79" i="1" l="1"/>
  <c r="G19" i="1"/>
  <c r="G84" i="1" l="1"/>
  <c r="G104" i="1" l="1"/>
  <c r="I97" i="1" l="1"/>
  <c r="G85" i="1" l="1"/>
  <c r="H73" i="1" l="1"/>
  <c r="H113" i="1" l="1"/>
  <c r="I113" i="1" s="1"/>
  <c r="H110" i="1" l="1"/>
  <c r="I110" i="1" s="1"/>
  <c r="H83" i="1" l="1"/>
  <c r="I83" i="1" s="1"/>
  <c r="H120" i="1" l="1"/>
  <c r="I120" i="1" s="1"/>
  <c r="G36" i="1"/>
  <c r="G59" i="1" l="1"/>
  <c r="G57" i="1"/>
  <c r="H127" i="1"/>
  <c r="H81" i="1"/>
  <c r="I81" i="1" s="1"/>
  <c r="H80" i="1"/>
  <c r="I80" i="1" s="1"/>
  <c r="H78" i="1"/>
  <c r="I78" i="1" s="1"/>
  <c r="H74" i="1"/>
  <c r="I74" i="1" s="1"/>
  <c r="I73" i="1"/>
  <c r="H72" i="1"/>
  <c r="I72" i="1" s="1"/>
  <c r="H43" i="1"/>
  <c r="I43" i="1" s="1"/>
  <c r="H20" i="1"/>
  <c r="I20" i="1" s="1"/>
  <c r="G121" i="1"/>
  <c r="G90" i="1" l="1"/>
  <c r="H24" i="1"/>
  <c r="I24" i="1" s="1"/>
  <c r="G51" i="1" l="1"/>
  <c r="G25" i="1"/>
  <c r="H140" i="1" s="1"/>
  <c r="H141" i="1" l="1"/>
  <c r="H142" i="1"/>
</calcChain>
</file>

<file path=xl/sharedStrings.xml><?xml version="1.0" encoding="utf-8"?>
<sst xmlns="http://schemas.openxmlformats.org/spreadsheetml/2006/main" count="824" uniqueCount="343">
  <si>
    <t>OBRAS</t>
  </si>
  <si>
    <t>Previsto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</si>
  <si>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</si>
  <si>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</si>
  <si>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</si>
  <si>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</si>
  <si>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</si>
  <si>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</si>
  <si>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</si>
  <si>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</si>
  <si>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</si>
  <si>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</si>
  <si>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</si>
  <si>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</si>
  <si>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</si>
  <si>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</si>
  <si>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</si>
  <si>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</si>
  <si>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</si>
  <si>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</si>
  <si>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</si>
  <si>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</si>
  <si>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</si>
  <si>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</si>
  <si>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</si>
  <si>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</si>
  <si>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</si>
  <si>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</si>
  <si>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</si>
  <si>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</si>
  <si>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</si>
  <si>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Unidade Executora*</t>
  </si>
  <si>
    <t>Objeto*</t>
  </si>
  <si>
    <t>Montante Estimado 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</si>
  <si>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</si>
  <si>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</si>
  <si>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</si>
  <si>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</si>
  <si>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</si>
  <si>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</si>
  <si>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</si>
  <si>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</si>
  <si>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</si>
  <si>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</si>
  <si>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</si>
  <si>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</si>
  <si>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</si>
  <si>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</si>
  <si>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</si>
  <si>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</si>
  <si>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</si>
  <si>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</si>
  <si>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</si>
  <si>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</si>
  <si>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</si>
  <si>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</si>
  <si>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</si>
  <si>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</si>
  <si>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</si>
  <si>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</si>
  <si>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</si>
  <si>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</si>
  <si>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</si>
  <si>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</si>
  <si>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</si>
  <si>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</si>
  <si>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</si>
  <si>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</si>
  <si>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</si>
  <si>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</si>
  <si>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</si>
  <si>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</si>
  <si>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</si>
  <si>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</si>
  <si>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</si>
  <si>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</si>
  <si>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</si>
  <si>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</si>
  <si>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</si>
  <si>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</si>
  <si>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</si>
  <si>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</si>
  <si>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</si>
  <si>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</si>
  <si>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</si>
  <si>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</si>
  <si>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</si>
  <si>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*: Campos Obrigatórios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</si>
  <si>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</si>
  <si>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</si>
  <si>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</si>
  <si>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</si>
  <si>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</si>
  <si>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</si>
  <si>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</si>
  <si>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</si>
  <si>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</si>
  <si>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</si>
  <si>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</si>
  <si>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</si>
  <si>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</si>
  <si>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</si>
  <si>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</si>
  <si>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</si>
  <si>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</si>
  <si>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</si>
  <si>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</si>
  <si>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</si>
  <si>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</si>
  <si>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</si>
  <si>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</si>
  <si>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</si>
  <si>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</si>
  <si>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</si>
  <si>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</si>
  <si>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</si>
  <si>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</si>
  <si>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</si>
  <si>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</si>
  <si>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</si>
  <si>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</si>
  <si>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</si>
  <si>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</si>
  <si>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</si>
  <si>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</si>
  <si>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</si>
  <si>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</si>
  <si>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</si>
  <si>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</si>
  <si>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</si>
  <si>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</si>
  <si>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</si>
  <si>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</si>
  <si>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</si>
  <si>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</si>
  <si>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</si>
  <si>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</si>
  <si>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</si>
  <si>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</si>
  <si>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Programa Nacional de Desenvolvimento Turistico em Salvador - PRODETUR Salvador</t>
  </si>
  <si>
    <t>Contrato de Empréstimo: 3682/OC-BR</t>
  </si>
  <si>
    <t>SECULT</t>
  </si>
  <si>
    <t>269/2014</t>
  </si>
  <si>
    <t>Concorrência pública</t>
  </si>
  <si>
    <t>SECIS</t>
  </si>
  <si>
    <t>LIMPURB</t>
  </si>
  <si>
    <t>Auditoria externa</t>
  </si>
  <si>
    <t>Requalificação da orla trecho Stella Maris/Flamengo/Ipitanga</t>
  </si>
  <si>
    <t>Melhoria Urbana centro antigo Av. Sete de Setembro</t>
  </si>
  <si>
    <t>No. PEP</t>
  </si>
  <si>
    <t>1.01.2.2</t>
  </si>
  <si>
    <t>1.01.4</t>
  </si>
  <si>
    <t>1.02.1.2</t>
  </si>
  <si>
    <t>Construção e restauração da Casa da História de Salvador</t>
  </si>
  <si>
    <t>1.03.1.1</t>
  </si>
  <si>
    <t>Pequenas reformas e ajustes físicos dos espaços do Centro de Atendimento ao Turista</t>
  </si>
  <si>
    <t>3.07.1.2</t>
  </si>
  <si>
    <t>3.07.1.1</t>
  </si>
  <si>
    <t>067/2015</t>
  </si>
  <si>
    <t>1.01.1</t>
  </si>
  <si>
    <t>Urbanização do Rio Vermelho</t>
  </si>
  <si>
    <t>SUCOP</t>
  </si>
  <si>
    <t>SEMAN</t>
  </si>
  <si>
    <t>2593/2014</t>
  </si>
  <si>
    <t>Concorrência pública 30/2014</t>
  </si>
  <si>
    <t>Tomada de preço 01/2015</t>
  </si>
  <si>
    <t>1.03.2.1</t>
  </si>
  <si>
    <t>1.03.3.1</t>
  </si>
  <si>
    <t>066/2015</t>
  </si>
  <si>
    <t>Concorrência pública 01/2015</t>
  </si>
  <si>
    <t>DESAL</t>
  </si>
  <si>
    <t>Requalificação do Mercado do Peixe/Rio Vermelho(Vila Caramuru)</t>
  </si>
  <si>
    <t>948/2014</t>
  </si>
  <si>
    <t>Concorrência pública 01/2014</t>
  </si>
  <si>
    <t>1.01.3</t>
  </si>
  <si>
    <t>Urbanização Orla Itapuã</t>
  </si>
  <si>
    <t>266/2014</t>
  </si>
  <si>
    <t>Concorrência pública 02/2014</t>
  </si>
  <si>
    <t>1.06.1.1</t>
  </si>
  <si>
    <t xml:space="preserve">Compra e instalação de câmeras de monitoramento para melhoria da segurança turística </t>
  </si>
  <si>
    <t>3.02.2</t>
  </si>
  <si>
    <t>Compra e instalação de equipamentos para o Centro de Atendimento ao Turista</t>
  </si>
  <si>
    <t>Convite/Pregão</t>
  </si>
  <si>
    <t>4.01</t>
  </si>
  <si>
    <t>1.01.2.1</t>
  </si>
  <si>
    <t>1.02.1.1</t>
  </si>
  <si>
    <t>1705/2013</t>
  </si>
  <si>
    <t>Projeto executivo de requalificação da orla no trecho Stella Maris/Flamengo/Ipitanga</t>
  </si>
  <si>
    <t>Estudo de viabilidade sócio-econômica e ambiental da requalificação da orla no trecho Stella Maris/Flamengo/Ipitanga</t>
  </si>
  <si>
    <t>Projeto executivo da Av. Sete de Setembro</t>
  </si>
  <si>
    <t>Estudo de viabilidade sócio-econômica e ambiental da Av. Sete de Setembro</t>
  </si>
  <si>
    <t>FMLF</t>
  </si>
  <si>
    <t>Concorrência 01/2013</t>
  </si>
  <si>
    <t>Concorrência 02/2014</t>
  </si>
  <si>
    <t>1.03.1.5</t>
  </si>
  <si>
    <t>1.03.1.2</t>
  </si>
  <si>
    <t>Elaboração de projeto museugráfico, inclusive com conteúdo do Arquivo Público Municipal</t>
  </si>
  <si>
    <t>1.03.1.3</t>
  </si>
  <si>
    <t>1.03.1.4</t>
  </si>
  <si>
    <t>Implantação do projeto museográfico - curadoria e serviços</t>
  </si>
  <si>
    <t>1.03.2.2</t>
  </si>
  <si>
    <t>1.03.2.3</t>
  </si>
  <si>
    <t>434/2015</t>
  </si>
  <si>
    <t>Inexigibilidade - Contrato 08/2015</t>
  </si>
  <si>
    <t>1.03.3.2</t>
  </si>
  <si>
    <t>Projeto Museológico(Forte São Diogo - Espaço Carybé de Artes)</t>
  </si>
  <si>
    <t>1.03.3.3</t>
  </si>
  <si>
    <t>Implantação da exposição, museografia, aquisição de equipamentos e gestão(Forte São Diogo - Espaço Carybé de Artes)</t>
  </si>
  <si>
    <t>Desenvolvimento e implantação do sistema comum de qualidade, gestão da qualidade e comercialização para a rede de museus e espaços culturais da Prefeitura de Salvador</t>
  </si>
  <si>
    <t>1.06.1.2</t>
  </si>
  <si>
    <t>Implantação da sala de monitoramento do sistema de monitoramento e vigilância municipal</t>
  </si>
  <si>
    <t>1.06.1.3</t>
  </si>
  <si>
    <t>1.07.1</t>
  </si>
  <si>
    <t>Sinalização turística e ações relacionadas que facilitem a visita turística</t>
  </si>
  <si>
    <t>1.08.1</t>
  </si>
  <si>
    <t>Desenvolvimento de Plano de ação para produtos do turismo Étnico-Afro-Brasileiro</t>
  </si>
  <si>
    <t>1.09.01</t>
  </si>
  <si>
    <t>Implantação de novos produtos e experiências para o turismo ÉTNICO-AFRO-BRASILEIRO</t>
  </si>
  <si>
    <t>1.10.1.1</t>
  </si>
  <si>
    <t>1.10.1.2</t>
  </si>
  <si>
    <t>Capacitação de empreendedores informais</t>
  </si>
  <si>
    <t>1.11.1.2</t>
  </si>
  <si>
    <t>Implantação de programa de capacitação e requalificação de mão de obra - QUALISSA</t>
  </si>
  <si>
    <t>1.12.1.2</t>
  </si>
  <si>
    <t>1.13.1.2</t>
  </si>
  <si>
    <t>1.13.1.3</t>
  </si>
  <si>
    <t>Implantação do programa de apoio técnico empresarial com base nas normas ABNT ISO  9001/2015 e PNQ</t>
  </si>
  <si>
    <t>Certificação de empresas com base nas normas ABNT ISO  9001/2015 e PNQ</t>
  </si>
  <si>
    <t>2.01</t>
  </si>
  <si>
    <t>Plano Estratégico de Marketing Turístico de Salvador</t>
  </si>
  <si>
    <t>2.02</t>
  </si>
  <si>
    <t>2.03</t>
  </si>
  <si>
    <t>3.01</t>
  </si>
  <si>
    <t>3.02.1</t>
  </si>
  <si>
    <t>Profissionais/funcionários destas entidades municipais capacitados em âmbitos específicos de planejamento e gestão turística</t>
  </si>
  <si>
    <t>Profissionais/funcionários destas entidades municipais dotados de novos equipamentos específicos de planejamento e gestão turística</t>
  </si>
  <si>
    <t>3.03.1</t>
  </si>
  <si>
    <t>3.03.2</t>
  </si>
  <si>
    <t>Implementar os planos operativos anuais de fortalecimento para desenvolver PPP´s para projetos turísticos</t>
  </si>
  <si>
    <t>3.04.1.1</t>
  </si>
  <si>
    <t>3.05</t>
  </si>
  <si>
    <t>Plano de desenvolvimento turístico sustentável das ilhas, elaborado e aprovado pela SECULT</t>
  </si>
  <si>
    <t>3.06</t>
  </si>
  <si>
    <t>Sistema interativo de comunicação com o turista, instalado</t>
  </si>
  <si>
    <t>4.02</t>
  </si>
  <si>
    <t>Campanha anual de educação voltada para o manejo de resíduos exclusivamente para a população local, turistas e empresários, realizada nas três áreas turísticas do programa</t>
  </si>
  <si>
    <t>4.03</t>
  </si>
  <si>
    <t>4.04</t>
  </si>
  <si>
    <t>4.05</t>
  </si>
  <si>
    <t>4.06</t>
  </si>
  <si>
    <t>Pregão , tomada de preços ou concorrência</t>
  </si>
  <si>
    <t>Plano de mitigação e adaptação às mudanças climáticas de Salvador, elaborado e aprovado pela SECIS</t>
  </si>
  <si>
    <t>Agendas anuais do plano de gestão costeira prioritárias para o turismo implementadas</t>
  </si>
  <si>
    <t>4.07.1.1</t>
  </si>
  <si>
    <t>Projeto de revitalização(ambiental e turística das áreas protegidas ou áreas de valor/interesse natural, através do replantio da vegetação nativa)</t>
  </si>
  <si>
    <t>4.07.1.2</t>
  </si>
  <si>
    <t>4.08</t>
  </si>
  <si>
    <t>4.09</t>
  </si>
  <si>
    <t>4.10</t>
  </si>
  <si>
    <t>Implentação de sistema de indicadores e monitoramento social e ambiental do turismo em Salvador</t>
  </si>
  <si>
    <t>Pregão, tomada de preços ou concorrência</t>
  </si>
  <si>
    <t>5.01.1.1</t>
  </si>
  <si>
    <t>Reuniões/viagens, etc. necessários para encontros UCP/BID</t>
  </si>
  <si>
    <t>5.01.1.2</t>
  </si>
  <si>
    <t>5.01.1.3</t>
  </si>
  <si>
    <t>Apoio ao gerenciamento do programa</t>
  </si>
  <si>
    <t>5.01.3.2</t>
  </si>
  <si>
    <t>5.01.3.3</t>
  </si>
  <si>
    <t>Avaliação final</t>
  </si>
  <si>
    <t>Avalição de impacto</t>
  </si>
  <si>
    <t>Avaliação ambiental estratégica(AAE)</t>
  </si>
  <si>
    <t>5.01.4</t>
  </si>
  <si>
    <t>5.01.5</t>
  </si>
  <si>
    <t>5.01.3.1</t>
  </si>
  <si>
    <t>Avaliação intermediária</t>
  </si>
  <si>
    <t>1.04.1</t>
  </si>
  <si>
    <t>Desenvolvimento do plano de gestão e estudo de viabilidade (Casa da História)</t>
  </si>
  <si>
    <t>Outras ações do sistema de monitoramento e vigilância municipal (capacitação)</t>
  </si>
  <si>
    <t>Implantação ou melhoramento do sistema de gestão do programa</t>
  </si>
  <si>
    <t>Implantação do projeto museografico - equipamento (Casa da História de Salvador)</t>
  </si>
  <si>
    <t>Montante Estimado em US$</t>
  </si>
  <si>
    <t xml:space="preserve">Montante Estimado em US$ </t>
  </si>
  <si>
    <t>Elaborar planos operativos anuais de fortalecimento para desenvolver PPP´s para projetos turísticos</t>
  </si>
  <si>
    <t>Requalificação Orla Barra/Ondina</t>
  </si>
  <si>
    <t>Reparação, conservação e reforma de edificações e fiscalização do Espaço Carybé das Artes - Forte São Diogo</t>
  </si>
  <si>
    <t>Reparação, conservação e reforma de edificações e fiscalização do Espaço Pierre Vierger de Fotograria - Forte Santa Maria</t>
  </si>
  <si>
    <t>1.05.1</t>
  </si>
  <si>
    <t>Containers subterrâneos instalados nas 3 áreas turísticas do Programa</t>
  </si>
  <si>
    <t xml:space="preserve">Implantação do Plano operativo anual de marketing turístico </t>
  </si>
  <si>
    <t>Agentes de comercialização em mercados emissores capacitados em produtos turísticos de Salvador</t>
  </si>
  <si>
    <t xml:space="preserve">Observatório do Turismo: Outras ações de monitoramento </t>
  </si>
  <si>
    <t>Implantação do projeto de revitalização ambiental e turística das áreas protegidas ou áreas de valor/interesse natural, através do replantio da vegetação nativa</t>
  </si>
  <si>
    <t>Projeto Museológico(Forte Santa Maria - Espaço Pierre Vierger da Fotografia)</t>
  </si>
  <si>
    <t>Implantação da exposição, museografia, aquisição de equipamentos e gestão(Forte Santa Maria - Espaço Pierre Vierger da Fotografia)</t>
  </si>
  <si>
    <t>Concorrência Pública</t>
  </si>
  <si>
    <t>Assistência à cooperativas de material reciclável que atendam as 3 áreas turísticas</t>
  </si>
  <si>
    <t>Plano de fortalecimento municipal em planejamento e gestão turística, elaborado e aprovado pela SECULT</t>
  </si>
  <si>
    <t>Plano de gerenciamento costeiro para Salvador elaborado e aprovado pela SECIS</t>
  </si>
  <si>
    <t>SEDUR</t>
  </si>
  <si>
    <t>Regulamentos municipais para licenciameto e fiscalização ambiental elaborados e apresentados pela SEDUR para aprovação</t>
  </si>
  <si>
    <t>Elaboração de plano de capacitação e apoio a formalização dos empreendedores informais das ACTs</t>
  </si>
  <si>
    <t xml:space="preserve">Implantação de certificação de pessoas nas normas ABNT, ISO 9001/2015 e PNQ </t>
  </si>
  <si>
    <t>Imprevistos</t>
  </si>
  <si>
    <t>Sub_total</t>
  </si>
  <si>
    <t xml:space="preserve">Total </t>
  </si>
  <si>
    <t>Sub_Total</t>
  </si>
  <si>
    <t xml:space="preserve">Desenho do Programa QUALISSA baseado nas normas pessoas nas normas ABNT, ISO 9001/2015 e PNQ </t>
  </si>
  <si>
    <t>1.11.1.1/ 1.12.1.1/ 1.13.1.1</t>
  </si>
  <si>
    <t>Apoio ao gerenciamento do programa - Consultor Ambiental</t>
  </si>
  <si>
    <t>Apoio ao gerenciamento do programa - Consultor Social</t>
  </si>
  <si>
    <t>N/A</t>
  </si>
  <si>
    <t>Concorrência 003/2015</t>
  </si>
  <si>
    <t>Supervisão de obras da Av. 7</t>
  </si>
  <si>
    <t>Supervisão de obras(exceto AV. 7)</t>
  </si>
  <si>
    <t>3.04.1.2</t>
  </si>
  <si>
    <t xml:space="preserve">Observatório do Turismo: Pesquisas satisfação  do Turismo </t>
  </si>
  <si>
    <t>CV</t>
  </si>
  <si>
    <t>441/2017</t>
  </si>
  <si>
    <t>5.01.2.2</t>
  </si>
  <si>
    <t>5.01.2.1</t>
  </si>
  <si>
    <r>
      <t xml:space="preserve">Método 
</t>
    </r>
    <r>
      <rPr>
        <b/>
        <i/>
        <sz val="12"/>
        <color indexed="9"/>
        <rFont val="Calibri"/>
        <family val="2"/>
      </rPr>
      <t>(Selecionar uma das Opções)</t>
    </r>
    <r>
      <rPr>
        <b/>
        <sz val="12"/>
        <color indexed="9"/>
        <rFont val="Calibri"/>
        <family val="2"/>
      </rPr>
      <t>*</t>
    </r>
  </si>
  <si>
    <r>
      <t xml:space="preserve">Método 
</t>
    </r>
    <r>
      <rPr>
        <b/>
        <i/>
        <sz val="13"/>
        <color indexed="9"/>
        <rFont val="Calibri"/>
        <family val="2"/>
      </rPr>
      <t>(Selecionar uma das Opções)</t>
    </r>
    <r>
      <rPr>
        <b/>
        <sz val="13"/>
        <color indexed="9"/>
        <rFont val="Calibri"/>
        <family val="2"/>
      </rPr>
      <t>*</t>
    </r>
  </si>
  <si>
    <r>
      <t xml:space="preserve">Praias turísticas na </t>
    </r>
    <r>
      <rPr>
        <b/>
        <sz val="12"/>
        <rFont val="Calibri"/>
        <family val="2"/>
        <scheme val="minor"/>
      </rPr>
      <t>Costa Atlântica Norte</t>
    </r>
    <r>
      <rPr>
        <sz val="12"/>
        <rFont val="Calibri"/>
        <family val="2"/>
        <scheme val="minor"/>
      </rPr>
      <t xml:space="preserve"> com certificação ambiental</t>
    </r>
  </si>
  <si>
    <t>5.01.1.3.1</t>
  </si>
  <si>
    <t>5.01.1.3.2</t>
  </si>
  <si>
    <t>Apoio ao gerenciamento do programa - Especialista em Aquisições</t>
  </si>
  <si>
    <t>Apoio ao gerenciamento do programa - Especialista em Obras e Projetos</t>
  </si>
  <si>
    <t>5.01.1.3.3</t>
  </si>
  <si>
    <t>5.01.1.3.4</t>
  </si>
  <si>
    <t>Apoio ao gerenciamento do programa - Especialista Financeiro</t>
  </si>
  <si>
    <t>5.01.3.4.5</t>
  </si>
  <si>
    <r>
      <t xml:space="preserve">Atualizado por: </t>
    </r>
    <r>
      <rPr>
        <b/>
        <sz val="14"/>
        <color rgb="FFFF0000"/>
        <rFont val="Calibri"/>
        <family val="2"/>
        <scheme val="minor"/>
      </rPr>
      <t>Ana Raquel Cruz</t>
    </r>
  </si>
  <si>
    <t>Apoio ao Plano de gerenciamento costeiro para Salvador</t>
  </si>
  <si>
    <r>
      <t xml:space="preserve">Atualização Nº: </t>
    </r>
    <r>
      <rPr>
        <b/>
        <sz val="14"/>
        <color rgb="FFFF0000"/>
        <rFont val="Calibri"/>
        <family val="2"/>
        <scheme val="minor"/>
      </rPr>
      <t>9</t>
    </r>
  </si>
  <si>
    <t>Realização do Censo socioeconômico dos ambulantes localizados na via principal da Avenida Sete de Setembro, no trecho que compreende da Casa D`Itália à Praça Castro Alves.</t>
  </si>
  <si>
    <t>247/2018</t>
  </si>
  <si>
    <t>208/2018</t>
  </si>
  <si>
    <t>249/2018</t>
  </si>
  <si>
    <t>265/2018</t>
  </si>
  <si>
    <t>302/2018</t>
  </si>
  <si>
    <t>4.05.1</t>
  </si>
  <si>
    <t>1.02.1.2.1</t>
  </si>
  <si>
    <t>Atualizado em: 20/06/2018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</si>
</sst>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_-* #,##0.00_-;\-* #,##0.00_-;_-* &quot;-&quot;??_-;_-@_-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3"/>
      <color indexed="9"/>
      <name val="Calibri"/>
      <family val="2"/>
      <scheme val="minor"/>
    </font>
    <font>
      <b/>
      <i/>
      <sz val="13"/>
      <color indexed="9"/>
      <name val="Calibri"/>
      <family val="2"/>
    </font>
    <font>
      <b/>
      <sz val="13"/>
      <color indexed="9"/>
      <name val="Calibri"/>
      <family val="2"/>
    </font>
    <font>
      <b/>
      <sz val="13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165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4" fontId="39" fillId="0" borderId="0" applyFont="0" applyFill="0" applyBorder="0" applyAlignment="0" applyProtection="0"/>
  </cellStyleXfs>
  <cellXfs count="400">
    <xf numFmtId="0" fontId="0" fillId="0" borderId="0" xfId="0"/>
    <xf numFmtId="0" fontId="0" fillId="0" borderId="0" xfId="0"/>
    <xf numFmtId="0" fontId="0" fillId="0" borderId="0" xfId="0" applyFill="1"/>
    <xf numFmtId="0" fontId="23" fillId="0" borderId="0" xfId="38" applyFont="1" applyFill="1" applyBorder="1" applyAlignment="1">
      <alignment horizontal="left" vertical="center" wrapText="1"/>
    </xf>
    <xf numFmtId="0" fontId="24" fillId="0" borderId="0" xfId="0" applyFont="1"/>
    <xf numFmtId="0" fontId="31" fillId="0" borderId="0" xfId="0" applyFont="1" applyAlignment="1">
      <alignment horizontal="justify" vertical="center"/>
    </xf>
    <xf numFmtId="4" fontId="24" fillId="0" borderId="0" xfId="0" applyNumberFormat="1" applyFont="1"/>
    <xf numFmtId="10" fontId="24" fillId="0" borderId="0" xfId="0" applyNumberFormat="1" applyFont="1"/>
    <xf numFmtId="0" fontId="32" fillId="0" borderId="0" xfId="38" applyFont="1"/>
    <xf numFmtId="0" fontId="24" fillId="0" borderId="0" xfId="0" applyFont="1" applyFill="1"/>
    <xf numFmtId="0" fontId="29" fillId="0" borderId="0" xfId="38" applyFont="1" applyFill="1" applyBorder="1" applyAlignment="1">
      <alignment vertical="center" wrapText="1"/>
    </xf>
    <xf numFmtId="4" fontId="29" fillId="0" borderId="0" xfId="38" applyNumberFormat="1" applyFont="1" applyFill="1" applyBorder="1" applyAlignment="1">
      <alignment vertical="center" wrapText="1"/>
    </xf>
    <xf numFmtId="10" fontId="29" fillId="0" borderId="0" xfId="38" applyNumberFormat="1" applyFont="1" applyFill="1" applyBorder="1" applyAlignment="1">
      <alignment vertical="center" wrapText="1"/>
    </xf>
    <xf numFmtId="0" fontId="31" fillId="0" borderId="0" xfId="0" applyFont="1"/>
    <xf numFmtId="4" fontId="31" fillId="0" borderId="0" xfId="0" applyNumberFormat="1" applyFont="1"/>
    <xf numFmtId="10" fontId="31" fillId="0" borderId="0" xfId="0" applyNumberFormat="1" applyFont="1"/>
    <xf numFmtId="0" fontId="31" fillId="0" borderId="0" xfId="0" applyFont="1" applyAlignment="1"/>
    <xf numFmtId="0" fontId="34" fillId="0" borderId="0" xfId="0" applyFont="1" applyAlignment="1">
      <alignment vertical="center"/>
    </xf>
    <xf numFmtId="4" fontId="31" fillId="0" borderId="0" xfId="0" applyNumberFormat="1" applyFont="1" applyAlignment="1"/>
    <xf numFmtId="10" fontId="31" fillId="0" borderId="0" xfId="0" applyNumberFormat="1" applyFont="1" applyAlignment="1"/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4" fontId="36" fillId="0" borderId="0" xfId="0" applyNumberFormat="1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6" fillId="0" borderId="0" xfId="38" applyFont="1" applyFill="1" applyBorder="1" applyAlignment="1">
      <alignment vertical="center" wrapText="1"/>
    </xf>
    <xf numFmtId="0" fontId="35" fillId="0" borderId="0" xfId="38" applyFont="1"/>
    <xf numFmtId="0" fontId="36" fillId="0" borderId="0" xfId="38" applyFont="1" applyFill="1" applyBorder="1" applyAlignment="1">
      <alignment horizontal="left" vertical="center" wrapText="1"/>
    </xf>
    <xf numFmtId="0" fontId="35" fillId="0" borderId="26" xfId="38" applyFont="1" applyBorder="1"/>
    <xf numFmtId="0" fontId="31" fillId="0" borderId="26" xfId="0" applyFont="1" applyBorder="1"/>
    <xf numFmtId="0" fontId="0" fillId="0" borderId="0" xfId="0"/>
    <xf numFmtId="0" fontId="22" fillId="0" borderId="0" xfId="44" applyFont="1" applyFill="1" applyBorder="1" applyAlignment="1">
      <alignment horizontal="left" vertical="center" wrapText="1"/>
    </xf>
    <xf numFmtId="0" fontId="22" fillId="0" borderId="21" xfId="44" applyFont="1" applyFill="1" applyBorder="1" applyAlignment="1">
      <alignment horizontal="left" vertical="center" wrapText="1"/>
    </xf>
    <xf numFmtId="0" fontId="27" fillId="0" borderId="0" xfId="0" applyFont="1"/>
    <xf numFmtId="0" fontId="27" fillId="0" borderId="2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29" fillId="0" borderId="10" xfId="1" applyFont="1" applyFill="1" applyBorder="1" applyAlignment="1">
      <alignment vertical="center" wrapText="1"/>
    </xf>
    <xf numFmtId="0" fontId="24" fillId="0" borderId="0" xfId="0" applyFont="1"/>
    <xf numFmtId="0" fontId="30" fillId="27" borderId="31" xfId="44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30" fillId="27" borderId="23" xfId="44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8" fillId="27" borderId="30" xfId="0" applyFont="1" applyFill="1" applyBorder="1" applyAlignment="1">
      <alignment horizontal="center" vertical="center"/>
    </xf>
    <xf numFmtId="0" fontId="30" fillId="27" borderId="24" xfId="44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30" fillId="27" borderId="17" xfId="44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9" fillId="0" borderId="13" xfId="1" applyFont="1" applyFill="1" applyBorder="1" applyAlignment="1">
      <alignment vertical="center" wrapText="1"/>
    </xf>
    <xf numFmtId="0" fontId="29" fillId="0" borderId="14" xfId="1" applyFont="1" applyFill="1" applyBorder="1" applyAlignment="1">
      <alignment vertical="center" wrapText="1"/>
    </xf>
    <xf numFmtId="0" fontId="29" fillId="0" borderId="15" xfId="0" applyFont="1" applyBorder="1"/>
    <xf numFmtId="0" fontId="28" fillId="0" borderId="0" xfId="0" applyFont="1" applyFill="1" applyBorder="1" applyAlignment="1">
      <alignment horizontal="center" vertical="center" wrapText="1"/>
    </xf>
    <xf numFmtId="0" fontId="29" fillId="0" borderId="15" xfId="1" applyFont="1" applyFill="1" applyBorder="1" applyAlignment="1">
      <alignment vertical="center" wrapText="1"/>
    </xf>
    <xf numFmtId="0" fontId="29" fillId="0" borderId="29" xfId="1" applyFont="1" applyFill="1" applyBorder="1" applyAlignment="1">
      <alignment vertical="center" wrapText="1"/>
    </xf>
    <xf numFmtId="0" fontId="23" fillId="0" borderId="0" xfId="38" applyFont="1" applyFill="1" applyBorder="1" applyAlignment="1">
      <alignment horizontal="left" vertical="center" wrapText="1"/>
    </xf>
    <xf numFmtId="4" fontId="23" fillId="0" borderId="0" xfId="38" applyNumberFormat="1" applyFont="1" applyFill="1" applyBorder="1" applyAlignment="1">
      <alignment horizontal="left" vertical="center" wrapText="1"/>
    </xf>
    <xf numFmtId="0" fontId="32" fillId="0" borderId="0" xfId="38" applyFont="1" applyFill="1"/>
    <xf numFmtId="0" fontId="32" fillId="0" borderId="0" xfId="38" applyFont="1" applyFill="1" applyBorder="1"/>
    <xf numFmtId="0" fontId="21" fillId="0" borderId="0" xfId="38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40" fillId="0" borderId="0" xfId="0" applyFont="1" applyFill="1"/>
    <xf numFmtId="4" fontId="24" fillId="0" borderId="0" xfId="0" applyNumberFormat="1" applyFont="1" applyFill="1"/>
    <xf numFmtId="10" fontId="24" fillId="0" borderId="0" xfId="0" applyNumberFormat="1" applyFont="1" applyFill="1"/>
    <xf numFmtId="1" fontId="29" fillId="0" borderId="0" xfId="38" applyNumberFormat="1" applyFont="1" applyFill="1" applyBorder="1" applyAlignment="1">
      <alignment vertical="center" wrapText="1"/>
    </xf>
    <xf numFmtId="2" fontId="24" fillId="0" borderId="0" xfId="0" applyNumberFormat="1" applyFont="1"/>
    <xf numFmtId="4" fontId="24" fillId="0" borderId="10" xfId="0" applyNumberFormat="1" applyFont="1" applyBorder="1"/>
    <xf numFmtId="0" fontId="41" fillId="0" borderId="0" xfId="0" applyFont="1"/>
    <xf numFmtId="4" fontId="24" fillId="0" borderId="0" xfId="0" applyNumberFormat="1" applyFont="1" applyFill="1" applyAlignment="1">
      <alignment wrapText="1"/>
    </xf>
    <xf numFmtId="0" fontId="43" fillId="0" borderId="10" xfId="38" applyFont="1" applyFill="1" applyBorder="1" applyAlignment="1">
      <alignment vertical="center" wrapText="1"/>
    </xf>
    <xf numFmtId="0" fontId="43" fillId="29" borderId="10" xfId="38" applyFont="1" applyFill="1" applyBorder="1" applyAlignment="1">
      <alignment vertical="center" wrapText="1"/>
    </xf>
    <xf numFmtId="4" fontId="23" fillId="0" borderId="29" xfId="46" applyNumberFormat="1" applyFont="1" applyFill="1" applyBorder="1" applyAlignment="1">
      <alignment vertical="center" wrapText="1"/>
    </xf>
    <xf numFmtId="0" fontId="47" fillId="28" borderId="11" xfId="0" applyFont="1" applyFill="1" applyBorder="1"/>
    <xf numFmtId="0" fontId="43" fillId="0" borderId="14" xfId="38" applyFont="1" applyFill="1" applyBorder="1" applyAlignment="1">
      <alignment vertical="center" wrapText="1"/>
    </xf>
    <xf numFmtId="0" fontId="43" fillId="29" borderId="46" xfId="38" applyFont="1" applyFill="1" applyBorder="1" applyAlignment="1">
      <alignment vertical="center" wrapText="1"/>
    </xf>
    <xf numFmtId="0" fontId="43" fillId="0" borderId="46" xfId="38" applyFont="1" applyFill="1" applyBorder="1" applyAlignment="1">
      <alignment vertical="center" wrapText="1"/>
    </xf>
    <xf numFmtId="0" fontId="43" fillId="0" borderId="15" xfId="38" applyFont="1" applyFill="1" applyBorder="1" applyAlignment="1">
      <alignment vertical="center" wrapText="1"/>
    </xf>
    <xf numFmtId="0" fontId="23" fillId="0" borderId="25" xfId="38" applyFont="1" applyFill="1" applyBorder="1" applyAlignment="1">
      <alignment vertical="center" wrapText="1"/>
    </xf>
    <xf numFmtId="4" fontId="23" fillId="0" borderId="49" xfId="46" applyNumberFormat="1" applyFont="1" applyFill="1" applyBorder="1" applyAlignment="1">
      <alignment vertical="center" wrapText="1"/>
    </xf>
    <xf numFmtId="0" fontId="47" fillId="28" borderId="50" xfId="0" applyFont="1" applyFill="1" applyBorder="1"/>
    <xf numFmtId="0" fontId="43" fillId="29" borderId="14" xfId="38" applyFont="1" applyFill="1" applyBorder="1" applyAlignment="1">
      <alignment vertical="center" wrapText="1"/>
    </xf>
    <xf numFmtId="0" fontId="43" fillId="29" borderId="15" xfId="38" applyFont="1" applyFill="1" applyBorder="1" applyAlignment="1">
      <alignment vertical="center" wrapText="1"/>
    </xf>
    <xf numFmtId="0" fontId="23" fillId="0" borderId="53" xfId="38" applyFont="1" applyFill="1" applyBorder="1" applyAlignment="1">
      <alignment vertical="center" wrapText="1"/>
    </xf>
    <xf numFmtId="4" fontId="29" fillId="0" borderId="36" xfId="38" applyNumberFormat="1" applyFont="1" applyFill="1" applyBorder="1" applyAlignment="1">
      <alignment vertical="center" wrapText="1"/>
    </xf>
    <xf numFmtId="4" fontId="23" fillId="0" borderId="49" xfId="38" applyNumberFormat="1" applyFont="1" applyFill="1" applyBorder="1" applyAlignment="1">
      <alignment vertical="center" wrapText="1"/>
    </xf>
    <xf numFmtId="0" fontId="43" fillId="0" borderId="29" xfId="38" applyFont="1" applyFill="1" applyBorder="1" applyAlignment="1">
      <alignment vertical="center" wrapText="1"/>
    </xf>
    <xf numFmtId="0" fontId="43" fillId="0" borderId="33" xfId="38" applyFont="1" applyFill="1" applyBorder="1" applyAlignment="1">
      <alignment vertical="center" wrapText="1"/>
    </xf>
    <xf numFmtId="4" fontId="44" fillId="24" borderId="46" xfId="38" applyNumberFormat="1" applyFont="1" applyFill="1" applyBorder="1" applyAlignment="1">
      <alignment horizontal="center" vertical="center" wrapText="1"/>
    </xf>
    <xf numFmtId="0" fontId="44" fillId="24" borderId="46" xfId="38" applyFont="1" applyFill="1" applyBorder="1" applyAlignment="1">
      <alignment horizontal="center" vertical="center" wrapText="1"/>
    </xf>
    <xf numFmtId="0" fontId="43" fillId="29" borderId="29" xfId="38" applyFont="1" applyFill="1" applyBorder="1" applyAlignment="1">
      <alignment vertical="center" wrapText="1"/>
    </xf>
    <xf numFmtId="0" fontId="43" fillId="29" borderId="33" xfId="38" applyFont="1" applyFill="1" applyBorder="1" applyAlignment="1">
      <alignment vertical="center" wrapText="1"/>
    </xf>
    <xf numFmtId="0" fontId="29" fillId="0" borderId="29" xfId="38" applyFont="1" applyFill="1" applyBorder="1" applyAlignment="1">
      <alignment vertical="center" wrapText="1"/>
    </xf>
    <xf numFmtId="10" fontId="29" fillId="0" borderId="29" xfId="38" applyNumberFormat="1" applyFont="1" applyFill="1" applyBorder="1" applyAlignment="1">
      <alignment vertical="center" wrapText="1"/>
    </xf>
    <xf numFmtId="0" fontId="29" fillId="0" borderId="39" xfId="38" applyFont="1" applyFill="1" applyBorder="1" applyAlignment="1">
      <alignment vertical="center" wrapText="1"/>
    </xf>
    <xf numFmtId="0" fontId="29" fillId="0" borderId="33" xfId="38" applyFont="1" applyFill="1" applyBorder="1" applyAlignment="1">
      <alignment vertical="center" wrapText="1"/>
    </xf>
    <xf numFmtId="0" fontId="24" fillId="0" borderId="33" xfId="0" applyFont="1" applyFill="1" applyBorder="1"/>
    <xf numFmtId="0" fontId="29" fillId="0" borderId="45" xfId="38" applyFont="1" applyFill="1" applyBorder="1" applyAlignment="1">
      <alignment vertical="center" wrapText="1"/>
    </xf>
    <xf numFmtId="4" fontId="29" fillId="0" borderId="29" xfId="38" applyNumberFormat="1" applyFont="1" applyFill="1" applyBorder="1" applyAlignment="1">
      <alignment vertical="center" wrapText="1"/>
    </xf>
    <xf numFmtId="10" fontId="29" fillId="0" borderId="29" xfId="47" applyNumberFormat="1" applyFont="1" applyFill="1" applyBorder="1" applyAlignment="1">
      <alignment vertical="center" wrapText="1"/>
    </xf>
    <xf numFmtId="1" fontId="29" fillId="0" borderId="29" xfId="38" applyNumberFormat="1" applyFont="1" applyFill="1" applyBorder="1" applyAlignment="1">
      <alignment vertical="center" wrapText="1"/>
    </xf>
    <xf numFmtId="0" fontId="29" fillId="0" borderId="11" xfId="1" applyFont="1" applyFill="1" applyBorder="1" applyAlignment="1">
      <alignment vertical="center" wrapText="1"/>
    </xf>
    <xf numFmtId="0" fontId="29" fillId="0" borderId="16" xfId="1" applyFont="1" applyFill="1" applyBorder="1" applyAlignment="1">
      <alignment vertical="center" wrapText="1"/>
    </xf>
    <xf numFmtId="0" fontId="29" fillId="0" borderId="17" xfId="1" applyFont="1" applyFill="1" applyBorder="1" applyAlignment="1">
      <alignment vertical="center" wrapText="1"/>
    </xf>
    <xf numFmtId="0" fontId="29" fillId="0" borderId="50" xfId="1" applyFont="1" applyFill="1" applyBorder="1" applyAlignment="1">
      <alignment vertical="center" wrapText="1"/>
    </xf>
    <xf numFmtId="0" fontId="29" fillId="0" borderId="43" xfId="1" applyFont="1" applyFill="1" applyBorder="1" applyAlignment="1">
      <alignment vertical="center" wrapText="1"/>
    </xf>
    <xf numFmtId="0" fontId="29" fillId="0" borderId="55" xfId="1" applyFont="1" applyFill="1" applyBorder="1" applyAlignment="1">
      <alignment vertical="center" wrapText="1"/>
    </xf>
    <xf numFmtId="0" fontId="24" fillId="0" borderId="11" xfId="0" applyFont="1" applyBorder="1"/>
    <xf numFmtId="4" fontId="24" fillId="0" borderId="13" xfId="0" applyNumberFormat="1" applyFont="1" applyBorder="1"/>
    <xf numFmtId="0" fontId="24" fillId="0" borderId="16" xfId="0" applyFont="1" applyBorder="1"/>
    <xf numFmtId="4" fontId="24" fillId="0" borderId="14" xfId="0" applyNumberFormat="1" applyFont="1" applyBorder="1"/>
    <xf numFmtId="0" fontId="24" fillId="0" borderId="17" xfId="0" applyFont="1" applyBorder="1"/>
    <xf numFmtId="4" fontId="24" fillId="0" borderId="15" xfId="0" applyNumberFormat="1" applyFont="1" applyBorder="1"/>
    <xf numFmtId="0" fontId="29" fillId="0" borderId="29" xfId="38" applyFont="1" applyFill="1" applyBorder="1" applyAlignment="1">
      <alignment horizontal="center" vertical="center" wrapText="1"/>
    </xf>
    <xf numFmtId="0" fontId="46" fillId="24" borderId="27" xfId="38" applyFont="1" applyFill="1" applyBorder="1" applyAlignment="1">
      <alignment vertical="center" wrapText="1"/>
    </xf>
    <xf numFmtId="0" fontId="46" fillId="24" borderId="41" xfId="38" applyFont="1" applyFill="1" applyBorder="1" applyAlignment="1">
      <alignment vertical="center" wrapText="1"/>
    </xf>
    <xf numFmtId="0" fontId="46" fillId="24" borderId="42" xfId="38" applyFont="1" applyFill="1" applyBorder="1" applyAlignment="1">
      <alignment vertical="center" wrapText="1"/>
    </xf>
    <xf numFmtId="0" fontId="46" fillId="24" borderId="51" xfId="38" applyFont="1" applyFill="1" applyBorder="1" applyAlignment="1">
      <alignment vertical="center" wrapText="1"/>
    </xf>
    <xf numFmtId="0" fontId="43" fillId="29" borderId="37" xfId="38" applyFont="1" applyFill="1" applyBorder="1" applyAlignment="1">
      <alignment vertical="center" wrapText="1"/>
    </xf>
    <xf numFmtId="0" fontId="43" fillId="29" borderId="48" xfId="38" applyFont="1" applyFill="1" applyBorder="1" applyAlignment="1">
      <alignment vertical="center" wrapText="1"/>
    </xf>
    <xf numFmtId="0" fontId="43" fillId="0" borderId="40" xfId="38" applyFont="1" applyFill="1" applyBorder="1" applyAlignment="1">
      <alignment vertical="center" wrapText="1"/>
    </xf>
    <xf numFmtId="0" fontId="43" fillId="0" borderId="37" xfId="38" applyFont="1" applyFill="1" applyBorder="1" applyAlignment="1">
      <alignment vertical="center" wrapText="1"/>
    </xf>
    <xf numFmtId="0" fontId="43" fillId="29" borderId="40" xfId="38" applyFont="1" applyFill="1" applyBorder="1" applyAlignment="1">
      <alignment vertical="center" wrapText="1"/>
    </xf>
    <xf numFmtId="0" fontId="23" fillId="0" borderId="57" xfId="38" applyFont="1" applyFill="1" applyBorder="1" applyAlignment="1">
      <alignment vertical="center" wrapText="1"/>
    </xf>
    <xf numFmtId="4" fontId="23" fillId="0" borderId="56" xfId="46" applyNumberFormat="1" applyFont="1" applyFill="1" applyBorder="1" applyAlignment="1">
      <alignment vertical="center" wrapText="1"/>
    </xf>
    <xf numFmtId="14" fontId="43" fillId="0" borderId="33" xfId="38" applyNumberFormat="1" applyFont="1" applyFill="1" applyBorder="1" applyAlignment="1">
      <alignment vertical="center" wrapText="1"/>
    </xf>
    <xf numFmtId="14" fontId="43" fillId="0" borderId="14" xfId="38" applyNumberFormat="1" applyFont="1" applyFill="1" applyBorder="1" applyAlignment="1">
      <alignment vertical="center" wrapText="1"/>
    </xf>
    <xf numFmtId="0" fontId="42" fillId="0" borderId="37" xfId="38" applyFont="1" applyFill="1" applyBorder="1" applyAlignment="1">
      <alignment vertical="center" wrapText="1"/>
    </xf>
    <xf numFmtId="0" fontId="43" fillId="0" borderId="48" xfId="38" applyFont="1" applyFill="1" applyBorder="1" applyAlignment="1">
      <alignment vertical="center" wrapText="1"/>
    </xf>
    <xf numFmtId="0" fontId="46" fillId="24" borderId="59" xfId="38" applyFont="1" applyFill="1" applyBorder="1" applyAlignment="1">
      <alignment vertical="center" wrapText="1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left" vertical="center"/>
    </xf>
    <xf numFmtId="4" fontId="21" fillId="24" borderId="46" xfId="38" applyNumberFormat="1" applyFont="1" applyFill="1" applyBorder="1" applyAlignment="1">
      <alignment horizontal="center" vertical="center" wrapText="1"/>
    </xf>
    <xf numFmtId="10" fontId="21" fillId="24" borderId="46" xfId="38" applyNumberFormat="1" applyFont="1" applyFill="1" applyBorder="1" applyAlignment="1">
      <alignment horizontal="center" vertical="center" wrapText="1"/>
    </xf>
    <xf numFmtId="0" fontId="21" fillId="24" borderId="46" xfId="38" applyFont="1" applyFill="1" applyBorder="1" applyAlignment="1">
      <alignment horizontal="center" vertical="center" wrapText="1"/>
    </xf>
    <xf numFmtId="0" fontId="21" fillId="24" borderId="15" xfId="38" applyFont="1" applyFill="1" applyBorder="1" applyAlignment="1">
      <alignment horizontal="center" vertical="center" wrapText="1"/>
    </xf>
    <xf numFmtId="4" fontId="54" fillId="24" borderId="46" xfId="38" applyNumberFormat="1" applyFont="1" applyFill="1" applyBorder="1" applyAlignment="1">
      <alignment horizontal="center" vertical="center" wrapText="1"/>
    </xf>
    <xf numFmtId="10" fontId="54" fillId="24" borderId="46" xfId="38" applyNumberFormat="1" applyFont="1" applyFill="1" applyBorder="1" applyAlignment="1">
      <alignment horizontal="center" vertical="center" wrapText="1"/>
    </xf>
    <xf numFmtId="0" fontId="54" fillId="24" borderId="46" xfId="38" applyFont="1" applyFill="1" applyBorder="1" applyAlignment="1">
      <alignment horizontal="center" vertical="center" wrapText="1"/>
    </xf>
    <xf numFmtId="0" fontId="54" fillId="24" borderId="15" xfId="38" applyFont="1" applyFill="1" applyBorder="1" applyAlignment="1">
      <alignment horizontal="center" vertical="center" wrapText="1"/>
    </xf>
    <xf numFmtId="0" fontId="29" fillId="0" borderId="45" xfId="0" applyFont="1" applyFill="1" applyBorder="1"/>
    <xf numFmtId="0" fontId="29" fillId="0" borderId="16" xfId="0" applyFont="1" applyFill="1" applyBorder="1"/>
    <xf numFmtId="0" fontId="24" fillId="0" borderId="16" xfId="0" applyFont="1" applyFill="1" applyBorder="1"/>
    <xf numFmtId="0" fontId="24" fillId="29" borderId="17" xfId="0" applyFont="1" applyFill="1" applyBorder="1"/>
    <xf numFmtId="0" fontId="29" fillId="0" borderId="10" xfId="38" applyFont="1" applyFill="1" applyBorder="1" applyAlignment="1">
      <alignment vertical="center" wrapText="1"/>
    </xf>
    <xf numFmtId="0" fontId="29" fillId="29" borderId="46" xfId="38" applyFont="1" applyFill="1" applyBorder="1" applyAlignment="1">
      <alignment vertical="center" wrapText="1"/>
    </xf>
    <xf numFmtId="9" fontId="29" fillId="0" borderId="29" xfId="38" applyNumberFormat="1" applyFont="1" applyFill="1" applyBorder="1" applyAlignment="1">
      <alignment horizontal="center" vertical="center" wrapText="1"/>
    </xf>
    <xf numFmtId="0" fontId="29" fillId="0" borderId="29" xfId="38" applyFont="1" applyFill="1" applyBorder="1" applyAlignment="1">
      <alignment horizontal="left" vertical="center" wrapText="1"/>
    </xf>
    <xf numFmtId="0" fontId="29" fillId="0" borderId="10" xfId="38" applyFont="1" applyFill="1" applyBorder="1" applyAlignment="1">
      <alignment horizontal="center" vertical="center" wrapText="1"/>
    </xf>
    <xf numFmtId="4" fontId="29" fillId="0" borderId="10" xfId="38" applyNumberFormat="1" applyFont="1" applyFill="1" applyBorder="1" applyAlignment="1">
      <alignment vertical="center" wrapText="1"/>
    </xf>
    <xf numFmtId="9" fontId="29" fillId="0" borderId="10" xfId="38" applyNumberFormat="1" applyFont="1" applyFill="1" applyBorder="1" applyAlignment="1">
      <alignment horizontal="center" vertical="center" wrapText="1"/>
    </xf>
    <xf numFmtId="17" fontId="29" fillId="0" borderId="10" xfId="38" applyNumberFormat="1" applyFont="1" applyFill="1" applyBorder="1" applyAlignment="1">
      <alignment horizontal="left" vertical="center" wrapText="1"/>
    </xf>
    <xf numFmtId="0" fontId="29" fillId="0" borderId="10" xfId="38" applyFont="1" applyFill="1" applyBorder="1" applyAlignment="1">
      <alignment horizontal="left" vertical="center" wrapText="1"/>
    </xf>
    <xf numFmtId="0" fontId="29" fillId="29" borderId="46" xfId="38" applyFont="1" applyFill="1" applyBorder="1" applyAlignment="1">
      <alignment horizontal="center" vertical="center" wrapText="1"/>
    </xf>
    <xf numFmtId="4" fontId="29" fillId="29" borderId="46" xfId="38" applyNumberFormat="1" applyFont="1" applyFill="1" applyBorder="1" applyAlignment="1">
      <alignment vertical="center" wrapText="1"/>
    </xf>
    <xf numFmtId="9" fontId="29" fillId="29" borderId="46" xfId="38" applyNumberFormat="1" applyFont="1" applyFill="1" applyBorder="1" applyAlignment="1">
      <alignment horizontal="center" vertical="center" wrapText="1"/>
    </xf>
    <xf numFmtId="9" fontId="29" fillId="0" borderId="46" xfId="38" applyNumberFormat="1" applyFont="1" applyFill="1" applyBorder="1" applyAlignment="1">
      <alignment horizontal="center" vertical="center" wrapText="1"/>
    </xf>
    <xf numFmtId="0" fontId="29" fillId="0" borderId="46" xfId="38" applyFont="1" applyFill="1" applyBorder="1" applyAlignment="1">
      <alignment horizontal="center" vertical="center" wrapText="1"/>
    </xf>
    <xf numFmtId="0" fontId="29" fillId="0" borderId="46" xfId="38" applyFont="1" applyFill="1" applyBorder="1" applyAlignment="1">
      <alignment vertical="center" wrapText="1"/>
    </xf>
    <xf numFmtId="17" fontId="29" fillId="0" borderId="46" xfId="38" applyNumberFormat="1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wrapText="1"/>
    </xf>
    <xf numFmtId="4" fontId="29" fillId="29" borderId="29" xfId="38" applyNumberFormat="1" applyFont="1" applyFill="1" applyBorder="1" applyAlignment="1">
      <alignment vertical="center" wrapText="1"/>
    </xf>
    <xf numFmtId="17" fontId="29" fillId="0" borderId="29" xfId="38" applyNumberFormat="1" applyFont="1" applyFill="1" applyBorder="1" applyAlignment="1">
      <alignment horizontal="left" vertical="center" wrapText="1"/>
    </xf>
    <xf numFmtId="0" fontId="24" fillId="29" borderId="16" xfId="0" applyFont="1" applyFill="1" applyBorder="1"/>
    <xf numFmtId="0" fontId="29" fillId="29" borderId="10" xfId="38" applyFont="1" applyFill="1" applyBorder="1" applyAlignment="1">
      <alignment vertical="center" wrapText="1"/>
    </xf>
    <xf numFmtId="4" fontId="29" fillId="29" borderId="10" xfId="38" applyNumberFormat="1" applyFont="1" applyFill="1" applyBorder="1" applyAlignment="1">
      <alignment vertical="center" wrapText="1"/>
    </xf>
    <xf numFmtId="9" fontId="29" fillId="29" borderId="10" xfId="38" applyNumberFormat="1" applyFont="1" applyFill="1" applyBorder="1" applyAlignment="1">
      <alignment horizontal="center" vertical="center" wrapText="1"/>
    </xf>
    <xf numFmtId="0" fontId="24" fillId="0" borderId="17" xfId="0" applyFont="1" applyFill="1" applyBorder="1"/>
    <xf numFmtId="4" fontId="29" fillId="0" borderId="46" xfId="38" applyNumberFormat="1" applyFont="1" applyFill="1" applyBorder="1" applyAlignment="1">
      <alignment vertical="center" wrapText="1"/>
    </xf>
    <xf numFmtId="0" fontId="24" fillId="29" borderId="45" xfId="0" applyFont="1" applyFill="1" applyBorder="1"/>
    <xf numFmtId="0" fontId="29" fillId="29" borderId="29" xfId="38" applyFont="1" applyFill="1" applyBorder="1" applyAlignment="1">
      <alignment vertical="center" wrapText="1"/>
    </xf>
    <xf numFmtId="9" fontId="29" fillId="29" borderId="29" xfId="38" applyNumberFormat="1" applyFont="1" applyFill="1" applyBorder="1" applyAlignment="1">
      <alignment horizontal="center" vertical="center" wrapText="1"/>
    </xf>
    <xf numFmtId="0" fontId="29" fillId="0" borderId="14" xfId="38" applyFont="1" applyFill="1" applyBorder="1" applyAlignment="1">
      <alignment vertical="center" wrapText="1"/>
    </xf>
    <xf numFmtId="0" fontId="29" fillId="29" borderId="10" xfId="38" applyFont="1" applyFill="1" applyBorder="1" applyAlignment="1">
      <alignment horizontal="center" vertical="center" wrapText="1"/>
    </xf>
    <xf numFmtId="10" fontId="29" fillId="29" borderId="10" xfId="38" applyNumberFormat="1" applyFont="1" applyFill="1" applyBorder="1" applyAlignment="1">
      <alignment horizontal="center" vertical="center" wrapText="1"/>
    </xf>
    <xf numFmtId="10" fontId="29" fillId="0" borderId="10" xfId="38" applyNumberFormat="1" applyFont="1" applyFill="1" applyBorder="1" applyAlignment="1">
      <alignment horizontal="center" vertical="center" wrapText="1"/>
    </xf>
    <xf numFmtId="10" fontId="29" fillId="29" borderId="46" xfId="38" applyNumberFormat="1" applyFont="1" applyFill="1" applyBorder="1" applyAlignment="1">
      <alignment horizontal="center" vertical="center" wrapText="1"/>
    </xf>
    <xf numFmtId="10" fontId="29" fillId="0" borderId="46" xfId="38" applyNumberFormat="1" applyFont="1" applyFill="1" applyBorder="1" applyAlignment="1">
      <alignment horizontal="center" vertical="center" wrapText="1"/>
    </xf>
    <xf numFmtId="0" fontId="29" fillId="0" borderId="46" xfId="38" applyFont="1" applyFill="1" applyBorder="1" applyAlignment="1">
      <alignment horizontal="left" vertical="center" wrapText="1"/>
    </xf>
    <xf numFmtId="0" fontId="29" fillId="0" borderId="15" xfId="38" applyFont="1" applyFill="1" applyBorder="1" applyAlignment="1">
      <alignment vertical="center" wrapText="1"/>
    </xf>
    <xf numFmtId="0" fontId="29" fillId="29" borderId="45" xfId="0" applyFont="1" applyFill="1" applyBorder="1"/>
    <xf numFmtId="9" fontId="29" fillId="29" borderId="29" xfId="47" applyNumberFormat="1" applyFont="1" applyFill="1" applyBorder="1" applyAlignment="1">
      <alignment horizontal="center" vertical="center" wrapText="1"/>
    </xf>
    <xf numFmtId="1" fontId="29" fillId="0" borderId="29" xfId="38" applyNumberFormat="1" applyFont="1" applyFill="1" applyBorder="1" applyAlignment="1">
      <alignment horizontal="center" vertical="center" wrapText="1"/>
    </xf>
    <xf numFmtId="14" fontId="29" fillId="0" borderId="33" xfId="38" applyNumberFormat="1" applyFont="1" applyFill="1" applyBorder="1" applyAlignment="1">
      <alignment vertical="center" wrapText="1"/>
    </xf>
    <xf numFmtId="9" fontId="29" fillId="29" borderId="10" xfId="47" applyNumberFormat="1" applyFont="1" applyFill="1" applyBorder="1" applyAlignment="1">
      <alignment horizontal="center" vertical="center" wrapText="1"/>
    </xf>
    <xf numFmtId="1" fontId="29" fillId="0" borderId="10" xfId="38" applyNumberFormat="1" applyFont="1" applyFill="1" applyBorder="1" applyAlignment="1">
      <alignment horizontal="center" vertical="center" wrapText="1"/>
    </xf>
    <xf numFmtId="14" fontId="29" fillId="0" borderId="14" xfId="38" applyNumberFormat="1" applyFont="1" applyFill="1" applyBorder="1" applyAlignment="1">
      <alignment vertical="center" wrapText="1"/>
    </xf>
    <xf numFmtId="4" fontId="29" fillId="29" borderId="10" xfId="46" applyNumberFormat="1" applyFont="1" applyFill="1" applyBorder="1" applyAlignment="1">
      <alignment vertical="center" wrapText="1"/>
    </xf>
    <xf numFmtId="9" fontId="24" fillId="29" borderId="10" xfId="47" applyNumberFormat="1" applyFont="1" applyFill="1" applyBorder="1" applyAlignment="1">
      <alignment horizontal="center" vertical="center"/>
    </xf>
    <xf numFmtId="9" fontId="24" fillId="0" borderId="10" xfId="47" applyNumberFormat="1" applyFont="1" applyFill="1" applyBorder="1" applyAlignment="1">
      <alignment horizontal="center" vertical="center"/>
    </xf>
    <xf numFmtId="4" fontId="29" fillId="29" borderId="10" xfId="46" applyNumberFormat="1" applyFont="1" applyFill="1" applyBorder="1" applyAlignment="1">
      <alignment horizontal="right" vertical="center" wrapText="1"/>
    </xf>
    <xf numFmtId="4" fontId="29" fillId="29" borderId="46" xfId="46" applyNumberFormat="1" applyFont="1" applyFill="1" applyBorder="1" applyAlignment="1">
      <alignment horizontal="right" vertical="center" wrapText="1"/>
    </xf>
    <xf numFmtId="9" fontId="29" fillId="29" borderId="46" xfId="47" applyNumberFormat="1" applyFont="1" applyFill="1" applyBorder="1" applyAlignment="1">
      <alignment horizontal="center" vertical="center" wrapText="1"/>
    </xf>
    <xf numFmtId="1" fontId="29" fillId="0" borderId="46" xfId="38" applyNumberFormat="1" applyFont="1" applyFill="1" applyBorder="1" applyAlignment="1">
      <alignment horizontal="center" vertical="center" wrapText="1"/>
    </xf>
    <xf numFmtId="14" fontId="29" fillId="0" borderId="46" xfId="38" applyNumberFormat="1" applyFont="1" applyFill="1" applyBorder="1" applyAlignment="1">
      <alignment horizontal="left" vertical="center" wrapText="1"/>
    </xf>
    <xf numFmtId="14" fontId="29" fillId="0" borderId="15" xfId="38" applyNumberFormat="1" applyFont="1" applyFill="1" applyBorder="1" applyAlignment="1">
      <alignment vertical="center" wrapText="1"/>
    </xf>
    <xf numFmtId="3" fontId="29" fillId="0" borderId="29" xfId="38" applyNumberFormat="1" applyFont="1" applyFill="1" applyBorder="1" applyAlignment="1">
      <alignment vertical="center" wrapText="1"/>
    </xf>
    <xf numFmtId="9" fontId="29" fillId="0" borderId="29" xfId="47" applyFont="1" applyFill="1" applyBorder="1" applyAlignment="1">
      <alignment vertical="center" wrapText="1"/>
    </xf>
    <xf numFmtId="17" fontId="29" fillId="0" borderId="29" xfId="38" applyNumberFormat="1" applyFont="1" applyFill="1" applyBorder="1" applyAlignment="1">
      <alignment horizontal="center" vertical="center" wrapText="1"/>
    </xf>
    <xf numFmtId="10" fontId="29" fillId="0" borderId="58" xfId="38" applyNumberFormat="1" applyFont="1" applyFill="1" applyBorder="1" applyAlignment="1">
      <alignment vertical="center" wrapText="1"/>
    </xf>
    <xf numFmtId="3" fontId="29" fillId="0" borderId="10" xfId="38" applyNumberFormat="1" applyFont="1" applyFill="1" applyBorder="1" applyAlignment="1">
      <alignment vertical="center" wrapText="1"/>
    </xf>
    <xf numFmtId="9" fontId="29" fillId="0" borderId="10" xfId="47" applyFont="1" applyFill="1" applyBorder="1" applyAlignment="1">
      <alignment vertical="center" wrapText="1"/>
    </xf>
    <xf numFmtId="0" fontId="29" fillId="0" borderId="13" xfId="38" applyFont="1" applyFill="1" applyBorder="1" applyAlignment="1">
      <alignment vertical="center" wrapText="1"/>
    </xf>
    <xf numFmtId="10" fontId="29" fillId="0" borderId="43" xfId="38" applyNumberFormat="1" applyFont="1" applyFill="1" applyBorder="1" applyAlignment="1">
      <alignment vertical="center" wrapText="1"/>
    </xf>
    <xf numFmtId="0" fontId="29" fillId="0" borderId="22" xfId="38" applyFont="1" applyFill="1" applyBorder="1" applyAlignment="1">
      <alignment vertical="center" wrapText="1"/>
    </xf>
    <xf numFmtId="17" fontId="29" fillId="0" borderId="10" xfId="38" applyNumberFormat="1" applyFont="1" applyFill="1" applyBorder="1" applyAlignment="1">
      <alignment horizontal="center" vertical="center" wrapText="1"/>
    </xf>
    <xf numFmtId="0" fontId="29" fillId="0" borderId="47" xfId="38" applyFont="1" applyFill="1" applyBorder="1" applyAlignment="1">
      <alignment vertical="center" wrapText="1"/>
    </xf>
    <xf numFmtId="3" fontId="29" fillId="0" borderId="46" xfId="38" applyNumberFormat="1" applyFont="1" applyFill="1" applyBorder="1" applyAlignment="1">
      <alignment vertical="center" wrapText="1"/>
    </xf>
    <xf numFmtId="9" fontId="29" fillId="0" borderId="46" xfId="47" applyFont="1" applyFill="1" applyBorder="1" applyAlignment="1">
      <alignment vertical="center" wrapText="1"/>
    </xf>
    <xf numFmtId="17" fontId="29" fillId="0" borderId="46" xfId="38" applyNumberFormat="1" applyFont="1" applyFill="1" applyBorder="1" applyAlignment="1">
      <alignment horizontal="center" vertical="center" wrapText="1"/>
    </xf>
    <xf numFmtId="10" fontId="29" fillId="0" borderId="55" xfId="38" applyNumberFormat="1" applyFont="1" applyFill="1" applyBorder="1" applyAlignment="1">
      <alignment vertical="center" wrapText="1"/>
    </xf>
    <xf numFmtId="3" fontId="25" fillId="0" borderId="30" xfId="0" applyNumberFormat="1" applyFont="1" applyBorder="1"/>
    <xf numFmtId="0" fontId="21" fillId="24" borderId="10" xfId="38" applyFont="1" applyFill="1" applyBorder="1" applyAlignment="1">
      <alignment vertical="center"/>
    </xf>
    <xf numFmtId="9" fontId="29" fillId="29" borderId="29" xfId="38" applyNumberFormat="1" applyFont="1" applyFill="1" applyBorder="1" applyAlignment="1">
      <alignment horizontal="right" vertical="center" wrapText="1"/>
    </xf>
    <xf numFmtId="9" fontId="29" fillId="0" borderId="29" xfId="38" applyNumberFormat="1" applyFont="1" applyFill="1" applyBorder="1" applyAlignment="1">
      <alignment horizontal="right" vertical="center" wrapText="1"/>
    </xf>
    <xf numFmtId="0" fontId="24" fillId="0" borderId="43" xfId="0" applyFont="1" applyFill="1" applyBorder="1"/>
    <xf numFmtId="0" fontId="29" fillId="0" borderId="11" xfId="38" applyFont="1" applyFill="1" applyBorder="1" applyAlignment="1">
      <alignment vertical="center" wrapText="1"/>
    </xf>
    <xf numFmtId="0" fontId="29" fillId="0" borderId="12" xfId="38" applyFont="1" applyFill="1" applyBorder="1" applyAlignment="1">
      <alignment vertical="center" wrapText="1"/>
    </xf>
    <xf numFmtId="9" fontId="29" fillId="0" borderId="10" xfId="47" applyNumberFormat="1" applyFont="1" applyFill="1" applyBorder="1" applyAlignment="1">
      <alignment horizontal="right" vertical="center" wrapText="1"/>
    </xf>
    <xf numFmtId="9" fontId="29" fillId="0" borderId="10" xfId="38" applyNumberFormat="1" applyFont="1" applyFill="1" applyBorder="1" applyAlignment="1">
      <alignment horizontal="right" vertical="center" wrapText="1"/>
    </xf>
    <xf numFmtId="1" fontId="29" fillId="0" borderId="10" xfId="38" applyNumberFormat="1" applyFont="1" applyFill="1" applyBorder="1" applyAlignment="1">
      <alignment vertical="center" wrapText="1"/>
    </xf>
    <xf numFmtId="9" fontId="29" fillId="29" borderId="10" xfId="38" applyNumberFormat="1" applyFont="1" applyFill="1" applyBorder="1" applyAlignment="1">
      <alignment horizontal="right" vertical="center" wrapText="1"/>
    </xf>
    <xf numFmtId="9" fontId="29" fillId="29" borderId="10" xfId="47" applyNumberFormat="1" applyFont="1" applyFill="1" applyBorder="1" applyAlignment="1">
      <alignment horizontal="right" vertical="center" wrapText="1"/>
    </xf>
    <xf numFmtId="17" fontId="29" fillId="0" borderId="19" xfId="38" applyNumberFormat="1" applyFont="1" applyFill="1" applyBorder="1" applyAlignment="1">
      <alignment horizontal="center" vertical="center" wrapText="1"/>
    </xf>
    <xf numFmtId="9" fontId="29" fillId="29" borderId="46" xfId="47" applyNumberFormat="1" applyFont="1" applyFill="1" applyBorder="1" applyAlignment="1">
      <alignment horizontal="right" vertical="center" wrapText="1"/>
    </xf>
    <xf numFmtId="9" fontId="29" fillId="0" borderId="46" xfId="38" applyNumberFormat="1" applyFont="1" applyFill="1" applyBorder="1" applyAlignment="1">
      <alignment horizontal="right" vertical="center" wrapText="1"/>
    </xf>
    <xf numFmtId="1" fontId="29" fillId="0" borderId="46" xfId="38" applyNumberFormat="1" applyFont="1" applyFill="1" applyBorder="1" applyAlignment="1">
      <alignment vertical="center" wrapText="1"/>
    </xf>
    <xf numFmtId="0" fontId="24" fillId="0" borderId="23" xfId="0" applyFont="1" applyFill="1" applyBorder="1"/>
    <xf numFmtId="0" fontId="29" fillId="0" borderId="19" xfId="38" applyFont="1" applyFill="1" applyBorder="1" applyAlignment="1">
      <alignment vertical="center" wrapText="1"/>
    </xf>
    <xf numFmtId="3" fontId="29" fillId="0" borderId="19" xfId="38" applyNumberFormat="1" applyFont="1" applyFill="1" applyBorder="1" applyAlignment="1">
      <alignment vertical="center" wrapText="1"/>
    </xf>
    <xf numFmtId="9" fontId="29" fillId="0" borderId="19" xfId="47" applyFont="1" applyFill="1" applyBorder="1" applyAlignment="1">
      <alignment vertical="center" wrapText="1"/>
    </xf>
    <xf numFmtId="10" fontId="29" fillId="0" borderId="60" xfId="38" applyNumberFormat="1" applyFont="1" applyFill="1" applyBorder="1" applyAlignment="1">
      <alignment vertical="center" wrapText="1"/>
    </xf>
    <xf numFmtId="0" fontId="29" fillId="0" borderId="18" xfId="38" applyFont="1" applyFill="1" applyBorder="1" applyAlignment="1">
      <alignment vertical="center" wrapText="1"/>
    </xf>
    <xf numFmtId="0" fontId="24" fillId="0" borderId="24" xfId="0" applyFont="1" applyFill="1" applyBorder="1"/>
    <xf numFmtId="3" fontId="29" fillId="0" borderId="18" xfId="38" applyNumberFormat="1" applyFont="1" applyFill="1" applyBorder="1" applyAlignment="1">
      <alignment vertical="center" wrapText="1"/>
    </xf>
    <xf numFmtId="9" fontId="29" fillId="0" borderId="18" xfId="47" applyFont="1" applyFill="1" applyBorder="1" applyAlignment="1">
      <alignment vertical="center" wrapText="1"/>
    </xf>
    <xf numFmtId="17" fontId="29" fillId="0" borderId="18" xfId="38" applyNumberFormat="1" applyFont="1" applyFill="1" applyBorder="1" applyAlignment="1">
      <alignment horizontal="center" vertical="center" wrapText="1"/>
    </xf>
    <xf numFmtId="0" fontId="29" fillId="0" borderId="49" xfId="38" applyFont="1" applyFill="1" applyBorder="1" applyAlignment="1">
      <alignment vertical="center" wrapText="1"/>
    </xf>
    <xf numFmtId="0" fontId="24" fillId="0" borderId="0" xfId="0" applyNumberFormat="1" applyFont="1"/>
    <xf numFmtId="0" fontId="29" fillId="0" borderId="29" xfId="38" applyFont="1" applyFill="1" applyBorder="1" applyAlignment="1">
      <alignment horizontal="left" vertical="center" wrapText="1"/>
    </xf>
    <xf numFmtId="0" fontId="29" fillId="0" borderId="29" xfId="38" applyFont="1" applyFill="1" applyBorder="1" applyAlignment="1">
      <alignment horizontal="center" vertical="center" wrapText="1"/>
    </xf>
    <xf numFmtId="0" fontId="58" fillId="29" borderId="29" xfId="38" applyFont="1" applyFill="1" applyBorder="1" applyAlignment="1">
      <alignment vertical="center" wrapText="1"/>
    </xf>
    <xf numFmtId="0" fontId="58" fillId="0" borderId="29" xfId="38" applyFont="1" applyFill="1" applyBorder="1" applyAlignment="1">
      <alignment vertical="center" wrapText="1"/>
    </xf>
    <xf numFmtId="3" fontId="58" fillId="0" borderId="29" xfId="38" applyNumberFormat="1" applyFont="1" applyFill="1" applyBorder="1" applyAlignment="1">
      <alignment vertical="center" wrapText="1"/>
    </xf>
    <xf numFmtId="9" fontId="58" fillId="0" borderId="29" xfId="47" applyFont="1" applyFill="1" applyBorder="1" applyAlignment="1">
      <alignment vertical="center" wrapText="1"/>
    </xf>
    <xf numFmtId="17" fontId="58" fillId="0" borderId="29" xfId="38" applyNumberFormat="1" applyFont="1" applyFill="1" applyBorder="1" applyAlignment="1">
      <alignment horizontal="center" vertical="center" wrapText="1"/>
    </xf>
    <xf numFmtId="0" fontId="58" fillId="0" borderId="39" xfId="38" applyFont="1" applyFill="1" applyBorder="1" applyAlignment="1">
      <alignment vertical="center" wrapText="1"/>
    </xf>
    <xf numFmtId="0" fontId="58" fillId="0" borderId="33" xfId="38" applyFont="1" applyFill="1" applyBorder="1" applyAlignment="1">
      <alignment vertical="center" wrapText="1"/>
    </xf>
    <xf numFmtId="10" fontId="58" fillId="0" borderId="58" xfId="38" applyNumberFormat="1" applyFont="1" applyFill="1" applyBorder="1" applyAlignment="1">
      <alignment vertical="center" wrapText="1"/>
    </xf>
    <xf numFmtId="4" fontId="40" fillId="29" borderId="10" xfId="46" applyNumberFormat="1" applyFont="1" applyFill="1" applyBorder="1" applyAlignment="1">
      <alignment horizontal="right" vertical="center" wrapText="1"/>
    </xf>
    <xf numFmtId="4" fontId="40" fillId="0" borderId="10" xfId="38" applyNumberFormat="1" applyFont="1" applyFill="1" applyBorder="1" applyAlignment="1">
      <alignment vertical="center" wrapText="1"/>
    </xf>
    <xf numFmtId="4" fontId="58" fillId="29" borderId="29" xfId="38" applyNumberFormat="1" applyFont="1" applyFill="1" applyBorder="1" applyAlignment="1">
      <alignment vertical="center" wrapText="1"/>
    </xf>
    <xf numFmtId="9" fontId="58" fillId="29" borderId="29" xfId="38" applyNumberFormat="1" applyFont="1" applyFill="1" applyBorder="1" applyAlignment="1">
      <alignment horizontal="center" vertical="center" wrapText="1"/>
    </xf>
    <xf numFmtId="9" fontId="58" fillId="0" borderId="29" xfId="38" applyNumberFormat="1" applyFont="1" applyFill="1" applyBorder="1" applyAlignment="1">
      <alignment horizontal="center" vertical="center" wrapText="1"/>
    </xf>
    <xf numFmtId="0" fontId="58" fillId="0" borderId="29" xfId="38" applyFont="1" applyFill="1" applyBorder="1" applyAlignment="1">
      <alignment horizontal="center" vertical="center" wrapText="1"/>
    </xf>
    <xf numFmtId="0" fontId="59" fillId="0" borderId="40" xfId="38" applyFont="1" applyFill="1" applyBorder="1" applyAlignment="1">
      <alignment vertical="center" wrapText="1"/>
    </xf>
    <xf numFmtId="0" fontId="59" fillId="29" borderId="29" xfId="38" applyFont="1" applyFill="1" applyBorder="1" applyAlignment="1">
      <alignment vertical="center" wrapText="1"/>
    </xf>
    <xf numFmtId="0" fontId="59" fillId="29" borderId="33" xfId="38" applyFont="1" applyFill="1" applyBorder="1" applyAlignment="1">
      <alignment vertical="center" wrapText="1"/>
    </xf>
    <xf numFmtId="0" fontId="58" fillId="29" borderId="45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9" fillId="0" borderId="16" xfId="0" applyFont="1" applyFill="1" applyBorder="1" applyAlignment="1">
      <alignment vertical="center"/>
    </xf>
    <xf numFmtId="0" fontId="32" fillId="0" borderId="0" xfId="38" applyFont="1" applyAlignment="1">
      <alignment vertical="center"/>
    </xf>
    <xf numFmtId="0" fontId="60" fillId="29" borderId="10" xfId="38" applyFont="1" applyFill="1" applyBorder="1" applyAlignment="1">
      <alignment vertical="center" wrapText="1"/>
    </xf>
    <xf numFmtId="14" fontId="58" fillId="0" borderId="29" xfId="38" applyNumberFormat="1" applyFont="1" applyFill="1" applyBorder="1" applyAlignment="1">
      <alignment horizontal="left" vertical="center" wrapText="1"/>
    </xf>
    <xf numFmtId="0" fontId="28" fillId="26" borderId="34" xfId="0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8" fillId="27" borderId="31" xfId="0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/>
    </xf>
    <xf numFmtId="0" fontId="28" fillId="27" borderId="25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left" vertical="center" wrapText="1"/>
    </xf>
    <xf numFmtId="0" fontId="28" fillId="27" borderId="24" xfId="0" applyFont="1" applyFill="1" applyBorder="1" applyAlignment="1">
      <alignment horizontal="left" vertical="center" wrapText="1"/>
    </xf>
    <xf numFmtId="0" fontId="28" fillId="27" borderId="25" xfId="0" applyFont="1" applyFill="1" applyBorder="1" applyAlignment="1">
      <alignment horizontal="left" vertical="center" wrapText="1"/>
    </xf>
    <xf numFmtId="0" fontId="28" fillId="27" borderId="19" xfId="0" applyFont="1" applyFill="1" applyBorder="1" applyAlignment="1">
      <alignment horizontal="center" vertical="center"/>
    </xf>
    <xf numFmtId="0" fontId="28" fillId="27" borderId="18" xfId="0" applyFont="1" applyFill="1" applyBorder="1" applyAlignment="1">
      <alignment horizontal="center" vertical="center"/>
    </xf>
    <xf numFmtId="0" fontId="28" fillId="27" borderId="29" xfId="0" applyFont="1" applyFill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 wrapText="1"/>
    </xf>
    <xf numFmtId="0" fontId="23" fillId="0" borderId="29" xfId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right"/>
    </xf>
    <xf numFmtId="0" fontId="29" fillId="29" borderId="23" xfId="0" applyFont="1" applyFill="1" applyBorder="1" applyAlignment="1">
      <alignment horizontal="left" vertical="center" wrapText="1"/>
    </xf>
    <xf numFmtId="0" fontId="29" fillId="29" borderId="24" xfId="0" applyFont="1" applyFill="1" applyBorder="1" applyAlignment="1">
      <alignment horizontal="left" vertical="center" wrapText="1"/>
    </xf>
    <xf numFmtId="0" fontId="29" fillId="29" borderId="45" xfId="0" applyFont="1" applyFill="1" applyBorder="1" applyAlignment="1">
      <alignment horizontal="left" vertical="center" wrapText="1"/>
    </xf>
    <xf numFmtId="4" fontId="29" fillId="29" borderId="19" xfId="46" applyNumberFormat="1" applyFont="1" applyFill="1" applyBorder="1" applyAlignment="1">
      <alignment horizontal="right" vertical="center" wrapText="1"/>
    </xf>
    <xf numFmtId="4" fontId="29" fillId="29" borderId="18" xfId="46" applyNumberFormat="1" applyFont="1" applyFill="1" applyBorder="1" applyAlignment="1">
      <alignment horizontal="right" vertical="center" wrapText="1"/>
    </xf>
    <xf numFmtId="4" fontId="29" fillId="29" borderId="29" xfId="46" applyNumberFormat="1" applyFont="1" applyFill="1" applyBorder="1" applyAlignment="1">
      <alignment horizontal="right" vertical="center" wrapText="1"/>
    </xf>
    <xf numFmtId="9" fontId="29" fillId="29" borderId="19" xfId="47" applyNumberFormat="1" applyFont="1" applyFill="1" applyBorder="1" applyAlignment="1">
      <alignment horizontal="right" vertical="center" wrapText="1"/>
    </xf>
    <xf numFmtId="9" fontId="29" fillId="29" borderId="18" xfId="47" applyNumberFormat="1" applyFont="1" applyFill="1" applyBorder="1" applyAlignment="1">
      <alignment horizontal="right" vertical="center" wrapText="1"/>
    </xf>
    <xf numFmtId="9" fontId="29" fillId="29" borderId="29" xfId="47" applyNumberFormat="1" applyFont="1" applyFill="1" applyBorder="1" applyAlignment="1">
      <alignment horizontal="right" vertical="center" wrapText="1"/>
    </xf>
    <xf numFmtId="9" fontId="29" fillId="0" borderId="19" xfId="48" applyNumberFormat="1" applyFont="1" applyFill="1" applyBorder="1" applyAlignment="1">
      <alignment horizontal="right" vertical="center" wrapText="1"/>
    </xf>
    <xf numFmtId="9" fontId="29" fillId="0" borderId="18" xfId="48" applyNumberFormat="1" applyFont="1" applyFill="1" applyBorder="1" applyAlignment="1">
      <alignment horizontal="right" vertical="center" wrapText="1"/>
    </xf>
    <xf numFmtId="9" fontId="29" fillId="0" borderId="29" xfId="48" applyNumberFormat="1" applyFont="1" applyFill="1" applyBorder="1" applyAlignment="1">
      <alignment horizontal="right" vertical="center" wrapText="1"/>
    </xf>
    <xf numFmtId="0" fontId="30" fillId="24" borderId="16" xfId="38" applyFont="1" applyFill="1" applyBorder="1" applyAlignment="1">
      <alignment horizontal="center" vertical="center" wrapText="1"/>
    </xf>
    <xf numFmtId="0" fontId="30" fillId="24" borderId="17" xfId="38" applyFont="1" applyFill="1" applyBorder="1" applyAlignment="1">
      <alignment horizontal="center" vertical="center" wrapText="1"/>
    </xf>
    <xf numFmtId="0" fontId="44" fillId="24" borderId="37" xfId="38" applyFont="1" applyFill="1" applyBorder="1" applyAlignment="1">
      <alignment horizontal="center" vertical="center" wrapText="1"/>
    </xf>
    <xf numFmtId="0" fontId="44" fillId="24" borderId="48" xfId="38" applyFont="1" applyFill="1" applyBorder="1" applyAlignment="1">
      <alignment horizontal="center" vertical="center" wrapText="1"/>
    </xf>
    <xf numFmtId="0" fontId="44" fillId="24" borderId="10" xfId="38" applyFont="1" applyFill="1" applyBorder="1" applyAlignment="1">
      <alignment horizontal="center" vertical="center" wrapText="1"/>
    </xf>
    <xf numFmtId="0" fontId="21" fillId="24" borderId="10" xfId="38" applyFont="1" applyFill="1" applyBorder="1" applyAlignment="1">
      <alignment horizontal="center" vertical="center" wrapText="1"/>
    </xf>
    <xf numFmtId="0" fontId="21" fillId="24" borderId="46" xfId="38" applyFont="1" applyFill="1" applyBorder="1" applyAlignment="1">
      <alignment horizontal="center" vertical="center" wrapText="1"/>
    </xf>
    <xf numFmtId="0" fontId="44" fillId="24" borderId="46" xfId="38" applyFont="1" applyFill="1" applyBorder="1" applyAlignment="1">
      <alignment horizontal="center" vertical="center" wrapText="1"/>
    </xf>
    <xf numFmtId="0" fontId="21" fillId="24" borderId="14" xfId="38" applyFont="1" applyFill="1" applyBorder="1" applyAlignment="1">
      <alignment horizontal="center" vertical="center" wrapText="1"/>
    </xf>
    <xf numFmtId="0" fontId="29" fillId="0" borderId="19" xfId="38" applyFont="1" applyFill="1" applyBorder="1" applyAlignment="1">
      <alignment horizontal="left" vertical="center" wrapText="1"/>
    </xf>
    <xf numFmtId="0" fontId="29" fillId="0" borderId="18" xfId="38" applyFont="1" applyFill="1" applyBorder="1" applyAlignment="1">
      <alignment horizontal="left" vertical="center" wrapText="1"/>
    </xf>
    <xf numFmtId="0" fontId="29" fillId="0" borderId="29" xfId="38" applyFont="1" applyFill="1" applyBorder="1" applyAlignment="1">
      <alignment horizontal="left" vertical="center" wrapText="1"/>
    </xf>
    <xf numFmtId="1" fontId="29" fillId="0" borderId="19" xfId="38" applyNumberFormat="1" applyFont="1" applyFill="1" applyBorder="1" applyAlignment="1">
      <alignment horizontal="center" vertical="center" wrapText="1"/>
    </xf>
    <xf numFmtId="1" fontId="29" fillId="0" borderId="18" xfId="38" applyNumberFormat="1" applyFont="1" applyFill="1" applyBorder="1" applyAlignment="1">
      <alignment horizontal="center" vertical="center" wrapText="1"/>
    </xf>
    <xf numFmtId="1" fontId="29" fillId="0" borderId="29" xfId="38" applyNumberFormat="1" applyFont="1" applyFill="1" applyBorder="1" applyAlignment="1">
      <alignment horizontal="center" vertical="center" wrapText="1"/>
    </xf>
    <xf numFmtId="0" fontId="43" fillId="0" borderId="38" xfId="38" applyFont="1" applyFill="1" applyBorder="1" applyAlignment="1">
      <alignment horizontal="center" vertical="center" wrapText="1"/>
    </xf>
    <xf numFmtId="0" fontId="43" fillId="0" borderId="34" xfId="38" applyFont="1" applyFill="1" applyBorder="1" applyAlignment="1">
      <alignment horizontal="center" vertical="center" wrapText="1"/>
    </xf>
    <xf numFmtId="0" fontId="43" fillId="0" borderId="40" xfId="38" applyFont="1" applyFill="1" applyBorder="1" applyAlignment="1">
      <alignment horizontal="center" vertical="center" wrapText="1"/>
    </xf>
    <xf numFmtId="0" fontId="43" fillId="0" borderId="32" xfId="38" applyFont="1" applyFill="1" applyBorder="1" applyAlignment="1">
      <alignment horizontal="left" vertical="center" wrapText="1"/>
    </xf>
    <xf numFmtId="0" fontId="43" fillId="0" borderId="44" xfId="38" applyFont="1" applyFill="1" applyBorder="1" applyAlignment="1">
      <alignment horizontal="left" vertical="center" wrapText="1"/>
    </xf>
    <xf numFmtId="0" fontId="43" fillId="0" borderId="33" xfId="38" applyFont="1" applyFill="1" applyBorder="1" applyAlignment="1">
      <alignment horizontal="left" vertical="center" wrapText="1"/>
    </xf>
    <xf numFmtId="0" fontId="43" fillId="0" borderId="19" xfId="38" applyFont="1" applyFill="1" applyBorder="1" applyAlignment="1">
      <alignment horizontal="center" vertical="center" wrapText="1"/>
    </xf>
    <xf numFmtId="0" fontId="43" fillId="0" borderId="18" xfId="38" applyFont="1" applyFill="1" applyBorder="1" applyAlignment="1">
      <alignment horizontal="center" vertical="center" wrapText="1"/>
    </xf>
    <xf numFmtId="0" fontId="43" fillId="0" borderId="29" xfId="38" applyFont="1" applyFill="1" applyBorder="1" applyAlignment="1">
      <alignment horizontal="center" vertical="center" wrapText="1"/>
    </xf>
    <xf numFmtId="17" fontId="29" fillId="0" borderId="19" xfId="38" applyNumberFormat="1" applyFont="1" applyFill="1" applyBorder="1" applyAlignment="1">
      <alignment horizontal="center" vertical="center" wrapText="1"/>
    </xf>
    <xf numFmtId="0" fontId="29" fillId="0" borderId="18" xfId="38" applyFont="1" applyFill="1" applyBorder="1" applyAlignment="1">
      <alignment horizontal="center" vertical="center" wrapText="1"/>
    </xf>
    <xf numFmtId="0" fontId="29" fillId="0" borderId="29" xfId="38" applyFont="1" applyFill="1" applyBorder="1" applyAlignment="1">
      <alignment horizontal="center" vertical="center" wrapText="1"/>
    </xf>
    <xf numFmtId="0" fontId="43" fillId="0" borderId="32" xfId="38" applyFont="1" applyFill="1" applyBorder="1" applyAlignment="1">
      <alignment horizontal="center" vertical="center" wrapText="1"/>
    </xf>
    <xf numFmtId="0" fontId="43" fillId="0" borderId="44" xfId="38" applyFont="1" applyFill="1" applyBorder="1" applyAlignment="1">
      <alignment horizontal="center" vertical="center" wrapText="1"/>
    </xf>
    <xf numFmtId="0" fontId="43" fillId="0" borderId="33" xfId="38" applyFont="1" applyFill="1" applyBorder="1" applyAlignment="1">
      <alignment horizontal="center" vertical="center" wrapText="1"/>
    </xf>
    <xf numFmtId="0" fontId="30" fillId="24" borderId="37" xfId="38" applyFont="1" applyFill="1" applyBorder="1" applyAlignment="1">
      <alignment horizontal="center" vertical="center" wrapText="1"/>
    </xf>
    <xf numFmtId="0" fontId="30" fillId="24" borderId="48" xfId="38" applyFont="1" applyFill="1" applyBorder="1" applyAlignment="1">
      <alignment horizontal="center" vertical="center" wrapText="1"/>
    </xf>
    <xf numFmtId="0" fontId="21" fillId="24" borderId="19" xfId="38" applyFont="1" applyFill="1" applyBorder="1" applyAlignment="1">
      <alignment horizontal="center" vertical="center" wrapText="1"/>
    </xf>
    <xf numFmtId="0" fontId="21" fillId="24" borderId="52" xfId="38" applyFont="1" applyFill="1" applyBorder="1" applyAlignment="1">
      <alignment horizontal="center" vertical="center" wrapText="1"/>
    </xf>
    <xf numFmtId="0" fontId="23" fillId="0" borderId="25" xfId="38" applyFont="1" applyFill="1" applyBorder="1" applyAlignment="1">
      <alignment horizontal="center" vertical="center" wrapText="1"/>
    </xf>
    <xf numFmtId="0" fontId="23" fillId="0" borderId="52" xfId="38" applyFont="1" applyFill="1" applyBorder="1" applyAlignment="1">
      <alignment horizontal="center" vertical="center" wrapText="1"/>
    </xf>
    <xf numFmtId="0" fontId="44" fillId="24" borderId="10" xfId="38" applyFont="1" applyFill="1" applyBorder="1" applyAlignment="1">
      <alignment horizontal="center" vertical="center"/>
    </xf>
    <xf numFmtId="0" fontId="21" fillId="24" borderId="22" xfId="38" applyFont="1" applyFill="1" applyBorder="1" applyAlignment="1">
      <alignment horizontal="center" vertical="center" wrapText="1"/>
    </xf>
    <xf numFmtId="0" fontId="21" fillId="24" borderId="37" xfId="38" applyFont="1" applyFill="1" applyBorder="1" applyAlignment="1">
      <alignment horizontal="center" vertical="center" wrapText="1"/>
    </xf>
    <xf numFmtId="10" fontId="21" fillId="24" borderId="50" xfId="38" applyNumberFormat="1" applyFont="1" applyFill="1" applyBorder="1" applyAlignment="1">
      <alignment horizontal="center" vertical="center" wrapText="1"/>
    </xf>
    <xf numFmtId="10" fontId="21" fillId="24" borderId="55" xfId="38" applyNumberFormat="1" applyFont="1" applyFill="1" applyBorder="1" applyAlignment="1">
      <alignment horizontal="center" vertical="center" wrapText="1"/>
    </xf>
    <xf numFmtId="0" fontId="30" fillId="24" borderId="14" xfId="38" applyFont="1" applyFill="1" applyBorder="1" applyAlignment="1">
      <alignment horizontal="center" vertical="center" wrapText="1"/>
    </xf>
    <xf numFmtId="0" fontId="30" fillId="24" borderId="15" xfId="38" applyFont="1" applyFill="1" applyBorder="1" applyAlignment="1">
      <alignment horizontal="center" vertical="center" wrapText="1"/>
    </xf>
    <xf numFmtId="0" fontId="44" fillId="24" borderId="14" xfId="38" applyFont="1" applyFill="1" applyBorder="1" applyAlignment="1">
      <alignment horizontal="center" vertical="center" wrapText="1"/>
    </xf>
    <xf numFmtId="0" fontId="44" fillId="24" borderId="15" xfId="38" applyFont="1" applyFill="1" applyBorder="1" applyAlignment="1">
      <alignment horizontal="center" vertical="center" wrapText="1"/>
    </xf>
    <xf numFmtId="0" fontId="30" fillId="24" borderId="22" xfId="38" applyFont="1" applyFill="1" applyBorder="1" applyAlignment="1">
      <alignment horizontal="center" vertical="center" wrapText="1"/>
    </xf>
    <xf numFmtId="0" fontId="30" fillId="24" borderId="47" xfId="38" applyFont="1" applyFill="1" applyBorder="1" applyAlignment="1">
      <alignment horizontal="center" vertical="center" wrapText="1"/>
    </xf>
    <xf numFmtId="0" fontId="30" fillId="24" borderId="10" xfId="38" applyFont="1" applyFill="1" applyBorder="1" applyAlignment="1">
      <alignment horizontal="center" vertical="center" wrapText="1"/>
    </xf>
    <xf numFmtId="0" fontId="30" fillId="24" borderId="46" xfId="38" applyFont="1" applyFill="1" applyBorder="1" applyAlignment="1">
      <alignment horizontal="center" vertical="center" wrapText="1"/>
    </xf>
    <xf numFmtId="0" fontId="21" fillId="24" borderId="32" xfId="38" applyFont="1" applyFill="1" applyBorder="1" applyAlignment="1">
      <alignment horizontal="center" vertical="center" wrapText="1"/>
    </xf>
    <xf numFmtId="0" fontId="21" fillId="24" borderId="49" xfId="38" applyFont="1" applyFill="1" applyBorder="1" applyAlignment="1">
      <alignment horizontal="center" vertical="center" wrapText="1"/>
    </xf>
    <xf numFmtId="0" fontId="44" fillId="24" borderId="20" xfId="38" applyFont="1" applyFill="1" applyBorder="1" applyAlignment="1">
      <alignment horizontal="center" vertical="center" wrapText="1"/>
    </xf>
    <xf numFmtId="0" fontId="44" fillId="24" borderId="54" xfId="38" applyFont="1" applyFill="1" applyBorder="1" applyAlignment="1">
      <alignment horizontal="center" vertical="center" wrapText="1"/>
    </xf>
    <xf numFmtId="0" fontId="54" fillId="24" borderId="16" xfId="38" applyFont="1" applyFill="1" applyBorder="1" applyAlignment="1">
      <alignment horizontal="center" vertical="center" wrapText="1"/>
    </xf>
    <xf numFmtId="0" fontId="54" fillId="24" borderId="17" xfId="38" applyFont="1" applyFill="1" applyBorder="1" applyAlignment="1">
      <alignment horizontal="center" vertical="center" wrapText="1"/>
    </xf>
    <xf numFmtId="0" fontId="21" fillId="24" borderId="16" xfId="38" applyFont="1" applyFill="1" applyBorder="1" applyAlignment="1">
      <alignment horizontal="center" vertical="center" wrapText="1"/>
    </xf>
    <xf numFmtId="0" fontId="21" fillId="24" borderId="17" xfId="38" applyFont="1" applyFill="1" applyBorder="1" applyAlignment="1">
      <alignment horizontal="center" vertical="center" wrapText="1"/>
    </xf>
    <xf numFmtId="0" fontId="54" fillId="24" borderId="19" xfId="38" applyFont="1" applyFill="1" applyBorder="1" applyAlignment="1">
      <alignment horizontal="center" vertical="center" wrapText="1"/>
    </xf>
    <xf numFmtId="0" fontId="54" fillId="24" borderId="52" xfId="38" applyFont="1" applyFill="1" applyBorder="1" applyAlignment="1">
      <alignment horizontal="center" vertical="center" wrapText="1"/>
    </xf>
    <xf numFmtId="0" fontId="21" fillId="24" borderId="38" xfId="38" applyFont="1" applyFill="1" applyBorder="1" applyAlignment="1">
      <alignment horizontal="center" vertical="center" wrapText="1"/>
    </xf>
    <xf numFmtId="0" fontId="21" fillId="24" borderId="34" xfId="38" applyFont="1" applyFill="1" applyBorder="1" applyAlignment="1">
      <alignment horizontal="center" vertical="center" wrapText="1"/>
    </xf>
    <xf numFmtId="0" fontId="46" fillId="24" borderId="41" xfId="38" applyFont="1" applyFill="1" applyBorder="1" applyAlignment="1">
      <alignment horizontal="left" vertical="center" wrapText="1"/>
    </xf>
    <xf numFmtId="0" fontId="54" fillId="24" borderId="10" xfId="38" applyFont="1" applyFill="1" applyBorder="1" applyAlignment="1">
      <alignment horizontal="center" vertical="center" wrapText="1"/>
    </xf>
    <xf numFmtId="0" fontId="54" fillId="24" borderId="46" xfId="38" applyFont="1" applyFill="1" applyBorder="1" applyAlignment="1">
      <alignment horizontal="center" vertical="center" wrapText="1"/>
    </xf>
    <xf numFmtId="0" fontId="29" fillId="0" borderId="39" xfId="1" applyFont="1" applyFill="1" applyBorder="1" applyAlignment="1">
      <alignment horizontal="center" vertical="center" wrapText="1"/>
    </xf>
    <xf numFmtId="0" fontId="29" fillId="0" borderId="22" xfId="1" applyFont="1" applyFill="1" applyBorder="1" applyAlignment="1">
      <alignment horizontal="center" vertical="center" wrapText="1"/>
    </xf>
    <xf numFmtId="0" fontId="28" fillId="25" borderId="29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9" fillId="0" borderId="39" xfId="38" applyFont="1" applyFill="1" applyBorder="1" applyAlignment="1">
      <alignment horizontal="center" vertical="center" wrapText="1"/>
    </xf>
    <xf numFmtId="0" fontId="29" fillId="0" borderId="40" xfId="38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3" fillId="0" borderId="29" xfId="38" applyFont="1" applyFill="1" applyBorder="1" applyAlignment="1">
      <alignment horizontal="center" vertical="center" wrapText="1"/>
    </xf>
    <xf numFmtId="0" fontId="29" fillId="29" borderId="19" xfId="38" applyFont="1" applyFill="1" applyBorder="1" applyAlignment="1">
      <alignment horizontal="left" vertical="center" wrapText="1"/>
    </xf>
    <xf numFmtId="0" fontId="29" fillId="29" borderId="18" xfId="38" applyFont="1" applyFill="1" applyBorder="1" applyAlignment="1">
      <alignment horizontal="left" vertical="center" wrapText="1"/>
    </xf>
    <xf numFmtId="0" fontId="29" fillId="29" borderId="29" xfId="38" applyFont="1" applyFill="1" applyBorder="1" applyAlignment="1">
      <alignment horizontal="left" vertical="center" wrapText="1"/>
    </xf>
    <xf numFmtId="0" fontId="21" fillId="24" borderId="10" xfId="38" applyFont="1" applyFill="1" applyBorder="1" applyAlignment="1">
      <alignment horizontal="center" vertical="center"/>
    </xf>
    <xf numFmtId="0" fontId="21" fillId="24" borderId="18" xfId="38" applyFont="1" applyFill="1" applyBorder="1" applyAlignment="1">
      <alignment horizontal="center" vertical="center" wrapText="1"/>
    </xf>
    <xf numFmtId="0" fontId="44" fillId="24" borderId="19" xfId="38" applyFont="1" applyFill="1" applyBorder="1" applyAlignment="1">
      <alignment horizontal="center" vertical="center" wrapText="1"/>
    </xf>
    <xf numFmtId="0" fontId="44" fillId="24" borderId="52" xfId="38" applyFont="1" applyFill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 wrapText="1"/>
    </xf>
    <xf numFmtId="0" fontId="33" fillId="25" borderId="24" xfId="0" applyFont="1" applyFill="1" applyBorder="1" applyAlignment="1">
      <alignment horizontal="center" vertical="center" wrapText="1"/>
    </xf>
    <xf numFmtId="0" fontId="33" fillId="25" borderId="25" xfId="0" applyFont="1" applyFill="1" applyBorder="1" applyAlignment="1">
      <alignment horizontal="center" vertical="center" wrapText="1"/>
    </xf>
    <xf numFmtId="10" fontId="44" fillId="24" borderId="10" xfId="38" applyNumberFormat="1" applyFont="1" applyFill="1" applyBorder="1" applyAlignment="1">
      <alignment horizontal="center" vertical="center" wrapText="1"/>
    </xf>
    <xf numFmtId="10" fontId="44" fillId="24" borderId="46" xfId="38" applyNumberFormat="1" applyFont="1" applyFill="1" applyBorder="1" applyAlignment="1">
      <alignment horizontal="center" vertical="center" wrapText="1"/>
    </xf>
    <xf numFmtId="0" fontId="54" fillId="24" borderId="10" xfId="38" applyFont="1" applyFill="1" applyBorder="1" applyAlignment="1">
      <alignment horizontal="center" vertical="center"/>
    </xf>
    <xf numFmtId="0" fontId="54" fillId="24" borderId="14" xfId="38" applyFont="1" applyFill="1" applyBorder="1" applyAlignment="1">
      <alignment horizontal="center" vertical="center" wrapText="1"/>
    </xf>
    <xf numFmtId="0" fontId="57" fillId="24" borderId="10" xfId="38" applyFont="1" applyFill="1" applyBorder="1" applyAlignment="1">
      <alignment horizontal="center" vertical="center" wrapText="1"/>
    </xf>
    <xf numFmtId="0" fontId="57" fillId="24" borderId="46" xfId="38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justify" vertical="center" wrapText="1"/>
    </xf>
    <xf numFmtId="0" fontId="31" fillId="0" borderId="36" xfId="0" applyFont="1" applyBorder="1" applyAlignment="1">
      <alignment horizontal="justify" vertical="center" wrapText="1"/>
    </xf>
    <xf numFmtId="0" fontId="36" fillId="0" borderId="0" xfId="38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justify" vertical="center" wrapText="1"/>
    </xf>
    <xf numFmtId="0" fontId="34" fillId="0" borderId="36" xfId="0" applyFont="1" applyBorder="1" applyAlignment="1">
      <alignment horizontal="justify" vertical="center" wrapText="1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Moeda" xfId="48" builtinId="4"/>
    <cellStyle name="Neutral 2" xfId="37" xr:uid="{00000000-0005-0000-0000-000024000000}"/>
    <cellStyle name="Normal" xfId="0" builtinId="0"/>
    <cellStyle name="Normal 2" xfId="38" xr:uid="{00000000-0005-0000-0000-000026000000}"/>
    <cellStyle name="Normal 2 2" xfId="44" xr:uid="{00000000-0005-0000-0000-000027000000}"/>
    <cellStyle name="Normal 3" xfId="1" xr:uid="{00000000-0005-0000-0000-000028000000}"/>
    <cellStyle name="Note 2" xfId="39" xr:uid="{00000000-0005-0000-0000-000029000000}"/>
    <cellStyle name="Note 2 2" xfId="45" xr:uid="{00000000-0005-0000-0000-00002A000000}"/>
    <cellStyle name="Output 2" xfId="40" xr:uid="{00000000-0005-0000-0000-00002B000000}"/>
    <cellStyle name="Porcentagem" xfId="47" builtinId="5"/>
    <cellStyle name="Title 2" xfId="41" xr:uid="{00000000-0005-0000-0000-00002D000000}"/>
    <cellStyle name="Total 2" xfId="42" xr:uid="{00000000-0005-0000-0000-00002E000000}"/>
    <cellStyle name="Vírgula" xfId="46" builtinId="3"/>
    <cellStyle name="Warning Text 2" xfId="43" xr:uid="{00000000-0005-0000-0000-000030000000}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showGridLines="0" zoomScale="85" zoomScaleNormal="85" workbookViewId="0"/>
  </sheetViews>
  <sheetFormatPr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5703125" customWidth="1"/>
  </cols>
  <sheetData>
    <row r="1" spans="1:3" s="1" customFormat="1" ht="15" customHeight="1" x14ac:dyDescent="0.25">
      <c r="A1" s="33"/>
      <c r="B1" s="33"/>
      <c r="C1" s="33"/>
    </row>
    <row r="2" spans="1:3" s="1" customFormat="1" ht="15" customHeight="1" x14ac:dyDescent="0.25">
      <c r="A2" s="33"/>
      <c r="B2" s="33"/>
      <c r="C2" s="33"/>
    </row>
    <row r="3" spans="1:3" s="1" customFormat="1" ht="15" customHeight="1" x14ac:dyDescent="0.25">
      <c r="A3" s="33"/>
      <c r="B3" s="33"/>
      <c r="C3" s="33"/>
    </row>
    <row r="4" spans="1:3" s="1" customFormat="1" ht="67.5" customHeight="1" x14ac:dyDescent="0.25">
      <c r="A4" s="273" t="s">
        <v>76</v>
      </c>
      <c r="B4" s="273"/>
      <c r="C4" s="273"/>
    </row>
    <row r="5" spans="1:3" s="1" customFormat="1" x14ac:dyDescent="0.25">
      <c r="A5" s="33"/>
      <c r="B5" s="33"/>
      <c r="C5" s="33"/>
    </row>
    <row r="6" spans="1:3" s="1" customFormat="1" ht="15.75" thickBot="1" x14ac:dyDescent="0.3">
      <c r="A6" s="33"/>
      <c r="B6" s="33"/>
      <c r="C6" s="33"/>
    </row>
    <row r="7" spans="1:3" ht="16.5" thickBot="1" x14ac:dyDescent="0.3">
      <c r="A7" s="36"/>
      <c r="B7" s="47" t="s">
        <v>72</v>
      </c>
      <c r="C7" s="36"/>
    </row>
    <row r="8" spans="1:3" ht="63" x14ac:dyDescent="0.25">
      <c r="A8" s="43" t="s">
        <v>71</v>
      </c>
      <c r="B8" s="44" t="s">
        <v>131</v>
      </c>
      <c r="C8" s="36"/>
    </row>
    <row r="9" spans="1:3" ht="47.25" x14ac:dyDescent="0.25">
      <c r="A9" s="45" t="s">
        <v>73</v>
      </c>
      <c r="B9" s="46" t="s">
        <v>132</v>
      </c>
      <c r="C9" s="36"/>
    </row>
    <row r="10" spans="1:3" s="1" customFormat="1" x14ac:dyDescent="0.25">
      <c r="A10" s="35"/>
      <c r="B10" s="37"/>
      <c r="C10" s="36"/>
    </row>
    <row r="11" spans="1:3" s="1" customFormat="1" ht="15.75" thickBot="1" x14ac:dyDescent="0.3">
      <c r="A11" s="34"/>
      <c r="B11" s="38"/>
      <c r="C11" s="36"/>
    </row>
    <row r="12" spans="1:3" s="2" customFormat="1" ht="16.5" thickBot="1" x14ac:dyDescent="0.3">
      <c r="A12" s="42"/>
      <c r="B12" s="47" t="s">
        <v>75</v>
      </c>
      <c r="C12" s="39"/>
    </row>
    <row r="13" spans="1:3" ht="31.5" x14ac:dyDescent="0.25">
      <c r="A13" s="48" t="s">
        <v>133</v>
      </c>
      <c r="B13" s="49" t="s">
        <v>74</v>
      </c>
      <c r="C13" s="36"/>
    </row>
    <row r="14" spans="1:3" ht="16.5" thickBot="1" x14ac:dyDescent="0.3">
      <c r="A14" s="50" t="s">
        <v>29</v>
      </c>
      <c r="B14" s="51" t="s">
        <v>134</v>
      </c>
      <c r="C14" s="36"/>
    </row>
    <row r="15" spans="1:3" ht="16.5" thickBot="1" x14ac:dyDescent="0.3">
      <c r="A15" s="42"/>
      <c r="B15" s="42"/>
      <c r="C15" s="36"/>
    </row>
    <row r="16" spans="1:3" ht="16.5" thickBot="1" x14ac:dyDescent="0.3">
      <c r="A16" s="42"/>
      <c r="B16" s="47" t="s">
        <v>77</v>
      </c>
      <c r="C16" s="36"/>
    </row>
    <row r="17" spans="1:3" ht="15.75" x14ac:dyDescent="0.25">
      <c r="A17" s="277" t="s">
        <v>135</v>
      </c>
      <c r="B17" s="52" t="s">
        <v>4</v>
      </c>
      <c r="C17" s="36"/>
    </row>
    <row r="18" spans="1:3" ht="15.75" customHeight="1" x14ac:dyDescent="0.25">
      <c r="A18" s="278"/>
      <c r="B18" s="53" t="s">
        <v>2</v>
      </c>
      <c r="C18" s="36"/>
    </row>
    <row r="19" spans="1:3" ht="16.5" thickBot="1" x14ac:dyDescent="0.3">
      <c r="A19" s="279"/>
      <c r="B19" s="54" t="s">
        <v>3</v>
      </c>
      <c r="C19" s="36"/>
    </row>
    <row r="20" spans="1:3" ht="16.5" thickBot="1" x14ac:dyDescent="0.3">
      <c r="A20" s="42"/>
      <c r="B20" s="42"/>
      <c r="C20" s="36"/>
    </row>
    <row r="21" spans="1:3" ht="16.5" thickBot="1" x14ac:dyDescent="0.3">
      <c r="A21" s="55"/>
      <c r="B21" s="47" t="s">
        <v>77</v>
      </c>
      <c r="C21" s="36"/>
    </row>
    <row r="22" spans="1:3" ht="15.75" x14ac:dyDescent="0.25">
      <c r="A22" s="280" t="s">
        <v>19</v>
      </c>
      <c r="B22" s="52" t="s">
        <v>1</v>
      </c>
      <c r="C22" s="36"/>
    </row>
    <row r="23" spans="1:3" ht="15.75" x14ac:dyDescent="0.25">
      <c r="A23" s="281"/>
      <c r="B23" s="53" t="s">
        <v>70</v>
      </c>
      <c r="C23" s="36"/>
    </row>
    <row r="24" spans="1:3" ht="15.75" x14ac:dyDescent="0.25">
      <c r="A24" s="281"/>
      <c r="B24" s="53" t="s">
        <v>45</v>
      </c>
      <c r="C24" s="36"/>
    </row>
    <row r="25" spans="1:3" ht="15.75" x14ac:dyDescent="0.25">
      <c r="A25" s="281"/>
      <c r="B25" s="53" t="s">
        <v>6</v>
      </c>
      <c r="C25" s="36"/>
    </row>
    <row r="26" spans="1:3" s="1" customFormat="1" ht="15.75" x14ac:dyDescent="0.25">
      <c r="A26" s="281"/>
      <c r="B26" s="53" t="s">
        <v>79</v>
      </c>
      <c r="C26" s="36"/>
    </row>
    <row r="27" spans="1:3" s="1" customFormat="1" ht="15.75" x14ac:dyDescent="0.25">
      <c r="A27" s="281"/>
      <c r="B27" s="53" t="s">
        <v>65</v>
      </c>
      <c r="C27" s="36"/>
    </row>
    <row r="28" spans="1:3" ht="15" customHeight="1" x14ac:dyDescent="0.25">
      <c r="A28" s="281"/>
      <c r="B28" s="53" t="s">
        <v>21</v>
      </c>
      <c r="C28" s="36"/>
    </row>
    <row r="29" spans="1:3" ht="16.5" thickBot="1" x14ac:dyDescent="0.3">
      <c r="A29" s="282"/>
      <c r="B29" s="56" t="s">
        <v>78</v>
      </c>
      <c r="C29" s="36"/>
    </row>
    <row r="30" spans="1:3" ht="15.75" thickBot="1" x14ac:dyDescent="0.3">
      <c r="A30" s="36"/>
      <c r="B30" s="36"/>
      <c r="C30" s="36"/>
    </row>
    <row r="31" spans="1:3" ht="16.5" thickBot="1" x14ac:dyDescent="0.3">
      <c r="A31" s="42"/>
      <c r="B31" s="47" t="s">
        <v>28</v>
      </c>
      <c r="C31" s="47" t="s">
        <v>27</v>
      </c>
    </row>
    <row r="32" spans="1:3" ht="15.75" x14ac:dyDescent="0.25">
      <c r="A32" s="283" t="s">
        <v>69</v>
      </c>
      <c r="B32" s="286" t="s">
        <v>80</v>
      </c>
      <c r="C32" s="57" t="s">
        <v>36</v>
      </c>
    </row>
    <row r="33" spans="1:3" ht="15.75" x14ac:dyDescent="0.25">
      <c r="A33" s="284"/>
      <c r="B33" s="286"/>
      <c r="C33" s="41" t="s">
        <v>37</v>
      </c>
    </row>
    <row r="34" spans="1:3" ht="15.75" x14ac:dyDescent="0.25">
      <c r="A34" s="284"/>
      <c r="B34" s="286"/>
      <c r="C34" s="41" t="s">
        <v>18</v>
      </c>
    </row>
    <row r="35" spans="1:3" ht="15.75" x14ac:dyDescent="0.25">
      <c r="A35" s="284"/>
      <c r="B35" s="286"/>
      <c r="C35" s="41" t="s">
        <v>38</v>
      </c>
    </row>
    <row r="36" spans="1:3" ht="15.75" x14ac:dyDescent="0.25">
      <c r="A36" s="284"/>
      <c r="B36" s="286"/>
      <c r="C36" s="41" t="s">
        <v>41</v>
      </c>
    </row>
    <row r="37" spans="1:3" ht="15.75" x14ac:dyDescent="0.25">
      <c r="A37" s="284"/>
      <c r="B37" s="286"/>
      <c r="C37" s="41" t="s">
        <v>39</v>
      </c>
    </row>
    <row r="38" spans="1:3" ht="15.75" x14ac:dyDescent="0.25">
      <c r="A38" s="284"/>
      <c r="B38" s="287"/>
      <c r="C38" s="41" t="s">
        <v>40</v>
      </c>
    </row>
    <row r="39" spans="1:3" ht="15.75" x14ac:dyDescent="0.25">
      <c r="A39" s="284"/>
      <c r="B39" s="274" t="s">
        <v>68</v>
      </c>
      <c r="C39" s="41" t="s">
        <v>42</v>
      </c>
    </row>
    <row r="40" spans="1:3" ht="15.75" x14ac:dyDescent="0.25">
      <c r="A40" s="284"/>
      <c r="B40" s="275"/>
      <c r="C40" s="41" t="s">
        <v>43</v>
      </c>
    </row>
    <row r="41" spans="1:3" ht="15.75" x14ac:dyDescent="0.25">
      <c r="A41" s="284"/>
      <c r="B41" s="275"/>
      <c r="C41" s="41" t="s">
        <v>44</v>
      </c>
    </row>
    <row r="42" spans="1:3" ht="15.75" x14ac:dyDescent="0.25">
      <c r="A42" s="284"/>
      <c r="B42" s="275"/>
      <c r="C42" s="41" t="s">
        <v>38</v>
      </c>
    </row>
    <row r="43" spans="1:3" ht="15.75" x14ac:dyDescent="0.25">
      <c r="A43" s="284"/>
      <c r="B43" s="275"/>
      <c r="C43" s="41" t="s">
        <v>41</v>
      </c>
    </row>
    <row r="44" spans="1:3" ht="15.75" x14ac:dyDescent="0.25">
      <c r="A44" s="284"/>
      <c r="B44" s="275"/>
      <c r="C44" s="41" t="s">
        <v>136</v>
      </c>
    </row>
    <row r="45" spans="1:3" ht="15.75" x14ac:dyDescent="0.25">
      <c r="A45" s="284"/>
      <c r="B45" s="275"/>
      <c r="C45" s="41" t="s">
        <v>94</v>
      </c>
    </row>
    <row r="46" spans="1:3" ht="15.75" x14ac:dyDescent="0.25">
      <c r="A46" s="284"/>
      <c r="B46" s="275"/>
      <c r="C46" s="41" t="s">
        <v>67</v>
      </c>
    </row>
    <row r="47" spans="1:3" ht="15.75" x14ac:dyDescent="0.25">
      <c r="A47" s="284"/>
      <c r="B47" s="275"/>
      <c r="C47" s="41" t="s">
        <v>5</v>
      </c>
    </row>
    <row r="48" spans="1:3" ht="15.75" x14ac:dyDescent="0.25">
      <c r="A48" s="284"/>
      <c r="B48" s="276"/>
      <c r="C48" s="41" t="s">
        <v>17</v>
      </c>
    </row>
    <row r="49" spans="1:3" ht="15.75" x14ac:dyDescent="0.25">
      <c r="A49" s="284"/>
      <c r="B49" s="274" t="s">
        <v>20</v>
      </c>
      <c r="C49" s="41" t="s">
        <v>81</v>
      </c>
    </row>
    <row r="50" spans="1:3" ht="15.75" x14ac:dyDescent="0.25">
      <c r="A50" s="284"/>
      <c r="B50" s="275"/>
      <c r="C50" s="41" t="s">
        <v>38</v>
      </c>
    </row>
    <row r="51" spans="1:3" ht="15.75" x14ac:dyDescent="0.25">
      <c r="A51" s="285"/>
      <c r="B51" s="276"/>
      <c r="C51" s="41" t="s">
        <v>41</v>
      </c>
    </row>
    <row r="52" spans="1:3" s="1" customFormat="1" x14ac:dyDescent="0.25">
      <c r="A52" s="33"/>
      <c r="B52" s="33"/>
      <c r="C52" s="40"/>
    </row>
    <row r="53" spans="1:3" s="1" customFormat="1" ht="16.5" thickBot="1" x14ac:dyDescent="0.3">
      <c r="A53" s="42"/>
      <c r="B53" s="42"/>
      <c r="C53" s="40"/>
    </row>
    <row r="54" spans="1:3" ht="16.5" thickBot="1" x14ac:dyDescent="0.3">
      <c r="A54" s="42"/>
      <c r="B54" s="47" t="s">
        <v>47</v>
      </c>
      <c r="C54" s="33"/>
    </row>
    <row r="55" spans="1:3" ht="15.6" customHeight="1" x14ac:dyDescent="0.25">
      <c r="A55" s="272" t="s">
        <v>138</v>
      </c>
      <c r="B55" s="57" t="s">
        <v>46</v>
      </c>
      <c r="C55" s="33"/>
    </row>
    <row r="56" spans="1:3" ht="15.75" x14ac:dyDescent="0.25">
      <c r="A56" s="272"/>
      <c r="B56" s="41" t="s">
        <v>82</v>
      </c>
      <c r="C56" s="33"/>
    </row>
    <row r="57" spans="1:3" ht="15.75" x14ac:dyDescent="0.25">
      <c r="A57" s="272"/>
      <c r="B57" s="41" t="s">
        <v>83</v>
      </c>
      <c r="C57" s="33"/>
    </row>
    <row r="58" spans="1:3" ht="15.75" x14ac:dyDescent="0.25">
      <c r="A58" s="272"/>
      <c r="B58" s="41" t="s">
        <v>137</v>
      </c>
      <c r="C58" s="33"/>
    </row>
    <row r="59" spans="1:3" ht="15.75" x14ac:dyDescent="0.25">
      <c r="A59" s="272"/>
      <c r="B59" s="41" t="s">
        <v>84</v>
      </c>
      <c r="C59" s="33"/>
    </row>
    <row r="60" spans="1:3" ht="15.75" x14ac:dyDescent="0.25">
      <c r="A60" s="272"/>
      <c r="B60" s="41" t="s">
        <v>85</v>
      </c>
      <c r="C60" s="33"/>
    </row>
    <row r="61" spans="1:3" ht="15.75" x14ac:dyDescent="0.25">
      <c r="A61" s="272"/>
      <c r="B61" s="41" t="s">
        <v>97</v>
      </c>
      <c r="C61" s="33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60"/>
  <sheetViews>
    <sheetView showGridLines="0" tabSelected="1" showWhiteSpace="0" view="pageBreakPreview" zoomScale="70" zoomScaleNormal="90" zoomScaleSheetLayoutView="70" zoomScalePageLayoutView="85" workbookViewId="0">
      <selection activeCell="G79" sqref="G79"/>
    </sheetView>
  </sheetViews>
  <sheetFormatPr defaultColWidth="8.7109375" defaultRowHeight="15.75" x14ac:dyDescent="0.25"/>
  <cols>
    <col min="1" max="1" width="10.5703125" style="4" customWidth="1"/>
    <col min="2" max="2" width="13" style="4" customWidth="1"/>
    <col min="3" max="3" width="43.7109375" style="4" customWidth="1"/>
    <col min="4" max="4" width="33" style="4" customWidth="1"/>
    <col min="5" max="5" width="16.7109375" style="4" customWidth="1"/>
    <col min="6" max="6" width="13.28515625" style="4" customWidth="1"/>
    <col min="7" max="7" width="15.140625" style="4" bestFit="1" customWidth="1"/>
    <col min="8" max="8" width="18.140625" style="6" customWidth="1"/>
    <col min="9" max="9" width="15.7109375" style="7" customWidth="1"/>
    <col min="10" max="10" width="13.7109375" style="7" customWidth="1"/>
    <col min="11" max="11" width="15.28515625" style="4" customWidth="1"/>
    <col min="12" max="12" width="19.85546875" style="4" customWidth="1"/>
    <col min="13" max="13" width="13.85546875" style="4" customWidth="1"/>
    <col min="14" max="14" width="16.5703125" style="4" customWidth="1"/>
    <col min="15" max="17" width="18.85546875" style="4" customWidth="1"/>
    <col min="18" max="18" width="27.42578125" style="4" customWidth="1"/>
    <col min="19" max="16384" width="8.7109375" style="4"/>
  </cols>
  <sheetData>
    <row r="1" spans="1:20" x14ac:dyDescent="0.25">
      <c r="B1" s="5"/>
    </row>
    <row r="2" spans="1:20" ht="18.75" x14ac:dyDescent="0.25">
      <c r="C2" s="132" t="s">
        <v>24</v>
      </c>
    </row>
    <row r="3" spans="1:20" ht="18.75" x14ac:dyDescent="0.25">
      <c r="C3" s="133" t="s">
        <v>139</v>
      </c>
    </row>
    <row r="4" spans="1:20" ht="18.75" x14ac:dyDescent="0.25">
      <c r="C4" s="133" t="s">
        <v>140</v>
      </c>
    </row>
    <row r="5" spans="1:20" ht="18.75" x14ac:dyDescent="0.25">
      <c r="C5" s="133" t="s">
        <v>25</v>
      </c>
    </row>
    <row r="6" spans="1:20" ht="18.75" x14ac:dyDescent="0.25">
      <c r="C6" s="134"/>
    </row>
    <row r="7" spans="1:20" ht="18.75" x14ac:dyDescent="0.25">
      <c r="C7" s="133" t="s">
        <v>342</v>
      </c>
    </row>
    <row r="8" spans="1:20" ht="18.75" x14ac:dyDescent="0.25">
      <c r="C8" s="133" t="s">
        <v>333</v>
      </c>
    </row>
    <row r="9" spans="1:20" ht="18.75" x14ac:dyDescent="0.25">
      <c r="C9" s="133" t="s">
        <v>331</v>
      </c>
    </row>
    <row r="10" spans="1:20" ht="18.75" x14ac:dyDescent="0.25">
      <c r="C10" s="135" t="s">
        <v>87</v>
      </c>
    </row>
    <row r="11" spans="1:20" ht="15.75" customHeight="1" thickBot="1" x14ac:dyDescent="0.3">
      <c r="B11" s="3"/>
      <c r="C11" s="3"/>
      <c r="D11" s="3"/>
      <c r="E11" s="3"/>
      <c r="F11" s="3"/>
      <c r="G11" s="3"/>
      <c r="H11" s="59"/>
      <c r="I11" s="3"/>
      <c r="J11" s="3"/>
      <c r="K11" s="3"/>
      <c r="L11" s="3"/>
      <c r="M11" s="3"/>
      <c r="N11" s="3"/>
      <c r="O11" s="3"/>
      <c r="P11" s="3"/>
      <c r="Q11" s="58"/>
      <c r="R11" s="8"/>
      <c r="S11" s="8"/>
      <c r="T11" s="8"/>
    </row>
    <row r="12" spans="1:20" ht="21" x14ac:dyDescent="0.35">
      <c r="A12" s="75">
        <v>1</v>
      </c>
      <c r="B12" s="116"/>
      <c r="C12" s="117" t="s">
        <v>0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117"/>
      <c r="O12" s="117"/>
      <c r="P12" s="118"/>
      <c r="Q12" s="62"/>
      <c r="R12" s="8"/>
      <c r="S12" s="8"/>
      <c r="T12" s="8"/>
    </row>
    <row r="13" spans="1:20" ht="14.45" customHeight="1" x14ac:dyDescent="0.25">
      <c r="A13" s="354" t="s">
        <v>149</v>
      </c>
      <c r="B13" s="363" t="s">
        <v>31</v>
      </c>
      <c r="C13" s="363" t="s">
        <v>32</v>
      </c>
      <c r="D13" s="363" t="s">
        <v>321</v>
      </c>
      <c r="E13" s="363" t="s">
        <v>51</v>
      </c>
      <c r="F13" s="358" t="s">
        <v>53</v>
      </c>
      <c r="G13" s="389" t="s">
        <v>33</v>
      </c>
      <c r="H13" s="389"/>
      <c r="I13" s="389"/>
      <c r="J13" s="391" t="s">
        <v>62</v>
      </c>
      <c r="K13" s="363" t="s">
        <v>56</v>
      </c>
      <c r="L13" s="363" t="s">
        <v>34</v>
      </c>
      <c r="M13" s="390"/>
      <c r="N13" s="331" t="s">
        <v>22</v>
      </c>
      <c r="O13" s="346" t="s">
        <v>57</v>
      </c>
      <c r="P13" s="342" t="s">
        <v>19</v>
      </c>
      <c r="Q13" s="61"/>
      <c r="R13" s="8"/>
      <c r="S13" s="8"/>
    </row>
    <row r="14" spans="1:20" ht="75" customHeight="1" thickBot="1" x14ac:dyDescent="0.3">
      <c r="A14" s="355"/>
      <c r="B14" s="364"/>
      <c r="C14" s="364"/>
      <c r="D14" s="364"/>
      <c r="E14" s="364"/>
      <c r="F14" s="359"/>
      <c r="G14" s="140" t="s">
        <v>281</v>
      </c>
      <c r="H14" s="141" t="s">
        <v>55</v>
      </c>
      <c r="I14" s="141" t="s">
        <v>54</v>
      </c>
      <c r="J14" s="392"/>
      <c r="K14" s="364"/>
      <c r="L14" s="142" t="s">
        <v>35</v>
      </c>
      <c r="M14" s="143" t="s">
        <v>8</v>
      </c>
      <c r="N14" s="332"/>
      <c r="O14" s="347"/>
      <c r="P14" s="343"/>
      <c r="Q14" s="61"/>
      <c r="R14" s="8"/>
      <c r="S14" s="8"/>
    </row>
    <row r="15" spans="1:20" ht="31.5" x14ac:dyDescent="0.25">
      <c r="A15" s="144" t="s">
        <v>159</v>
      </c>
      <c r="B15" s="88" t="s">
        <v>161</v>
      </c>
      <c r="C15" s="94" t="s">
        <v>160</v>
      </c>
      <c r="D15" s="94" t="s">
        <v>41</v>
      </c>
      <c r="E15" s="115">
        <v>1</v>
      </c>
      <c r="F15" s="94" t="s">
        <v>163</v>
      </c>
      <c r="G15" s="100">
        <v>15638912</v>
      </c>
      <c r="H15" s="150">
        <v>0</v>
      </c>
      <c r="I15" s="150">
        <v>1</v>
      </c>
      <c r="J15" s="115">
        <v>1</v>
      </c>
      <c r="K15" s="94" t="s">
        <v>4</v>
      </c>
      <c r="L15" s="151" t="s">
        <v>310</v>
      </c>
      <c r="M15" s="127">
        <v>42088</v>
      </c>
      <c r="N15" s="122" t="s">
        <v>164</v>
      </c>
      <c r="O15" s="88"/>
      <c r="P15" s="89" t="s">
        <v>21</v>
      </c>
      <c r="Q15" s="8"/>
      <c r="R15" s="8"/>
      <c r="S15" s="8"/>
    </row>
    <row r="16" spans="1:20" s="42" customFormat="1" ht="31.5" x14ac:dyDescent="0.25">
      <c r="A16" s="145" t="s">
        <v>150</v>
      </c>
      <c r="B16" s="72" t="s">
        <v>141</v>
      </c>
      <c r="C16" s="148" t="s">
        <v>147</v>
      </c>
      <c r="D16" s="148" t="s">
        <v>43</v>
      </c>
      <c r="E16" s="152">
        <v>1</v>
      </c>
      <c r="F16" s="148"/>
      <c r="G16" s="153">
        <v>12000000</v>
      </c>
      <c r="H16" s="154">
        <v>1</v>
      </c>
      <c r="I16" s="154">
        <v>0</v>
      </c>
      <c r="J16" s="152">
        <v>1</v>
      </c>
      <c r="K16" s="148" t="s">
        <v>3</v>
      </c>
      <c r="L16" s="155">
        <v>43353</v>
      </c>
      <c r="M16" s="76"/>
      <c r="N16" s="123"/>
      <c r="O16" s="72"/>
      <c r="P16" s="76" t="s">
        <v>1</v>
      </c>
      <c r="Q16" s="8"/>
      <c r="R16" s="8"/>
      <c r="S16" s="8"/>
    </row>
    <row r="17" spans="1:19" s="42" customFormat="1" ht="31.5" x14ac:dyDescent="0.25">
      <c r="A17" s="145" t="s">
        <v>174</v>
      </c>
      <c r="B17" s="72" t="s">
        <v>161</v>
      </c>
      <c r="C17" s="148" t="s">
        <v>175</v>
      </c>
      <c r="D17" s="148" t="s">
        <v>41</v>
      </c>
      <c r="E17" s="152">
        <v>1</v>
      </c>
      <c r="F17" s="148" t="s">
        <v>176</v>
      </c>
      <c r="G17" s="153">
        <v>882616</v>
      </c>
      <c r="H17" s="154">
        <v>0</v>
      </c>
      <c r="I17" s="154">
        <v>1</v>
      </c>
      <c r="J17" s="152">
        <v>1</v>
      </c>
      <c r="K17" s="148" t="s">
        <v>4</v>
      </c>
      <c r="L17" s="156" t="s">
        <v>310</v>
      </c>
      <c r="M17" s="128">
        <v>41785</v>
      </c>
      <c r="N17" s="123" t="s">
        <v>177</v>
      </c>
      <c r="O17" s="72"/>
      <c r="P17" s="76" t="s">
        <v>90</v>
      </c>
      <c r="Q17" s="8"/>
      <c r="R17" s="8"/>
      <c r="S17" s="8"/>
    </row>
    <row r="18" spans="1:19" ht="31.5" x14ac:dyDescent="0.25">
      <c r="A18" s="145" t="s">
        <v>151</v>
      </c>
      <c r="B18" s="72" t="s">
        <v>141</v>
      </c>
      <c r="C18" s="148" t="s">
        <v>283</v>
      </c>
      <c r="D18" s="148" t="s">
        <v>41</v>
      </c>
      <c r="E18" s="152">
        <v>1</v>
      </c>
      <c r="F18" s="148"/>
      <c r="G18" s="153">
        <v>9835735.3100000005</v>
      </c>
      <c r="H18" s="154">
        <v>0</v>
      </c>
      <c r="I18" s="154">
        <v>1</v>
      </c>
      <c r="J18" s="152">
        <v>1</v>
      </c>
      <c r="K18" s="148" t="s">
        <v>4</v>
      </c>
      <c r="L18" s="156" t="s">
        <v>310</v>
      </c>
      <c r="M18" s="76"/>
      <c r="N18" s="123"/>
      <c r="O18" s="72"/>
      <c r="P18" s="76" t="s">
        <v>1</v>
      </c>
      <c r="Q18" s="8"/>
      <c r="R18" s="8"/>
      <c r="S18" s="8"/>
    </row>
    <row r="19" spans="1:19" s="267" customFormat="1" ht="31.5" x14ac:dyDescent="0.25">
      <c r="A19" s="268" t="s">
        <v>152</v>
      </c>
      <c r="B19" s="72" t="s">
        <v>141</v>
      </c>
      <c r="C19" s="148" t="s">
        <v>148</v>
      </c>
      <c r="D19" s="148" t="s">
        <v>43</v>
      </c>
      <c r="E19" s="152">
        <v>1</v>
      </c>
      <c r="F19" s="148"/>
      <c r="G19" s="254">
        <f>10427062.5-G41</f>
        <v>10407062.5</v>
      </c>
      <c r="H19" s="154">
        <v>1</v>
      </c>
      <c r="I19" s="154">
        <v>0</v>
      </c>
      <c r="J19" s="152">
        <v>1</v>
      </c>
      <c r="K19" s="148" t="s">
        <v>3</v>
      </c>
      <c r="L19" s="155">
        <v>43189</v>
      </c>
      <c r="M19" s="76"/>
      <c r="N19" s="123"/>
      <c r="O19" s="72"/>
      <c r="P19" s="76" t="s">
        <v>1</v>
      </c>
      <c r="Q19" s="269"/>
      <c r="R19" s="269"/>
      <c r="S19" s="269"/>
    </row>
    <row r="20" spans="1:19" ht="31.5" x14ac:dyDescent="0.25">
      <c r="A20" s="146" t="s">
        <v>154</v>
      </c>
      <c r="B20" s="72" t="s">
        <v>141</v>
      </c>
      <c r="C20" s="148" t="s">
        <v>153</v>
      </c>
      <c r="D20" s="148" t="s">
        <v>43</v>
      </c>
      <c r="E20" s="152">
        <v>1</v>
      </c>
      <c r="F20" s="148"/>
      <c r="G20" s="153">
        <v>12975875</v>
      </c>
      <c r="H20" s="154">
        <f>7145875/G20</f>
        <v>0.55070467309526328</v>
      </c>
      <c r="I20" s="154">
        <f>100%-H20</f>
        <v>0.44929532690473672</v>
      </c>
      <c r="J20" s="152">
        <v>1</v>
      </c>
      <c r="K20" s="148" t="s">
        <v>3</v>
      </c>
      <c r="L20" s="155">
        <v>43451</v>
      </c>
      <c r="M20" s="76"/>
      <c r="N20" s="123"/>
      <c r="O20" s="72"/>
      <c r="P20" s="76" t="s">
        <v>1</v>
      </c>
      <c r="Q20" s="8"/>
      <c r="R20" s="8"/>
      <c r="S20" s="8"/>
    </row>
    <row r="21" spans="1:19" s="42" customFormat="1" ht="47.25" x14ac:dyDescent="0.25">
      <c r="A21" s="146" t="s">
        <v>166</v>
      </c>
      <c r="B21" s="72" t="s">
        <v>162</v>
      </c>
      <c r="C21" s="148" t="s">
        <v>285</v>
      </c>
      <c r="D21" s="148" t="s">
        <v>41</v>
      </c>
      <c r="E21" s="152">
        <v>1</v>
      </c>
      <c r="F21" s="148" t="s">
        <v>158</v>
      </c>
      <c r="G21" s="153">
        <v>406545.58</v>
      </c>
      <c r="H21" s="154">
        <v>0</v>
      </c>
      <c r="I21" s="154">
        <v>1</v>
      </c>
      <c r="J21" s="152">
        <v>1</v>
      </c>
      <c r="K21" s="148" t="s">
        <v>4</v>
      </c>
      <c r="L21" s="156" t="s">
        <v>310</v>
      </c>
      <c r="M21" s="128">
        <v>42198</v>
      </c>
      <c r="N21" s="123" t="s">
        <v>165</v>
      </c>
      <c r="O21" s="72"/>
      <c r="P21" s="76" t="s">
        <v>90</v>
      </c>
      <c r="Q21" s="8"/>
      <c r="R21" s="8"/>
      <c r="S21" s="8"/>
    </row>
    <row r="22" spans="1:19" s="42" customFormat="1" ht="47.25" x14ac:dyDescent="0.25">
      <c r="A22" s="146" t="s">
        <v>167</v>
      </c>
      <c r="B22" s="72" t="s">
        <v>162</v>
      </c>
      <c r="C22" s="148" t="s">
        <v>284</v>
      </c>
      <c r="D22" s="148" t="s">
        <v>41</v>
      </c>
      <c r="E22" s="152">
        <v>1</v>
      </c>
      <c r="F22" s="148" t="s">
        <v>168</v>
      </c>
      <c r="G22" s="153">
        <v>520071.73</v>
      </c>
      <c r="H22" s="154">
        <v>0</v>
      </c>
      <c r="I22" s="154">
        <v>1</v>
      </c>
      <c r="J22" s="152">
        <v>1</v>
      </c>
      <c r="K22" s="148" t="s">
        <v>4</v>
      </c>
      <c r="L22" s="156" t="s">
        <v>310</v>
      </c>
      <c r="M22" s="128">
        <v>42198</v>
      </c>
      <c r="N22" s="123" t="s">
        <v>169</v>
      </c>
      <c r="O22" s="72"/>
      <c r="P22" s="76" t="s">
        <v>90</v>
      </c>
      <c r="Q22" s="8"/>
      <c r="R22" s="8"/>
      <c r="S22" s="8"/>
    </row>
    <row r="23" spans="1:19" s="42" customFormat="1" ht="31.5" x14ac:dyDescent="0.25">
      <c r="A23" s="146" t="s">
        <v>286</v>
      </c>
      <c r="B23" s="72" t="s">
        <v>170</v>
      </c>
      <c r="C23" s="148" t="s">
        <v>171</v>
      </c>
      <c r="D23" s="148" t="s">
        <v>41</v>
      </c>
      <c r="E23" s="152">
        <v>1</v>
      </c>
      <c r="F23" s="148" t="s">
        <v>172</v>
      </c>
      <c r="G23" s="153">
        <v>954657.77</v>
      </c>
      <c r="H23" s="154">
        <v>0</v>
      </c>
      <c r="I23" s="154">
        <v>10</v>
      </c>
      <c r="J23" s="152">
        <v>1</v>
      </c>
      <c r="K23" s="148" t="s">
        <v>4</v>
      </c>
      <c r="L23" s="156" t="s">
        <v>310</v>
      </c>
      <c r="M23" s="128">
        <v>42017</v>
      </c>
      <c r="N23" s="123" t="s">
        <v>173</v>
      </c>
      <c r="O23" s="72"/>
      <c r="P23" s="76" t="s">
        <v>90</v>
      </c>
      <c r="Q23" s="8"/>
      <c r="R23" s="8"/>
      <c r="S23" s="8"/>
    </row>
    <row r="24" spans="1:19" s="42" customFormat="1" ht="48" thickBot="1" x14ac:dyDescent="0.3">
      <c r="A24" s="147" t="s">
        <v>157</v>
      </c>
      <c r="B24" s="77" t="s">
        <v>141</v>
      </c>
      <c r="C24" s="149" t="s">
        <v>155</v>
      </c>
      <c r="D24" s="149" t="s">
        <v>43</v>
      </c>
      <c r="E24" s="157">
        <v>1</v>
      </c>
      <c r="F24" s="149"/>
      <c r="G24" s="158">
        <v>515000</v>
      </c>
      <c r="H24" s="159">
        <f>375000/G24</f>
        <v>0.72815533980582525</v>
      </c>
      <c r="I24" s="160">
        <f>100%-H24</f>
        <v>0.27184466019417475</v>
      </c>
      <c r="J24" s="161">
        <v>3</v>
      </c>
      <c r="K24" s="162" t="s">
        <v>3</v>
      </c>
      <c r="L24" s="163">
        <v>43332</v>
      </c>
      <c r="M24" s="79"/>
      <c r="N24" s="130"/>
      <c r="O24" s="77"/>
      <c r="P24" s="84" t="s">
        <v>1</v>
      </c>
      <c r="Q24" s="8"/>
      <c r="R24" s="8"/>
      <c r="S24" s="8"/>
    </row>
    <row r="25" spans="1:19" ht="16.5" thickBot="1" x14ac:dyDescent="0.3">
      <c r="A25" s="9"/>
      <c r="B25" s="10"/>
      <c r="C25" s="10"/>
      <c r="D25" s="10"/>
      <c r="E25" s="10"/>
      <c r="F25" s="80" t="s">
        <v>305</v>
      </c>
      <c r="G25" s="87">
        <f>SUM(G15:G24)</f>
        <v>64136475.890000001</v>
      </c>
      <c r="H25" s="12"/>
      <c r="I25" s="12"/>
      <c r="J25" s="10"/>
      <c r="K25" s="10"/>
      <c r="L25" s="10"/>
      <c r="M25" s="10"/>
      <c r="N25" s="10"/>
      <c r="O25" s="10"/>
      <c r="P25" s="10"/>
    </row>
    <row r="26" spans="1:19" ht="16.5" thickBot="1" x14ac:dyDescent="0.3">
      <c r="A26" s="9"/>
      <c r="C26" s="9"/>
      <c r="G26" s="6"/>
      <c r="H26" s="7"/>
      <c r="J26" s="4"/>
      <c r="Q26" s="8"/>
      <c r="R26" s="8"/>
      <c r="S26" s="8"/>
    </row>
    <row r="27" spans="1:19" ht="21.75" customHeight="1" x14ac:dyDescent="0.35">
      <c r="A27" s="75">
        <v>2</v>
      </c>
      <c r="B27" s="116"/>
      <c r="C27" s="117" t="s">
        <v>9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7"/>
      <c r="O27" s="117"/>
      <c r="P27" s="118"/>
      <c r="Q27" s="8"/>
      <c r="R27" s="8"/>
      <c r="S27" s="8"/>
    </row>
    <row r="28" spans="1:19" ht="25.5" customHeight="1" x14ac:dyDescent="0.25">
      <c r="A28" s="356" t="s">
        <v>149</v>
      </c>
      <c r="B28" s="306" t="s">
        <v>59</v>
      </c>
      <c r="C28" s="306" t="s">
        <v>29</v>
      </c>
      <c r="D28" s="306" t="s">
        <v>320</v>
      </c>
      <c r="E28" s="306" t="s">
        <v>51</v>
      </c>
      <c r="F28" s="333" t="s">
        <v>53</v>
      </c>
      <c r="G28" s="380" t="s">
        <v>7</v>
      </c>
      <c r="H28" s="380"/>
      <c r="I28" s="380"/>
      <c r="J28" s="306" t="s">
        <v>62</v>
      </c>
      <c r="K28" s="306" t="s">
        <v>58</v>
      </c>
      <c r="L28" s="306" t="s">
        <v>30</v>
      </c>
      <c r="M28" s="309"/>
      <c r="N28" s="303" t="s">
        <v>86</v>
      </c>
      <c r="O28" s="305" t="s">
        <v>57</v>
      </c>
      <c r="P28" s="344" t="s">
        <v>19</v>
      </c>
      <c r="Q28" s="8"/>
      <c r="R28" s="8"/>
      <c r="S28" s="8"/>
    </row>
    <row r="29" spans="1:19" ht="48" thickBot="1" x14ac:dyDescent="0.3">
      <c r="A29" s="357"/>
      <c r="B29" s="307"/>
      <c r="C29" s="307"/>
      <c r="D29" s="307"/>
      <c r="E29" s="307"/>
      <c r="F29" s="334"/>
      <c r="G29" s="136" t="s">
        <v>281</v>
      </c>
      <c r="H29" s="137" t="s">
        <v>55</v>
      </c>
      <c r="I29" s="137" t="s">
        <v>54</v>
      </c>
      <c r="J29" s="307"/>
      <c r="K29" s="307"/>
      <c r="L29" s="138" t="s">
        <v>35</v>
      </c>
      <c r="M29" s="139" t="s">
        <v>8</v>
      </c>
      <c r="N29" s="304"/>
      <c r="O29" s="308"/>
      <c r="P29" s="345"/>
      <c r="Q29" s="60"/>
      <c r="R29" s="60"/>
      <c r="S29" s="8"/>
    </row>
    <row r="30" spans="1:19" ht="31.5" x14ac:dyDescent="0.25">
      <c r="A30" s="164" t="s">
        <v>194</v>
      </c>
      <c r="B30" s="94" t="s">
        <v>141</v>
      </c>
      <c r="C30" s="94" t="s">
        <v>279</v>
      </c>
      <c r="D30" s="94" t="s">
        <v>41</v>
      </c>
      <c r="E30" s="94"/>
      <c r="F30" s="94"/>
      <c r="G30" s="165">
        <v>2213531.25</v>
      </c>
      <c r="H30" s="150">
        <v>1</v>
      </c>
      <c r="I30" s="150">
        <v>0</v>
      </c>
      <c r="J30" s="115">
        <v>1</v>
      </c>
      <c r="K30" s="94" t="s">
        <v>4</v>
      </c>
      <c r="L30" s="166">
        <v>43507</v>
      </c>
      <c r="M30" s="89"/>
      <c r="N30" s="122" t="s">
        <v>82</v>
      </c>
      <c r="O30" s="88"/>
      <c r="P30" s="89" t="s">
        <v>1</v>
      </c>
      <c r="Q30" s="60"/>
      <c r="R30" s="60"/>
      <c r="S30" s="8"/>
    </row>
    <row r="31" spans="1:19" s="42" customFormat="1" ht="47.25" x14ac:dyDescent="0.25">
      <c r="A31" s="167" t="s">
        <v>178</v>
      </c>
      <c r="B31" s="168" t="s">
        <v>141</v>
      </c>
      <c r="C31" s="168" t="s">
        <v>179</v>
      </c>
      <c r="D31" s="168" t="s">
        <v>41</v>
      </c>
      <c r="E31" s="168"/>
      <c r="F31" s="168"/>
      <c r="G31" s="169">
        <v>400000</v>
      </c>
      <c r="H31" s="170">
        <v>1</v>
      </c>
      <c r="I31" s="154">
        <v>0</v>
      </c>
      <c r="J31" s="152">
        <v>1</v>
      </c>
      <c r="K31" s="148" t="s">
        <v>4</v>
      </c>
      <c r="L31" s="155">
        <v>43451</v>
      </c>
      <c r="M31" s="76"/>
      <c r="N31" s="123" t="s">
        <v>82</v>
      </c>
      <c r="O31" s="72"/>
      <c r="P31" s="83" t="s">
        <v>1</v>
      </c>
      <c r="Q31" s="60"/>
      <c r="R31" s="60"/>
      <c r="S31" s="8"/>
    </row>
    <row r="32" spans="1:19" s="42" customFormat="1" ht="47.25" x14ac:dyDescent="0.25">
      <c r="A32" s="167" t="s">
        <v>209</v>
      </c>
      <c r="B32" s="168" t="s">
        <v>141</v>
      </c>
      <c r="C32" s="168" t="s">
        <v>210</v>
      </c>
      <c r="D32" s="168" t="s">
        <v>41</v>
      </c>
      <c r="E32" s="168"/>
      <c r="F32" s="168"/>
      <c r="G32" s="169">
        <v>550000</v>
      </c>
      <c r="H32" s="170">
        <v>1</v>
      </c>
      <c r="I32" s="154">
        <v>0</v>
      </c>
      <c r="J32" s="152">
        <v>1</v>
      </c>
      <c r="K32" s="148" t="s">
        <v>4</v>
      </c>
      <c r="L32" s="155">
        <v>43451</v>
      </c>
      <c r="M32" s="76"/>
      <c r="N32" s="123" t="s">
        <v>82</v>
      </c>
      <c r="O32" s="72"/>
      <c r="P32" s="83" t="s">
        <v>1</v>
      </c>
      <c r="Q32" s="60"/>
      <c r="R32" s="60"/>
      <c r="S32" s="8"/>
    </row>
    <row r="33" spans="1:19" s="42" customFormat="1" ht="63" x14ac:dyDescent="0.25">
      <c r="A33" s="146" t="s">
        <v>180</v>
      </c>
      <c r="B33" s="148" t="s">
        <v>141</v>
      </c>
      <c r="C33" s="148" t="s">
        <v>235</v>
      </c>
      <c r="D33" s="148" t="s">
        <v>41</v>
      </c>
      <c r="E33" s="148"/>
      <c r="F33" s="148"/>
      <c r="G33" s="153">
        <v>300000</v>
      </c>
      <c r="H33" s="154">
        <v>0</v>
      </c>
      <c r="I33" s="154">
        <v>1</v>
      </c>
      <c r="J33" s="152">
        <v>3</v>
      </c>
      <c r="K33" s="148" t="s">
        <v>4</v>
      </c>
      <c r="L33" s="148" t="s">
        <v>310</v>
      </c>
      <c r="M33" s="76"/>
      <c r="N33" s="123" t="s">
        <v>143</v>
      </c>
      <c r="O33" s="72"/>
      <c r="P33" s="76" t="s">
        <v>1</v>
      </c>
      <c r="Q33" s="60"/>
      <c r="R33" s="60"/>
      <c r="S33" s="8"/>
    </row>
    <row r="34" spans="1:19" s="42" customFormat="1" ht="31.5" x14ac:dyDescent="0.25">
      <c r="A34" s="146" t="s">
        <v>156</v>
      </c>
      <c r="B34" s="148" t="s">
        <v>141</v>
      </c>
      <c r="C34" s="148" t="s">
        <v>181</v>
      </c>
      <c r="D34" s="148" t="s">
        <v>41</v>
      </c>
      <c r="E34" s="148"/>
      <c r="F34" s="148"/>
      <c r="G34" s="153">
        <v>10000</v>
      </c>
      <c r="H34" s="154">
        <v>0</v>
      </c>
      <c r="I34" s="154">
        <v>1</v>
      </c>
      <c r="J34" s="152">
        <v>3</v>
      </c>
      <c r="K34" s="148" t="s">
        <v>4</v>
      </c>
      <c r="L34" s="148" t="s">
        <v>310</v>
      </c>
      <c r="M34" s="76"/>
      <c r="N34" s="123" t="s">
        <v>182</v>
      </c>
      <c r="O34" s="72"/>
      <c r="P34" s="76" t="s">
        <v>1</v>
      </c>
      <c r="Q34" s="60"/>
      <c r="R34" s="60"/>
      <c r="S34" s="8"/>
    </row>
    <row r="35" spans="1:19" s="42" customFormat="1" ht="32.25" thickBot="1" x14ac:dyDescent="0.3">
      <c r="A35" s="171" t="s">
        <v>183</v>
      </c>
      <c r="B35" s="162" t="s">
        <v>145</v>
      </c>
      <c r="C35" s="162" t="s">
        <v>287</v>
      </c>
      <c r="D35" s="162" t="s">
        <v>41</v>
      </c>
      <c r="E35" s="162"/>
      <c r="F35" s="162"/>
      <c r="G35" s="172">
        <v>1350000</v>
      </c>
      <c r="H35" s="160">
        <v>0</v>
      </c>
      <c r="I35" s="160">
        <v>1</v>
      </c>
      <c r="J35" s="161">
        <v>4</v>
      </c>
      <c r="K35" s="162" t="s">
        <v>4</v>
      </c>
      <c r="L35" s="162" t="s">
        <v>310</v>
      </c>
      <c r="M35" s="79"/>
      <c r="N35" s="130" t="s">
        <v>143</v>
      </c>
      <c r="O35" s="78"/>
      <c r="P35" s="79" t="s">
        <v>1</v>
      </c>
      <c r="Q35" s="60"/>
      <c r="R35" s="60"/>
      <c r="S35" s="8"/>
    </row>
    <row r="36" spans="1:19" ht="16.5" thickBot="1" x14ac:dyDescent="0.3">
      <c r="A36" s="9"/>
      <c r="B36" s="10"/>
      <c r="C36" s="10"/>
      <c r="D36" s="10"/>
      <c r="E36" s="10"/>
      <c r="F36" s="80" t="s">
        <v>305</v>
      </c>
      <c r="G36" s="87">
        <f>SUM(G30:G35)</f>
        <v>4823531.25</v>
      </c>
      <c r="H36" s="12"/>
      <c r="I36" s="12"/>
      <c r="J36" s="12"/>
      <c r="K36" s="10"/>
      <c r="L36" s="10"/>
      <c r="M36" s="10"/>
      <c r="N36" s="10"/>
      <c r="O36" s="10"/>
      <c r="P36" s="10"/>
      <c r="Q36" s="9"/>
      <c r="R36" s="9"/>
    </row>
    <row r="37" spans="1:19" ht="15.75" customHeight="1" thickBot="1" x14ac:dyDescent="0.3">
      <c r="A37" s="9"/>
      <c r="G37" s="6"/>
      <c r="H37" s="7"/>
      <c r="J37" s="4"/>
      <c r="Q37" s="9"/>
      <c r="R37" s="9"/>
    </row>
    <row r="38" spans="1:19" ht="18.75" customHeight="1" x14ac:dyDescent="0.35">
      <c r="A38" s="75">
        <v>3</v>
      </c>
      <c r="B38" s="116"/>
      <c r="C38" s="362" t="s">
        <v>10</v>
      </c>
      <c r="D38" s="362"/>
      <c r="E38" s="117"/>
      <c r="F38" s="117"/>
      <c r="G38" s="117"/>
      <c r="H38" s="117"/>
      <c r="I38" s="117"/>
      <c r="J38" s="117"/>
      <c r="K38" s="117"/>
      <c r="L38" s="117"/>
      <c r="M38" s="118"/>
      <c r="N38" s="117"/>
      <c r="O38" s="117"/>
      <c r="P38" s="118"/>
      <c r="Q38" s="9"/>
      <c r="R38" s="9"/>
    </row>
    <row r="39" spans="1:19" ht="25.5" customHeight="1" x14ac:dyDescent="0.25">
      <c r="A39" s="356" t="s">
        <v>149</v>
      </c>
      <c r="B39" s="306" t="s">
        <v>59</v>
      </c>
      <c r="C39" s="306" t="s">
        <v>29</v>
      </c>
      <c r="D39" s="306" t="s">
        <v>320</v>
      </c>
      <c r="E39" s="306" t="s">
        <v>51</v>
      </c>
      <c r="F39" s="333" t="s">
        <v>53</v>
      </c>
      <c r="G39" s="380" t="s">
        <v>7</v>
      </c>
      <c r="H39" s="380"/>
      <c r="I39" s="380"/>
      <c r="J39" s="306" t="s">
        <v>62</v>
      </c>
      <c r="K39" s="306" t="s">
        <v>58</v>
      </c>
      <c r="L39" s="306" t="s">
        <v>30</v>
      </c>
      <c r="M39" s="309"/>
      <c r="N39" s="303" t="s">
        <v>86</v>
      </c>
      <c r="O39" s="305" t="s">
        <v>57</v>
      </c>
      <c r="P39" s="344" t="s">
        <v>19</v>
      </c>
      <c r="Q39" s="9"/>
      <c r="R39" s="9"/>
    </row>
    <row r="40" spans="1:19" ht="54" customHeight="1" thickBot="1" x14ac:dyDescent="0.3">
      <c r="A40" s="357"/>
      <c r="B40" s="307"/>
      <c r="C40" s="307"/>
      <c r="D40" s="307"/>
      <c r="E40" s="307"/>
      <c r="F40" s="334"/>
      <c r="G40" s="136" t="s">
        <v>281</v>
      </c>
      <c r="H40" s="137" t="s">
        <v>55</v>
      </c>
      <c r="I40" s="137" t="s">
        <v>54</v>
      </c>
      <c r="J40" s="307"/>
      <c r="K40" s="307"/>
      <c r="L40" s="138" t="s">
        <v>35</v>
      </c>
      <c r="M40" s="139" t="s">
        <v>8</v>
      </c>
      <c r="N40" s="304"/>
      <c r="O40" s="308"/>
      <c r="P40" s="345"/>
      <c r="Q40" s="9"/>
      <c r="R40" s="9"/>
    </row>
    <row r="41" spans="1:19" s="267" customFormat="1" ht="81" customHeight="1" x14ac:dyDescent="0.25">
      <c r="A41" s="262" t="s">
        <v>341</v>
      </c>
      <c r="B41" s="245" t="s">
        <v>141</v>
      </c>
      <c r="C41" s="245" t="s">
        <v>334</v>
      </c>
      <c r="D41" s="245" t="s">
        <v>44</v>
      </c>
      <c r="E41" s="245">
        <v>1</v>
      </c>
      <c r="F41" s="245" t="s">
        <v>339</v>
      </c>
      <c r="G41" s="255">
        <v>20000</v>
      </c>
      <c r="H41" s="256">
        <v>1</v>
      </c>
      <c r="I41" s="257">
        <v>0</v>
      </c>
      <c r="J41" s="258">
        <v>1</v>
      </c>
      <c r="K41" s="246" t="s">
        <v>2</v>
      </c>
      <c r="L41" s="271">
        <v>43284</v>
      </c>
      <c r="M41" s="251"/>
      <c r="N41" s="259"/>
      <c r="O41" s="260"/>
      <c r="P41" s="261" t="s">
        <v>1</v>
      </c>
      <c r="Q41" s="265"/>
      <c r="R41" s="266"/>
    </row>
    <row r="42" spans="1:19" s="42" customFormat="1" ht="31.5" x14ac:dyDescent="0.25">
      <c r="A42" s="173" t="s">
        <v>212</v>
      </c>
      <c r="B42" s="174" t="s">
        <v>141</v>
      </c>
      <c r="C42" s="174" t="s">
        <v>213</v>
      </c>
      <c r="D42" s="174" t="s">
        <v>41</v>
      </c>
      <c r="E42" s="174"/>
      <c r="F42" s="174"/>
      <c r="G42" s="165">
        <v>1000000.46</v>
      </c>
      <c r="H42" s="175">
        <v>0</v>
      </c>
      <c r="I42" s="150">
        <v>1</v>
      </c>
      <c r="J42" s="244">
        <v>1</v>
      </c>
      <c r="K42" s="94" t="s">
        <v>4</v>
      </c>
      <c r="L42" s="243" t="s">
        <v>310</v>
      </c>
      <c r="M42" s="97"/>
      <c r="N42" s="122"/>
      <c r="O42" s="92"/>
      <c r="P42" s="93" t="s">
        <v>1</v>
      </c>
      <c r="Q42" s="63"/>
      <c r="R42" s="9"/>
    </row>
    <row r="43" spans="1:19" s="42" customFormat="1" ht="31.5" x14ac:dyDescent="0.25">
      <c r="A43" s="167" t="s">
        <v>230</v>
      </c>
      <c r="B43" s="168" t="s">
        <v>141</v>
      </c>
      <c r="C43" s="168" t="s">
        <v>288</v>
      </c>
      <c r="D43" s="168" t="s">
        <v>43</v>
      </c>
      <c r="E43" s="168"/>
      <c r="F43" s="168"/>
      <c r="G43" s="169">
        <v>4700000</v>
      </c>
      <c r="H43" s="170">
        <f>1400000/G43</f>
        <v>0.2978723404255319</v>
      </c>
      <c r="I43" s="154">
        <f>100%-H43</f>
        <v>0.7021276595744681</v>
      </c>
      <c r="J43" s="152">
        <v>2</v>
      </c>
      <c r="K43" s="148" t="s">
        <v>3</v>
      </c>
      <c r="L43" s="156"/>
      <c r="M43" s="176"/>
      <c r="N43" s="129"/>
      <c r="O43" s="73"/>
      <c r="P43" s="83" t="s">
        <v>1</v>
      </c>
      <c r="Q43" s="63"/>
      <c r="R43" s="9"/>
    </row>
    <row r="44" spans="1:19" s="42" customFormat="1" ht="47.25" x14ac:dyDescent="0.25">
      <c r="A44" s="167" t="s">
        <v>231</v>
      </c>
      <c r="B44" s="168" t="s">
        <v>141</v>
      </c>
      <c r="C44" s="168" t="s">
        <v>289</v>
      </c>
      <c r="D44" s="168" t="s">
        <v>43</v>
      </c>
      <c r="E44" s="168"/>
      <c r="F44" s="168"/>
      <c r="G44" s="169">
        <v>300000</v>
      </c>
      <c r="H44" s="170">
        <v>1</v>
      </c>
      <c r="I44" s="154">
        <v>0</v>
      </c>
      <c r="J44" s="152">
        <v>2</v>
      </c>
      <c r="K44" s="148" t="s">
        <v>3</v>
      </c>
      <c r="L44" s="155">
        <v>43360</v>
      </c>
      <c r="M44" s="176"/>
      <c r="N44" s="123"/>
      <c r="O44" s="73"/>
      <c r="P44" s="83" t="s">
        <v>1</v>
      </c>
      <c r="Q44" s="63"/>
      <c r="R44" s="9"/>
    </row>
    <row r="45" spans="1:19" s="42" customFormat="1" ht="31.5" x14ac:dyDescent="0.25">
      <c r="A45" s="167" t="s">
        <v>314</v>
      </c>
      <c r="B45" s="168" t="s">
        <v>141</v>
      </c>
      <c r="C45" s="168" t="s">
        <v>315</v>
      </c>
      <c r="D45" s="168" t="s">
        <v>44</v>
      </c>
      <c r="E45" s="168"/>
      <c r="F45" s="168"/>
      <c r="G45" s="169">
        <v>65000</v>
      </c>
      <c r="H45" s="170">
        <v>1</v>
      </c>
      <c r="I45" s="154">
        <v>0</v>
      </c>
      <c r="J45" s="152">
        <v>2</v>
      </c>
      <c r="K45" s="148" t="s">
        <v>2</v>
      </c>
      <c r="L45" s="155">
        <v>43059</v>
      </c>
      <c r="M45" s="190">
        <v>43119</v>
      </c>
      <c r="N45" s="123"/>
      <c r="O45" s="73"/>
      <c r="P45" s="83" t="s">
        <v>70</v>
      </c>
      <c r="Q45" s="63"/>
      <c r="R45" s="9"/>
    </row>
    <row r="46" spans="1:19" s="42" customFormat="1" ht="63" x14ac:dyDescent="0.25">
      <c r="A46" s="167" t="s">
        <v>255</v>
      </c>
      <c r="B46" s="168" t="s">
        <v>141</v>
      </c>
      <c r="C46" s="168" t="s">
        <v>291</v>
      </c>
      <c r="D46" s="168" t="s">
        <v>41</v>
      </c>
      <c r="E46" s="168"/>
      <c r="F46" s="168"/>
      <c r="G46" s="169">
        <v>680000</v>
      </c>
      <c r="H46" s="170">
        <v>0</v>
      </c>
      <c r="I46" s="154">
        <v>1</v>
      </c>
      <c r="J46" s="152">
        <v>4</v>
      </c>
      <c r="K46" s="148" t="s">
        <v>4</v>
      </c>
      <c r="L46" s="156" t="s">
        <v>310</v>
      </c>
      <c r="M46" s="176"/>
      <c r="N46" s="123"/>
      <c r="O46" s="73"/>
      <c r="P46" s="83" t="s">
        <v>1</v>
      </c>
      <c r="Q46" s="63"/>
      <c r="R46" s="64"/>
    </row>
    <row r="47" spans="1:19" s="42" customFormat="1" ht="31.5" x14ac:dyDescent="0.25">
      <c r="A47" s="167" t="s">
        <v>261</v>
      </c>
      <c r="B47" s="168" t="s">
        <v>141</v>
      </c>
      <c r="C47" s="168" t="s">
        <v>262</v>
      </c>
      <c r="D47" s="168" t="s">
        <v>41</v>
      </c>
      <c r="E47" s="168"/>
      <c r="F47" s="168"/>
      <c r="G47" s="169">
        <v>66466</v>
      </c>
      <c r="H47" s="170">
        <v>0</v>
      </c>
      <c r="I47" s="154">
        <v>1</v>
      </c>
      <c r="J47" s="152">
        <v>5</v>
      </c>
      <c r="K47" s="148" t="s">
        <v>4</v>
      </c>
      <c r="L47" s="156" t="s">
        <v>310</v>
      </c>
      <c r="M47" s="176"/>
      <c r="N47" s="123" t="s">
        <v>182</v>
      </c>
      <c r="O47" s="73"/>
      <c r="P47" s="83" t="s">
        <v>1</v>
      </c>
      <c r="Q47" s="63"/>
      <c r="R47" s="64"/>
    </row>
    <row r="48" spans="1:19" s="42" customFormat="1" ht="31.5" x14ac:dyDescent="0.25">
      <c r="A48" s="167" t="s">
        <v>263</v>
      </c>
      <c r="B48" s="168" t="s">
        <v>141</v>
      </c>
      <c r="C48" s="168" t="s">
        <v>278</v>
      </c>
      <c r="D48" s="168" t="s">
        <v>43</v>
      </c>
      <c r="E48" s="168"/>
      <c r="F48" s="177" t="s">
        <v>317</v>
      </c>
      <c r="G48" s="169">
        <v>200000</v>
      </c>
      <c r="H48" s="170">
        <v>1</v>
      </c>
      <c r="I48" s="154">
        <v>0</v>
      </c>
      <c r="J48" s="152">
        <v>5</v>
      </c>
      <c r="K48" s="148" t="s">
        <v>2</v>
      </c>
      <c r="L48" s="155">
        <v>43059</v>
      </c>
      <c r="M48" s="190">
        <v>43166</v>
      </c>
      <c r="N48" s="123"/>
      <c r="O48" s="73"/>
      <c r="P48" s="83" t="s">
        <v>21</v>
      </c>
      <c r="Q48" s="63"/>
      <c r="R48" s="64"/>
    </row>
    <row r="49" spans="1:18" s="42" customFormat="1" x14ac:dyDescent="0.25">
      <c r="A49" s="167" t="s">
        <v>319</v>
      </c>
      <c r="B49" s="168" t="s">
        <v>141</v>
      </c>
      <c r="C49" s="168" t="s">
        <v>312</v>
      </c>
      <c r="D49" s="168" t="s">
        <v>43</v>
      </c>
      <c r="E49" s="168"/>
      <c r="F49" s="168"/>
      <c r="G49" s="169">
        <v>432903.39</v>
      </c>
      <c r="H49" s="178">
        <v>1</v>
      </c>
      <c r="I49" s="179">
        <v>0</v>
      </c>
      <c r="J49" s="152">
        <v>2</v>
      </c>
      <c r="K49" s="148" t="s">
        <v>3</v>
      </c>
      <c r="L49" s="155">
        <v>43089</v>
      </c>
      <c r="M49" s="176"/>
      <c r="N49" s="123"/>
      <c r="O49" s="73"/>
      <c r="P49" s="83" t="s">
        <v>70</v>
      </c>
      <c r="Q49" s="63"/>
      <c r="R49" s="9"/>
    </row>
    <row r="50" spans="1:18" ht="16.5" thickBot="1" x14ac:dyDescent="0.3">
      <c r="A50" s="147"/>
      <c r="B50" s="149"/>
      <c r="C50" s="149"/>
      <c r="D50" s="149"/>
      <c r="E50" s="149"/>
      <c r="F50" s="149"/>
      <c r="G50" s="158"/>
      <c r="H50" s="180"/>
      <c r="I50" s="181"/>
      <c r="J50" s="161"/>
      <c r="K50" s="162"/>
      <c r="L50" s="182"/>
      <c r="M50" s="183"/>
      <c r="N50" s="130"/>
      <c r="O50" s="77"/>
      <c r="P50" s="84" t="s">
        <v>1</v>
      </c>
      <c r="Q50" s="63"/>
      <c r="R50" s="9"/>
    </row>
    <row r="51" spans="1:18" ht="16.5" thickBot="1" x14ac:dyDescent="0.3">
      <c r="A51" s="9"/>
      <c r="B51" s="10"/>
      <c r="C51" s="10"/>
      <c r="D51" s="10"/>
      <c r="E51" s="10"/>
      <c r="F51" s="85" t="s">
        <v>305</v>
      </c>
      <c r="G51" s="86">
        <f>SUM(G41:G50)</f>
        <v>7464369.8499999996</v>
      </c>
      <c r="H51" s="12"/>
      <c r="I51" s="12"/>
      <c r="J51" s="10"/>
      <c r="K51" s="10"/>
      <c r="L51" s="10"/>
      <c r="M51" s="10"/>
      <c r="N51" s="10"/>
      <c r="O51" s="10"/>
      <c r="P51" s="10"/>
      <c r="Q51" s="63"/>
      <c r="R51" s="9"/>
    </row>
    <row r="52" spans="1:18" ht="15.75" customHeight="1" thickBot="1" x14ac:dyDescent="0.3">
      <c r="A52" s="9"/>
      <c r="G52" s="6"/>
      <c r="H52" s="7"/>
      <c r="J52" s="4"/>
      <c r="Q52" s="63"/>
      <c r="R52" s="9"/>
    </row>
    <row r="53" spans="1:18" ht="18" customHeight="1" x14ac:dyDescent="0.35">
      <c r="A53" s="75">
        <v>4</v>
      </c>
      <c r="B53" s="116"/>
      <c r="C53" s="117" t="s">
        <v>11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8"/>
      <c r="N53" s="117"/>
      <c r="O53" s="117"/>
      <c r="P53" s="118"/>
      <c r="Q53" s="63"/>
      <c r="R53" s="9"/>
    </row>
    <row r="54" spans="1:18" ht="15.75" customHeight="1" x14ac:dyDescent="0.25">
      <c r="A54" s="356" t="s">
        <v>149</v>
      </c>
      <c r="B54" s="306" t="s">
        <v>59</v>
      </c>
      <c r="C54" s="306" t="s">
        <v>29</v>
      </c>
      <c r="D54" s="306" t="s">
        <v>320</v>
      </c>
      <c r="E54" s="360" t="s">
        <v>51</v>
      </c>
      <c r="F54" s="360" t="s">
        <v>53</v>
      </c>
      <c r="G54" s="380" t="s">
        <v>7</v>
      </c>
      <c r="H54" s="380"/>
      <c r="I54" s="380"/>
      <c r="J54" s="306" t="s">
        <v>62</v>
      </c>
      <c r="K54" s="306" t="s">
        <v>58</v>
      </c>
      <c r="L54" s="306" t="s">
        <v>30</v>
      </c>
      <c r="M54" s="309"/>
      <c r="N54" s="303" t="s">
        <v>86</v>
      </c>
      <c r="O54" s="305" t="s">
        <v>57</v>
      </c>
      <c r="P54" s="344" t="s">
        <v>19</v>
      </c>
      <c r="Q54" s="63"/>
      <c r="R54" s="9"/>
    </row>
    <row r="55" spans="1:18" ht="61.5" customHeight="1" thickBot="1" x14ac:dyDescent="0.3">
      <c r="A55" s="357"/>
      <c r="B55" s="307"/>
      <c r="C55" s="307"/>
      <c r="D55" s="307"/>
      <c r="E55" s="361"/>
      <c r="F55" s="361"/>
      <c r="G55" s="136" t="s">
        <v>280</v>
      </c>
      <c r="H55" s="136" t="s">
        <v>55</v>
      </c>
      <c r="I55" s="137" t="s">
        <v>54</v>
      </c>
      <c r="J55" s="307"/>
      <c r="K55" s="307"/>
      <c r="L55" s="138" t="s">
        <v>23</v>
      </c>
      <c r="M55" s="139" t="s">
        <v>8</v>
      </c>
      <c r="N55" s="304"/>
      <c r="O55" s="308"/>
      <c r="P55" s="345"/>
      <c r="Q55" s="63"/>
      <c r="R55" s="9"/>
    </row>
    <row r="56" spans="1:18" ht="31.5" x14ac:dyDescent="0.25">
      <c r="A56" s="184" t="s">
        <v>184</v>
      </c>
      <c r="B56" s="174" t="s">
        <v>191</v>
      </c>
      <c r="C56" s="174" t="s">
        <v>187</v>
      </c>
      <c r="D56" s="174" t="s">
        <v>41</v>
      </c>
      <c r="E56" s="168"/>
      <c r="F56" s="168" t="s">
        <v>186</v>
      </c>
      <c r="G56" s="165">
        <v>198944.49</v>
      </c>
      <c r="H56" s="185">
        <v>0</v>
      </c>
      <c r="I56" s="150">
        <v>1</v>
      </c>
      <c r="J56" s="186">
        <v>1</v>
      </c>
      <c r="K56" s="94" t="s">
        <v>4</v>
      </c>
      <c r="L56" s="151" t="s">
        <v>310</v>
      </c>
      <c r="M56" s="187">
        <v>41591</v>
      </c>
      <c r="N56" s="124" t="s">
        <v>192</v>
      </c>
      <c r="O56" s="92"/>
      <c r="P56" s="93" t="s">
        <v>21</v>
      </c>
      <c r="Q56" s="63"/>
      <c r="R56" s="9"/>
    </row>
    <row r="57" spans="1:18" ht="47.25" x14ac:dyDescent="0.25">
      <c r="A57" s="167" t="s">
        <v>184</v>
      </c>
      <c r="B57" s="168" t="s">
        <v>141</v>
      </c>
      <c r="C57" s="168" t="s">
        <v>188</v>
      </c>
      <c r="D57" s="168" t="s">
        <v>41</v>
      </c>
      <c r="E57" s="168"/>
      <c r="F57" s="168" t="s">
        <v>142</v>
      </c>
      <c r="G57" s="169">
        <f>300000-G56</f>
        <v>101055.51000000001</v>
      </c>
      <c r="H57" s="188">
        <v>0</v>
      </c>
      <c r="I57" s="154">
        <v>1</v>
      </c>
      <c r="J57" s="189">
        <v>1</v>
      </c>
      <c r="K57" s="148" t="s">
        <v>4</v>
      </c>
      <c r="L57" s="156" t="s">
        <v>310</v>
      </c>
      <c r="M57" s="190">
        <v>42540</v>
      </c>
      <c r="N57" s="120" t="s">
        <v>193</v>
      </c>
      <c r="O57" s="73"/>
      <c r="P57" s="83" t="s">
        <v>21</v>
      </c>
      <c r="Q57" s="71"/>
      <c r="R57" s="9"/>
    </row>
    <row r="58" spans="1:18" ht="31.5" x14ac:dyDescent="0.25">
      <c r="A58" s="167" t="s">
        <v>185</v>
      </c>
      <c r="B58" s="168" t="s">
        <v>191</v>
      </c>
      <c r="C58" s="168" t="s">
        <v>189</v>
      </c>
      <c r="D58" s="168" t="s">
        <v>41</v>
      </c>
      <c r="E58" s="168"/>
      <c r="F58" s="168" t="s">
        <v>186</v>
      </c>
      <c r="G58" s="191">
        <v>33197.64</v>
      </c>
      <c r="H58" s="188">
        <v>0</v>
      </c>
      <c r="I58" s="154">
        <v>1</v>
      </c>
      <c r="J58" s="189">
        <v>1</v>
      </c>
      <c r="K58" s="148" t="s">
        <v>4</v>
      </c>
      <c r="L58" s="156" t="s">
        <v>310</v>
      </c>
      <c r="M58" s="190">
        <v>41591</v>
      </c>
      <c r="N58" s="120" t="s">
        <v>192</v>
      </c>
      <c r="O58" s="73"/>
      <c r="P58" s="83" t="s">
        <v>21</v>
      </c>
      <c r="Q58" s="63"/>
      <c r="R58" s="9"/>
    </row>
    <row r="59" spans="1:18" s="42" customFormat="1" ht="31.5" x14ac:dyDescent="0.25">
      <c r="A59" s="167" t="s">
        <v>185</v>
      </c>
      <c r="B59" s="168" t="s">
        <v>141</v>
      </c>
      <c r="C59" s="168" t="s">
        <v>190</v>
      </c>
      <c r="D59" s="168" t="s">
        <v>41</v>
      </c>
      <c r="E59" s="168"/>
      <c r="F59" s="168" t="s">
        <v>142</v>
      </c>
      <c r="G59" s="191">
        <f>215437.02-G58</f>
        <v>182239.38</v>
      </c>
      <c r="H59" s="188">
        <v>0</v>
      </c>
      <c r="I59" s="154">
        <v>1</v>
      </c>
      <c r="J59" s="189">
        <v>1</v>
      </c>
      <c r="K59" s="148" t="s">
        <v>4</v>
      </c>
      <c r="L59" s="156" t="s">
        <v>310</v>
      </c>
      <c r="M59" s="190">
        <v>42540</v>
      </c>
      <c r="N59" s="120" t="s">
        <v>193</v>
      </c>
      <c r="O59" s="73"/>
      <c r="P59" s="83" t="s">
        <v>21</v>
      </c>
      <c r="Q59" s="63"/>
      <c r="R59" s="9"/>
    </row>
    <row r="60" spans="1:18" s="42" customFormat="1" ht="31.5" x14ac:dyDescent="0.25">
      <c r="A60" s="167" t="s">
        <v>195</v>
      </c>
      <c r="B60" s="168" t="s">
        <v>141</v>
      </c>
      <c r="C60" s="168" t="s">
        <v>276</v>
      </c>
      <c r="D60" s="168" t="s">
        <v>92</v>
      </c>
      <c r="E60" s="168"/>
      <c r="F60" s="168"/>
      <c r="G60" s="191">
        <v>100000</v>
      </c>
      <c r="H60" s="188">
        <v>1</v>
      </c>
      <c r="I60" s="154">
        <v>0</v>
      </c>
      <c r="J60" s="189">
        <v>1</v>
      </c>
      <c r="K60" s="148" t="s">
        <v>2</v>
      </c>
      <c r="L60" s="156"/>
      <c r="M60" s="176"/>
      <c r="N60" s="120"/>
      <c r="O60" s="73"/>
      <c r="P60" s="83" t="s">
        <v>1</v>
      </c>
      <c r="Q60" s="63"/>
      <c r="R60" s="9"/>
    </row>
    <row r="61" spans="1:18" s="42" customFormat="1" ht="47.25" x14ac:dyDescent="0.25">
      <c r="A61" s="167" t="s">
        <v>197</v>
      </c>
      <c r="B61" s="168" t="s">
        <v>141</v>
      </c>
      <c r="C61" s="168" t="s">
        <v>196</v>
      </c>
      <c r="D61" s="168" t="s">
        <v>48</v>
      </c>
      <c r="E61" s="168"/>
      <c r="F61" s="168"/>
      <c r="G61" s="191">
        <v>300000</v>
      </c>
      <c r="H61" s="188">
        <v>1</v>
      </c>
      <c r="I61" s="154">
        <v>0</v>
      </c>
      <c r="J61" s="189">
        <v>1</v>
      </c>
      <c r="K61" s="148" t="s">
        <v>3</v>
      </c>
      <c r="L61" s="155">
        <v>43437</v>
      </c>
      <c r="M61" s="176"/>
      <c r="N61" s="120"/>
      <c r="O61" s="73"/>
      <c r="P61" s="83" t="s">
        <v>1</v>
      </c>
      <c r="Q61" s="63"/>
      <c r="R61" s="9"/>
    </row>
    <row r="62" spans="1:18" s="42" customFormat="1" ht="31.5" x14ac:dyDescent="0.25">
      <c r="A62" s="167" t="s">
        <v>198</v>
      </c>
      <c r="B62" s="168" t="s">
        <v>141</v>
      </c>
      <c r="C62" s="168" t="s">
        <v>199</v>
      </c>
      <c r="D62" s="168" t="s">
        <v>48</v>
      </c>
      <c r="E62" s="168"/>
      <c r="F62" s="168"/>
      <c r="G62" s="191">
        <v>2913531.25</v>
      </c>
      <c r="H62" s="188">
        <v>1</v>
      </c>
      <c r="I62" s="154">
        <v>0</v>
      </c>
      <c r="J62" s="189">
        <v>1</v>
      </c>
      <c r="K62" s="148" t="s">
        <v>3</v>
      </c>
      <c r="L62" s="156"/>
      <c r="M62" s="176"/>
      <c r="N62" s="120"/>
      <c r="O62" s="73"/>
      <c r="P62" s="83" t="s">
        <v>1</v>
      </c>
      <c r="Q62" s="63"/>
      <c r="R62" s="9"/>
    </row>
    <row r="63" spans="1:18" s="42" customFormat="1" ht="31.5" x14ac:dyDescent="0.25">
      <c r="A63" s="167" t="s">
        <v>200</v>
      </c>
      <c r="B63" s="168" t="s">
        <v>141</v>
      </c>
      <c r="C63" s="168" t="s">
        <v>292</v>
      </c>
      <c r="D63" s="168" t="s">
        <v>41</v>
      </c>
      <c r="E63" s="168"/>
      <c r="F63" s="168" t="s">
        <v>142</v>
      </c>
      <c r="G63" s="191">
        <v>23685.34</v>
      </c>
      <c r="H63" s="188">
        <v>0</v>
      </c>
      <c r="I63" s="154">
        <v>1</v>
      </c>
      <c r="J63" s="189">
        <v>1</v>
      </c>
      <c r="K63" s="148" t="s">
        <v>4</v>
      </c>
      <c r="L63" s="156" t="s">
        <v>310</v>
      </c>
      <c r="M63" s="190">
        <v>42174</v>
      </c>
      <c r="N63" s="120" t="s">
        <v>193</v>
      </c>
      <c r="O63" s="73"/>
      <c r="P63" s="83" t="s">
        <v>90</v>
      </c>
      <c r="Q63" s="63"/>
      <c r="R63" s="9"/>
    </row>
    <row r="64" spans="1:18" s="42" customFormat="1" ht="63" x14ac:dyDescent="0.25">
      <c r="A64" s="167" t="s">
        <v>201</v>
      </c>
      <c r="B64" s="168" t="s">
        <v>141</v>
      </c>
      <c r="C64" s="168" t="s">
        <v>293</v>
      </c>
      <c r="D64" s="168" t="s">
        <v>41</v>
      </c>
      <c r="E64" s="168"/>
      <c r="F64" s="168" t="s">
        <v>202</v>
      </c>
      <c r="G64" s="191">
        <v>319256.88</v>
      </c>
      <c r="H64" s="188">
        <v>0</v>
      </c>
      <c r="I64" s="154">
        <v>1</v>
      </c>
      <c r="J64" s="189">
        <v>1</v>
      </c>
      <c r="K64" s="148" t="s">
        <v>4</v>
      </c>
      <c r="L64" s="156" t="s">
        <v>310</v>
      </c>
      <c r="M64" s="190">
        <v>42355</v>
      </c>
      <c r="N64" s="120" t="s">
        <v>203</v>
      </c>
      <c r="O64" s="73"/>
      <c r="P64" s="83" t="s">
        <v>90</v>
      </c>
      <c r="Q64" s="63"/>
      <c r="R64" s="9"/>
    </row>
    <row r="65" spans="1:18" s="42" customFormat="1" ht="31.5" x14ac:dyDescent="0.25">
      <c r="A65" s="167" t="s">
        <v>204</v>
      </c>
      <c r="B65" s="168" t="s">
        <v>141</v>
      </c>
      <c r="C65" s="168" t="s">
        <v>205</v>
      </c>
      <c r="D65" s="168" t="s">
        <v>41</v>
      </c>
      <c r="E65" s="168"/>
      <c r="F65" s="168" t="s">
        <v>142</v>
      </c>
      <c r="G65" s="191">
        <v>23685.34</v>
      </c>
      <c r="H65" s="192">
        <v>0</v>
      </c>
      <c r="I65" s="193">
        <v>1</v>
      </c>
      <c r="J65" s="189">
        <v>1</v>
      </c>
      <c r="K65" s="148" t="s">
        <v>4</v>
      </c>
      <c r="L65" s="156" t="s">
        <v>310</v>
      </c>
      <c r="M65" s="190">
        <v>42174</v>
      </c>
      <c r="N65" s="120" t="s">
        <v>193</v>
      </c>
      <c r="O65" s="73"/>
      <c r="P65" s="83" t="s">
        <v>90</v>
      </c>
      <c r="Q65" s="63"/>
      <c r="R65" s="9"/>
    </row>
    <row r="66" spans="1:18" s="42" customFormat="1" ht="47.25" x14ac:dyDescent="0.25">
      <c r="A66" s="167" t="s">
        <v>206</v>
      </c>
      <c r="B66" s="168" t="s">
        <v>141</v>
      </c>
      <c r="C66" s="168" t="s">
        <v>207</v>
      </c>
      <c r="D66" s="168" t="s">
        <v>41</v>
      </c>
      <c r="E66" s="168"/>
      <c r="F66" s="168" t="s">
        <v>202</v>
      </c>
      <c r="G66" s="194">
        <v>319256.88</v>
      </c>
      <c r="H66" s="192">
        <v>0</v>
      </c>
      <c r="I66" s="193">
        <v>1</v>
      </c>
      <c r="J66" s="189">
        <v>1</v>
      </c>
      <c r="K66" s="148" t="s">
        <v>4</v>
      </c>
      <c r="L66" s="156" t="s">
        <v>310</v>
      </c>
      <c r="M66" s="190">
        <v>42355</v>
      </c>
      <c r="N66" s="120" t="s">
        <v>203</v>
      </c>
      <c r="O66" s="73"/>
      <c r="P66" s="83" t="s">
        <v>90</v>
      </c>
      <c r="Q66" s="63"/>
      <c r="R66" s="9"/>
    </row>
    <row r="67" spans="1:18" s="42" customFormat="1" ht="63" x14ac:dyDescent="0.25">
      <c r="A67" s="167" t="s">
        <v>275</v>
      </c>
      <c r="B67" s="168" t="s">
        <v>141</v>
      </c>
      <c r="C67" s="168" t="s">
        <v>208</v>
      </c>
      <c r="D67" s="168" t="s">
        <v>41</v>
      </c>
      <c r="E67" s="168"/>
      <c r="F67" s="168"/>
      <c r="G67" s="194">
        <v>180000</v>
      </c>
      <c r="H67" s="188">
        <v>0</v>
      </c>
      <c r="I67" s="154">
        <v>1</v>
      </c>
      <c r="J67" s="189">
        <v>1</v>
      </c>
      <c r="K67" s="148" t="s">
        <v>4</v>
      </c>
      <c r="L67" s="156"/>
      <c r="M67" s="176"/>
      <c r="N67" s="120"/>
      <c r="O67" s="73"/>
      <c r="P67" s="83" t="s">
        <v>1</v>
      </c>
      <c r="Q67" s="63"/>
      <c r="R67" s="9"/>
    </row>
    <row r="68" spans="1:18" s="42" customFormat="1" ht="31.5" x14ac:dyDescent="0.25">
      <c r="A68" s="167" t="s">
        <v>214</v>
      </c>
      <c r="B68" s="168" t="s">
        <v>141</v>
      </c>
      <c r="C68" s="168" t="s">
        <v>215</v>
      </c>
      <c r="D68" s="168" t="s">
        <v>48</v>
      </c>
      <c r="E68" s="168"/>
      <c r="F68" s="270" t="s">
        <v>338</v>
      </c>
      <c r="G68" s="194">
        <v>300000</v>
      </c>
      <c r="H68" s="188">
        <v>1</v>
      </c>
      <c r="I68" s="154">
        <v>0</v>
      </c>
      <c r="J68" s="189">
        <v>1</v>
      </c>
      <c r="K68" s="148" t="s">
        <v>3</v>
      </c>
      <c r="L68" s="155">
        <v>43241</v>
      </c>
      <c r="M68" s="176"/>
      <c r="N68" s="120"/>
      <c r="O68" s="73"/>
      <c r="P68" s="83" t="s">
        <v>1</v>
      </c>
      <c r="Q68" s="63"/>
      <c r="R68" s="9"/>
    </row>
    <row r="69" spans="1:18" s="42" customFormat="1" ht="31.5" x14ac:dyDescent="0.25">
      <c r="A69" s="167" t="s">
        <v>228</v>
      </c>
      <c r="B69" s="168" t="s">
        <v>141</v>
      </c>
      <c r="C69" s="168" t="s">
        <v>229</v>
      </c>
      <c r="D69" s="168" t="s">
        <v>48</v>
      </c>
      <c r="E69" s="168"/>
      <c r="F69" s="270" t="s">
        <v>335</v>
      </c>
      <c r="G69" s="194">
        <v>300000</v>
      </c>
      <c r="H69" s="188">
        <v>1</v>
      </c>
      <c r="I69" s="154">
        <v>0</v>
      </c>
      <c r="J69" s="189">
        <v>2</v>
      </c>
      <c r="K69" s="148" t="s">
        <v>3</v>
      </c>
      <c r="L69" s="155">
        <v>43206</v>
      </c>
      <c r="M69" s="176"/>
      <c r="N69" s="120"/>
      <c r="O69" s="73"/>
      <c r="P69" s="83" t="s">
        <v>70</v>
      </c>
      <c r="Q69" s="63"/>
      <c r="R69" s="9"/>
    </row>
    <row r="70" spans="1:18" s="42" customFormat="1" ht="47.25" x14ac:dyDescent="0.25">
      <c r="A70" s="167" t="s">
        <v>232</v>
      </c>
      <c r="B70" s="168" t="s">
        <v>141</v>
      </c>
      <c r="C70" s="168" t="s">
        <v>296</v>
      </c>
      <c r="D70" s="168" t="s">
        <v>41</v>
      </c>
      <c r="E70" s="168"/>
      <c r="F70" s="168"/>
      <c r="G70" s="194">
        <v>300000</v>
      </c>
      <c r="H70" s="188">
        <v>0</v>
      </c>
      <c r="I70" s="154">
        <v>1</v>
      </c>
      <c r="J70" s="189">
        <v>3</v>
      </c>
      <c r="K70" s="148" t="s">
        <v>4</v>
      </c>
      <c r="L70" s="156"/>
      <c r="M70" s="176"/>
      <c r="N70" s="120"/>
      <c r="O70" s="73"/>
      <c r="P70" s="83" t="s">
        <v>1</v>
      </c>
      <c r="Q70" s="63"/>
      <c r="R70" s="9"/>
    </row>
    <row r="71" spans="1:18" s="42" customFormat="1" ht="47.25" x14ac:dyDescent="0.25">
      <c r="A71" s="167" t="s">
        <v>236</v>
      </c>
      <c r="B71" s="168" t="s">
        <v>141</v>
      </c>
      <c r="C71" s="168" t="s">
        <v>282</v>
      </c>
      <c r="D71" s="168" t="s">
        <v>48</v>
      </c>
      <c r="E71" s="168"/>
      <c r="F71" s="168"/>
      <c r="G71" s="194">
        <v>300000</v>
      </c>
      <c r="H71" s="188">
        <v>1</v>
      </c>
      <c r="I71" s="154">
        <v>0</v>
      </c>
      <c r="J71" s="189">
        <v>3</v>
      </c>
      <c r="K71" s="148" t="s">
        <v>3</v>
      </c>
      <c r="L71" s="155">
        <v>43423</v>
      </c>
      <c r="M71" s="176"/>
      <c r="N71" s="120"/>
      <c r="O71" s="73"/>
      <c r="P71" s="83" t="s">
        <v>1</v>
      </c>
      <c r="Q71" s="63"/>
      <c r="R71" s="9"/>
    </row>
    <row r="72" spans="1:18" s="42" customFormat="1" ht="47.25" x14ac:dyDescent="0.25">
      <c r="A72" s="167" t="s">
        <v>237</v>
      </c>
      <c r="B72" s="168" t="s">
        <v>141</v>
      </c>
      <c r="C72" s="168" t="s">
        <v>238</v>
      </c>
      <c r="D72" s="168" t="s">
        <v>48</v>
      </c>
      <c r="E72" s="168"/>
      <c r="F72" s="168"/>
      <c r="G72" s="194">
        <v>1000000</v>
      </c>
      <c r="H72" s="188">
        <f>250000/G72</f>
        <v>0.25</v>
      </c>
      <c r="I72" s="154">
        <f>100%-H72</f>
        <v>0.75</v>
      </c>
      <c r="J72" s="189">
        <v>3</v>
      </c>
      <c r="K72" s="148" t="s">
        <v>3</v>
      </c>
      <c r="L72" s="156"/>
      <c r="M72" s="176"/>
      <c r="N72" s="120"/>
      <c r="O72" s="73"/>
      <c r="P72" s="83" t="s">
        <v>1</v>
      </c>
      <c r="Q72" s="63"/>
      <c r="R72" s="9"/>
    </row>
    <row r="73" spans="1:18" s="42" customFormat="1" ht="31.5" x14ac:dyDescent="0.25">
      <c r="A73" s="167" t="s">
        <v>239</v>
      </c>
      <c r="B73" s="168" t="s">
        <v>141</v>
      </c>
      <c r="C73" s="168" t="s">
        <v>290</v>
      </c>
      <c r="D73" s="168" t="s">
        <v>48</v>
      </c>
      <c r="E73" s="177"/>
      <c r="F73" s="177"/>
      <c r="G73" s="194">
        <v>910000</v>
      </c>
      <c r="H73" s="188">
        <f>313000/G73</f>
        <v>0.34395604395604396</v>
      </c>
      <c r="I73" s="154">
        <f>100%-H73</f>
        <v>0.65604395604395604</v>
      </c>
      <c r="J73" s="189">
        <v>3</v>
      </c>
      <c r="K73" s="148" t="s">
        <v>3</v>
      </c>
      <c r="L73" s="155">
        <v>43423</v>
      </c>
      <c r="M73" s="176"/>
      <c r="N73" s="120"/>
      <c r="O73" s="73"/>
      <c r="P73" s="83" t="s">
        <v>1</v>
      </c>
      <c r="Q73" s="63"/>
      <c r="R73" s="9"/>
    </row>
    <row r="74" spans="1:18" s="42" customFormat="1" ht="47.25" x14ac:dyDescent="0.25">
      <c r="A74" s="167" t="s">
        <v>240</v>
      </c>
      <c r="B74" s="168" t="s">
        <v>141</v>
      </c>
      <c r="C74" s="168" t="s">
        <v>241</v>
      </c>
      <c r="D74" s="168" t="s">
        <v>92</v>
      </c>
      <c r="E74" s="168"/>
      <c r="F74" s="168"/>
      <c r="G74" s="194">
        <v>150000</v>
      </c>
      <c r="H74" s="188">
        <f>50000/G74</f>
        <v>0.33333333333333331</v>
      </c>
      <c r="I74" s="154">
        <f>100%-H74</f>
        <v>0.66666666666666674</v>
      </c>
      <c r="J74" s="189">
        <v>3</v>
      </c>
      <c r="K74" s="148" t="s">
        <v>2</v>
      </c>
      <c r="L74" s="156"/>
      <c r="M74" s="176"/>
      <c r="N74" s="120"/>
      <c r="O74" s="73"/>
      <c r="P74" s="83" t="s">
        <v>1</v>
      </c>
      <c r="Q74" s="63"/>
      <c r="R74" s="9"/>
    </row>
    <row r="75" spans="1:18" s="42" customFormat="1" ht="31.5" x14ac:dyDescent="0.25">
      <c r="A75" s="167" t="s">
        <v>242</v>
      </c>
      <c r="B75" s="168" t="s">
        <v>141</v>
      </c>
      <c r="C75" s="168" t="s">
        <v>243</v>
      </c>
      <c r="D75" s="168" t="s">
        <v>41</v>
      </c>
      <c r="E75" s="168"/>
      <c r="F75" s="168"/>
      <c r="G75" s="194">
        <v>500000</v>
      </c>
      <c r="H75" s="188">
        <v>0</v>
      </c>
      <c r="I75" s="154">
        <v>1</v>
      </c>
      <c r="J75" s="189">
        <v>1</v>
      </c>
      <c r="K75" s="148" t="s">
        <v>4</v>
      </c>
      <c r="L75" s="156"/>
      <c r="M75" s="176"/>
      <c r="N75" s="120" t="s">
        <v>294</v>
      </c>
      <c r="O75" s="73"/>
      <c r="P75" s="83" t="s">
        <v>1</v>
      </c>
      <c r="Q75" s="63"/>
      <c r="R75" s="9"/>
    </row>
    <row r="76" spans="1:18" s="42" customFormat="1" ht="78.75" x14ac:dyDescent="0.25">
      <c r="A76" s="167" t="s">
        <v>244</v>
      </c>
      <c r="B76" s="168" t="s">
        <v>141</v>
      </c>
      <c r="C76" s="168" t="s">
        <v>245</v>
      </c>
      <c r="D76" s="168" t="s">
        <v>41</v>
      </c>
      <c r="E76" s="168"/>
      <c r="F76" s="168"/>
      <c r="G76" s="194">
        <v>150000</v>
      </c>
      <c r="H76" s="188">
        <v>0</v>
      </c>
      <c r="I76" s="154">
        <v>1</v>
      </c>
      <c r="J76" s="189">
        <v>4</v>
      </c>
      <c r="K76" s="148" t="s">
        <v>4</v>
      </c>
      <c r="L76" s="156"/>
      <c r="M76" s="176"/>
      <c r="N76" s="120" t="s">
        <v>250</v>
      </c>
      <c r="O76" s="73"/>
      <c r="P76" s="83" t="s">
        <v>1</v>
      </c>
      <c r="Q76" s="63"/>
      <c r="R76" s="9"/>
    </row>
    <row r="77" spans="1:18" s="42" customFormat="1" ht="45" x14ac:dyDescent="0.25">
      <c r="A77" s="167" t="s">
        <v>246</v>
      </c>
      <c r="B77" s="168" t="s">
        <v>144</v>
      </c>
      <c r="C77" s="168" t="s">
        <v>295</v>
      </c>
      <c r="D77" s="168" t="s">
        <v>41</v>
      </c>
      <c r="E77" s="168"/>
      <c r="F77" s="168"/>
      <c r="G77" s="194">
        <v>100000</v>
      </c>
      <c r="H77" s="188">
        <v>0</v>
      </c>
      <c r="I77" s="154">
        <v>1</v>
      </c>
      <c r="J77" s="189">
        <v>4</v>
      </c>
      <c r="K77" s="148" t="s">
        <v>4</v>
      </c>
      <c r="L77" s="156"/>
      <c r="M77" s="176"/>
      <c r="N77" s="120" t="s">
        <v>250</v>
      </c>
      <c r="O77" s="73"/>
      <c r="P77" s="83" t="s">
        <v>1</v>
      </c>
      <c r="Q77" s="63"/>
      <c r="R77" s="9"/>
    </row>
    <row r="78" spans="1:18" s="42" customFormat="1" ht="47.25" x14ac:dyDescent="0.25">
      <c r="A78" s="167" t="s">
        <v>247</v>
      </c>
      <c r="B78" s="168" t="s">
        <v>141</v>
      </c>
      <c r="C78" s="168" t="s">
        <v>251</v>
      </c>
      <c r="D78" s="168" t="s">
        <v>48</v>
      </c>
      <c r="E78" s="168"/>
      <c r="F78" s="270" t="s">
        <v>337</v>
      </c>
      <c r="G78" s="194">
        <v>400000</v>
      </c>
      <c r="H78" s="188">
        <f>200000/G78</f>
        <v>0.5</v>
      </c>
      <c r="I78" s="154">
        <f>100%-H78</f>
        <v>0.5</v>
      </c>
      <c r="J78" s="189">
        <v>4</v>
      </c>
      <c r="K78" s="148" t="s">
        <v>3</v>
      </c>
      <c r="L78" s="155">
        <v>43269</v>
      </c>
      <c r="M78" s="176"/>
      <c r="N78" s="120"/>
      <c r="O78" s="73"/>
      <c r="P78" s="83" t="s">
        <v>1</v>
      </c>
      <c r="Q78" s="63"/>
      <c r="R78" s="9"/>
    </row>
    <row r="79" spans="1:18" s="42" customFormat="1" ht="31.5" x14ac:dyDescent="0.25">
      <c r="A79" s="167" t="s">
        <v>248</v>
      </c>
      <c r="B79" s="168" t="s">
        <v>141</v>
      </c>
      <c r="C79" s="168" t="s">
        <v>297</v>
      </c>
      <c r="D79" s="168" t="s">
        <v>92</v>
      </c>
      <c r="E79" s="168"/>
      <c r="F79" s="168"/>
      <c r="G79" s="253">
        <f>100000-G96</f>
        <v>70000</v>
      </c>
      <c r="H79" s="188">
        <v>1</v>
      </c>
      <c r="I79" s="154">
        <v>0</v>
      </c>
      <c r="J79" s="189">
        <v>4</v>
      </c>
      <c r="K79" s="148" t="s">
        <v>2</v>
      </c>
      <c r="L79" s="155">
        <v>43423</v>
      </c>
      <c r="M79" s="176"/>
      <c r="N79" s="120"/>
      <c r="O79" s="73"/>
      <c r="P79" s="83" t="s">
        <v>1</v>
      </c>
      <c r="Q79" s="63"/>
      <c r="R79" s="9"/>
    </row>
    <row r="80" spans="1:18" s="42" customFormat="1" ht="31.5" x14ac:dyDescent="0.25">
      <c r="A80" s="167" t="s">
        <v>249</v>
      </c>
      <c r="B80" s="168" t="s">
        <v>141</v>
      </c>
      <c r="C80" s="168" t="s">
        <v>252</v>
      </c>
      <c r="D80" s="168" t="s">
        <v>48</v>
      </c>
      <c r="E80" s="168"/>
      <c r="F80" s="168"/>
      <c r="G80" s="194">
        <v>700000</v>
      </c>
      <c r="H80" s="188">
        <f>300000/G80</f>
        <v>0.42857142857142855</v>
      </c>
      <c r="I80" s="154">
        <f>100%-H80</f>
        <v>0.5714285714285714</v>
      </c>
      <c r="J80" s="189">
        <v>4</v>
      </c>
      <c r="K80" s="148" t="s">
        <v>3</v>
      </c>
      <c r="L80" s="156"/>
      <c r="M80" s="176"/>
      <c r="N80" s="120"/>
      <c r="O80" s="73"/>
      <c r="P80" s="83" t="s">
        <v>1</v>
      </c>
      <c r="Q80" s="63"/>
      <c r="R80" s="9"/>
    </row>
    <row r="81" spans="1:18" s="42" customFormat="1" ht="31.5" x14ac:dyDescent="0.25">
      <c r="A81" s="167" t="s">
        <v>256</v>
      </c>
      <c r="B81" s="168" t="s">
        <v>141</v>
      </c>
      <c r="C81" s="168" t="s">
        <v>322</v>
      </c>
      <c r="D81" s="168" t="s">
        <v>92</v>
      </c>
      <c r="E81" s="168"/>
      <c r="F81" s="168"/>
      <c r="G81" s="194">
        <v>150000</v>
      </c>
      <c r="H81" s="188">
        <f>100000/G81</f>
        <v>0.66666666666666663</v>
      </c>
      <c r="I81" s="154">
        <f>100%-H81</f>
        <v>0.33333333333333337</v>
      </c>
      <c r="J81" s="189">
        <v>4</v>
      </c>
      <c r="K81" s="148" t="s">
        <v>2</v>
      </c>
      <c r="L81" s="155">
        <v>43444</v>
      </c>
      <c r="M81" s="176"/>
      <c r="N81" s="120"/>
      <c r="O81" s="73"/>
      <c r="P81" s="83" t="s">
        <v>1</v>
      </c>
      <c r="Q81" s="63"/>
      <c r="R81" s="9"/>
    </row>
    <row r="82" spans="1:18" s="42" customFormat="1" ht="47.25" x14ac:dyDescent="0.25">
      <c r="A82" s="167" t="s">
        <v>257</v>
      </c>
      <c r="B82" s="168" t="s">
        <v>298</v>
      </c>
      <c r="C82" s="168" t="s">
        <v>299</v>
      </c>
      <c r="D82" s="168" t="s">
        <v>41</v>
      </c>
      <c r="E82" s="168"/>
      <c r="F82" s="168"/>
      <c r="G82" s="194">
        <v>200000</v>
      </c>
      <c r="H82" s="188">
        <v>0</v>
      </c>
      <c r="I82" s="154">
        <v>1</v>
      </c>
      <c r="J82" s="189">
        <v>4</v>
      </c>
      <c r="K82" s="148" t="s">
        <v>4</v>
      </c>
      <c r="L82" s="156"/>
      <c r="M82" s="176"/>
      <c r="N82" s="120" t="s">
        <v>260</v>
      </c>
      <c r="O82" s="73"/>
      <c r="P82" s="83" t="s">
        <v>1</v>
      </c>
      <c r="Q82" s="63"/>
      <c r="R82" s="9"/>
    </row>
    <row r="83" spans="1:18" s="42" customFormat="1" ht="47.25" x14ac:dyDescent="0.25">
      <c r="A83" s="167" t="s">
        <v>258</v>
      </c>
      <c r="B83" s="168" t="s">
        <v>141</v>
      </c>
      <c r="C83" s="168" t="s">
        <v>259</v>
      </c>
      <c r="D83" s="168" t="s">
        <v>92</v>
      </c>
      <c r="E83" s="168"/>
      <c r="F83" s="168"/>
      <c r="G83" s="194">
        <v>170000</v>
      </c>
      <c r="H83" s="188">
        <f>70000/G83</f>
        <v>0.41176470588235292</v>
      </c>
      <c r="I83" s="154">
        <f>100%-H83</f>
        <v>0.58823529411764708</v>
      </c>
      <c r="J83" s="189">
        <v>4</v>
      </c>
      <c r="K83" s="148" t="s">
        <v>4</v>
      </c>
      <c r="L83" s="155">
        <v>43423</v>
      </c>
      <c r="M83" s="176"/>
      <c r="N83" s="120"/>
      <c r="O83" s="73"/>
      <c r="P83" s="83" t="s">
        <v>1</v>
      </c>
      <c r="Q83" s="63"/>
      <c r="R83" s="9"/>
    </row>
    <row r="84" spans="1:18" s="42" customFormat="1" ht="31.5" x14ac:dyDescent="0.25">
      <c r="A84" s="167" t="s">
        <v>264</v>
      </c>
      <c r="B84" s="168" t="s">
        <v>141</v>
      </c>
      <c r="C84" s="168" t="s">
        <v>265</v>
      </c>
      <c r="D84" s="168" t="s">
        <v>48</v>
      </c>
      <c r="E84" s="168"/>
      <c r="F84" s="270" t="s">
        <v>336</v>
      </c>
      <c r="G84" s="194">
        <f>3550000-(G98+G99+G100+G101+G102)</f>
        <v>3340000</v>
      </c>
      <c r="H84" s="188">
        <v>1</v>
      </c>
      <c r="I84" s="154">
        <v>0</v>
      </c>
      <c r="J84" s="189">
        <v>5</v>
      </c>
      <c r="K84" s="148" t="s">
        <v>3</v>
      </c>
      <c r="L84" s="155">
        <v>43332</v>
      </c>
      <c r="M84" s="176"/>
      <c r="N84" s="120"/>
      <c r="O84" s="73"/>
      <c r="P84" s="83" t="s">
        <v>1</v>
      </c>
      <c r="Q84" s="63"/>
      <c r="R84" s="9"/>
    </row>
    <row r="85" spans="1:18" s="42" customFormat="1" ht="31.5" x14ac:dyDescent="0.25">
      <c r="A85" s="167" t="s">
        <v>318</v>
      </c>
      <c r="B85" s="168" t="s">
        <v>141</v>
      </c>
      <c r="C85" s="168" t="s">
        <v>313</v>
      </c>
      <c r="D85" s="168" t="s">
        <v>48</v>
      </c>
      <c r="E85" s="177"/>
      <c r="F85" s="177"/>
      <c r="G85" s="194">
        <f>1800000-G49</f>
        <v>1367096.6099999999</v>
      </c>
      <c r="H85" s="188">
        <v>1</v>
      </c>
      <c r="I85" s="154">
        <v>0</v>
      </c>
      <c r="J85" s="189">
        <v>5</v>
      </c>
      <c r="K85" s="148" t="s">
        <v>3</v>
      </c>
      <c r="L85" s="155">
        <v>43423</v>
      </c>
      <c r="M85" s="176"/>
      <c r="N85" s="120"/>
      <c r="O85" s="73"/>
      <c r="P85" s="83" t="s">
        <v>1</v>
      </c>
      <c r="Q85" s="63"/>
      <c r="R85" s="9"/>
    </row>
    <row r="86" spans="1:18" s="42" customFormat="1" ht="31.5" x14ac:dyDescent="0.25">
      <c r="A86" s="167" t="s">
        <v>266</v>
      </c>
      <c r="B86" s="168" t="s">
        <v>141</v>
      </c>
      <c r="C86" s="168" t="s">
        <v>268</v>
      </c>
      <c r="D86" s="168" t="s">
        <v>48</v>
      </c>
      <c r="E86" s="168"/>
      <c r="F86" s="168"/>
      <c r="G86" s="194">
        <v>250000</v>
      </c>
      <c r="H86" s="188">
        <v>1</v>
      </c>
      <c r="I86" s="154">
        <v>0</v>
      </c>
      <c r="J86" s="189">
        <v>5</v>
      </c>
      <c r="K86" s="148" t="s">
        <v>3</v>
      </c>
      <c r="L86" s="156"/>
      <c r="M86" s="176"/>
      <c r="N86" s="120"/>
      <c r="O86" s="73"/>
      <c r="P86" s="83" t="s">
        <v>1</v>
      </c>
      <c r="Q86" s="63"/>
      <c r="R86" s="9"/>
    </row>
    <row r="87" spans="1:18" s="42" customFormat="1" ht="31.5" x14ac:dyDescent="0.25">
      <c r="A87" s="167" t="s">
        <v>267</v>
      </c>
      <c r="B87" s="168" t="s">
        <v>141</v>
      </c>
      <c r="C87" s="168" t="s">
        <v>269</v>
      </c>
      <c r="D87" s="168" t="s">
        <v>48</v>
      </c>
      <c r="E87" s="168"/>
      <c r="F87" s="168"/>
      <c r="G87" s="194">
        <v>337340</v>
      </c>
      <c r="H87" s="188">
        <v>1</v>
      </c>
      <c r="I87" s="154">
        <v>0</v>
      </c>
      <c r="J87" s="189">
        <v>5</v>
      </c>
      <c r="K87" s="148" t="s">
        <v>3</v>
      </c>
      <c r="L87" s="155">
        <v>43282</v>
      </c>
      <c r="M87" s="176"/>
      <c r="N87" s="120"/>
      <c r="O87" s="73"/>
      <c r="P87" s="83" t="s">
        <v>1</v>
      </c>
      <c r="Q87" s="63"/>
      <c r="R87" s="9"/>
    </row>
    <row r="88" spans="1:18" s="42" customFormat="1" ht="31.5" x14ac:dyDescent="0.25">
      <c r="A88" s="167" t="s">
        <v>271</v>
      </c>
      <c r="B88" s="168" t="s">
        <v>141</v>
      </c>
      <c r="C88" s="168" t="s">
        <v>146</v>
      </c>
      <c r="D88" s="168" t="s">
        <v>48</v>
      </c>
      <c r="E88" s="168"/>
      <c r="F88" s="168"/>
      <c r="G88" s="194">
        <v>200000</v>
      </c>
      <c r="H88" s="188">
        <v>1</v>
      </c>
      <c r="I88" s="154">
        <v>0</v>
      </c>
      <c r="J88" s="189">
        <v>5</v>
      </c>
      <c r="K88" s="148" t="s">
        <v>3</v>
      </c>
      <c r="L88" s="155">
        <v>43282</v>
      </c>
      <c r="M88" s="176"/>
      <c r="N88" s="120"/>
      <c r="O88" s="73"/>
      <c r="P88" s="83" t="s">
        <v>1</v>
      </c>
      <c r="Q88" s="63"/>
      <c r="R88" s="9"/>
    </row>
    <row r="89" spans="1:18" s="42" customFormat="1" ht="32.25" thickBot="1" x14ac:dyDescent="0.3">
      <c r="A89" s="147" t="s">
        <v>272</v>
      </c>
      <c r="B89" s="149" t="s">
        <v>141</v>
      </c>
      <c r="C89" s="149" t="s">
        <v>270</v>
      </c>
      <c r="D89" s="149" t="s">
        <v>41</v>
      </c>
      <c r="E89" s="149"/>
      <c r="F89" s="149"/>
      <c r="G89" s="195">
        <v>125874</v>
      </c>
      <c r="H89" s="196">
        <v>0</v>
      </c>
      <c r="I89" s="160">
        <v>1</v>
      </c>
      <c r="J89" s="197">
        <v>5</v>
      </c>
      <c r="K89" s="162" t="s">
        <v>4</v>
      </c>
      <c r="L89" s="198" t="s">
        <v>310</v>
      </c>
      <c r="M89" s="199">
        <v>42118</v>
      </c>
      <c r="N89" s="121" t="s">
        <v>311</v>
      </c>
      <c r="O89" s="77"/>
      <c r="P89" s="84" t="s">
        <v>90</v>
      </c>
      <c r="Q89" s="63"/>
      <c r="R89" s="9"/>
    </row>
    <row r="90" spans="1:18" ht="16.5" thickBot="1" x14ac:dyDescent="0.3">
      <c r="A90" s="9"/>
      <c r="B90" s="10"/>
      <c r="C90" s="10"/>
      <c r="D90" s="10"/>
      <c r="E90" s="335" t="s">
        <v>305</v>
      </c>
      <c r="F90" s="336"/>
      <c r="G90" s="81">
        <f>SUM(G56:G89)</f>
        <v>16015163.32</v>
      </c>
      <c r="H90" s="12"/>
      <c r="I90" s="12"/>
      <c r="J90" s="12"/>
      <c r="K90" s="10"/>
      <c r="L90" s="10"/>
      <c r="M90" s="10"/>
      <c r="N90" s="10"/>
      <c r="O90" s="10"/>
      <c r="P90" s="10"/>
      <c r="Q90" s="63"/>
      <c r="R90" s="9"/>
    </row>
    <row r="91" spans="1:18" ht="15.75" customHeight="1" thickBot="1" x14ac:dyDescent="0.3">
      <c r="A91" s="9"/>
      <c r="B91" s="9"/>
      <c r="C91" s="9"/>
      <c r="D91" s="9"/>
      <c r="E91" s="9"/>
      <c r="F91" s="9"/>
      <c r="G91" s="65"/>
      <c r="H91" s="66"/>
      <c r="I91" s="66"/>
      <c r="J91" s="9"/>
      <c r="K91" s="9"/>
      <c r="L91" s="9"/>
      <c r="M91" s="9"/>
      <c r="N91" s="9"/>
      <c r="O91" s="9"/>
      <c r="P91" s="9"/>
      <c r="Q91" s="63"/>
      <c r="R91" s="9"/>
    </row>
    <row r="92" spans="1:18" ht="18.75" customHeight="1" thickBot="1" x14ac:dyDescent="0.4">
      <c r="A92" s="82">
        <v>5</v>
      </c>
      <c r="B92" s="119"/>
      <c r="C92" s="117" t="s">
        <v>60</v>
      </c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  <c r="Q92" s="131"/>
      <c r="R92" s="9"/>
    </row>
    <row r="93" spans="1:18" ht="15.75" customHeight="1" x14ac:dyDescent="0.25">
      <c r="A93" s="356" t="s">
        <v>149</v>
      </c>
      <c r="B93" s="356" t="s">
        <v>59</v>
      </c>
      <c r="C93" s="306" t="s">
        <v>29</v>
      </c>
      <c r="D93" s="306" t="s">
        <v>320</v>
      </c>
      <c r="E93" s="306" t="s">
        <v>51</v>
      </c>
      <c r="F93" s="306" t="s">
        <v>53</v>
      </c>
      <c r="G93" s="216" t="s">
        <v>7</v>
      </c>
      <c r="H93" s="216"/>
      <c r="I93" s="216"/>
      <c r="J93" s="333" t="s">
        <v>62</v>
      </c>
      <c r="K93" s="333" t="s">
        <v>58</v>
      </c>
      <c r="L93" s="338" t="s">
        <v>34</v>
      </c>
      <c r="M93" s="339"/>
      <c r="N93" s="333" t="s">
        <v>86</v>
      </c>
      <c r="O93" s="333" t="s">
        <v>57</v>
      </c>
      <c r="P93" s="350" t="s">
        <v>19</v>
      </c>
      <c r="Q93" s="340" t="s">
        <v>61</v>
      </c>
      <c r="R93" s="9"/>
    </row>
    <row r="94" spans="1:18" ht="48" thickBot="1" x14ac:dyDescent="0.3">
      <c r="A94" s="357"/>
      <c r="B94" s="357"/>
      <c r="C94" s="307"/>
      <c r="D94" s="307"/>
      <c r="E94" s="307"/>
      <c r="F94" s="307"/>
      <c r="G94" s="138" t="s">
        <v>281</v>
      </c>
      <c r="H94" s="136" t="s">
        <v>55</v>
      </c>
      <c r="I94" s="137" t="s">
        <v>54</v>
      </c>
      <c r="J94" s="334"/>
      <c r="K94" s="334"/>
      <c r="L94" s="138" t="s">
        <v>12</v>
      </c>
      <c r="M94" s="138" t="s">
        <v>26</v>
      </c>
      <c r="N94" s="334"/>
      <c r="O94" s="334"/>
      <c r="P94" s="351"/>
      <c r="Q94" s="341"/>
      <c r="R94" s="9"/>
    </row>
    <row r="95" spans="1:18" ht="63" x14ac:dyDescent="0.25">
      <c r="A95" s="173" t="s">
        <v>253</v>
      </c>
      <c r="B95" s="174" t="s">
        <v>141</v>
      </c>
      <c r="C95" s="174" t="s">
        <v>254</v>
      </c>
      <c r="D95" s="94" t="s">
        <v>96</v>
      </c>
      <c r="E95" s="94"/>
      <c r="F95" s="200"/>
      <c r="G95" s="200">
        <v>30000</v>
      </c>
      <c r="H95" s="201">
        <v>1</v>
      </c>
      <c r="I95" s="201">
        <v>0</v>
      </c>
      <c r="J95" s="94">
        <v>1</v>
      </c>
      <c r="K95" s="94" t="s">
        <v>2</v>
      </c>
      <c r="L95" s="202">
        <v>43286</v>
      </c>
      <c r="M95" s="94"/>
      <c r="N95" s="96"/>
      <c r="O95" s="94"/>
      <c r="P95" s="206" t="s">
        <v>1</v>
      </c>
      <c r="Q95" s="203"/>
      <c r="R95" s="9"/>
    </row>
    <row r="96" spans="1:18" s="264" customFormat="1" ht="60.75" customHeight="1" x14ac:dyDescent="0.25">
      <c r="A96" s="262" t="s">
        <v>340</v>
      </c>
      <c r="B96" s="245" t="s">
        <v>141</v>
      </c>
      <c r="C96" s="245" t="s">
        <v>332</v>
      </c>
      <c r="D96" s="246" t="s">
        <v>96</v>
      </c>
      <c r="E96" s="246">
        <v>1</v>
      </c>
      <c r="F96" s="247"/>
      <c r="G96" s="247">
        <v>30000</v>
      </c>
      <c r="H96" s="248">
        <v>1</v>
      </c>
      <c r="I96" s="248">
        <v>0</v>
      </c>
      <c r="J96" s="246">
        <v>4</v>
      </c>
      <c r="K96" s="246" t="s">
        <v>2</v>
      </c>
      <c r="L96" s="249"/>
      <c r="M96" s="246"/>
      <c r="N96" s="250"/>
      <c r="O96" s="246"/>
      <c r="P96" s="251" t="s">
        <v>1</v>
      </c>
      <c r="Q96" s="252"/>
      <c r="R96" s="263"/>
    </row>
    <row r="97" spans="1:18" s="42" customFormat="1" ht="31.5" x14ac:dyDescent="0.25">
      <c r="A97" s="146" t="s">
        <v>273</v>
      </c>
      <c r="B97" s="148" t="s">
        <v>141</v>
      </c>
      <c r="C97" s="148" t="s">
        <v>274</v>
      </c>
      <c r="D97" s="148" t="s">
        <v>96</v>
      </c>
      <c r="E97" s="148"/>
      <c r="F97" s="204"/>
      <c r="G97" s="204">
        <v>25000</v>
      </c>
      <c r="H97" s="205">
        <v>1</v>
      </c>
      <c r="I97" s="205">
        <f>100%-H97</f>
        <v>0</v>
      </c>
      <c r="J97" s="148">
        <v>5</v>
      </c>
      <c r="K97" s="148" t="s">
        <v>2</v>
      </c>
      <c r="L97" s="152"/>
      <c r="M97" s="148"/>
      <c r="N97" s="148"/>
      <c r="O97" s="148"/>
      <c r="P97" s="176" t="s">
        <v>1</v>
      </c>
      <c r="Q97" s="207"/>
      <c r="R97" s="9"/>
    </row>
    <row r="98" spans="1:18" s="42" customFormat="1" ht="31.5" x14ac:dyDescent="0.25">
      <c r="A98" s="146" t="s">
        <v>323</v>
      </c>
      <c r="B98" s="148" t="s">
        <v>141</v>
      </c>
      <c r="C98" s="168" t="s">
        <v>308</v>
      </c>
      <c r="D98" s="208" t="s">
        <v>96</v>
      </c>
      <c r="E98" s="148"/>
      <c r="F98" s="204"/>
      <c r="G98" s="204">
        <v>25000</v>
      </c>
      <c r="H98" s="205">
        <v>1</v>
      </c>
      <c r="I98" s="205">
        <v>0</v>
      </c>
      <c r="J98" s="148">
        <v>5</v>
      </c>
      <c r="K98" s="148" t="s">
        <v>2</v>
      </c>
      <c r="L98" s="227">
        <v>43215</v>
      </c>
      <c r="M98" s="148"/>
      <c r="N98" s="148"/>
      <c r="O98" s="148"/>
      <c r="P98" s="176" t="s">
        <v>1</v>
      </c>
      <c r="Q98" s="207"/>
      <c r="R98" s="9"/>
    </row>
    <row r="99" spans="1:18" s="42" customFormat="1" ht="31.5" x14ac:dyDescent="0.25">
      <c r="A99" s="146" t="s">
        <v>324</v>
      </c>
      <c r="B99" s="148" t="s">
        <v>141</v>
      </c>
      <c r="C99" s="168" t="s">
        <v>309</v>
      </c>
      <c r="D99" s="208" t="s">
        <v>96</v>
      </c>
      <c r="E99" s="148"/>
      <c r="F99" s="204"/>
      <c r="G99" s="204">
        <v>30000</v>
      </c>
      <c r="H99" s="205">
        <v>1</v>
      </c>
      <c r="I99" s="205">
        <v>0</v>
      </c>
      <c r="J99" s="148">
        <v>5</v>
      </c>
      <c r="K99" s="148" t="s">
        <v>2</v>
      </c>
      <c r="L99" s="227">
        <v>43215</v>
      </c>
      <c r="M99" s="148"/>
      <c r="N99" s="148"/>
      <c r="O99" s="148"/>
      <c r="P99" s="176" t="s">
        <v>1</v>
      </c>
      <c r="Q99" s="235"/>
      <c r="R99" s="9"/>
    </row>
    <row r="100" spans="1:18" s="42" customFormat="1" ht="31.5" x14ac:dyDescent="0.25">
      <c r="A100" s="237" t="s">
        <v>327</v>
      </c>
      <c r="B100" s="148" t="s">
        <v>141</v>
      </c>
      <c r="C100" s="168" t="s">
        <v>325</v>
      </c>
      <c r="D100" s="148" t="s">
        <v>96</v>
      </c>
      <c r="E100" s="236"/>
      <c r="F100" s="238"/>
      <c r="G100" s="204">
        <v>75000</v>
      </c>
      <c r="H100" s="239">
        <v>1</v>
      </c>
      <c r="I100" s="239">
        <v>0</v>
      </c>
      <c r="J100" s="236">
        <v>5</v>
      </c>
      <c r="K100" s="94" t="s">
        <v>2</v>
      </c>
      <c r="L100" s="209">
        <v>43189</v>
      </c>
      <c r="M100" s="236"/>
      <c r="N100" s="236"/>
      <c r="O100" s="236"/>
      <c r="P100" s="176" t="s">
        <v>1</v>
      </c>
      <c r="Q100" s="235"/>
      <c r="R100" s="9"/>
    </row>
    <row r="101" spans="1:18" s="42" customFormat="1" ht="31.5" x14ac:dyDescent="0.25">
      <c r="A101" s="231" t="s">
        <v>328</v>
      </c>
      <c r="B101" s="94" t="s">
        <v>141</v>
      </c>
      <c r="C101" s="174" t="s">
        <v>326</v>
      </c>
      <c r="D101" s="94" t="s">
        <v>96</v>
      </c>
      <c r="E101" s="232"/>
      <c r="F101" s="233"/>
      <c r="G101" s="204">
        <v>40000</v>
      </c>
      <c r="H101" s="234">
        <v>1</v>
      </c>
      <c r="I101" s="234">
        <v>0</v>
      </c>
      <c r="J101" s="232">
        <v>5</v>
      </c>
      <c r="K101" s="148" t="s">
        <v>2</v>
      </c>
      <c r="L101" s="240">
        <v>43162</v>
      </c>
      <c r="M101" s="232"/>
      <c r="N101" s="232"/>
      <c r="O101" s="232"/>
      <c r="P101" s="176" t="s">
        <v>1</v>
      </c>
      <c r="Q101" s="235"/>
      <c r="R101" s="9"/>
    </row>
    <row r="102" spans="1:18" s="42" customFormat="1" ht="31.5" x14ac:dyDescent="0.25">
      <c r="A102" s="231" t="s">
        <v>330</v>
      </c>
      <c r="B102" s="236" t="s">
        <v>141</v>
      </c>
      <c r="C102" s="174" t="s">
        <v>329</v>
      </c>
      <c r="D102" s="94" t="s">
        <v>96</v>
      </c>
      <c r="E102" s="232"/>
      <c r="F102" s="233"/>
      <c r="G102" s="238">
        <v>40000</v>
      </c>
      <c r="H102" s="234">
        <v>1</v>
      </c>
      <c r="I102" s="234">
        <v>0</v>
      </c>
      <c r="J102" s="232">
        <v>5</v>
      </c>
      <c r="K102" s="148" t="s">
        <v>2</v>
      </c>
      <c r="L102" s="227">
        <v>43215</v>
      </c>
      <c r="M102" s="232"/>
      <c r="N102" s="232"/>
      <c r="O102" s="232"/>
      <c r="P102" s="176" t="s">
        <v>1</v>
      </c>
      <c r="Q102" s="235"/>
      <c r="R102" s="9"/>
    </row>
    <row r="103" spans="1:18" s="42" customFormat="1" ht="16.5" thickBot="1" x14ac:dyDescent="0.3">
      <c r="A103" s="171"/>
      <c r="B103" s="162"/>
      <c r="C103" s="149"/>
      <c r="D103" s="210"/>
      <c r="E103" s="162"/>
      <c r="F103" s="211"/>
      <c r="G103" s="211"/>
      <c r="H103" s="212"/>
      <c r="I103" s="212"/>
      <c r="J103" s="162"/>
      <c r="K103" s="162"/>
      <c r="L103" s="213"/>
      <c r="M103" s="162"/>
      <c r="N103" s="162"/>
      <c r="O103" s="162"/>
      <c r="P103" s="241"/>
      <c r="Q103" s="214"/>
      <c r="R103" s="9"/>
    </row>
    <row r="104" spans="1:18" ht="16.5" thickBot="1" x14ac:dyDescent="0.3">
      <c r="A104" s="9"/>
      <c r="B104" s="10"/>
      <c r="C104" s="10"/>
      <c r="D104" s="10"/>
      <c r="E104" s="125" t="s">
        <v>305</v>
      </c>
      <c r="F104" s="126"/>
      <c r="G104" s="215">
        <f>SUM(G95:G102)</f>
        <v>295000</v>
      </c>
      <c r="H104" s="12"/>
      <c r="I104" s="12"/>
      <c r="J104" s="10"/>
      <c r="K104" s="10"/>
      <c r="L104" s="10"/>
      <c r="M104" s="10"/>
      <c r="N104" s="10"/>
      <c r="O104" s="10"/>
      <c r="P104" s="10"/>
      <c r="Q104" s="63"/>
      <c r="R104" s="9"/>
    </row>
    <row r="105" spans="1:18" ht="15.75" customHeight="1" thickBot="1" x14ac:dyDescent="0.3">
      <c r="A105" s="9"/>
      <c r="G105" s="6"/>
      <c r="H105" s="7"/>
      <c r="J105" s="4"/>
      <c r="Q105" s="63"/>
      <c r="R105" s="9"/>
    </row>
    <row r="106" spans="1:18" ht="20.25" customHeight="1" x14ac:dyDescent="0.35">
      <c r="A106" s="75">
        <v>6</v>
      </c>
      <c r="B106" s="116"/>
      <c r="C106" s="117" t="s">
        <v>13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8"/>
      <c r="N106" s="117"/>
      <c r="O106" s="117"/>
      <c r="P106" s="118"/>
      <c r="Q106" s="63"/>
      <c r="R106" s="9"/>
    </row>
    <row r="107" spans="1:18" ht="30" customHeight="1" x14ac:dyDescent="0.25">
      <c r="A107" s="356" t="s">
        <v>149</v>
      </c>
      <c r="B107" s="306" t="s">
        <v>59</v>
      </c>
      <c r="C107" s="306" t="s">
        <v>29</v>
      </c>
      <c r="D107" s="306" t="s">
        <v>320</v>
      </c>
      <c r="E107" s="333" t="s">
        <v>51</v>
      </c>
      <c r="F107" s="333" t="s">
        <v>53</v>
      </c>
      <c r="G107" s="380" t="s">
        <v>7</v>
      </c>
      <c r="H107" s="380"/>
      <c r="I107" s="380"/>
      <c r="J107" s="306" t="s">
        <v>62</v>
      </c>
      <c r="K107" s="306" t="s">
        <v>58</v>
      </c>
      <c r="L107" s="306" t="s">
        <v>34</v>
      </c>
      <c r="M107" s="309"/>
      <c r="N107" s="331" t="s">
        <v>86</v>
      </c>
      <c r="O107" s="348" t="s">
        <v>57</v>
      </c>
      <c r="P107" s="342" t="s">
        <v>19</v>
      </c>
      <c r="Q107" s="63"/>
      <c r="R107" s="9"/>
    </row>
    <row r="108" spans="1:18" ht="62.25" customHeight="1" thickBot="1" x14ac:dyDescent="0.3">
      <c r="A108" s="357"/>
      <c r="B108" s="307"/>
      <c r="C108" s="307"/>
      <c r="D108" s="307"/>
      <c r="E108" s="381"/>
      <c r="F108" s="381"/>
      <c r="G108" s="136" t="s">
        <v>281</v>
      </c>
      <c r="H108" s="136" t="s">
        <v>55</v>
      </c>
      <c r="I108" s="137" t="s">
        <v>54</v>
      </c>
      <c r="J108" s="307"/>
      <c r="K108" s="307"/>
      <c r="L108" s="138" t="s">
        <v>89</v>
      </c>
      <c r="M108" s="139" t="s">
        <v>8</v>
      </c>
      <c r="N108" s="332"/>
      <c r="O108" s="349"/>
      <c r="P108" s="343"/>
      <c r="Q108" s="63"/>
      <c r="R108" s="9"/>
    </row>
    <row r="109" spans="1:18" ht="32.25" thickBot="1" x14ac:dyDescent="0.3">
      <c r="A109" s="173" t="s">
        <v>211</v>
      </c>
      <c r="B109" s="174" t="s">
        <v>141</v>
      </c>
      <c r="C109" s="94" t="s">
        <v>277</v>
      </c>
      <c r="D109" s="174" t="s">
        <v>92</v>
      </c>
      <c r="E109" s="148"/>
      <c r="F109" s="148"/>
      <c r="G109" s="165">
        <v>50000</v>
      </c>
      <c r="H109" s="217">
        <v>1</v>
      </c>
      <c r="I109" s="218">
        <v>0</v>
      </c>
      <c r="J109" s="94">
        <v>1</v>
      </c>
      <c r="K109" s="94" t="s">
        <v>2</v>
      </c>
      <c r="L109" s="202">
        <v>43535</v>
      </c>
      <c r="M109" s="89"/>
      <c r="N109" s="122" t="s">
        <v>316</v>
      </c>
      <c r="O109" s="88"/>
      <c r="P109" s="89" t="s">
        <v>1</v>
      </c>
      <c r="Q109" s="9"/>
      <c r="R109" s="9"/>
    </row>
    <row r="110" spans="1:18" s="42" customFormat="1" ht="47.25" x14ac:dyDescent="0.25">
      <c r="A110" s="219" t="s">
        <v>216</v>
      </c>
      <c r="B110" s="220" t="s">
        <v>141</v>
      </c>
      <c r="C110" s="221" t="s">
        <v>217</v>
      </c>
      <c r="D110" s="168" t="s">
        <v>48</v>
      </c>
      <c r="E110" s="148"/>
      <c r="F110" s="148"/>
      <c r="G110" s="153">
        <v>3700000</v>
      </c>
      <c r="H110" s="222">
        <f>3200000/G110</f>
        <v>0.86486486486486491</v>
      </c>
      <c r="I110" s="223">
        <f>100%-H110</f>
        <v>0.13513513513513509</v>
      </c>
      <c r="J110" s="224">
        <v>1</v>
      </c>
      <c r="K110" s="148" t="s">
        <v>3</v>
      </c>
      <c r="L110" s="209">
        <v>43514</v>
      </c>
      <c r="M110" s="76"/>
      <c r="N110" s="123"/>
      <c r="O110" s="72"/>
      <c r="P110" s="76" t="s">
        <v>1</v>
      </c>
      <c r="Q110" s="9"/>
      <c r="R110" s="9"/>
    </row>
    <row r="111" spans="1:18" s="42" customFormat="1" ht="47.25" x14ac:dyDescent="0.25">
      <c r="A111" s="167" t="s">
        <v>218</v>
      </c>
      <c r="B111" s="168" t="s">
        <v>141</v>
      </c>
      <c r="C111" s="148" t="s">
        <v>300</v>
      </c>
      <c r="D111" s="168" t="s">
        <v>92</v>
      </c>
      <c r="E111" s="168"/>
      <c r="F111" s="168"/>
      <c r="G111" s="169">
        <v>100000</v>
      </c>
      <c r="H111" s="225">
        <v>1</v>
      </c>
      <c r="I111" s="223">
        <v>0</v>
      </c>
      <c r="J111" s="224">
        <v>1</v>
      </c>
      <c r="K111" s="148" t="s">
        <v>3</v>
      </c>
      <c r="L111" s="209">
        <v>43782</v>
      </c>
      <c r="M111" s="76"/>
      <c r="N111" s="123" t="s">
        <v>316</v>
      </c>
      <c r="O111" s="72"/>
      <c r="P111" s="76" t="s">
        <v>1</v>
      </c>
      <c r="Q111" s="9"/>
      <c r="R111" s="9"/>
    </row>
    <row r="112" spans="1:18" s="42" customFormat="1" ht="31.5" x14ac:dyDescent="0.25">
      <c r="A112" s="167" t="s">
        <v>219</v>
      </c>
      <c r="B112" s="168" t="s">
        <v>141</v>
      </c>
      <c r="C112" s="148" t="s">
        <v>220</v>
      </c>
      <c r="D112" s="168" t="s">
        <v>48</v>
      </c>
      <c r="E112" s="168"/>
      <c r="F112" s="168"/>
      <c r="G112" s="194">
        <v>650000</v>
      </c>
      <c r="H112" s="226">
        <v>1</v>
      </c>
      <c r="I112" s="223">
        <v>0</v>
      </c>
      <c r="J112" s="224">
        <v>1</v>
      </c>
      <c r="K112" s="148" t="s">
        <v>3</v>
      </c>
      <c r="L112" s="209">
        <v>43514</v>
      </c>
      <c r="M112" s="76"/>
      <c r="N112" s="123"/>
      <c r="O112" s="72"/>
      <c r="P112" s="76" t="s">
        <v>1</v>
      </c>
      <c r="Q112" s="9"/>
      <c r="R112" s="9"/>
    </row>
    <row r="113" spans="1:18" s="42" customFormat="1" x14ac:dyDescent="0.25">
      <c r="A113" s="289" t="s">
        <v>307</v>
      </c>
      <c r="B113" s="377" t="s">
        <v>141</v>
      </c>
      <c r="C113" s="310" t="s">
        <v>306</v>
      </c>
      <c r="D113" s="377" t="s">
        <v>48</v>
      </c>
      <c r="E113" s="168"/>
      <c r="F113" s="168"/>
      <c r="G113" s="292">
        <v>300000</v>
      </c>
      <c r="H113" s="295">
        <f>200000/G113</f>
        <v>0.66666666666666663</v>
      </c>
      <c r="I113" s="298">
        <f>100%-H113</f>
        <v>0.33333333333333337</v>
      </c>
      <c r="J113" s="313">
        <v>1</v>
      </c>
      <c r="K113" s="310" t="s">
        <v>3</v>
      </c>
      <c r="L113" s="325">
        <v>43418</v>
      </c>
      <c r="M113" s="328"/>
      <c r="N113" s="316"/>
      <c r="O113" s="322"/>
      <c r="P113" s="319" t="s">
        <v>1</v>
      </c>
      <c r="Q113" s="9"/>
      <c r="R113" s="9"/>
    </row>
    <row r="114" spans="1:18" s="42" customFormat="1" x14ac:dyDescent="0.25">
      <c r="A114" s="290"/>
      <c r="B114" s="378"/>
      <c r="C114" s="311"/>
      <c r="D114" s="378"/>
      <c r="E114" s="168"/>
      <c r="F114" s="168"/>
      <c r="G114" s="293"/>
      <c r="H114" s="296"/>
      <c r="I114" s="299"/>
      <c r="J114" s="314"/>
      <c r="K114" s="311"/>
      <c r="L114" s="326"/>
      <c r="M114" s="329"/>
      <c r="N114" s="317"/>
      <c r="O114" s="323"/>
      <c r="P114" s="320"/>
      <c r="Q114" s="9"/>
      <c r="R114" s="9"/>
    </row>
    <row r="115" spans="1:18" s="42" customFormat="1" x14ac:dyDescent="0.25">
      <c r="A115" s="291"/>
      <c r="B115" s="379"/>
      <c r="C115" s="312"/>
      <c r="D115" s="379"/>
      <c r="E115" s="168"/>
      <c r="F115" s="168"/>
      <c r="G115" s="294"/>
      <c r="H115" s="297"/>
      <c r="I115" s="300"/>
      <c r="J115" s="315"/>
      <c r="K115" s="312"/>
      <c r="L115" s="327"/>
      <c r="M115" s="330"/>
      <c r="N115" s="318"/>
      <c r="O115" s="324"/>
      <c r="P115" s="321"/>
      <c r="Q115" s="9"/>
      <c r="R115" s="9"/>
    </row>
    <row r="116" spans="1:18" s="42" customFormat="1" ht="31.5" x14ac:dyDescent="0.25">
      <c r="A116" s="167" t="s">
        <v>221</v>
      </c>
      <c r="B116" s="168" t="s">
        <v>141</v>
      </c>
      <c r="C116" s="148" t="s">
        <v>222</v>
      </c>
      <c r="D116" s="168" t="s">
        <v>48</v>
      </c>
      <c r="E116" s="168"/>
      <c r="F116" s="168"/>
      <c r="G116" s="194">
        <v>600000</v>
      </c>
      <c r="H116" s="226">
        <v>1</v>
      </c>
      <c r="I116" s="223">
        <v>0</v>
      </c>
      <c r="J116" s="224">
        <v>1</v>
      </c>
      <c r="K116" s="148" t="s">
        <v>3</v>
      </c>
      <c r="L116" s="209">
        <v>43478</v>
      </c>
      <c r="M116" s="76"/>
      <c r="N116" s="123"/>
      <c r="O116" s="72"/>
      <c r="P116" s="76" t="s">
        <v>1</v>
      </c>
      <c r="Q116" s="9"/>
      <c r="R116" s="9"/>
    </row>
    <row r="117" spans="1:18" s="42" customFormat="1" ht="31.5" x14ac:dyDescent="0.25">
      <c r="A117" s="167" t="s">
        <v>223</v>
      </c>
      <c r="B117" s="168" t="s">
        <v>141</v>
      </c>
      <c r="C117" s="148" t="s">
        <v>301</v>
      </c>
      <c r="D117" s="168" t="s">
        <v>48</v>
      </c>
      <c r="E117" s="168"/>
      <c r="F117" s="168"/>
      <c r="G117" s="194">
        <v>500000</v>
      </c>
      <c r="H117" s="226">
        <v>1</v>
      </c>
      <c r="I117" s="223">
        <v>0</v>
      </c>
      <c r="J117" s="224">
        <v>1</v>
      </c>
      <c r="K117" s="148" t="s">
        <v>3</v>
      </c>
      <c r="L117" s="152"/>
      <c r="M117" s="76"/>
      <c r="N117" s="123"/>
      <c r="O117" s="72"/>
      <c r="P117" s="76" t="s">
        <v>1</v>
      </c>
      <c r="Q117" s="9"/>
      <c r="R117" s="9"/>
    </row>
    <row r="118" spans="1:18" s="42" customFormat="1" ht="47.25" x14ac:dyDescent="0.25">
      <c r="A118" s="167" t="s">
        <v>224</v>
      </c>
      <c r="B118" s="168" t="s">
        <v>141</v>
      </c>
      <c r="C118" s="148" t="s">
        <v>226</v>
      </c>
      <c r="D118" s="168" t="s">
        <v>41</v>
      </c>
      <c r="E118" s="168"/>
      <c r="F118" s="168"/>
      <c r="G118" s="194">
        <v>660000</v>
      </c>
      <c r="H118" s="226">
        <v>0</v>
      </c>
      <c r="I118" s="223">
        <v>1</v>
      </c>
      <c r="J118" s="224">
        <v>1</v>
      </c>
      <c r="K118" s="148" t="s">
        <v>4</v>
      </c>
      <c r="L118" s="152"/>
      <c r="M118" s="76"/>
      <c r="N118" s="123"/>
      <c r="O118" s="72"/>
      <c r="P118" s="76" t="s">
        <v>1</v>
      </c>
      <c r="Q118" s="9"/>
      <c r="R118" s="9"/>
    </row>
    <row r="119" spans="1:18" s="42" customFormat="1" ht="31.5" x14ac:dyDescent="0.25">
      <c r="A119" s="167" t="s">
        <v>225</v>
      </c>
      <c r="B119" s="168" t="s">
        <v>141</v>
      </c>
      <c r="C119" s="148" t="s">
        <v>227</v>
      </c>
      <c r="D119" s="168" t="s">
        <v>41</v>
      </c>
      <c r="E119" s="168"/>
      <c r="F119" s="168"/>
      <c r="G119" s="194">
        <v>240000</v>
      </c>
      <c r="H119" s="226">
        <v>0</v>
      </c>
      <c r="I119" s="223">
        <v>1</v>
      </c>
      <c r="J119" s="224">
        <v>1</v>
      </c>
      <c r="K119" s="148" t="s">
        <v>4</v>
      </c>
      <c r="L119" s="152"/>
      <c r="M119" s="76"/>
      <c r="N119" s="123"/>
      <c r="O119" s="72"/>
      <c r="P119" s="76" t="s">
        <v>1</v>
      </c>
      <c r="Q119" s="9"/>
      <c r="R119" s="9"/>
    </row>
    <row r="120" spans="1:18" s="42" customFormat="1" ht="63.75" thickBot="1" x14ac:dyDescent="0.3">
      <c r="A120" s="147" t="s">
        <v>233</v>
      </c>
      <c r="B120" s="149" t="s">
        <v>141</v>
      </c>
      <c r="C120" s="162" t="s">
        <v>234</v>
      </c>
      <c r="D120" s="149" t="s">
        <v>48</v>
      </c>
      <c r="E120" s="149"/>
      <c r="F120" s="149"/>
      <c r="G120" s="195">
        <v>700000</v>
      </c>
      <c r="H120" s="228">
        <f>300000/G120</f>
        <v>0.42857142857142855</v>
      </c>
      <c r="I120" s="229">
        <f>100%-H120</f>
        <v>0.5714285714285714</v>
      </c>
      <c r="J120" s="230">
        <v>3</v>
      </c>
      <c r="K120" s="162" t="s">
        <v>3</v>
      </c>
      <c r="L120" s="161"/>
      <c r="M120" s="79"/>
      <c r="N120" s="130"/>
      <c r="O120" s="78"/>
      <c r="P120" s="79" t="s">
        <v>1</v>
      </c>
      <c r="Q120" s="9"/>
      <c r="R120" s="9"/>
    </row>
    <row r="121" spans="1:18" x14ac:dyDescent="0.25">
      <c r="A121" s="9"/>
      <c r="B121" s="10"/>
      <c r="C121" s="10"/>
      <c r="D121" s="10"/>
      <c r="E121" s="376" t="s">
        <v>305</v>
      </c>
      <c r="F121" s="376"/>
      <c r="G121" s="74">
        <f>SUM(G109:G120)</f>
        <v>7500000</v>
      </c>
      <c r="H121" s="11"/>
      <c r="I121" s="12"/>
      <c r="J121" s="67"/>
      <c r="K121" s="10"/>
      <c r="L121" s="10"/>
      <c r="M121" s="10"/>
      <c r="N121" s="10"/>
      <c r="O121" s="10"/>
      <c r="P121" s="10"/>
    </row>
    <row r="122" spans="1:18" ht="15.75" customHeight="1" thickBot="1" x14ac:dyDescent="0.3">
      <c r="A122" s="9"/>
      <c r="F122" s="10"/>
      <c r="G122" s="10"/>
      <c r="H122" s="11"/>
      <c r="I122" s="11"/>
      <c r="J122" s="12"/>
      <c r="K122" s="12"/>
      <c r="L122" s="10"/>
      <c r="M122" s="10"/>
      <c r="N122" s="10"/>
      <c r="O122" s="10"/>
      <c r="P122" s="10"/>
      <c r="Q122" s="10"/>
    </row>
    <row r="123" spans="1:18" ht="23.25" customHeight="1" x14ac:dyDescent="0.35">
      <c r="A123" s="82">
        <v>7</v>
      </c>
      <c r="B123" s="119"/>
      <c r="C123" s="117" t="s">
        <v>14</v>
      </c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8"/>
    </row>
    <row r="124" spans="1:18" x14ac:dyDescent="0.25">
      <c r="A124" s="301" t="s">
        <v>149</v>
      </c>
      <c r="B124" s="301" t="s">
        <v>59</v>
      </c>
      <c r="C124" s="305" t="s">
        <v>29</v>
      </c>
      <c r="D124" s="382" t="s">
        <v>52</v>
      </c>
      <c r="E124" s="382" t="s">
        <v>51</v>
      </c>
      <c r="F124" s="305" t="s">
        <v>53</v>
      </c>
      <c r="G124" s="305"/>
      <c r="H124" s="337" t="s">
        <v>7</v>
      </c>
      <c r="I124" s="337"/>
      <c r="J124" s="337"/>
      <c r="K124" s="305" t="s">
        <v>62</v>
      </c>
      <c r="L124" s="387" t="s">
        <v>63</v>
      </c>
      <c r="M124" s="305" t="s">
        <v>30</v>
      </c>
      <c r="N124" s="305"/>
      <c r="O124" s="352" t="s">
        <v>16</v>
      </c>
      <c r="P124" s="305" t="s">
        <v>57</v>
      </c>
      <c r="Q124" s="344" t="s">
        <v>19</v>
      </c>
    </row>
    <row r="125" spans="1:18" ht="89.25" customHeight="1" thickBot="1" x14ac:dyDescent="0.3">
      <c r="A125" s="302"/>
      <c r="B125" s="302"/>
      <c r="C125" s="308"/>
      <c r="D125" s="383"/>
      <c r="E125" s="383"/>
      <c r="F125" s="308"/>
      <c r="G125" s="308"/>
      <c r="H125" s="90" t="s">
        <v>281</v>
      </c>
      <c r="I125" s="91" t="s">
        <v>55</v>
      </c>
      <c r="J125" s="90" t="s">
        <v>54</v>
      </c>
      <c r="K125" s="308"/>
      <c r="L125" s="388"/>
      <c r="M125" s="91" t="s">
        <v>15</v>
      </c>
      <c r="N125" s="91" t="s">
        <v>64</v>
      </c>
      <c r="O125" s="353"/>
      <c r="P125" s="308"/>
      <c r="Q125" s="345"/>
    </row>
    <row r="126" spans="1:18" x14ac:dyDescent="0.25">
      <c r="A126" s="98"/>
      <c r="B126" s="99"/>
      <c r="C126" s="94"/>
      <c r="D126" s="327"/>
      <c r="E126" s="327"/>
      <c r="F126" s="369"/>
      <c r="G126" s="370"/>
      <c r="H126" s="100"/>
      <c r="I126" s="101"/>
      <c r="J126" s="101"/>
      <c r="K126" s="102"/>
      <c r="L126" s="95"/>
      <c r="M126" s="94"/>
      <c r="N126" s="94"/>
      <c r="O126" s="96"/>
      <c r="P126" s="94"/>
      <c r="Q126" s="97"/>
    </row>
    <row r="127" spans="1:18" s="42" customFormat="1" x14ac:dyDescent="0.25">
      <c r="B127" s="4"/>
      <c r="C127" s="4"/>
      <c r="D127" s="4"/>
      <c r="E127" s="4"/>
      <c r="F127" s="375" t="s">
        <v>305</v>
      </c>
      <c r="G127" s="375"/>
      <c r="H127" s="69">
        <f>SUM(H126:H126)</f>
        <v>0</v>
      </c>
      <c r="I127" s="7"/>
      <c r="J127" s="7"/>
      <c r="K127" s="68"/>
      <c r="L127" s="4"/>
      <c r="M127" s="4"/>
      <c r="N127" s="4"/>
      <c r="O127" s="4"/>
      <c r="P127" s="288"/>
      <c r="Q127" s="288"/>
    </row>
    <row r="128" spans="1:18" s="42" customFormat="1" ht="15.75" customHeight="1" thickBot="1" x14ac:dyDescent="0.3">
      <c r="A128" s="4"/>
      <c r="B128" s="4"/>
      <c r="C128" s="4"/>
      <c r="D128" s="4"/>
      <c r="E128" s="4"/>
      <c r="F128" s="4"/>
      <c r="G128" s="4"/>
      <c r="H128" s="6"/>
      <c r="I128" s="7"/>
      <c r="J128" s="7"/>
      <c r="K128" s="4"/>
      <c r="L128" s="4"/>
      <c r="M128" s="4"/>
      <c r="N128" s="4"/>
      <c r="O128" s="4"/>
      <c r="P128" s="4"/>
      <c r="Q128" s="4"/>
    </row>
    <row r="129" spans="2:8" x14ac:dyDescent="0.25">
      <c r="B129" s="384" t="s">
        <v>88</v>
      </c>
      <c r="C129" s="52" t="s">
        <v>4</v>
      </c>
    </row>
    <row r="130" spans="2:8" x14ac:dyDescent="0.25">
      <c r="B130" s="385"/>
      <c r="C130" s="53" t="s">
        <v>2</v>
      </c>
    </row>
    <row r="131" spans="2:8" ht="16.5" thickBot="1" x14ac:dyDescent="0.3">
      <c r="B131" s="386"/>
      <c r="C131" s="54" t="s">
        <v>3</v>
      </c>
    </row>
    <row r="132" spans="2:8" x14ac:dyDescent="0.25">
      <c r="B132" s="384" t="s">
        <v>19</v>
      </c>
      <c r="C132" s="52" t="s">
        <v>1</v>
      </c>
    </row>
    <row r="133" spans="2:8" x14ac:dyDescent="0.25">
      <c r="B133" s="385"/>
      <c r="C133" s="53" t="s">
        <v>70</v>
      </c>
    </row>
    <row r="134" spans="2:8" x14ac:dyDescent="0.25">
      <c r="B134" s="385"/>
      <c r="C134" s="53" t="s">
        <v>45</v>
      </c>
    </row>
    <row r="135" spans="2:8" x14ac:dyDescent="0.25">
      <c r="B135" s="385"/>
      <c r="C135" s="53" t="s">
        <v>6</v>
      </c>
    </row>
    <row r="136" spans="2:8" x14ac:dyDescent="0.25">
      <c r="B136" s="385"/>
      <c r="C136" s="53" t="s">
        <v>79</v>
      </c>
    </row>
    <row r="137" spans="2:8" x14ac:dyDescent="0.25">
      <c r="B137" s="385"/>
      <c r="C137" s="53" t="s">
        <v>65</v>
      </c>
    </row>
    <row r="138" spans="2:8" x14ac:dyDescent="0.25">
      <c r="B138" s="385"/>
      <c r="C138" s="53" t="s">
        <v>21</v>
      </c>
    </row>
    <row r="139" spans="2:8" ht="16.5" thickBot="1" x14ac:dyDescent="0.3">
      <c r="B139" s="386"/>
      <c r="C139" s="56" t="s">
        <v>90</v>
      </c>
    </row>
    <row r="140" spans="2:8" ht="63" x14ac:dyDescent="0.25">
      <c r="B140" s="367" t="s">
        <v>69</v>
      </c>
      <c r="C140" s="365" t="s">
        <v>66</v>
      </c>
      <c r="D140" s="103" t="s">
        <v>48</v>
      </c>
      <c r="E140" s="52" t="s">
        <v>48</v>
      </c>
      <c r="G140" s="109" t="s">
        <v>303</v>
      </c>
      <c r="H140" s="110">
        <f>G121+G104+G90+G51+G36+G25</f>
        <v>100234540.31</v>
      </c>
    </row>
    <row r="141" spans="2:8" ht="47.25" x14ac:dyDescent="0.25">
      <c r="B141" s="368"/>
      <c r="C141" s="366"/>
      <c r="D141" s="104" t="s">
        <v>91</v>
      </c>
      <c r="E141" s="53" t="s">
        <v>91</v>
      </c>
      <c r="G141" s="111" t="s">
        <v>302</v>
      </c>
      <c r="H141" s="112">
        <f>105024680-H140</f>
        <v>4790139.6899999976</v>
      </c>
    </row>
    <row r="142" spans="2:8" ht="63.75" thickBot="1" x14ac:dyDescent="0.3">
      <c r="B142" s="368"/>
      <c r="C142" s="366"/>
      <c r="D142" s="104" t="s">
        <v>92</v>
      </c>
      <c r="E142" s="53" t="s">
        <v>92</v>
      </c>
      <c r="G142" s="113" t="s">
        <v>304</v>
      </c>
      <c r="H142" s="114">
        <f>H140+H141</f>
        <v>105024680</v>
      </c>
    </row>
    <row r="143" spans="2:8" ht="31.5" x14ac:dyDescent="0.25">
      <c r="B143" s="368"/>
      <c r="C143" s="366"/>
      <c r="D143" s="104" t="s">
        <v>38</v>
      </c>
      <c r="E143" s="53" t="s">
        <v>38</v>
      </c>
    </row>
    <row r="144" spans="2:8" ht="31.5" x14ac:dyDescent="0.25">
      <c r="B144" s="368"/>
      <c r="C144" s="366"/>
      <c r="D144" s="104" t="s">
        <v>41</v>
      </c>
      <c r="E144" s="53" t="s">
        <v>41</v>
      </c>
    </row>
    <row r="145" spans="2:9" ht="63" x14ac:dyDescent="0.25">
      <c r="B145" s="368"/>
      <c r="C145" s="366"/>
      <c r="D145" s="104" t="s">
        <v>49</v>
      </c>
      <c r="E145" s="53" t="s">
        <v>49</v>
      </c>
    </row>
    <row r="146" spans="2:9" ht="63" x14ac:dyDescent="0.25">
      <c r="B146" s="368"/>
      <c r="C146" s="366"/>
      <c r="D146" s="104" t="s">
        <v>93</v>
      </c>
      <c r="E146" s="53" t="s">
        <v>93</v>
      </c>
    </row>
    <row r="147" spans="2:9" ht="31.5" x14ac:dyDescent="0.25">
      <c r="B147" s="368"/>
      <c r="C147" s="371" t="s">
        <v>68</v>
      </c>
      <c r="D147" s="104" t="s">
        <v>42</v>
      </c>
      <c r="E147" s="53" t="s">
        <v>43</v>
      </c>
    </row>
    <row r="148" spans="2:9" ht="32.25" thickBot="1" x14ac:dyDescent="0.3">
      <c r="B148" s="368"/>
      <c r="C148" s="371"/>
      <c r="D148" s="105" t="s">
        <v>43</v>
      </c>
      <c r="E148" s="56" t="s">
        <v>44</v>
      </c>
    </row>
    <row r="149" spans="2:9" x14ac:dyDescent="0.25">
      <c r="B149" s="368"/>
      <c r="C149" s="371"/>
      <c r="D149" s="106" t="s">
        <v>44</v>
      </c>
    </row>
    <row r="150" spans="2:9" x14ac:dyDescent="0.25">
      <c r="B150" s="368"/>
      <c r="C150" s="371"/>
      <c r="D150" s="107" t="s">
        <v>38</v>
      </c>
    </row>
    <row r="151" spans="2:9" x14ac:dyDescent="0.25">
      <c r="B151" s="368"/>
      <c r="C151" s="371"/>
      <c r="D151" s="107" t="s">
        <v>41</v>
      </c>
    </row>
    <row r="152" spans="2:9" ht="31.5" x14ac:dyDescent="0.25">
      <c r="B152" s="368"/>
      <c r="C152" s="371"/>
      <c r="D152" s="107" t="s">
        <v>50</v>
      </c>
      <c r="I152" s="242"/>
    </row>
    <row r="153" spans="2:9" ht="31.5" x14ac:dyDescent="0.25">
      <c r="B153" s="368"/>
      <c r="C153" s="371"/>
      <c r="D153" s="107" t="s">
        <v>94</v>
      </c>
      <c r="I153" s="242"/>
    </row>
    <row r="154" spans="2:9" ht="31.5" x14ac:dyDescent="0.25">
      <c r="B154" s="368"/>
      <c r="C154" s="371"/>
      <c r="D154" s="107" t="s">
        <v>67</v>
      </c>
      <c r="I154" s="242"/>
    </row>
    <row r="155" spans="2:9" ht="31.5" x14ac:dyDescent="0.25">
      <c r="B155" s="368"/>
      <c r="C155" s="371"/>
      <c r="D155" s="107" t="s">
        <v>5</v>
      </c>
    </row>
    <row r="156" spans="2:9" ht="31.5" x14ac:dyDescent="0.25">
      <c r="B156" s="368"/>
      <c r="C156" s="371"/>
      <c r="D156" s="107" t="s">
        <v>17</v>
      </c>
    </row>
    <row r="157" spans="2:9" ht="31.5" x14ac:dyDescent="0.25">
      <c r="B157" s="368"/>
      <c r="C157" s="372" t="s">
        <v>95</v>
      </c>
      <c r="D157" s="107" t="s">
        <v>96</v>
      </c>
    </row>
    <row r="158" spans="2:9" x14ac:dyDescent="0.25">
      <c r="B158" s="368"/>
      <c r="C158" s="373"/>
      <c r="D158" s="107" t="s">
        <v>38</v>
      </c>
    </row>
    <row r="159" spans="2:9" ht="16.5" thickBot="1" x14ac:dyDescent="0.3">
      <c r="B159" s="368"/>
      <c r="C159" s="374"/>
      <c r="D159" s="108" t="s">
        <v>41</v>
      </c>
    </row>
    <row r="160" spans="2:9" x14ac:dyDescent="0.25">
      <c r="B160" s="70"/>
    </row>
  </sheetData>
  <autoFilter ref="G140:H142" xr:uid="{00000000-0009-0000-0000-000001000000}"/>
  <mergeCells count="118">
    <mergeCell ref="D113:D115"/>
    <mergeCell ref="K93:K94"/>
    <mergeCell ref="K124:K125"/>
    <mergeCell ref="L124:L125"/>
    <mergeCell ref="G13:I13"/>
    <mergeCell ref="L54:M54"/>
    <mergeCell ref="G54:I54"/>
    <mergeCell ref="L39:M39"/>
    <mergeCell ref="O39:O40"/>
    <mergeCell ref="O54:O55"/>
    <mergeCell ref="D13:D14"/>
    <mergeCell ref="E13:E14"/>
    <mergeCell ref="G39:I39"/>
    <mergeCell ref="N13:N14"/>
    <mergeCell ref="L13:M13"/>
    <mergeCell ref="K13:K14"/>
    <mergeCell ref="J13:J14"/>
    <mergeCell ref="G28:I28"/>
    <mergeCell ref="N39:N40"/>
    <mergeCell ref="D28:D29"/>
    <mergeCell ref="E28:E29"/>
    <mergeCell ref="F28:F29"/>
    <mergeCell ref="J28:J29"/>
    <mergeCell ref="J54:J55"/>
    <mergeCell ref="C140:C146"/>
    <mergeCell ref="B140:B159"/>
    <mergeCell ref="F126:G126"/>
    <mergeCell ref="D126:E126"/>
    <mergeCell ref="B124:B125"/>
    <mergeCell ref="B107:B108"/>
    <mergeCell ref="B93:B94"/>
    <mergeCell ref="C147:C156"/>
    <mergeCell ref="C157:C159"/>
    <mergeCell ref="F127:G127"/>
    <mergeCell ref="E121:F121"/>
    <mergeCell ref="B113:B115"/>
    <mergeCell ref="G107:I107"/>
    <mergeCell ref="E107:E108"/>
    <mergeCell ref="F107:F108"/>
    <mergeCell ref="E124:E125"/>
    <mergeCell ref="D124:D125"/>
    <mergeCell ref="B129:B131"/>
    <mergeCell ref="B132:B139"/>
    <mergeCell ref="C113:C115"/>
    <mergeCell ref="F124:G125"/>
    <mergeCell ref="C93:C94"/>
    <mergeCell ref="D93:D94"/>
    <mergeCell ref="E93:E94"/>
    <mergeCell ref="A13:A14"/>
    <mergeCell ref="A28:A29"/>
    <mergeCell ref="A39:A40"/>
    <mergeCell ref="A54:A55"/>
    <mergeCell ref="A93:A94"/>
    <mergeCell ref="A107:A108"/>
    <mergeCell ref="D39:D40"/>
    <mergeCell ref="E39:E40"/>
    <mergeCell ref="F13:F14"/>
    <mergeCell ref="B28:B29"/>
    <mergeCell ref="B54:B55"/>
    <mergeCell ref="C54:C55"/>
    <mergeCell ref="D54:D55"/>
    <mergeCell ref="F54:F55"/>
    <mergeCell ref="E54:E55"/>
    <mergeCell ref="C107:C108"/>
    <mergeCell ref="D107:D108"/>
    <mergeCell ref="C38:D38"/>
    <mergeCell ref="F39:F40"/>
    <mergeCell ref="B13:B14"/>
    <mergeCell ref="C13:C14"/>
    <mergeCell ref="B39:B40"/>
    <mergeCell ref="C39:C40"/>
    <mergeCell ref="C28:C29"/>
    <mergeCell ref="P107:P108"/>
    <mergeCell ref="Q124:Q125"/>
    <mergeCell ref="O13:O14"/>
    <mergeCell ref="O28:O29"/>
    <mergeCell ref="O93:O94"/>
    <mergeCell ref="O107:O108"/>
    <mergeCell ref="P124:P125"/>
    <mergeCell ref="P93:P94"/>
    <mergeCell ref="O124:O125"/>
    <mergeCell ref="K54:K55"/>
    <mergeCell ref="N28:N29"/>
    <mergeCell ref="L93:M93"/>
    <mergeCell ref="Q93:Q94"/>
    <mergeCell ref="F93:F94"/>
    <mergeCell ref="P13:P14"/>
    <mergeCell ref="P28:P29"/>
    <mergeCell ref="P39:P40"/>
    <mergeCell ref="P54:P55"/>
    <mergeCell ref="K28:K29"/>
    <mergeCell ref="L28:M28"/>
    <mergeCell ref="J39:J40"/>
    <mergeCell ref="K39:K40"/>
    <mergeCell ref="P127:Q127"/>
    <mergeCell ref="A113:A115"/>
    <mergeCell ref="G113:G115"/>
    <mergeCell ref="H113:H115"/>
    <mergeCell ref="I113:I115"/>
    <mergeCell ref="A124:A125"/>
    <mergeCell ref="N54:N55"/>
    <mergeCell ref="M124:N124"/>
    <mergeCell ref="J107:J108"/>
    <mergeCell ref="C124:C125"/>
    <mergeCell ref="L107:M107"/>
    <mergeCell ref="K113:K115"/>
    <mergeCell ref="J113:J115"/>
    <mergeCell ref="N113:N115"/>
    <mergeCell ref="P113:P115"/>
    <mergeCell ref="O113:O115"/>
    <mergeCell ref="L113:L115"/>
    <mergeCell ref="M113:M115"/>
    <mergeCell ref="K107:K108"/>
    <mergeCell ref="N107:N108"/>
    <mergeCell ref="N93:N94"/>
    <mergeCell ref="E90:F90"/>
    <mergeCell ref="H124:J124"/>
    <mergeCell ref="J93:J94"/>
  </mergeCells>
  <dataValidations count="6">
    <dataValidation type="list" allowBlank="1" showInputMessage="1" showErrorMessage="1" sqref="D121 K121 L122" xr:uid="{00000000-0002-0000-0100-000000000000}">
      <formula1>#REF!</formula1>
    </dataValidation>
    <dataValidation type="list" allowBlank="1" showInputMessage="1" showErrorMessage="1" sqref="K56:K90 K30:K36 K95:K104 K15:K25 K116:K120 K109:K113 K41:K51" xr:uid="{00000000-0002-0000-0100-000001000000}">
      <formula1>$C$129:$C$131</formula1>
    </dataValidation>
    <dataValidation type="list" allowBlank="1" showInputMessage="1" showErrorMessage="1" sqref="D56:D90 D109:D113 D116:D120" xr:uid="{00000000-0002-0000-0100-000002000000}">
      <formula1>$D$140:$D$146</formula1>
    </dataValidation>
    <dataValidation type="list" allowBlank="1" showInputMessage="1" showErrorMessage="1" sqref="D15:D25 D30:D36 D41:D51" xr:uid="{00000000-0002-0000-0100-000003000000}">
      <formula1>$D$147:$D$156</formula1>
    </dataValidation>
    <dataValidation type="list" allowBlank="1" showInputMessage="1" showErrorMessage="1" sqref="P56:P90 P116:P120 P109:P113 P30:P36 P15:P25 P95:P104 Q126 P41:P51" xr:uid="{00000000-0002-0000-0100-000004000000}">
      <formula1>$C$132:$C$139</formula1>
    </dataValidation>
    <dataValidation type="list" allowBlank="1" showInputMessage="1" showErrorMessage="1" sqref="D95:D104" xr:uid="{00000000-0002-0000-0100-000005000000}">
      <formula1>$D$157:$D$159</formula1>
    </dataValidation>
  </dataValidations>
  <pageMargins left="0.31496062992125984" right="0.31496062992125984" top="0.62791666666666668" bottom="0.15748031496062992" header="0.31496062992125984" footer="0.31496062992125984"/>
  <pageSetup paperSize="9" scale="44" fitToHeight="0" orientation="landscape" r:id="rId1"/>
  <headerFooter>
    <oddHeader>&amp;L&amp;G&amp;R&amp;D&amp;Z&amp;F</oddHeader>
    <oddFooter>Página &amp;P de &amp;N</oddFooter>
  </headerFooter>
  <rowBreaks count="4" manualBreakCount="4">
    <brk id="37" max="16" man="1"/>
    <brk id="52" max="16" man="1"/>
    <brk id="83" max="16" man="1"/>
    <brk id="121" max="16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102"/>
  <sheetViews>
    <sheetView topLeftCell="A117" workbookViewId="0">
      <selection activeCell="B126" sqref="B126"/>
    </sheetView>
  </sheetViews>
  <sheetFormatPr defaultColWidth="8.7109375" defaultRowHeight="15.75" x14ac:dyDescent="0.25"/>
  <cols>
    <col min="1" max="1" width="56.85546875" style="13" customWidth="1"/>
    <col min="2" max="2" width="90.140625" style="13" customWidth="1"/>
    <col min="3" max="3" width="62.28515625" style="13" customWidth="1"/>
    <col min="4" max="4" width="41.42578125" style="13" customWidth="1"/>
    <col min="5" max="5" width="36.7109375" style="13" customWidth="1"/>
    <col min="6" max="7" width="12.85546875" style="13" customWidth="1"/>
    <col min="8" max="8" width="15.7109375" style="14" customWidth="1"/>
    <col min="9" max="9" width="15.7109375" style="15" customWidth="1"/>
    <col min="10" max="10" width="18" style="15" customWidth="1"/>
    <col min="11" max="11" width="12.7109375" style="13" customWidth="1"/>
    <col min="12" max="12" width="19.5703125" style="13" customWidth="1"/>
    <col min="13" max="13" width="15.5703125" style="13" customWidth="1"/>
    <col min="14" max="14" width="15" style="13" customWidth="1"/>
    <col min="15" max="17" width="18.85546875" style="13" customWidth="1"/>
    <col min="18" max="16384" width="8.7109375" style="13"/>
  </cols>
  <sheetData>
    <row r="3" spans="1:13" x14ac:dyDescent="0.25">
      <c r="A3" s="1"/>
    </row>
    <row r="5" spans="1:13" x14ac:dyDescent="0.25">
      <c r="B5" s="5"/>
    </row>
    <row r="6" spans="1:13" x14ac:dyDescent="0.25">
      <c r="A6" s="16"/>
      <c r="B6" s="17" t="s">
        <v>24</v>
      </c>
      <c r="C6" s="16"/>
      <c r="D6" s="16"/>
      <c r="E6" s="16"/>
      <c r="F6" s="16"/>
      <c r="G6" s="16"/>
      <c r="H6" s="18"/>
      <c r="I6" s="19"/>
      <c r="J6" s="19"/>
      <c r="K6" s="16"/>
      <c r="L6" s="16"/>
      <c r="M6" s="16"/>
    </row>
    <row r="7" spans="1:13" x14ac:dyDescent="0.25">
      <c r="B7" s="1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x14ac:dyDescent="0.25">
      <c r="A8" s="16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x14ac:dyDescent="0.25">
      <c r="A9" s="22" t="s">
        <v>98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24" t="s">
        <v>25</v>
      </c>
      <c r="B10" s="24"/>
      <c r="C10" s="16"/>
      <c r="D10" s="16"/>
      <c r="E10" s="16"/>
      <c r="F10" s="16"/>
      <c r="G10" s="16"/>
      <c r="H10" s="18"/>
      <c r="I10" s="19"/>
      <c r="J10" s="19"/>
      <c r="K10" s="16"/>
      <c r="L10" s="16"/>
      <c r="M10" s="16"/>
    </row>
    <row r="11" spans="1:13" x14ac:dyDescent="0.25">
      <c r="A11" s="16"/>
      <c r="B11" s="25"/>
      <c r="C11" s="16"/>
      <c r="D11" s="16"/>
      <c r="E11" s="16"/>
      <c r="F11" s="16"/>
      <c r="G11" s="16"/>
      <c r="H11" s="18"/>
      <c r="I11" s="19"/>
      <c r="J11" s="19"/>
      <c r="K11" s="16"/>
      <c r="L11" s="16"/>
      <c r="M11" s="16"/>
    </row>
    <row r="12" spans="1:13" x14ac:dyDescent="0.25">
      <c r="A12" s="26" t="s">
        <v>99</v>
      </c>
      <c r="B12" s="26"/>
      <c r="C12" s="23"/>
      <c r="D12" s="16"/>
      <c r="E12" s="16"/>
      <c r="F12" s="16"/>
      <c r="G12" s="16"/>
      <c r="H12" s="18"/>
      <c r="I12" s="19"/>
      <c r="J12" s="19"/>
      <c r="K12" s="16"/>
      <c r="L12" s="16"/>
      <c r="M12" s="16"/>
    </row>
    <row r="13" spans="1:13" x14ac:dyDescent="0.25">
      <c r="A13" s="22" t="s">
        <v>100</v>
      </c>
      <c r="B13" s="22"/>
      <c r="C13" s="23"/>
      <c r="D13" s="16"/>
      <c r="E13" s="16"/>
      <c r="F13" s="16"/>
      <c r="G13" s="16"/>
      <c r="H13" s="18"/>
      <c r="I13" s="19"/>
      <c r="J13" s="19"/>
      <c r="K13" s="16"/>
      <c r="L13" s="16"/>
      <c r="M13" s="16"/>
    </row>
    <row r="14" spans="1:13" x14ac:dyDescent="0.25">
      <c r="A14" s="22" t="s">
        <v>101</v>
      </c>
      <c r="B14" s="22"/>
      <c r="C14" s="23"/>
      <c r="D14" s="16"/>
      <c r="E14" s="16"/>
      <c r="F14" s="16"/>
      <c r="G14" s="16"/>
      <c r="H14" s="18"/>
      <c r="I14" s="19"/>
      <c r="J14" s="19"/>
      <c r="K14" s="16"/>
      <c r="L14" s="16"/>
      <c r="M14" s="16"/>
    </row>
    <row r="15" spans="1:13" x14ac:dyDescent="0.25">
      <c r="B15" s="27"/>
    </row>
    <row r="16" spans="1:13" x14ac:dyDescent="0.25">
      <c r="B16" s="27"/>
    </row>
    <row r="17" spans="1:19" ht="15.75" customHeight="1" x14ac:dyDescent="0.25">
      <c r="A17" s="395" t="s">
        <v>102</v>
      </c>
      <c r="B17" s="39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9"/>
    </row>
    <row r="18" spans="1:19" ht="15.75" customHeight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29"/>
      <c r="S18" s="29"/>
    </row>
    <row r="19" spans="1:19" x14ac:dyDescent="0.25">
      <c r="A19" s="27" t="s">
        <v>103</v>
      </c>
      <c r="B19" s="29"/>
      <c r="H19" s="13"/>
      <c r="I19" s="13"/>
      <c r="J19" s="13"/>
    </row>
    <row r="20" spans="1:19" ht="14.45" customHeight="1" x14ac:dyDescent="0.25">
      <c r="A20" s="29"/>
      <c r="B20" s="29"/>
      <c r="H20" s="13"/>
      <c r="I20" s="13"/>
      <c r="J20" s="13"/>
    </row>
    <row r="21" spans="1:19" s="32" customFormat="1" ht="5.0999999999999996" customHeight="1" thickBot="1" x14ac:dyDescent="0.3">
      <c r="A21" s="31"/>
      <c r="B21" s="31"/>
    </row>
    <row r="22" spans="1:19" x14ac:dyDescent="0.25">
      <c r="A22" s="396" t="s">
        <v>104</v>
      </c>
      <c r="B22" s="396" t="s">
        <v>105</v>
      </c>
      <c r="H22" s="13"/>
      <c r="I22" s="13"/>
      <c r="J22" s="13"/>
    </row>
    <row r="23" spans="1:19" ht="15.6" customHeight="1" thickBot="1" x14ac:dyDescent="0.3">
      <c r="A23" s="397"/>
      <c r="B23" s="397"/>
      <c r="H23" s="13"/>
      <c r="I23" s="13"/>
      <c r="J23" s="13"/>
    </row>
    <row r="24" spans="1:19" x14ac:dyDescent="0.25">
      <c r="A24" s="398" t="s">
        <v>106</v>
      </c>
      <c r="B24" s="393"/>
      <c r="H24" s="13"/>
      <c r="I24" s="13"/>
      <c r="J24" s="13"/>
    </row>
    <row r="25" spans="1:19" ht="16.5" thickBot="1" x14ac:dyDescent="0.3">
      <c r="A25" s="399"/>
      <c r="B25" s="394"/>
      <c r="H25" s="13"/>
      <c r="I25" s="13"/>
      <c r="J25" s="13"/>
    </row>
    <row r="26" spans="1:19" ht="46.5" customHeight="1" thickBot="1" x14ac:dyDescent="0.3">
      <c r="A26" s="393" t="s">
        <v>107</v>
      </c>
      <c r="B26" s="393" t="s">
        <v>108</v>
      </c>
      <c r="H26" s="13"/>
      <c r="I26" s="13"/>
      <c r="J26" s="13"/>
    </row>
    <row r="27" spans="1:19" ht="16.5" hidden="1" thickBot="1" x14ac:dyDescent="0.3">
      <c r="A27" s="394"/>
      <c r="B27" s="394"/>
      <c r="H27" s="13"/>
      <c r="I27" s="13"/>
      <c r="J27" s="13"/>
    </row>
    <row r="28" spans="1:19" x14ac:dyDescent="0.25">
      <c r="A28" s="398" t="s">
        <v>109</v>
      </c>
      <c r="B28" s="393"/>
      <c r="H28" s="13"/>
      <c r="I28" s="13"/>
      <c r="J28" s="13"/>
    </row>
    <row r="29" spans="1:19" ht="16.5" thickBot="1" x14ac:dyDescent="0.3">
      <c r="A29" s="399"/>
      <c r="B29" s="394"/>
      <c r="H29" s="13"/>
      <c r="I29" s="13"/>
      <c r="J29" s="13"/>
    </row>
    <row r="30" spans="1:19" ht="42.6" customHeight="1" thickBot="1" x14ac:dyDescent="0.3">
      <c r="A30" s="393" t="s">
        <v>110</v>
      </c>
      <c r="B30" s="393" t="s">
        <v>111</v>
      </c>
      <c r="H30" s="13"/>
      <c r="I30" s="13"/>
      <c r="J30" s="13"/>
    </row>
    <row r="31" spans="1:19" ht="16.5" hidden="1" thickBot="1" x14ac:dyDescent="0.3">
      <c r="A31" s="394"/>
      <c r="B31" s="394"/>
      <c r="H31" s="13"/>
      <c r="I31" s="13"/>
      <c r="J31" s="13"/>
    </row>
    <row r="32" spans="1:19" ht="36.950000000000003" customHeight="1" thickBot="1" x14ac:dyDescent="0.3">
      <c r="A32" s="398" t="s">
        <v>112</v>
      </c>
      <c r="B32" s="393"/>
      <c r="H32" s="13"/>
      <c r="I32" s="13"/>
      <c r="J32" s="13"/>
    </row>
    <row r="33" spans="1:10" ht="51.6" hidden="1" customHeight="1" x14ac:dyDescent="0.25">
      <c r="A33" s="399"/>
      <c r="B33" s="394"/>
      <c r="H33" s="13"/>
      <c r="I33" s="13"/>
      <c r="J33" s="13"/>
    </row>
    <row r="34" spans="1:10" ht="62.1" customHeight="1" thickBot="1" x14ac:dyDescent="0.3">
      <c r="A34" s="393" t="s">
        <v>113</v>
      </c>
      <c r="B34" s="393" t="s">
        <v>114</v>
      </c>
      <c r="H34" s="13"/>
      <c r="I34" s="13"/>
      <c r="J34" s="13"/>
    </row>
    <row r="35" spans="1:10" ht="16.5" hidden="1" thickBot="1" x14ac:dyDescent="0.3">
      <c r="A35" s="394"/>
      <c r="B35" s="394"/>
      <c r="H35" s="13"/>
      <c r="I35" s="13"/>
      <c r="J35" s="13"/>
    </row>
    <row r="36" spans="1:10" ht="33.950000000000003" customHeight="1" thickBot="1" x14ac:dyDescent="0.3">
      <c r="A36" s="398" t="s">
        <v>115</v>
      </c>
      <c r="B36" s="393"/>
      <c r="H36" s="13"/>
      <c r="I36" s="13"/>
      <c r="J36" s="13"/>
    </row>
    <row r="37" spans="1:10" ht="16.5" hidden="1" thickBot="1" x14ac:dyDescent="0.3">
      <c r="A37" s="399"/>
      <c r="B37" s="394"/>
      <c r="H37" s="13"/>
      <c r="I37" s="13"/>
      <c r="J37" s="13"/>
    </row>
    <row r="38" spans="1:10" ht="68.45" customHeight="1" thickBot="1" x14ac:dyDescent="0.3">
      <c r="A38" s="393" t="s">
        <v>116</v>
      </c>
      <c r="B38" s="393" t="s">
        <v>117</v>
      </c>
      <c r="H38" s="13"/>
      <c r="I38" s="13"/>
      <c r="J38" s="13"/>
    </row>
    <row r="39" spans="1:10" ht="16.5" hidden="1" thickBot="1" x14ac:dyDescent="0.3">
      <c r="A39" s="394"/>
      <c r="B39" s="394"/>
      <c r="H39" s="13"/>
      <c r="I39" s="13"/>
      <c r="J39" s="13"/>
    </row>
    <row r="40" spans="1:10" ht="55.5" customHeight="1" thickBot="1" x14ac:dyDescent="0.3">
      <c r="A40" s="393" t="s">
        <v>118</v>
      </c>
      <c r="B40" s="393" t="s">
        <v>119</v>
      </c>
      <c r="H40" s="13"/>
      <c r="I40" s="13"/>
      <c r="J40" s="13"/>
    </row>
    <row r="41" spans="1:10" ht="6" hidden="1" customHeight="1" x14ac:dyDescent="0.25">
      <c r="A41" s="394"/>
      <c r="B41" s="394"/>
      <c r="H41" s="13"/>
      <c r="I41" s="13"/>
      <c r="J41" s="13"/>
    </row>
    <row r="42" spans="1:10" ht="93.95" customHeight="1" thickBot="1" x14ac:dyDescent="0.3">
      <c r="A42" s="393" t="s">
        <v>120</v>
      </c>
      <c r="B42" s="393" t="s">
        <v>121</v>
      </c>
      <c r="H42" s="13"/>
      <c r="I42" s="13"/>
      <c r="J42" s="13"/>
    </row>
    <row r="43" spans="1:10" ht="47.45" hidden="1" customHeight="1" x14ac:dyDescent="0.25">
      <c r="A43" s="394"/>
      <c r="B43" s="394"/>
      <c r="H43" s="13"/>
      <c r="I43" s="13"/>
      <c r="J43" s="13"/>
    </row>
    <row r="44" spans="1:10" ht="26.1" customHeight="1" thickBot="1" x14ac:dyDescent="0.3">
      <c r="A44" s="398" t="s">
        <v>122</v>
      </c>
      <c r="B44" s="393"/>
      <c r="H44" s="13"/>
      <c r="I44" s="13"/>
      <c r="J44" s="13"/>
    </row>
    <row r="45" spans="1:10" ht="16.5" hidden="1" thickBot="1" x14ac:dyDescent="0.3">
      <c r="A45" s="399"/>
      <c r="B45" s="394"/>
      <c r="H45" s="13"/>
      <c r="I45" s="13"/>
      <c r="J45" s="13"/>
    </row>
    <row r="46" spans="1:10" ht="45.95" customHeight="1" thickBot="1" x14ac:dyDescent="0.3">
      <c r="A46" s="393" t="s">
        <v>123</v>
      </c>
      <c r="B46" s="393" t="s">
        <v>124</v>
      </c>
      <c r="H46" s="13"/>
      <c r="I46" s="13"/>
      <c r="J46" s="13"/>
    </row>
    <row r="47" spans="1:10" ht="16.5" hidden="1" thickBot="1" x14ac:dyDescent="0.3">
      <c r="A47" s="394"/>
      <c r="B47" s="394"/>
      <c r="H47" s="13"/>
      <c r="I47" s="13"/>
      <c r="J47" s="13"/>
    </row>
    <row r="48" spans="1:10" x14ac:dyDescent="0.25">
      <c r="A48" s="398" t="s">
        <v>125</v>
      </c>
      <c r="B48" s="393"/>
      <c r="H48" s="13"/>
      <c r="I48" s="13"/>
      <c r="J48" s="13"/>
    </row>
    <row r="49" spans="1:10" ht="30" customHeight="1" thickBot="1" x14ac:dyDescent="0.3">
      <c r="A49" s="399"/>
      <c r="B49" s="394"/>
      <c r="H49" s="13"/>
      <c r="I49" s="13"/>
      <c r="J49" s="13"/>
    </row>
    <row r="50" spans="1:10" ht="52.5" customHeight="1" thickBot="1" x14ac:dyDescent="0.3">
      <c r="A50" s="393" t="s">
        <v>126</v>
      </c>
      <c r="B50" s="393" t="s">
        <v>127</v>
      </c>
      <c r="H50" s="13"/>
      <c r="I50" s="13"/>
      <c r="J50" s="13"/>
    </row>
    <row r="51" spans="1:10" ht="16.5" hidden="1" thickBot="1" x14ac:dyDescent="0.3">
      <c r="A51" s="394"/>
      <c r="B51" s="394"/>
      <c r="H51" s="13"/>
      <c r="I51" s="13"/>
      <c r="J51" s="13"/>
    </row>
    <row r="52" spans="1:10" ht="29.45" customHeight="1" x14ac:dyDescent="0.25">
      <c r="A52" s="398" t="s">
        <v>128</v>
      </c>
      <c r="B52" s="393"/>
      <c r="H52" s="13"/>
      <c r="I52" s="13"/>
      <c r="J52" s="13"/>
    </row>
    <row r="53" spans="1:10" ht="15.75" customHeight="1" thickBot="1" x14ac:dyDescent="0.3">
      <c r="A53" s="399"/>
      <c r="B53" s="394"/>
      <c r="H53" s="13"/>
      <c r="I53" s="13"/>
      <c r="J53" s="13"/>
    </row>
    <row r="54" spans="1:10" ht="65.45" customHeight="1" x14ac:dyDescent="0.25">
      <c r="A54" s="393" t="s">
        <v>129</v>
      </c>
      <c r="B54" s="393" t="s">
        <v>130</v>
      </c>
      <c r="H54" s="13"/>
      <c r="I54" s="13"/>
      <c r="J54" s="13"/>
    </row>
    <row r="55" spans="1:10" ht="44.45" hidden="1" customHeight="1" x14ac:dyDescent="0.25">
      <c r="A55" s="394"/>
      <c r="B55" s="394"/>
      <c r="H55" s="13"/>
      <c r="I55" s="13"/>
      <c r="J55" s="13"/>
    </row>
    <row r="56" spans="1:10" x14ac:dyDescent="0.25">
      <c r="H56" s="13"/>
      <c r="I56" s="13"/>
      <c r="J56" s="13"/>
    </row>
    <row r="57" spans="1:10" x14ac:dyDescent="0.25">
      <c r="H57" s="13"/>
      <c r="I57" s="13"/>
      <c r="J57" s="13"/>
    </row>
    <row r="58" spans="1:10" x14ac:dyDescent="0.25">
      <c r="H58" s="13"/>
      <c r="I58" s="13"/>
      <c r="J58" s="13"/>
    </row>
    <row r="59" spans="1:10" x14ac:dyDescent="0.25">
      <c r="H59" s="13"/>
      <c r="I59" s="13"/>
      <c r="J59" s="13"/>
    </row>
    <row r="60" spans="1:10" x14ac:dyDescent="0.25">
      <c r="H60" s="13"/>
      <c r="I60" s="13"/>
      <c r="J60" s="13"/>
    </row>
    <row r="61" spans="1:10" x14ac:dyDescent="0.25">
      <c r="H61" s="13"/>
      <c r="I61" s="13"/>
      <c r="J61" s="13"/>
    </row>
    <row r="62" spans="1:10" x14ac:dyDescent="0.25">
      <c r="H62" s="13"/>
      <c r="I62" s="13"/>
      <c r="J62" s="13"/>
    </row>
    <row r="63" spans="1:10" x14ac:dyDescent="0.25">
      <c r="H63" s="13"/>
      <c r="I63" s="13"/>
      <c r="J63" s="13"/>
    </row>
    <row r="64" spans="1:10" x14ac:dyDescent="0.25">
      <c r="H64" s="13"/>
      <c r="I64" s="13"/>
      <c r="J64" s="13"/>
    </row>
    <row r="65" spans="8:10" x14ac:dyDescent="0.25">
      <c r="H65" s="13"/>
      <c r="I65" s="13"/>
      <c r="J65" s="13"/>
    </row>
    <row r="66" spans="8:10" x14ac:dyDescent="0.25">
      <c r="H66" s="13"/>
      <c r="I66" s="13"/>
      <c r="J66" s="13"/>
    </row>
    <row r="67" spans="8:10" x14ac:dyDescent="0.25">
      <c r="H67" s="13"/>
      <c r="I67" s="13"/>
      <c r="J67" s="13"/>
    </row>
    <row r="68" spans="8:10" x14ac:dyDescent="0.25">
      <c r="H68" s="13"/>
      <c r="I68" s="13"/>
      <c r="J68" s="13"/>
    </row>
    <row r="69" spans="8:10" x14ac:dyDescent="0.25">
      <c r="H69" s="13"/>
      <c r="I69" s="13"/>
      <c r="J69" s="13"/>
    </row>
    <row r="70" spans="8:10" x14ac:dyDescent="0.25">
      <c r="H70" s="13"/>
      <c r="I70" s="13"/>
      <c r="J70" s="13"/>
    </row>
    <row r="71" spans="8:10" x14ac:dyDescent="0.25">
      <c r="H71" s="13"/>
      <c r="I71" s="13"/>
      <c r="J71" s="13"/>
    </row>
    <row r="72" spans="8:10" x14ac:dyDescent="0.25">
      <c r="H72" s="13"/>
      <c r="I72" s="13"/>
      <c r="J72" s="13"/>
    </row>
    <row r="73" spans="8:10" x14ac:dyDescent="0.25">
      <c r="H73" s="13"/>
      <c r="I73" s="13"/>
      <c r="J73" s="13"/>
    </row>
    <row r="74" spans="8:10" ht="15.75" customHeight="1" x14ac:dyDescent="0.25">
      <c r="H74" s="13"/>
      <c r="I74" s="13"/>
      <c r="J74" s="13"/>
    </row>
    <row r="75" spans="8:10" ht="15" customHeight="1" x14ac:dyDescent="0.25">
      <c r="H75" s="13"/>
      <c r="I75" s="13"/>
      <c r="J75" s="13"/>
    </row>
    <row r="76" spans="8:10" x14ac:dyDescent="0.25">
      <c r="H76" s="13"/>
      <c r="I76" s="13"/>
      <c r="J76" s="13"/>
    </row>
    <row r="77" spans="8:10" x14ac:dyDescent="0.25">
      <c r="H77" s="13"/>
      <c r="I77" s="13"/>
      <c r="J77" s="13"/>
    </row>
    <row r="78" spans="8:10" x14ac:dyDescent="0.25">
      <c r="H78" s="13"/>
      <c r="I78" s="13"/>
      <c r="J78" s="13"/>
    </row>
    <row r="79" spans="8:10" x14ac:dyDescent="0.25">
      <c r="H79" s="13"/>
      <c r="I79" s="13"/>
      <c r="J79" s="13"/>
    </row>
    <row r="80" spans="8:10" x14ac:dyDescent="0.25">
      <c r="H80" s="13"/>
      <c r="I80" s="13"/>
      <c r="J80" s="13"/>
    </row>
    <row r="81" spans="8:10" x14ac:dyDescent="0.25">
      <c r="H81" s="13"/>
      <c r="I81" s="13"/>
      <c r="J81" s="13"/>
    </row>
    <row r="82" spans="8:10" x14ac:dyDescent="0.25">
      <c r="H82" s="13"/>
      <c r="I82" s="13"/>
      <c r="J82" s="13"/>
    </row>
    <row r="83" spans="8:10" x14ac:dyDescent="0.25">
      <c r="H83" s="13"/>
      <c r="I83" s="13"/>
      <c r="J83" s="13"/>
    </row>
    <row r="84" spans="8:10" ht="15.75" customHeight="1" x14ac:dyDescent="0.25">
      <c r="H84" s="13"/>
      <c r="I84" s="13"/>
      <c r="J84" s="13"/>
    </row>
    <row r="85" spans="8:10" ht="15" customHeight="1" x14ac:dyDescent="0.25">
      <c r="H85" s="13"/>
      <c r="I85" s="13"/>
      <c r="J85" s="13"/>
    </row>
    <row r="86" spans="8:10" ht="65.099999999999994" customHeight="1" x14ac:dyDescent="0.25">
      <c r="H86" s="13"/>
      <c r="I86" s="13"/>
      <c r="J86" s="13"/>
    </row>
    <row r="87" spans="8:10" x14ac:dyDescent="0.25">
      <c r="H87" s="13"/>
      <c r="I87" s="13"/>
      <c r="J87" s="13"/>
    </row>
    <row r="88" spans="8:10" x14ac:dyDescent="0.25">
      <c r="H88" s="13"/>
      <c r="I88" s="13"/>
      <c r="J88" s="13"/>
    </row>
    <row r="89" spans="8:10" x14ac:dyDescent="0.25">
      <c r="H89" s="13"/>
      <c r="I89" s="13"/>
      <c r="J89" s="13"/>
    </row>
    <row r="90" spans="8:10" x14ac:dyDescent="0.25">
      <c r="H90" s="13"/>
      <c r="I90" s="13"/>
      <c r="J90" s="13"/>
    </row>
    <row r="91" spans="8:10" x14ac:dyDescent="0.25">
      <c r="H91" s="13"/>
      <c r="I91" s="13"/>
      <c r="J91" s="13"/>
    </row>
    <row r="92" spans="8:10" x14ac:dyDescent="0.25">
      <c r="H92" s="13"/>
      <c r="I92" s="13"/>
      <c r="J92" s="13"/>
    </row>
    <row r="93" spans="8:10" x14ac:dyDescent="0.25">
      <c r="H93" s="13"/>
      <c r="I93" s="13"/>
      <c r="J93" s="13"/>
    </row>
    <row r="94" spans="8:10" ht="15.75" customHeight="1" x14ac:dyDescent="0.25">
      <c r="H94" s="13"/>
      <c r="I94" s="13"/>
      <c r="J94" s="13"/>
    </row>
    <row r="95" spans="8:10" ht="15" customHeight="1" x14ac:dyDescent="0.25">
      <c r="H95" s="13"/>
      <c r="I95" s="13"/>
      <c r="J95" s="13"/>
    </row>
    <row r="96" spans="8:10" x14ac:dyDescent="0.25">
      <c r="H96" s="13"/>
      <c r="I96" s="13"/>
      <c r="J96" s="13"/>
    </row>
    <row r="97" spans="8:10" x14ac:dyDescent="0.25">
      <c r="H97" s="13"/>
      <c r="I97" s="13"/>
      <c r="J97" s="13"/>
    </row>
    <row r="98" spans="8:10" x14ac:dyDescent="0.25">
      <c r="H98" s="13"/>
      <c r="I98" s="13"/>
      <c r="J98" s="13"/>
    </row>
    <row r="99" spans="8:10" x14ac:dyDescent="0.25">
      <c r="H99" s="13"/>
      <c r="I99" s="13"/>
      <c r="J99" s="13"/>
    </row>
    <row r="100" spans="8:10" x14ac:dyDescent="0.25">
      <c r="H100" s="13"/>
      <c r="I100" s="13"/>
      <c r="J100" s="13"/>
    </row>
    <row r="101" spans="8:10" x14ac:dyDescent="0.25">
      <c r="H101" s="13"/>
      <c r="I101" s="13"/>
      <c r="J101" s="13"/>
    </row>
    <row r="102" spans="8:10" ht="15.75" customHeight="1" x14ac:dyDescent="0.25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Instruções</vt:lpstr>
      <vt:lpstr>Detalhes Plano de Aquisições</vt:lpstr>
      <vt:lpstr>Sheet1</vt:lpstr>
      <vt:lpstr>'Detalhes Plano de Aquisições'!Area_de_impressao</vt:lpstr>
      <vt:lpstr>capacitacao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Rev. Marcos T. de Almeida</dc:creator>
  <cp:lastModifiedBy>Gomes, Higor Seiberlich</cp:lastModifiedBy>
  <cp:lastPrinted>2018-05-24T18:15:21Z</cp:lastPrinted>
  <dcterms:created xsi:type="dcterms:W3CDTF">2011-03-30T14:45:37Z</dcterms:created>
  <dcterms:modified xsi:type="dcterms:W3CDTF">2018-08-23T14:47:33Z</dcterms:modified>
</cp:coreProperties>
</file>