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ORG\Desktop\SSA\"/>
    </mc:Choice>
  </mc:AlternateContent>
  <bookViews>
    <workbookView xWindow="0" yWindow="0" windowWidth="28800" windowHeight="12132" tabRatio="412" activeTab="1" xr2:uid="{00000000-000D-0000-FFFF-FFFF00000000}"/>
  </bookViews>
  <sheets>
    <sheet name="Instruções" sheetId="4" r:id="rId1"/>
    <sheet name="Detalhes Plano de Aquisições" sheetId="1" r:id="rId2"/>
    <sheet name="Sheet1" sheetId="5" state="hidden" r:id="rId3"/>
    <sheet name="Folha de Comentários" sheetId="6" r:id="rId4"/>
  </sheets>
  <definedNames>
    <definedName name="_xlnm._FilterDatabase" localSheetId="1" hidden="1">'Detalhes Plano de Aquisições'!$G$135:$H$137</definedName>
    <definedName name="_xlnm.Print_Area" localSheetId="1">'Detalhes Plano de Aquisições'!$A$1:$Q$155</definedName>
    <definedName name="capacitacao">'Detalhes Plano de Aquisições'!$E$135:$E$143</definedName>
  </definedNames>
  <calcPr calcId="171027"/>
</workbook>
</file>

<file path=xl/calcChain.xml><?xml version="1.0" encoding="utf-8"?>
<calcChain xmlns="http://schemas.openxmlformats.org/spreadsheetml/2006/main">
  <c r="G85" i="1" l="1"/>
  <c r="H73" i="1" l="1"/>
  <c r="H108" i="1" l="1"/>
  <c r="I108" i="1" s="1"/>
  <c r="H105" i="1" l="1"/>
  <c r="I105" i="1" s="1"/>
  <c r="H83" i="1" l="1"/>
  <c r="I83" i="1" s="1"/>
  <c r="H115" i="1" l="1"/>
  <c r="I115" i="1" s="1"/>
  <c r="G37" i="1"/>
  <c r="G59" i="1" l="1"/>
  <c r="G57" i="1"/>
  <c r="H96" i="1"/>
  <c r="H122" i="1"/>
  <c r="H81" i="1"/>
  <c r="I81" i="1" s="1"/>
  <c r="F99" i="1"/>
  <c r="H80" i="1"/>
  <c r="I80" i="1" s="1"/>
  <c r="H78" i="1"/>
  <c r="I78" i="1" s="1"/>
  <c r="H74" i="1"/>
  <c r="I74" i="1" s="1"/>
  <c r="I73" i="1"/>
  <c r="H72" i="1"/>
  <c r="I72" i="1" s="1"/>
  <c r="H43" i="1"/>
  <c r="I43" i="1" s="1"/>
  <c r="H21" i="1"/>
  <c r="I21" i="1" s="1"/>
  <c r="G116" i="1"/>
  <c r="G90" i="1" l="1"/>
  <c r="H25" i="1"/>
  <c r="I25" i="1" s="1"/>
  <c r="G51" i="1" l="1"/>
  <c r="G26" i="1"/>
  <c r="H135" i="1" l="1"/>
  <c r="H136" i="1" s="1"/>
  <c r="H137" i="1" s="1"/>
</calcChain>
</file>

<file path=xl/sharedStrings.xml><?xml version="1.0" encoding="utf-8"?>
<sst xmlns="http://schemas.openxmlformats.org/spreadsheetml/2006/main" count="824" uniqueCount="330">
  <si>
    <t>OBRAS</t>
  </si>
  <si>
    <t>Previsto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</si>
  <si>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</si>
  <si>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</si>
  <si>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</si>
  <si>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</si>
  <si>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</si>
  <si>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</si>
  <si>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</si>
  <si>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</si>
  <si>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</si>
  <si>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</si>
  <si>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</si>
  <si>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</si>
  <si>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</si>
  <si>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</si>
  <si>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</si>
  <si>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INFORMAÇÃO PARA PREENCHIMENTO INICIAL DO PLANO DE AQUISIÇÕES (EM CURSO E/OU ÚLTIMO APRESENTADO)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</si>
  <si>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</si>
  <si>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</si>
  <si>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</si>
  <si>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</si>
  <si>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</si>
  <si>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</si>
  <si>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</si>
  <si>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</si>
  <si>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</si>
  <si>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</si>
  <si>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</si>
  <si>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</si>
  <si>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</si>
  <si>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</si>
  <si>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Unidade Executora*</t>
  </si>
  <si>
    <t>Objeto*</t>
  </si>
  <si>
    <t>Montante Estimado 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</si>
  <si>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</si>
  <si>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</si>
  <si>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</si>
  <si>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</si>
  <si>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</si>
  <si>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</si>
  <si>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</si>
  <si>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</si>
  <si>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</si>
  <si>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</si>
  <si>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</si>
  <si>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</si>
  <si>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</si>
  <si>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</si>
  <si>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</si>
  <si>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</si>
  <si>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</si>
  <si>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</si>
  <si>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</si>
  <si>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</si>
  <si>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</si>
  <si>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</si>
  <si>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</si>
  <si>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</si>
  <si>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</si>
  <si>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</si>
  <si>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</si>
  <si>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</si>
  <si>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</si>
  <si>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</si>
  <si>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</si>
  <si>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</si>
  <si>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</si>
  <si>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</si>
  <si>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</si>
  <si>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</si>
  <si>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</si>
  <si>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</si>
  <si>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</si>
  <si>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</si>
  <si>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</si>
  <si>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</si>
  <si>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</si>
  <si>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</si>
  <si>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</si>
  <si>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</si>
  <si>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</si>
  <si>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</si>
  <si>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</si>
  <si>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</si>
  <si>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</si>
  <si>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</si>
  <si>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</si>
  <si>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*: Campos Obrigatórios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</si>
  <si>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</si>
  <si>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</si>
  <si>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</si>
  <si>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</si>
  <si>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</si>
  <si>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</si>
  <si>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</si>
  <si>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</si>
  <si>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</si>
  <si>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</si>
  <si>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</si>
  <si>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</si>
  <si>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</si>
  <si>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</si>
  <si>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</si>
  <si>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</si>
  <si>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</si>
  <si>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</si>
  <si>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</si>
  <si>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</si>
  <si>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</si>
  <si>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</si>
  <si>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</si>
  <si>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</si>
  <si>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</si>
  <si>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</si>
  <si>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</si>
  <si>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</si>
  <si>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</si>
  <si>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</si>
  <si>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</si>
  <si>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</si>
  <si>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</si>
  <si>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</si>
  <si>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</si>
  <si>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</si>
  <si>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</si>
  <si>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</si>
  <si>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</si>
  <si>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</si>
  <si>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</si>
  <si>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</si>
  <si>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</si>
  <si>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</si>
  <si>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</si>
  <si>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</si>
  <si>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</si>
  <si>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</si>
  <si>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</si>
  <si>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</si>
  <si>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</si>
  <si>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Programa Nacional de Desenvolvimento Turistico em Salvador - PRODETUR Salvador</t>
  </si>
  <si>
    <t>Contrato de Empréstimo: 3682/OC-BR</t>
  </si>
  <si>
    <t>SECULT</t>
  </si>
  <si>
    <t>269/2014</t>
  </si>
  <si>
    <t>Concorrência pública</t>
  </si>
  <si>
    <t>SECIS</t>
  </si>
  <si>
    <t>LIMPURB</t>
  </si>
  <si>
    <t>Auditoria externa</t>
  </si>
  <si>
    <t>Requalificação da orla trecho Stella Maris/Flamengo/Ipitanga</t>
  </si>
  <si>
    <t>Melhoria Urbana centro antigo Av. Sete de Setembro</t>
  </si>
  <si>
    <t>No. PEP</t>
  </si>
  <si>
    <t>No. Componente</t>
  </si>
  <si>
    <t>1.01.2.2</t>
  </si>
  <si>
    <t>1.01.4</t>
  </si>
  <si>
    <t>1.02.1.2</t>
  </si>
  <si>
    <t>Construção e restauração da Casa da História de Salvador</t>
  </si>
  <si>
    <t>1.03.1.1</t>
  </si>
  <si>
    <t>Pequenas reformas e ajustes físicos dos espaços do Centro de Atendimento ao Turista</t>
  </si>
  <si>
    <t>3.07.1.2</t>
  </si>
  <si>
    <t>3.07.1.1</t>
  </si>
  <si>
    <t>067/2015</t>
  </si>
  <si>
    <t>1.01.1</t>
  </si>
  <si>
    <t>Urbanização do Rio Vermelho</t>
  </si>
  <si>
    <t>SUCOP</t>
  </si>
  <si>
    <t>SEMAN</t>
  </si>
  <si>
    <t>2593/2014</t>
  </si>
  <si>
    <t>Concorrência pública 30/2014</t>
  </si>
  <si>
    <t>Tomada de preço 01/2015</t>
  </si>
  <si>
    <t>1.03.2.1</t>
  </si>
  <si>
    <t>1.03.3.1</t>
  </si>
  <si>
    <t>066/2015</t>
  </si>
  <si>
    <t>Concorrência pública 01/2015</t>
  </si>
  <si>
    <t>DESAL</t>
  </si>
  <si>
    <t>Requalificação do Mercado do Peixe/Rio Vermelho(Vila Caramuru)</t>
  </si>
  <si>
    <t>948/2014</t>
  </si>
  <si>
    <t>Concorrência pública 01/2014</t>
  </si>
  <si>
    <t>1.01.3</t>
  </si>
  <si>
    <t>Urbanização Orla Itapuã</t>
  </si>
  <si>
    <t>266/2014</t>
  </si>
  <si>
    <t>Concorrência pública 02/2014</t>
  </si>
  <si>
    <t>1.06.1.1</t>
  </si>
  <si>
    <t xml:space="preserve">Compra e instalação de câmeras de monitoramento para melhoria da segurança turística </t>
  </si>
  <si>
    <t>3.02.2</t>
  </si>
  <si>
    <t>Compra e instalação de equipamentos para o Centro de Atendimento ao Turista</t>
  </si>
  <si>
    <t>Convite/Pregão</t>
  </si>
  <si>
    <t>4.01</t>
  </si>
  <si>
    <t>1.01.2.1</t>
  </si>
  <si>
    <t>1.02.1.1</t>
  </si>
  <si>
    <t>1705/2013</t>
  </si>
  <si>
    <t>Projeto executivo de requalificação da orla no trecho Stella Maris/Flamengo/Ipitanga</t>
  </si>
  <si>
    <t>Estudo de viabilidade sócio-econômica e ambiental da requalificação da orla no trecho Stella Maris/Flamengo/Ipitanga</t>
  </si>
  <si>
    <t>Projeto executivo da Av. Sete de Setembro</t>
  </si>
  <si>
    <t>Estudo de viabilidade sócio-econômica e ambiental da Av. Sete de Setembro</t>
  </si>
  <si>
    <t>FMLF</t>
  </si>
  <si>
    <t>Concorrência 01/2013</t>
  </si>
  <si>
    <t>Concorrência 02/2014</t>
  </si>
  <si>
    <t>1.03.1.5</t>
  </si>
  <si>
    <t>1.03.1.2</t>
  </si>
  <si>
    <t>Elaboração de projeto museugráfico, inclusive com conteúdo do Arquivo Público Municipal</t>
  </si>
  <si>
    <t>1.03.1.3</t>
  </si>
  <si>
    <t>1.03.1.4</t>
  </si>
  <si>
    <t>Implantação do projeto museográfico - curadoria e serviços</t>
  </si>
  <si>
    <t>1.03.2.2</t>
  </si>
  <si>
    <t>1.03.2.3</t>
  </si>
  <si>
    <t>434/2015</t>
  </si>
  <si>
    <t>Inexigibilidade - Contrato 08/2015</t>
  </si>
  <si>
    <t>1.03.3.2</t>
  </si>
  <si>
    <t>Projeto Museológico(Forte São Diogo - Espaço Carybé de Artes)</t>
  </si>
  <si>
    <t>1.03.3.3</t>
  </si>
  <si>
    <t>Implantação da exposição, museografia, aquisição de equipamentos e gestão(Forte São Diogo - Espaço Carybé de Artes)</t>
  </si>
  <si>
    <t>Desenvolvimento e implantação do sistema comum de qualidade, gestão da qualidade e comercialização para a rede de museus e espaços culturais da Prefeitura de Salvador</t>
  </si>
  <si>
    <t>1.06.1.2</t>
  </si>
  <si>
    <t>Implantação da sala de monitoramento do sistema de monitoramento e vigilância municipal</t>
  </si>
  <si>
    <t>1.06.1.3</t>
  </si>
  <si>
    <t>1.07.1</t>
  </si>
  <si>
    <t>Sinalização turística e ações relacionadas que facilitem a visita turística</t>
  </si>
  <si>
    <t>1.08.1</t>
  </si>
  <si>
    <t>Desenvolvimento de Plano de ação para produtos do turismo Étnico-Afro-Brasileiro</t>
  </si>
  <si>
    <t>1.09.01</t>
  </si>
  <si>
    <t>Implantação de novos produtos e experiências para o turismo ÉTNICO-AFRO-BRASILEIRO</t>
  </si>
  <si>
    <t>1.10.1.1</t>
  </si>
  <si>
    <t>1.10.1.2</t>
  </si>
  <si>
    <t>Capacitação de empreendedores informais</t>
  </si>
  <si>
    <t>1.11.1.2</t>
  </si>
  <si>
    <t>Implantação de programa de capacitação e requalificação de mão de obra - QUALISSA</t>
  </si>
  <si>
    <t>1.12.1.2</t>
  </si>
  <si>
    <t>1.13.1.2</t>
  </si>
  <si>
    <t>1.13.1.3</t>
  </si>
  <si>
    <t>Implantação do programa de apoio técnico empresarial com base nas normas ABNT ISO  9001/2015 e PNQ</t>
  </si>
  <si>
    <t>Certificação de empresas com base nas normas ABNT ISO  9001/2015 e PNQ</t>
  </si>
  <si>
    <t>2.01</t>
  </si>
  <si>
    <t>Plano Estratégico de Marketing Turístico de Salvador</t>
  </si>
  <si>
    <t>2.02</t>
  </si>
  <si>
    <t>2.03</t>
  </si>
  <si>
    <t>3.01</t>
  </si>
  <si>
    <t>3.02.1</t>
  </si>
  <si>
    <t>Profissionais/funcionários destas entidades municipais capacitados em âmbitos específicos de planejamento e gestão turística</t>
  </si>
  <si>
    <t>Profissionais/funcionários destas entidades municipais dotados de novos equipamentos específicos de planejamento e gestão turística</t>
  </si>
  <si>
    <t>3.03.1</t>
  </si>
  <si>
    <t>3.03.2</t>
  </si>
  <si>
    <t>Implementar os planos operativos anuais de fortalecimento para desenvolver PPP´s para projetos turísticos</t>
  </si>
  <si>
    <t>3.04.1.1</t>
  </si>
  <si>
    <t>3.05</t>
  </si>
  <si>
    <t>Plano de desenvolvimento turístico sustentável das ilhas, elaborado e aprovado pela SECULT</t>
  </si>
  <si>
    <t>3.06</t>
  </si>
  <si>
    <t>Sistema interativo de comunicação com o turista, instalado</t>
  </si>
  <si>
    <t>4.02</t>
  </si>
  <si>
    <t>Campanha anual de educação voltada para o manejo de resíduos exclusivamente para a população local, turistas e empresários, realizada nas três áreas turísticas do programa</t>
  </si>
  <si>
    <t>4.03</t>
  </si>
  <si>
    <t>4.04</t>
  </si>
  <si>
    <t>4.05</t>
  </si>
  <si>
    <t>4.06</t>
  </si>
  <si>
    <t>Pregão , tomada de preços ou concorrência</t>
  </si>
  <si>
    <t>Plano de mitigação e adaptação às mudanças climáticas de Salvador, elaborado e aprovado pela SECIS</t>
  </si>
  <si>
    <t>Agendas anuais do plano de gestão costeira prioritárias para o turismo implementadas</t>
  </si>
  <si>
    <t>4.07.1.1</t>
  </si>
  <si>
    <t>Projeto de revitalização(ambiental e turística das áreas protegidas ou áreas de valor/interesse natural, através do replantio da vegetação nativa)</t>
  </si>
  <si>
    <t>4.07.1.2</t>
  </si>
  <si>
    <t>4.08</t>
  </si>
  <si>
    <t>4.09</t>
  </si>
  <si>
    <t>4.10</t>
  </si>
  <si>
    <t>Implentação de sistema de indicadores e monitoramento social e ambiental do turismo em Salvador</t>
  </si>
  <si>
    <t>Pregão, tomada de preços ou concorrência</t>
  </si>
  <si>
    <t>5.01.1.1</t>
  </si>
  <si>
    <t>Reuniões/viagens, etc. necessários para encontros UCP/BID</t>
  </si>
  <si>
    <t>5.01.1.2</t>
  </si>
  <si>
    <t>5.01.1.3</t>
  </si>
  <si>
    <t>Apoio ao gerenciamento do programa</t>
  </si>
  <si>
    <t>5.01.3.2</t>
  </si>
  <si>
    <t>5.01.3.3</t>
  </si>
  <si>
    <t>Avaliação final</t>
  </si>
  <si>
    <t>Avalição de impacto</t>
  </si>
  <si>
    <t>Avaliação ambiental estratégica(AAE)</t>
  </si>
  <si>
    <t>5.01.4</t>
  </si>
  <si>
    <t>5.01.5</t>
  </si>
  <si>
    <t>5.01.3.1</t>
  </si>
  <si>
    <t>Avaliação intermediária</t>
  </si>
  <si>
    <t>1.04.1</t>
  </si>
  <si>
    <t>5.01.2</t>
  </si>
  <si>
    <t>Desenvolvimento do plano de gestão e estudo de viabilidade (Casa da História)</t>
  </si>
  <si>
    <t>Outras ações do sistema de monitoramento e vigilância municipal (capacitação)</t>
  </si>
  <si>
    <t>Implantação ou melhoramento do sistema de gestão do programa</t>
  </si>
  <si>
    <t>Implantação do projeto museografico - equipamento (Casa da História de Salvador)</t>
  </si>
  <si>
    <t>Montante Estimado em US$</t>
  </si>
  <si>
    <t xml:space="preserve">Montante Estimado em US$ </t>
  </si>
  <si>
    <t>Elaborar planos operativos anuais de fortalecimento para desenvolver PPP´s para projetos turísticos</t>
  </si>
  <si>
    <t>Requalificação Orla Barra/Ondina</t>
  </si>
  <si>
    <t>Reparação, conservação e reforma de edificações e fiscalização do Espaço Carybé das Artes - Forte São Diogo</t>
  </si>
  <si>
    <t>Reparação, conservação e reforma de edificações e fiscalização do Espaço Pierre Vierger de Fotograria - Forte Santa Maria</t>
  </si>
  <si>
    <t>1.05.1</t>
  </si>
  <si>
    <t>Containers subterrâneos instalados nas 3 áreas turísticas do Programa</t>
  </si>
  <si>
    <t xml:space="preserve">Implantação do Plano operativo anual de marketing turístico </t>
  </si>
  <si>
    <t>Agentes de comercialização em mercados emissores capacitados em produtos turísticos de Salvador</t>
  </si>
  <si>
    <t xml:space="preserve">Observatório do Turismo: Outras ações de monitoramento </t>
  </si>
  <si>
    <t>Implantação do projeto de revitalização ambiental e turística das áreas protegidas ou áreas de valor/interesse natural, através do replantio da vegetação nativa</t>
  </si>
  <si>
    <t>Projeto Museológico(Forte Santa Maria - Espaço Pierre Vierger da Fotografia)</t>
  </si>
  <si>
    <t>Implantação da exposição, museografia, aquisição de equipamentos e gestão(Forte Santa Maria - Espaço Pierre Vierger da Fotografia)</t>
  </si>
  <si>
    <t>Concorrência Pública</t>
  </si>
  <si>
    <t>Assistência à cooperativas de material reciclável que atendam as 3 áreas turísticas</t>
  </si>
  <si>
    <t>Plano de fortalecimento municipal em planejamento e gestão turística, elaborado e aprovado pela SECULT</t>
  </si>
  <si>
    <t>Plano de gerenciamento costeiro para Salvador elaborado e aprovado pela SECIS</t>
  </si>
  <si>
    <t>SEDUR</t>
  </si>
  <si>
    <t>Regulamentos municipais para licenciameto e fiscalização ambiental elaborados e apresentados pela SEDUR para aprovação</t>
  </si>
  <si>
    <t>Elaboração de plano de capacitação e apoio a formalização dos empreendedores informais das ACTs</t>
  </si>
  <si>
    <t xml:space="preserve">Implantação de certificação de pessoas nas normas ABNT, ISO 9001/2015 e PNQ </t>
  </si>
  <si>
    <t>Imprevistos</t>
  </si>
  <si>
    <t>Sub_total</t>
  </si>
  <si>
    <t xml:space="preserve">Total </t>
  </si>
  <si>
    <t>Sub_Total</t>
  </si>
  <si>
    <t xml:space="preserve">Desenho do Programa QUALISSA baseado nas normas pessoas nas normas ABNT, ISO 9001/2015 e PNQ </t>
  </si>
  <si>
    <t>1.11.1.1/ 1.12.1.1/ 1.13.1.1</t>
  </si>
  <si>
    <t>Apoio ao gerenciamento do programa - Consultor Ambiental</t>
  </si>
  <si>
    <t>Apoio ao gerenciamento do programa - Consultor Social</t>
  </si>
  <si>
    <t>N/A</t>
  </si>
  <si>
    <t>CP</t>
  </si>
  <si>
    <t>Concorrência 003/2015</t>
  </si>
  <si>
    <t>345/2017</t>
  </si>
  <si>
    <t>5.0.1.2.1</t>
  </si>
  <si>
    <t>Supervisão de obras da Av. 7</t>
  </si>
  <si>
    <t>Supervisão de obras(exceto AV. 7)</t>
  </si>
  <si>
    <t>3.04.1.2</t>
  </si>
  <si>
    <t xml:space="preserve">Observatório do Turismo: Pesquisas satisfação  do Turismo </t>
  </si>
  <si>
    <t>Atualizado GAQUI/UCP, em 26/10/2017</t>
  </si>
  <si>
    <t>Atualizado UCP/AQUISIÇÕES_26/10/2017</t>
  </si>
  <si>
    <t>CV</t>
  </si>
  <si>
    <t>Atualizado em: 07/11/2017</t>
  </si>
  <si>
    <t>Atualização Nº: 7</t>
  </si>
  <si>
    <r>
      <t xml:space="preserve">Atualizado por: </t>
    </r>
    <r>
      <rPr>
        <sz val="11"/>
        <color rgb="FFFF0000"/>
        <rFont val="Calibri"/>
        <family val="2"/>
        <scheme val="minor"/>
      </rPr>
      <t>Gustavo Brito</t>
    </r>
  </si>
  <si>
    <r>
      <t xml:space="preserve">Método 
</t>
    </r>
    <r>
      <rPr>
        <i/>
        <sz val="11"/>
        <color theme="1"/>
        <rFont val="Calibri"/>
        <family val="2"/>
      </rPr>
      <t>(Selecionar uma das Opções)</t>
    </r>
    <r>
      <rPr>
        <sz val="11"/>
        <color theme="1"/>
        <rFont val="Calibri"/>
        <family val="2"/>
      </rPr>
      <t>*</t>
    </r>
  </si>
  <si>
    <r>
      <t xml:space="preserve">Praias turísticas na </t>
    </r>
    <r>
      <rPr>
        <b/>
        <sz val="11"/>
        <color theme="1"/>
        <rFont val="Calibri"/>
        <family val="2"/>
        <scheme val="minor"/>
      </rPr>
      <t>Costa Atlântica Norte</t>
    </r>
    <r>
      <rPr>
        <sz val="11"/>
        <color theme="1"/>
        <rFont val="Calibri"/>
        <family val="2"/>
        <scheme val="minor"/>
      </rPr>
      <t xml:space="preserve"> com certificação ambiental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</si>
</sst>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_-* #,##0.00_-;\-* #,##0.00_-;_-* &quot;-&quot;??_-;_-@_-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6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165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0" fillId="0" borderId="0" xfId="0" applyFill="1"/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30" fillId="0" borderId="0" xfId="0" applyNumberFormat="1" applyFont="1"/>
    <xf numFmtId="10" fontId="30" fillId="0" borderId="0" xfId="0" applyNumberFormat="1" applyFont="1"/>
    <xf numFmtId="0" fontId="30" fillId="0" borderId="0" xfId="0" applyFont="1" applyAlignment="1"/>
    <xf numFmtId="0" fontId="31" fillId="0" borderId="0" xfId="0" applyFont="1" applyAlignment="1">
      <alignment vertical="center"/>
    </xf>
    <xf numFmtId="4" fontId="30" fillId="0" borderId="0" xfId="0" applyNumberFormat="1" applyFont="1" applyAlignment="1"/>
    <xf numFmtId="10" fontId="30" fillId="0" borderId="0" xfId="0" applyNumberFormat="1" applyFont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vertical="center" wrapText="1"/>
    </xf>
    <xf numFmtId="0" fontId="32" fillId="0" borderId="0" xfId="38" applyFont="1"/>
    <xf numFmtId="0" fontId="33" fillId="0" borderId="0" xfId="38" applyFont="1" applyFill="1" applyBorder="1" applyAlignment="1">
      <alignment horizontal="left" vertical="center" wrapText="1"/>
    </xf>
    <xf numFmtId="0" fontId="32" fillId="0" borderId="26" xfId="38" applyFont="1" applyBorder="1"/>
    <xf numFmtId="0" fontId="30" fillId="0" borderId="26" xfId="0" applyFont="1" applyBorder="1"/>
    <xf numFmtId="0" fontId="0" fillId="0" borderId="0" xfId="0"/>
    <xf numFmtId="0" fontId="21" fillId="0" borderId="0" xfId="44" applyFont="1" applyFill="1" applyBorder="1" applyAlignment="1">
      <alignment horizontal="left" vertical="center" wrapText="1"/>
    </xf>
    <xf numFmtId="0" fontId="21" fillId="0" borderId="21" xfId="44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2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28" fillId="0" borderId="10" xfId="1" applyFont="1" applyFill="1" applyBorder="1" applyAlignment="1">
      <alignment vertical="center" wrapText="1"/>
    </xf>
    <xf numFmtId="0" fontId="23" fillId="0" borderId="0" xfId="0" applyFont="1"/>
    <xf numFmtId="0" fontId="29" fillId="27" borderId="31" xfId="44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9" fillId="27" borderId="23" xfId="44" applyFont="1" applyFill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7" fillId="27" borderId="30" xfId="0" applyFont="1" applyFill="1" applyBorder="1" applyAlignment="1">
      <alignment horizontal="center" vertical="center"/>
    </xf>
    <xf numFmtId="0" fontId="29" fillId="27" borderId="24" xfId="44" applyFont="1" applyFill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9" fillId="27" borderId="17" xfId="44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8" fillId="0" borderId="13" xfId="1" applyFont="1" applyFill="1" applyBorder="1" applyAlignment="1">
      <alignment vertical="center" wrapText="1"/>
    </xf>
    <xf numFmtId="0" fontId="28" fillId="0" borderId="14" xfId="1" applyFont="1" applyFill="1" applyBorder="1" applyAlignment="1">
      <alignment vertical="center" wrapText="1"/>
    </xf>
    <xf numFmtId="0" fontId="28" fillId="0" borderId="15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8" fillId="0" borderId="15" xfId="1" applyFont="1" applyFill="1" applyBorder="1" applyAlignment="1">
      <alignment vertical="center" wrapText="1"/>
    </xf>
    <xf numFmtId="0" fontId="28" fillId="0" borderId="29" xfId="1" applyFont="1" applyFill="1" applyBorder="1" applyAlignment="1">
      <alignment vertical="center" wrapText="1"/>
    </xf>
    <xf numFmtId="0" fontId="27" fillId="26" borderId="34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7" fillId="27" borderId="31" xfId="0" applyFont="1" applyFill="1" applyBorder="1" applyAlignment="1">
      <alignment horizontal="center" vertical="center"/>
    </xf>
    <xf numFmtId="0" fontId="27" fillId="27" borderId="24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left" vertical="center" wrapText="1"/>
    </xf>
    <xf numFmtId="0" fontId="27" fillId="27" borderId="24" xfId="0" applyFont="1" applyFill="1" applyBorder="1" applyAlignment="1">
      <alignment horizontal="left" vertical="center" wrapText="1"/>
    </xf>
    <xf numFmtId="0" fontId="27" fillId="27" borderId="25" xfId="0" applyFont="1" applyFill="1" applyBorder="1" applyAlignment="1">
      <alignment horizontal="left" vertical="center" wrapText="1"/>
    </xf>
    <xf numFmtId="0" fontId="27" fillId="27" borderId="19" xfId="0" applyFont="1" applyFill="1" applyBorder="1" applyAlignment="1">
      <alignment horizontal="center" vertical="center"/>
    </xf>
    <xf numFmtId="0" fontId="27" fillId="27" borderId="18" xfId="0" applyFont="1" applyFill="1" applyBorder="1" applyAlignment="1">
      <alignment horizontal="center" vertical="center"/>
    </xf>
    <xf numFmtId="0" fontId="27" fillId="27" borderId="29" xfId="0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justify" vertical="center" wrapText="1"/>
    </xf>
    <xf numFmtId="0" fontId="31" fillId="0" borderId="36" xfId="0" applyFont="1" applyBorder="1" applyAlignment="1">
      <alignment horizontal="justify" vertical="center" wrapText="1"/>
    </xf>
    <xf numFmtId="0" fontId="30" fillId="0" borderId="35" xfId="0" applyFont="1" applyBorder="1" applyAlignment="1">
      <alignment horizontal="justify" vertical="center" wrapText="1"/>
    </xf>
    <xf numFmtId="0" fontId="30" fillId="0" borderId="36" xfId="0" applyFont="1" applyBorder="1" applyAlignment="1">
      <alignment horizontal="justify" vertical="center" wrapText="1"/>
    </xf>
    <xf numFmtId="0" fontId="33" fillId="0" borderId="0" xfId="38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9" fillId="0" borderId="0" xfId="0" applyFont="1"/>
    <xf numFmtId="0" fontId="40" fillId="0" borderId="0" xfId="0" applyFont="1" applyAlignment="1">
      <alignment horizontal="justify" vertical="center"/>
    </xf>
    <xf numFmtId="4" fontId="39" fillId="0" borderId="0" xfId="0" applyNumberFormat="1" applyFont="1"/>
    <xf numFmtId="10" fontId="39" fillId="0" borderId="0" xfId="0" applyNumberFormat="1" applyFont="1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justify" vertical="center"/>
    </xf>
    <xf numFmtId="0" fontId="43" fillId="0" borderId="0" xfId="0" applyFont="1" applyAlignment="1">
      <alignment horizontal="left" vertical="center"/>
    </xf>
    <xf numFmtId="0" fontId="44" fillId="0" borderId="28" xfId="38" applyFont="1" applyFill="1" applyBorder="1" applyAlignment="1">
      <alignment horizontal="left" vertical="center" wrapText="1"/>
    </xf>
    <xf numFmtId="0" fontId="44" fillId="0" borderId="0" xfId="38" applyFont="1" applyFill="1" applyBorder="1" applyAlignment="1">
      <alignment horizontal="left" vertical="center" wrapText="1"/>
    </xf>
    <xf numFmtId="0" fontId="45" fillId="0" borderId="0" xfId="38" applyFont="1"/>
    <xf numFmtId="0" fontId="44" fillId="0" borderId="0" xfId="38" applyFont="1" applyFill="1" applyBorder="1" applyAlignment="1">
      <alignment horizontal="left" vertical="center" wrapText="1"/>
    </xf>
    <xf numFmtId="4" fontId="44" fillId="0" borderId="0" xfId="38" applyNumberFormat="1" applyFont="1" applyFill="1" applyBorder="1" applyAlignment="1">
      <alignment horizontal="left" vertical="center" wrapText="1"/>
    </xf>
    <xf numFmtId="0" fontId="46" fillId="28" borderId="11" xfId="0" applyFont="1" applyFill="1" applyBorder="1"/>
    <xf numFmtId="0" fontId="47" fillId="24" borderId="27" xfId="38" applyFont="1" applyFill="1" applyBorder="1" applyAlignment="1">
      <alignment vertical="center" wrapText="1"/>
    </xf>
    <xf numFmtId="0" fontId="47" fillId="24" borderId="42" xfId="38" applyFont="1" applyFill="1" applyBorder="1" applyAlignment="1">
      <alignment vertical="center" wrapText="1"/>
    </xf>
    <xf numFmtId="0" fontId="47" fillId="24" borderId="43" xfId="38" applyFont="1" applyFill="1" applyBorder="1" applyAlignment="1">
      <alignment vertical="center" wrapText="1"/>
    </xf>
    <xf numFmtId="0" fontId="48" fillId="0" borderId="0" xfId="38" applyFont="1" applyFill="1" applyBorder="1" applyAlignment="1">
      <alignment vertical="center" wrapText="1"/>
    </xf>
    <xf numFmtId="0" fontId="49" fillId="24" borderId="16" xfId="38" applyFont="1" applyFill="1" applyBorder="1" applyAlignment="1">
      <alignment horizontal="center" vertical="center" wrapText="1"/>
    </xf>
    <xf numFmtId="0" fontId="49" fillId="24" borderId="10" xfId="38" applyFont="1" applyFill="1" applyBorder="1" applyAlignment="1">
      <alignment horizontal="center" vertical="center" wrapText="1"/>
    </xf>
    <xf numFmtId="0" fontId="49" fillId="24" borderId="19" xfId="38" applyFont="1" applyFill="1" applyBorder="1" applyAlignment="1">
      <alignment horizontal="center" vertical="center" wrapText="1"/>
    </xf>
    <xf numFmtId="0" fontId="49" fillId="24" borderId="10" xfId="38" applyFont="1" applyFill="1" applyBorder="1" applyAlignment="1">
      <alignment horizontal="center" vertical="center"/>
    </xf>
    <xf numFmtId="0" fontId="52" fillId="24" borderId="10" xfId="38" applyFont="1" applyFill="1" applyBorder="1" applyAlignment="1">
      <alignment horizontal="center" vertical="center" wrapText="1"/>
    </xf>
    <xf numFmtId="0" fontId="49" fillId="24" borderId="22" xfId="38" applyFont="1" applyFill="1" applyBorder="1" applyAlignment="1">
      <alignment horizontal="center" vertical="center" wrapText="1"/>
    </xf>
    <xf numFmtId="0" fontId="49" fillId="24" borderId="14" xfId="38" applyFont="1" applyFill="1" applyBorder="1" applyAlignment="1">
      <alignment horizontal="center" vertical="center" wrapText="1"/>
    </xf>
    <xf numFmtId="0" fontId="45" fillId="0" borderId="0" xfId="38" applyFont="1" applyFill="1" applyBorder="1"/>
    <xf numFmtId="0" fontId="49" fillId="24" borderId="17" xfId="38" applyFont="1" applyFill="1" applyBorder="1" applyAlignment="1">
      <alignment horizontal="center" vertical="center" wrapText="1"/>
    </xf>
    <xf numFmtId="0" fontId="49" fillId="24" borderId="47" xfId="38" applyFont="1" applyFill="1" applyBorder="1" applyAlignment="1">
      <alignment horizontal="center" vertical="center" wrapText="1"/>
    </xf>
    <xf numFmtId="0" fontId="49" fillId="24" borderId="53" xfId="38" applyFont="1" applyFill="1" applyBorder="1" applyAlignment="1">
      <alignment horizontal="center" vertical="center" wrapText="1"/>
    </xf>
    <xf numFmtId="4" fontId="49" fillId="24" borderId="47" xfId="38" applyNumberFormat="1" applyFont="1" applyFill="1" applyBorder="1" applyAlignment="1">
      <alignment horizontal="center" vertical="center" wrapText="1"/>
    </xf>
    <xf numFmtId="10" fontId="49" fillId="24" borderId="47" xfId="38" applyNumberFormat="1" applyFont="1" applyFill="1" applyBorder="1" applyAlignment="1">
      <alignment horizontal="center" vertical="center" wrapText="1"/>
    </xf>
    <xf numFmtId="0" fontId="52" fillId="24" borderId="47" xfId="38" applyFont="1" applyFill="1" applyBorder="1" applyAlignment="1">
      <alignment horizontal="center" vertical="center" wrapText="1"/>
    </xf>
    <xf numFmtId="0" fontId="49" fillId="24" borderId="47" xfId="38" applyFont="1" applyFill="1" applyBorder="1" applyAlignment="1">
      <alignment horizontal="center" vertical="center" wrapText="1"/>
    </xf>
    <xf numFmtId="0" fontId="49" fillId="24" borderId="48" xfId="38" applyFont="1" applyFill="1" applyBorder="1" applyAlignment="1">
      <alignment horizontal="center" vertical="center" wrapText="1"/>
    </xf>
    <xf numFmtId="0" fontId="49" fillId="24" borderId="15" xfId="38" applyFont="1" applyFill="1" applyBorder="1" applyAlignment="1">
      <alignment horizontal="center" vertical="center" wrapText="1"/>
    </xf>
    <xf numFmtId="0" fontId="53" fillId="0" borderId="46" xfId="0" applyFont="1" applyFill="1" applyBorder="1"/>
    <xf numFmtId="0" fontId="53" fillId="0" borderId="29" xfId="38" applyFont="1" applyFill="1" applyBorder="1" applyAlignment="1">
      <alignment vertical="center" wrapText="1"/>
    </xf>
    <xf numFmtId="0" fontId="53" fillId="0" borderId="29" xfId="38" applyFont="1" applyFill="1" applyBorder="1" applyAlignment="1">
      <alignment horizontal="center" vertical="center" wrapText="1"/>
    </xf>
    <xf numFmtId="4" fontId="53" fillId="0" borderId="29" xfId="38" applyNumberFormat="1" applyFont="1" applyFill="1" applyBorder="1" applyAlignment="1">
      <alignment vertical="center" wrapText="1"/>
    </xf>
    <xf numFmtId="9" fontId="53" fillId="0" borderId="29" xfId="38" applyNumberFormat="1" applyFont="1" applyFill="1" applyBorder="1" applyAlignment="1">
      <alignment horizontal="center" vertical="center" wrapText="1"/>
    </xf>
    <xf numFmtId="0" fontId="53" fillId="0" borderId="29" xfId="38" applyFont="1" applyFill="1" applyBorder="1" applyAlignment="1">
      <alignment horizontal="left" vertical="center" wrapText="1"/>
    </xf>
    <xf numFmtId="14" fontId="53" fillId="0" borderId="29" xfId="38" applyNumberFormat="1" applyFont="1" applyFill="1" applyBorder="1" applyAlignment="1">
      <alignment vertical="center" wrapText="1"/>
    </xf>
    <xf numFmtId="0" fontId="53" fillId="0" borderId="33" xfId="38" applyFont="1" applyFill="1" applyBorder="1" applyAlignment="1">
      <alignment vertical="center" wrapText="1"/>
    </xf>
    <xf numFmtId="0" fontId="53" fillId="0" borderId="16" xfId="0" applyFont="1" applyFill="1" applyBorder="1"/>
    <xf numFmtId="0" fontId="53" fillId="0" borderId="10" xfId="38" applyFont="1" applyFill="1" applyBorder="1" applyAlignment="1">
      <alignment vertical="center" wrapText="1"/>
    </xf>
    <xf numFmtId="0" fontId="53" fillId="0" borderId="10" xfId="38" applyFont="1" applyFill="1" applyBorder="1" applyAlignment="1">
      <alignment horizontal="center" vertical="center" wrapText="1"/>
    </xf>
    <xf numFmtId="4" fontId="53" fillId="0" borderId="10" xfId="38" applyNumberFormat="1" applyFont="1" applyFill="1" applyBorder="1" applyAlignment="1">
      <alignment vertical="center" wrapText="1"/>
    </xf>
    <xf numFmtId="9" fontId="53" fillId="0" borderId="10" xfId="38" applyNumberFormat="1" applyFont="1" applyFill="1" applyBorder="1" applyAlignment="1">
      <alignment horizontal="center" vertical="center" wrapText="1"/>
    </xf>
    <xf numFmtId="17" fontId="53" fillId="0" borderId="10" xfId="38" applyNumberFormat="1" applyFont="1" applyFill="1" applyBorder="1" applyAlignment="1">
      <alignment horizontal="left" vertical="center" wrapText="1"/>
    </xf>
    <xf numFmtId="0" fontId="53" fillId="0" borderId="14" xfId="38" applyFont="1" applyFill="1" applyBorder="1" applyAlignment="1">
      <alignment vertical="center" wrapText="1"/>
    </xf>
    <xf numFmtId="0" fontId="53" fillId="0" borderId="10" xfId="38" applyFont="1" applyFill="1" applyBorder="1" applyAlignment="1">
      <alignment horizontal="left" vertical="center" wrapText="1"/>
    </xf>
    <xf numFmtId="14" fontId="53" fillId="0" borderId="10" xfId="38" applyNumberFormat="1" applyFont="1" applyFill="1" applyBorder="1" applyAlignment="1">
      <alignment vertical="center" wrapText="1"/>
    </xf>
    <xf numFmtId="0" fontId="54" fillId="0" borderId="16" xfId="0" applyFont="1" applyFill="1" applyBorder="1"/>
    <xf numFmtId="0" fontId="54" fillId="29" borderId="17" xfId="0" applyFont="1" applyFill="1" applyBorder="1"/>
    <xf numFmtId="0" fontId="53" fillId="29" borderId="47" xfId="38" applyFont="1" applyFill="1" applyBorder="1" applyAlignment="1">
      <alignment vertical="center" wrapText="1"/>
    </xf>
    <xf numFmtId="0" fontId="53" fillId="29" borderId="47" xfId="38" applyFont="1" applyFill="1" applyBorder="1" applyAlignment="1">
      <alignment horizontal="center" vertical="center" wrapText="1"/>
    </xf>
    <xf numFmtId="4" fontId="53" fillId="29" borderId="47" xfId="38" applyNumberFormat="1" applyFont="1" applyFill="1" applyBorder="1" applyAlignment="1">
      <alignment vertical="center" wrapText="1"/>
    </xf>
    <xf numFmtId="9" fontId="53" fillId="29" borderId="47" xfId="38" applyNumberFormat="1" applyFont="1" applyFill="1" applyBorder="1" applyAlignment="1">
      <alignment horizontal="center" vertical="center" wrapText="1"/>
    </xf>
    <xf numFmtId="9" fontId="53" fillId="0" borderId="47" xfId="38" applyNumberFormat="1" applyFont="1" applyFill="1" applyBorder="1" applyAlignment="1">
      <alignment horizontal="center" vertical="center" wrapText="1"/>
    </xf>
    <xf numFmtId="0" fontId="53" fillId="0" borderId="47" xfId="38" applyFont="1" applyFill="1" applyBorder="1" applyAlignment="1">
      <alignment horizontal="center" vertical="center" wrapText="1"/>
    </xf>
    <xf numFmtId="0" fontId="53" fillId="0" borderId="47" xfId="38" applyFont="1" applyFill="1" applyBorder="1" applyAlignment="1">
      <alignment vertical="center" wrapText="1"/>
    </xf>
    <xf numFmtId="17" fontId="53" fillId="0" borderId="47" xfId="38" applyNumberFormat="1" applyFont="1" applyFill="1" applyBorder="1" applyAlignment="1">
      <alignment horizontal="left" vertical="center" wrapText="1"/>
    </xf>
    <xf numFmtId="0" fontId="53" fillId="29" borderId="15" xfId="38" applyFont="1" applyFill="1" applyBorder="1" applyAlignment="1">
      <alignment vertical="center" wrapText="1"/>
    </xf>
    <xf numFmtId="0" fontId="39" fillId="0" borderId="0" xfId="0" applyFont="1" applyFill="1"/>
    <xf numFmtId="0" fontId="55" fillId="0" borderId="0" xfId="38" applyFont="1" applyFill="1" applyBorder="1" applyAlignment="1">
      <alignment vertical="center" wrapText="1"/>
    </xf>
    <xf numFmtId="0" fontId="44" fillId="0" borderId="25" xfId="38" applyFont="1" applyFill="1" applyBorder="1" applyAlignment="1">
      <alignment vertical="center" wrapText="1"/>
    </xf>
    <xf numFmtId="4" fontId="44" fillId="0" borderId="50" xfId="38" applyNumberFormat="1" applyFont="1" applyFill="1" applyBorder="1" applyAlignment="1">
      <alignment vertical="center" wrapText="1"/>
    </xf>
    <xf numFmtId="10" fontId="55" fillId="0" borderId="0" xfId="38" applyNumberFormat="1" applyFont="1" applyFill="1" applyBorder="1" applyAlignment="1">
      <alignment vertical="center" wrapText="1"/>
    </xf>
    <xf numFmtId="0" fontId="47" fillId="24" borderId="27" xfId="38" applyFont="1" applyFill="1" applyBorder="1" applyAlignment="1">
      <alignment horizontal="left" vertical="center" wrapText="1"/>
    </xf>
    <xf numFmtId="0" fontId="47" fillId="24" borderId="42" xfId="38" applyFont="1" applyFill="1" applyBorder="1" applyAlignment="1">
      <alignment horizontal="left" vertical="center" wrapText="1"/>
    </xf>
    <xf numFmtId="0" fontId="47" fillId="24" borderId="43" xfId="38" applyFont="1" applyFill="1" applyBorder="1" applyAlignment="1">
      <alignment horizontal="left" vertical="center" wrapText="1"/>
    </xf>
    <xf numFmtId="0" fontId="56" fillId="24" borderId="16" xfId="38" applyFont="1" applyFill="1" applyBorder="1" applyAlignment="1">
      <alignment horizontal="center" vertical="center" wrapText="1"/>
    </xf>
    <xf numFmtId="0" fontId="56" fillId="24" borderId="10" xfId="38" applyFont="1" applyFill="1" applyBorder="1" applyAlignment="1">
      <alignment horizontal="center" vertical="center" wrapText="1"/>
    </xf>
    <xf numFmtId="0" fontId="56" fillId="24" borderId="19" xfId="38" applyFont="1" applyFill="1" applyBorder="1" applyAlignment="1">
      <alignment horizontal="center" vertical="center" wrapText="1"/>
    </xf>
    <xf numFmtId="0" fontId="56" fillId="24" borderId="10" xfId="38" applyFont="1" applyFill="1" applyBorder="1" applyAlignment="1">
      <alignment horizontal="center" vertical="center"/>
    </xf>
    <xf numFmtId="0" fontId="56" fillId="24" borderId="14" xfId="38" applyFont="1" applyFill="1" applyBorder="1" applyAlignment="1">
      <alignment horizontal="center" vertical="center" wrapText="1"/>
    </xf>
    <xf numFmtId="0" fontId="56" fillId="24" borderId="17" xfId="38" applyFont="1" applyFill="1" applyBorder="1" applyAlignment="1">
      <alignment horizontal="center" vertical="center" wrapText="1"/>
    </xf>
    <xf numFmtId="0" fontId="56" fillId="24" borderId="47" xfId="38" applyFont="1" applyFill="1" applyBorder="1" applyAlignment="1">
      <alignment horizontal="center" vertical="center" wrapText="1"/>
    </xf>
    <xf numFmtId="0" fontId="56" fillId="24" borderId="53" xfId="38" applyFont="1" applyFill="1" applyBorder="1" applyAlignment="1">
      <alignment horizontal="center" vertical="center" wrapText="1"/>
    </xf>
    <xf numFmtId="4" fontId="56" fillId="24" borderId="47" xfId="38" applyNumberFormat="1" applyFont="1" applyFill="1" applyBorder="1" applyAlignment="1">
      <alignment horizontal="center" vertical="center" wrapText="1"/>
    </xf>
    <xf numFmtId="10" fontId="56" fillId="24" borderId="47" xfId="38" applyNumberFormat="1" applyFont="1" applyFill="1" applyBorder="1" applyAlignment="1">
      <alignment horizontal="center" vertical="center" wrapText="1"/>
    </xf>
    <xf numFmtId="0" fontId="56" fillId="24" borderId="47" xfId="38" applyFont="1" applyFill="1" applyBorder="1" applyAlignment="1">
      <alignment horizontal="center" vertical="center" wrapText="1"/>
    </xf>
    <xf numFmtId="0" fontId="56" fillId="24" borderId="15" xfId="38" applyFont="1" applyFill="1" applyBorder="1" applyAlignment="1">
      <alignment horizontal="center" vertical="center" wrapText="1"/>
    </xf>
    <xf numFmtId="0" fontId="45" fillId="0" borderId="0" xfId="38" applyFont="1" applyFill="1"/>
    <xf numFmtId="0" fontId="54" fillId="0" borderId="46" xfId="0" applyFont="1" applyFill="1" applyBorder="1" applyAlignment="1">
      <alignment wrapText="1"/>
    </xf>
    <xf numFmtId="4" fontId="53" fillId="29" borderId="29" xfId="38" applyNumberFormat="1" applyFont="1" applyFill="1" applyBorder="1" applyAlignment="1">
      <alignment vertical="center" wrapText="1"/>
    </xf>
    <xf numFmtId="17" fontId="53" fillId="0" borderId="29" xfId="38" applyNumberFormat="1" applyFont="1" applyFill="1" applyBorder="1" applyAlignment="1">
      <alignment horizontal="left" vertical="center" wrapText="1"/>
    </xf>
    <xf numFmtId="0" fontId="54" fillId="29" borderId="16" xfId="0" applyFont="1" applyFill="1" applyBorder="1"/>
    <xf numFmtId="0" fontId="53" fillId="29" borderId="10" xfId="38" applyFont="1" applyFill="1" applyBorder="1" applyAlignment="1">
      <alignment vertical="center" wrapText="1"/>
    </xf>
    <xf numFmtId="4" fontId="53" fillId="29" borderId="10" xfId="38" applyNumberFormat="1" applyFont="1" applyFill="1" applyBorder="1" applyAlignment="1">
      <alignment vertical="center" wrapText="1"/>
    </xf>
    <xf numFmtId="9" fontId="53" fillId="29" borderId="10" xfId="38" applyNumberFormat="1" applyFont="1" applyFill="1" applyBorder="1" applyAlignment="1">
      <alignment horizontal="center" vertical="center" wrapText="1"/>
    </xf>
    <xf numFmtId="0" fontId="53" fillId="29" borderId="14" xfId="38" applyFont="1" applyFill="1" applyBorder="1" applyAlignment="1">
      <alignment vertical="center" wrapText="1"/>
    </xf>
    <xf numFmtId="0" fontId="54" fillId="0" borderId="17" xfId="0" applyFont="1" applyFill="1" applyBorder="1"/>
    <xf numFmtId="4" fontId="53" fillId="0" borderId="47" xfId="38" applyNumberFormat="1" applyFont="1" applyFill="1" applyBorder="1" applyAlignment="1">
      <alignment vertical="center" wrapText="1"/>
    </xf>
    <xf numFmtId="0" fontId="53" fillId="0" borderId="15" xfId="38" applyFont="1" applyFill="1" applyBorder="1" applyAlignment="1">
      <alignment vertical="center" wrapText="1"/>
    </xf>
    <xf numFmtId="0" fontId="54" fillId="29" borderId="46" xfId="0" applyFont="1" applyFill="1" applyBorder="1"/>
    <xf numFmtId="0" fontId="53" fillId="29" borderId="29" xfId="38" applyFont="1" applyFill="1" applyBorder="1" applyAlignment="1">
      <alignment vertical="center" wrapText="1"/>
    </xf>
    <xf numFmtId="9" fontId="53" fillId="29" borderId="29" xfId="38" applyNumberFormat="1" applyFont="1" applyFill="1" applyBorder="1" applyAlignment="1">
      <alignment horizontal="center" vertical="center" wrapText="1"/>
    </xf>
    <xf numFmtId="0" fontId="53" fillId="29" borderId="33" xfId="38" applyFont="1" applyFill="1" applyBorder="1" applyAlignment="1">
      <alignment vertical="center" wrapText="1"/>
    </xf>
    <xf numFmtId="0" fontId="39" fillId="0" borderId="0" xfId="0" applyFont="1" applyFill="1" applyAlignment="1">
      <alignment wrapText="1"/>
    </xf>
    <xf numFmtId="0" fontId="57" fillId="0" borderId="10" xfId="38" applyFont="1" applyFill="1" applyBorder="1" applyAlignment="1">
      <alignment vertical="center" wrapText="1"/>
    </xf>
    <xf numFmtId="0" fontId="58" fillId="0" borderId="0" xfId="0" applyFont="1" applyFill="1"/>
    <xf numFmtId="10" fontId="53" fillId="29" borderId="10" xfId="38" applyNumberFormat="1" applyFont="1" applyFill="1" applyBorder="1" applyAlignment="1">
      <alignment horizontal="center" vertical="center" wrapText="1"/>
    </xf>
    <xf numFmtId="10" fontId="53" fillId="0" borderId="10" xfId="38" applyNumberFormat="1" applyFont="1" applyFill="1" applyBorder="1" applyAlignment="1">
      <alignment horizontal="center" vertical="center" wrapText="1"/>
    </xf>
    <xf numFmtId="10" fontId="53" fillId="29" borderId="47" xfId="38" applyNumberFormat="1" applyFont="1" applyFill="1" applyBorder="1" applyAlignment="1">
      <alignment horizontal="center" vertical="center" wrapText="1"/>
    </xf>
    <xf numFmtId="10" fontId="53" fillId="0" borderId="47" xfId="38" applyNumberFormat="1" applyFont="1" applyFill="1" applyBorder="1" applyAlignment="1">
      <alignment horizontal="center" vertical="center" wrapText="1"/>
    </xf>
    <xf numFmtId="0" fontId="53" fillId="0" borderId="47" xfId="38" applyFont="1" applyFill="1" applyBorder="1" applyAlignment="1">
      <alignment horizontal="left" vertical="center" wrapText="1"/>
    </xf>
    <xf numFmtId="0" fontId="44" fillId="0" borderId="54" xfId="38" applyFont="1" applyFill="1" applyBorder="1" applyAlignment="1">
      <alignment vertical="center" wrapText="1"/>
    </xf>
    <xf numFmtId="4" fontId="55" fillId="0" borderId="36" xfId="38" applyNumberFormat="1" applyFont="1" applyFill="1" applyBorder="1" applyAlignment="1">
      <alignment vertical="center" wrapText="1"/>
    </xf>
    <xf numFmtId="0" fontId="56" fillId="24" borderId="20" xfId="38" applyFont="1" applyFill="1" applyBorder="1" applyAlignment="1">
      <alignment horizontal="center" vertical="center" wrapText="1"/>
    </xf>
    <xf numFmtId="0" fontId="56" fillId="24" borderId="38" xfId="38" applyFont="1" applyFill="1" applyBorder="1" applyAlignment="1">
      <alignment horizontal="center" vertical="center" wrapText="1"/>
    </xf>
    <xf numFmtId="0" fontId="56" fillId="24" borderId="55" xfId="38" applyFont="1" applyFill="1" applyBorder="1" applyAlignment="1">
      <alignment horizontal="center" vertical="center" wrapText="1"/>
    </xf>
    <xf numFmtId="0" fontId="56" fillId="24" borderId="56" xfId="38" applyFont="1" applyFill="1" applyBorder="1" applyAlignment="1">
      <alignment horizontal="center" vertical="center" wrapText="1"/>
    </xf>
    <xf numFmtId="0" fontId="53" fillId="29" borderId="46" xfId="0" applyFont="1" applyFill="1" applyBorder="1"/>
    <xf numFmtId="0" fontId="53" fillId="29" borderId="29" xfId="38" applyFont="1" applyFill="1" applyBorder="1" applyAlignment="1">
      <alignment horizontal="center" vertical="center" wrapText="1"/>
    </xf>
    <xf numFmtId="9" fontId="53" fillId="29" borderId="29" xfId="47" applyNumberFormat="1" applyFont="1" applyFill="1" applyBorder="1" applyAlignment="1">
      <alignment horizontal="center" vertical="center" wrapText="1"/>
    </xf>
    <xf numFmtId="1" fontId="53" fillId="0" borderId="29" xfId="38" applyNumberFormat="1" applyFont="1" applyFill="1" applyBorder="1" applyAlignment="1">
      <alignment horizontal="center" vertical="center" wrapText="1"/>
    </xf>
    <xf numFmtId="0" fontId="53" fillId="29" borderId="10" xfId="38" applyFont="1" applyFill="1" applyBorder="1" applyAlignment="1">
      <alignment horizontal="center" vertical="center" wrapText="1"/>
    </xf>
    <xf numFmtId="9" fontId="53" fillId="29" borderId="10" xfId="47" applyNumberFormat="1" applyFont="1" applyFill="1" applyBorder="1" applyAlignment="1">
      <alignment horizontal="center" vertical="center" wrapText="1"/>
    </xf>
    <xf numFmtId="1" fontId="53" fillId="0" borderId="10" xfId="38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wrapText="1"/>
    </xf>
    <xf numFmtId="4" fontId="53" fillId="29" borderId="10" xfId="46" applyNumberFormat="1" applyFont="1" applyFill="1" applyBorder="1" applyAlignment="1">
      <alignment vertical="center" wrapText="1"/>
    </xf>
    <xf numFmtId="9" fontId="54" fillId="29" borderId="10" xfId="47" applyNumberFormat="1" applyFont="1" applyFill="1" applyBorder="1" applyAlignment="1">
      <alignment horizontal="center" vertical="center"/>
    </xf>
    <xf numFmtId="9" fontId="54" fillId="0" borderId="10" xfId="47" applyNumberFormat="1" applyFont="1" applyFill="1" applyBorder="1" applyAlignment="1">
      <alignment horizontal="center" vertical="center"/>
    </xf>
    <xf numFmtId="4" fontId="53" fillId="29" borderId="10" xfId="46" applyNumberFormat="1" applyFont="1" applyFill="1" applyBorder="1" applyAlignment="1">
      <alignment horizontal="right" vertical="center" wrapText="1"/>
    </xf>
    <xf numFmtId="0" fontId="53" fillId="29" borderId="22" xfId="38" applyFont="1" applyFill="1" applyBorder="1" applyAlignment="1">
      <alignment horizontal="center" vertical="center" wrapText="1"/>
    </xf>
    <xf numFmtId="0" fontId="53" fillId="29" borderId="37" xfId="38" applyFont="1" applyFill="1" applyBorder="1" applyAlignment="1">
      <alignment horizontal="center" vertical="center" wrapText="1"/>
    </xf>
    <xf numFmtId="0" fontId="53" fillId="29" borderId="22" xfId="38" applyFont="1" applyFill="1" applyBorder="1" applyAlignment="1">
      <alignment horizontal="center" vertical="center" wrapText="1"/>
    </xf>
    <xf numFmtId="0" fontId="53" fillId="29" borderId="37" xfId="38" applyFont="1" applyFill="1" applyBorder="1" applyAlignment="1">
      <alignment horizontal="center" vertical="center" wrapText="1"/>
    </xf>
    <xf numFmtId="0" fontId="53" fillId="29" borderId="48" xfId="38" applyFont="1" applyFill="1" applyBorder="1" applyAlignment="1">
      <alignment horizontal="center" vertical="center" wrapText="1"/>
    </xf>
    <xf numFmtId="0" fontId="53" fillId="29" borderId="49" xfId="38" applyFont="1" applyFill="1" applyBorder="1" applyAlignment="1">
      <alignment horizontal="center" vertical="center" wrapText="1"/>
    </xf>
    <xf numFmtId="4" fontId="53" fillId="29" borderId="47" xfId="46" applyNumberFormat="1" applyFont="1" applyFill="1" applyBorder="1" applyAlignment="1">
      <alignment horizontal="right" vertical="center" wrapText="1"/>
    </xf>
    <xf numFmtId="9" fontId="53" fillId="29" borderId="47" xfId="47" applyNumberFormat="1" applyFont="1" applyFill="1" applyBorder="1" applyAlignment="1">
      <alignment horizontal="center" vertical="center" wrapText="1"/>
    </xf>
    <xf numFmtId="1" fontId="53" fillId="0" borderId="47" xfId="38" applyNumberFormat="1" applyFont="1" applyFill="1" applyBorder="1" applyAlignment="1">
      <alignment horizontal="center" vertical="center" wrapText="1"/>
    </xf>
    <xf numFmtId="14" fontId="53" fillId="0" borderId="47" xfId="38" applyNumberFormat="1" applyFont="1" applyFill="1" applyBorder="1" applyAlignment="1">
      <alignment horizontal="left" vertical="center" wrapText="1"/>
    </xf>
    <xf numFmtId="14" fontId="53" fillId="0" borderId="47" xfId="38" applyNumberFormat="1" applyFont="1" applyFill="1" applyBorder="1" applyAlignment="1">
      <alignment vertical="center" wrapText="1"/>
    </xf>
    <xf numFmtId="0" fontId="44" fillId="0" borderId="25" xfId="38" applyFont="1" applyFill="1" applyBorder="1" applyAlignment="1">
      <alignment horizontal="center" vertical="center" wrapText="1"/>
    </xf>
    <xf numFmtId="0" fontId="44" fillId="0" borderId="53" xfId="38" applyFont="1" applyFill="1" applyBorder="1" applyAlignment="1">
      <alignment horizontal="center" vertical="center" wrapText="1"/>
    </xf>
    <xf numFmtId="4" fontId="44" fillId="0" borderId="50" xfId="46" applyNumberFormat="1" applyFont="1" applyFill="1" applyBorder="1" applyAlignment="1">
      <alignment vertical="center" wrapText="1"/>
    </xf>
    <xf numFmtId="4" fontId="39" fillId="0" borderId="0" xfId="0" applyNumberFormat="1" applyFont="1" applyFill="1"/>
    <xf numFmtId="10" fontId="39" fillId="0" borderId="0" xfId="0" applyNumberFormat="1" applyFont="1" applyFill="1"/>
    <xf numFmtId="0" fontId="46" fillId="28" borderId="51" xfId="0" applyFont="1" applyFill="1" applyBorder="1"/>
    <xf numFmtId="0" fontId="47" fillId="24" borderId="52" xfId="38" applyFont="1" applyFill="1" applyBorder="1" applyAlignment="1">
      <alignment vertical="center" wrapText="1"/>
    </xf>
    <xf numFmtId="10" fontId="49" fillId="24" borderId="10" xfId="38" applyNumberFormat="1" applyFont="1" applyFill="1" applyBorder="1" applyAlignment="1">
      <alignment horizontal="center" vertical="center" wrapText="1"/>
    </xf>
    <xf numFmtId="10" fontId="49" fillId="24" borderId="47" xfId="38" applyNumberFormat="1" applyFont="1" applyFill="1" applyBorder="1" applyAlignment="1">
      <alignment horizontal="center" vertical="center" wrapText="1"/>
    </xf>
    <xf numFmtId="0" fontId="39" fillId="29" borderId="46" xfId="0" applyFont="1" applyFill="1" applyBorder="1"/>
    <xf numFmtId="0" fontId="55" fillId="29" borderId="29" xfId="38" applyFont="1" applyFill="1" applyBorder="1" applyAlignment="1">
      <alignment vertical="center" wrapText="1"/>
    </xf>
    <xf numFmtId="0" fontId="55" fillId="0" borderId="29" xfId="38" applyFont="1" applyFill="1" applyBorder="1" applyAlignment="1">
      <alignment vertical="center" wrapText="1"/>
    </xf>
    <xf numFmtId="3" fontId="55" fillId="0" borderId="29" xfId="38" applyNumberFormat="1" applyFont="1" applyFill="1" applyBorder="1" applyAlignment="1">
      <alignment vertical="center" wrapText="1"/>
    </xf>
    <xf numFmtId="9" fontId="55" fillId="0" borderId="29" xfId="47" applyFont="1" applyFill="1" applyBorder="1" applyAlignment="1">
      <alignment vertical="center" wrapText="1"/>
    </xf>
    <xf numFmtId="10" fontId="55" fillId="0" borderId="29" xfId="38" applyNumberFormat="1" applyFont="1" applyFill="1" applyBorder="1" applyAlignment="1">
      <alignment vertical="center" wrapText="1"/>
    </xf>
    <xf numFmtId="17" fontId="55" fillId="0" borderId="29" xfId="38" applyNumberFormat="1" applyFont="1" applyFill="1" applyBorder="1" applyAlignment="1">
      <alignment horizontal="center" vertical="center" wrapText="1"/>
    </xf>
    <xf numFmtId="0" fontId="55" fillId="0" borderId="39" xfId="38" applyFont="1" applyFill="1" applyBorder="1" applyAlignment="1">
      <alignment vertical="center" wrapText="1"/>
    </xf>
    <xf numFmtId="0" fontId="55" fillId="0" borderId="33" xfId="38" applyFont="1" applyFill="1" applyBorder="1" applyAlignment="1">
      <alignment vertical="center" wrapText="1"/>
    </xf>
    <xf numFmtId="0" fontId="39" fillId="0" borderId="16" xfId="0" applyFont="1" applyFill="1" applyBorder="1"/>
    <xf numFmtId="0" fontId="55" fillId="0" borderId="10" xfId="38" applyFont="1" applyFill="1" applyBorder="1" applyAlignment="1">
      <alignment vertical="center" wrapText="1"/>
    </xf>
    <xf numFmtId="3" fontId="55" fillId="0" borderId="10" xfId="38" applyNumberFormat="1" applyFont="1" applyFill="1" applyBorder="1" applyAlignment="1">
      <alignment vertical="center" wrapText="1"/>
    </xf>
    <xf numFmtId="9" fontId="55" fillId="0" borderId="10" xfId="47" applyFont="1" applyFill="1" applyBorder="1" applyAlignment="1">
      <alignment vertical="center" wrapText="1"/>
    </xf>
    <xf numFmtId="10" fontId="55" fillId="0" borderId="10" xfId="38" applyNumberFormat="1" applyFont="1" applyFill="1" applyBorder="1" applyAlignment="1">
      <alignment vertical="center" wrapText="1"/>
    </xf>
    <xf numFmtId="0" fontId="55" fillId="0" borderId="10" xfId="38" applyFont="1" applyFill="1" applyBorder="1" applyAlignment="1">
      <alignment horizontal="center" vertical="center" wrapText="1"/>
    </xf>
    <xf numFmtId="0" fontId="55" fillId="0" borderId="13" xfId="38" applyFont="1" applyFill="1" applyBorder="1" applyAlignment="1">
      <alignment vertical="center" wrapText="1"/>
    </xf>
    <xf numFmtId="0" fontId="55" fillId="29" borderId="10" xfId="38" applyFont="1" applyFill="1" applyBorder="1" applyAlignment="1">
      <alignment vertical="center" wrapText="1"/>
    </xf>
    <xf numFmtId="17" fontId="55" fillId="0" borderId="10" xfId="38" applyNumberFormat="1" applyFont="1" applyFill="1" applyBorder="1" applyAlignment="1">
      <alignment horizontal="center" vertical="center" wrapText="1"/>
    </xf>
    <xf numFmtId="0" fontId="39" fillId="0" borderId="17" xfId="0" applyFont="1" applyFill="1" applyBorder="1"/>
    <xf numFmtId="0" fontId="55" fillId="0" borderId="47" xfId="38" applyFont="1" applyFill="1" applyBorder="1" applyAlignment="1">
      <alignment vertical="center" wrapText="1"/>
    </xf>
    <xf numFmtId="0" fontId="55" fillId="29" borderId="47" xfId="38" applyFont="1" applyFill="1" applyBorder="1" applyAlignment="1">
      <alignment vertical="center" wrapText="1"/>
    </xf>
    <xf numFmtId="3" fontId="55" fillId="0" borderId="47" xfId="38" applyNumberFormat="1" applyFont="1" applyFill="1" applyBorder="1" applyAlignment="1">
      <alignment vertical="center" wrapText="1"/>
    </xf>
    <xf numFmtId="9" fontId="55" fillId="0" borderId="47" xfId="47" applyFont="1" applyFill="1" applyBorder="1" applyAlignment="1">
      <alignment vertical="center" wrapText="1"/>
    </xf>
    <xf numFmtId="10" fontId="55" fillId="0" borderId="47" xfId="38" applyNumberFormat="1" applyFont="1" applyFill="1" applyBorder="1" applyAlignment="1">
      <alignment vertical="center" wrapText="1"/>
    </xf>
    <xf numFmtId="17" fontId="55" fillId="0" borderId="47" xfId="38" applyNumberFormat="1" applyFont="1" applyFill="1" applyBorder="1" applyAlignment="1">
      <alignment horizontal="center" vertical="center" wrapText="1"/>
    </xf>
    <xf numFmtId="0" fontId="55" fillId="0" borderId="41" xfId="38" applyFont="1" applyFill="1" applyBorder="1" applyAlignment="1">
      <alignment vertical="center" wrapText="1"/>
    </xf>
    <xf numFmtId="0" fontId="53" fillId="0" borderId="39" xfId="38" applyFont="1" applyFill="1" applyBorder="1" applyAlignment="1">
      <alignment horizontal="center" vertical="center" wrapText="1"/>
    </xf>
    <xf numFmtId="0" fontId="53" fillId="0" borderId="40" xfId="38" applyFont="1" applyFill="1" applyBorder="1" applyAlignment="1">
      <alignment horizontal="center" vertical="center" wrapText="1"/>
    </xf>
    <xf numFmtId="9" fontId="53" fillId="29" borderId="29" xfId="38" applyNumberFormat="1" applyFont="1" applyFill="1" applyBorder="1" applyAlignment="1">
      <alignment horizontal="right" vertical="center" wrapText="1"/>
    </xf>
    <xf numFmtId="9" fontId="53" fillId="0" borderId="29" xfId="38" applyNumberFormat="1" applyFont="1" applyFill="1" applyBorder="1" applyAlignment="1">
      <alignment horizontal="right" vertical="center" wrapText="1"/>
    </xf>
    <xf numFmtId="17" fontId="53" fillId="0" borderId="29" xfId="38" applyNumberFormat="1" applyFont="1" applyFill="1" applyBorder="1" applyAlignment="1">
      <alignment horizontal="center" vertical="center" wrapText="1"/>
    </xf>
    <xf numFmtId="0" fontId="54" fillId="0" borderId="44" xfId="0" applyFont="1" applyFill="1" applyBorder="1"/>
    <xf numFmtId="0" fontId="53" fillId="0" borderId="11" xfId="38" applyFont="1" applyFill="1" applyBorder="1" applyAlignment="1">
      <alignment vertical="center" wrapText="1"/>
    </xf>
    <xf numFmtId="0" fontId="53" fillId="0" borderId="12" xfId="38" applyFont="1" applyFill="1" applyBorder="1" applyAlignment="1">
      <alignment vertical="center" wrapText="1"/>
    </xf>
    <xf numFmtId="0" fontId="53" fillId="0" borderId="22" xfId="38" applyFont="1" applyFill="1" applyBorder="1" applyAlignment="1">
      <alignment horizontal="center" vertical="center" wrapText="1"/>
    </xf>
    <xf numFmtId="0" fontId="53" fillId="0" borderId="37" xfId="38" applyFont="1" applyFill="1" applyBorder="1" applyAlignment="1">
      <alignment horizontal="center" vertical="center" wrapText="1"/>
    </xf>
    <xf numFmtId="9" fontId="53" fillId="0" borderId="10" xfId="47" applyNumberFormat="1" applyFont="1" applyFill="1" applyBorder="1" applyAlignment="1">
      <alignment horizontal="right" vertical="center" wrapText="1"/>
    </xf>
    <xf numFmtId="9" fontId="53" fillId="0" borderId="10" xfId="38" applyNumberFormat="1" applyFont="1" applyFill="1" applyBorder="1" applyAlignment="1">
      <alignment horizontal="right" vertical="center" wrapText="1"/>
    </xf>
    <xf numFmtId="1" fontId="53" fillId="0" borderId="10" xfId="38" applyNumberFormat="1" applyFont="1" applyFill="1" applyBorder="1" applyAlignment="1">
      <alignment vertical="center" wrapText="1"/>
    </xf>
    <xf numFmtId="17" fontId="53" fillId="0" borderId="10" xfId="38" applyNumberFormat="1" applyFont="1" applyFill="1" applyBorder="1" applyAlignment="1">
      <alignment horizontal="center" vertical="center" wrapText="1"/>
    </xf>
    <xf numFmtId="9" fontId="53" fillId="29" borderId="10" xfId="38" applyNumberFormat="1" applyFont="1" applyFill="1" applyBorder="1" applyAlignment="1">
      <alignment horizontal="right" vertical="center" wrapText="1"/>
    </xf>
    <xf numFmtId="9" fontId="53" fillId="29" borderId="10" xfId="47" applyNumberFormat="1" applyFont="1" applyFill="1" applyBorder="1" applyAlignment="1">
      <alignment horizontal="right" vertical="center" wrapText="1"/>
    </xf>
    <xf numFmtId="0" fontId="53" fillId="29" borderId="23" xfId="0" applyFont="1" applyFill="1" applyBorder="1" applyAlignment="1">
      <alignment horizontal="left" vertical="center" wrapText="1"/>
    </xf>
    <xf numFmtId="0" fontId="53" fillId="29" borderId="19" xfId="38" applyFont="1" applyFill="1" applyBorder="1" applyAlignment="1">
      <alignment horizontal="left" vertical="center" wrapText="1"/>
    </xf>
    <xf numFmtId="0" fontId="53" fillId="0" borderId="19" xfId="38" applyFont="1" applyFill="1" applyBorder="1" applyAlignment="1">
      <alignment horizontal="left" vertical="center" wrapText="1"/>
    </xf>
    <xf numFmtId="0" fontId="53" fillId="29" borderId="20" xfId="38" applyFont="1" applyFill="1" applyBorder="1" applyAlignment="1">
      <alignment horizontal="center" vertical="center" wrapText="1"/>
    </xf>
    <xf numFmtId="0" fontId="53" fillId="29" borderId="38" xfId="38" applyFont="1" applyFill="1" applyBorder="1" applyAlignment="1">
      <alignment horizontal="center" vertical="center" wrapText="1"/>
    </xf>
    <xf numFmtId="4" fontId="53" fillId="29" borderId="19" xfId="46" applyNumberFormat="1" applyFont="1" applyFill="1" applyBorder="1" applyAlignment="1">
      <alignment horizontal="right" vertical="center" wrapText="1"/>
    </xf>
    <xf numFmtId="9" fontId="53" fillId="29" borderId="19" xfId="47" applyNumberFormat="1" applyFont="1" applyFill="1" applyBorder="1" applyAlignment="1">
      <alignment horizontal="right" vertical="center" wrapText="1"/>
    </xf>
    <xf numFmtId="9" fontId="53" fillId="0" borderId="19" xfId="48" applyNumberFormat="1" applyFont="1" applyFill="1" applyBorder="1" applyAlignment="1">
      <alignment horizontal="right" vertical="center" wrapText="1"/>
    </xf>
    <xf numFmtId="1" fontId="53" fillId="0" borderId="19" xfId="38" applyNumberFormat="1" applyFont="1" applyFill="1" applyBorder="1" applyAlignment="1">
      <alignment horizontal="center" vertical="center" wrapText="1"/>
    </xf>
    <xf numFmtId="17" fontId="53" fillId="0" borderId="19" xfId="38" applyNumberFormat="1" applyFont="1" applyFill="1" applyBorder="1" applyAlignment="1">
      <alignment horizontal="center" vertical="center" wrapText="1"/>
    </xf>
    <xf numFmtId="0" fontId="53" fillId="0" borderId="19" xfId="38" applyFont="1" applyFill="1" applyBorder="1" applyAlignment="1">
      <alignment horizontal="center" vertical="center" wrapText="1"/>
    </xf>
    <xf numFmtId="0" fontId="53" fillId="0" borderId="32" xfId="38" applyFont="1" applyFill="1" applyBorder="1" applyAlignment="1">
      <alignment horizontal="left" vertical="center" wrapText="1"/>
    </xf>
    <xf numFmtId="0" fontId="53" fillId="29" borderId="24" xfId="0" applyFont="1" applyFill="1" applyBorder="1" applyAlignment="1">
      <alignment horizontal="left" vertical="center" wrapText="1"/>
    </xf>
    <xf numFmtId="0" fontId="53" fillId="29" borderId="18" xfId="38" applyFont="1" applyFill="1" applyBorder="1" applyAlignment="1">
      <alignment horizontal="left" vertical="center" wrapText="1"/>
    </xf>
    <xf numFmtId="0" fontId="53" fillId="0" borderId="18" xfId="38" applyFont="1" applyFill="1" applyBorder="1" applyAlignment="1">
      <alignment horizontal="left" vertical="center" wrapText="1"/>
    </xf>
    <xf numFmtId="0" fontId="53" fillId="29" borderId="28" xfId="38" applyFont="1" applyFill="1" applyBorder="1" applyAlignment="1">
      <alignment horizontal="center" vertical="center" wrapText="1"/>
    </xf>
    <xf numFmtId="0" fontId="53" fillId="29" borderId="34" xfId="38" applyFont="1" applyFill="1" applyBorder="1" applyAlignment="1">
      <alignment horizontal="center" vertical="center" wrapText="1"/>
    </xf>
    <xf numFmtId="4" fontId="53" fillId="29" borderId="18" xfId="46" applyNumberFormat="1" applyFont="1" applyFill="1" applyBorder="1" applyAlignment="1">
      <alignment horizontal="right" vertical="center" wrapText="1"/>
    </xf>
    <xf numFmtId="9" fontId="53" fillId="29" borderId="18" xfId="47" applyNumberFormat="1" applyFont="1" applyFill="1" applyBorder="1" applyAlignment="1">
      <alignment horizontal="right" vertical="center" wrapText="1"/>
    </xf>
    <xf numFmtId="9" fontId="53" fillId="0" borderId="18" xfId="48" applyNumberFormat="1" applyFont="1" applyFill="1" applyBorder="1" applyAlignment="1">
      <alignment horizontal="right" vertical="center" wrapText="1"/>
    </xf>
    <xf numFmtId="1" fontId="53" fillId="0" borderId="18" xfId="38" applyNumberFormat="1" applyFont="1" applyFill="1" applyBorder="1" applyAlignment="1">
      <alignment horizontal="center" vertical="center" wrapText="1"/>
    </xf>
    <xf numFmtId="0" fontId="53" fillId="0" borderId="18" xfId="38" applyFont="1" applyFill="1" applyBorder="1" applyAlignment="1">
      <alignment horizontal="center" vertical="center" wrapText="1"/>
    </xf>
    <xf numFmtId="0" fontId="53" fillId="0" borderId="45" xfId="38" applyFont="1" applyFill="1" applyBorder="1" applyAlignment="1">
      <alignment horizontal="left" vertical="center" wrapText="1"/>
    </xf>
    <xf numFmtId="0" fontId="53" fillId="29" borderId="46" xfId="0" applyFont="1" applyFill="1" applyBorder="1" applyAlignment="1">
      <alignment horizontal="left" vertical="center" wrapText="1"/>
    </xf>
    <xf numFmtId="0" fontId="53" fillId="29" borderId="29" xfId="38" applyFont="1" applyFill="1" applyBorder="1" applyAlignment="1">
      <alignment horizontal="left" vertical="center" wrapText="1"/>
    </xf>
    <xf numFmtId="0" fontId="53" fillId="0" borderId="29" xfId="38" applyFont="1" applyFill="1" applyBorder="1" applyAlignment="1">
      <alignment horizontal="left" vertical="center" wrapText="1"/>
    </xf>
    <xf numFmtId="0" fontId="53" fillId="29" borderId="39" xfId="38" applyFont="1" applyFill="1" applyBorder="1" applyAlignment="1">
      <alignment horizontal="center" vertical="center" wrapText="1"/>
    </xf>
    <xf numFmtId="0" fontId="53" fillId="29" borderId="40" xfId="38" applyFont="1" applyFill="1" applyBorder="1" applyAlignment="1">
      <alignment horizontal="center" vertical="center" wrapText="1"/>
    </xf>
    <xf numFmtId="4" fontId="53" fillId="29" borderId="29" xfId="46" applyNumberFormat="1" applyFont="1" applyFill="1" applyBorder="1" applyAlignment="1">
      <alignment horizontal="right" vertical="center" wrapText="1"/>
    </xf>
    <xf numFmtId="9" fontId="53" fillId="29" borderId="29" xfId="47" applyNumberFormat="1" applyFont="1" applyFill="1" applyBorder="1" applyAlignment="1">
      <alignment horizontal="right" vertical="center" wrapText="1"/>
    </xf>
    <xf numFmtId="9" fontId="53" fillId="0" borderId="29" xfId="48" applyNumberFormat="1" applyFont="1" applyFill="1" applyBorder="1" applyAlignment="1">
      <alignment horizontal="right" vertical="center" wrapText="1"/>
    </xf>
    <xf numFmtId="1" fontId="53" fillId="0" borderId="29" xfId="38" applyNumberFormat="1" applyFont="1" applyFill="1" applyBorder="1" applyAlignment="1">
      <alignment horizontal="center" vertical="center" wrapText="1"/>
    </xf>
    <xf numFmtId="0" fontId="53" fillId="0" borderId="29" xfId="38" applyFont="1" applyFill="1" applyBorder="1" applyAlignment="1">
      <alignment horizontal="center" vertical="center" wrapText="1"/>
    </xf>
    <xf numFmtId="0" fontId="53" fillId="0" borderId="33" xfId="38" applyFont="1" applyFill="1" applyBorder="1" applyAlignment="1">
      <alignment horizontal="left" vertical="center" wrapText="1"/>
    </xf>
    <xf numFmtId="9" fontId="53" fillId="29" borderId="47" xfId="47" applyNumberFormat="1" applyFont="1" applyFill="1" applyBorder="1" applyAlignment="1">
      <alignment horizontal="right" vertical="center" wrapText="1"/>
    </xf>
    <xf numFmtId="9" fontId="53" fillId="0" borderId="47" xfId="38" applyNumberFormat="1" applyFont="1" applyFill="1" applyBorder="1" applyAlignment="1">
      <alignment horizontal="right" vertical="center" wrapText="1"/>
    </xf>
    <xf numFmtId="1" fontId="53" fillId="0" borderId="47" xfId="38" applyNumberFormat="1" applyFont="1" applyFill="1" applyBorder="1" applyAlignment="1">
      <alignment vertical="center" wrapText="1"/>
    </xf>
    <xf numFmtId="0" fontId="44" fillId="0" borderId="29" xfId="38" applyFont="1" applyFill="1" applyBorder="1" applyAlignment="1">
      <alignment horizontal="center" vertical="center" wrapText="1"/>
    </xf>
    <xf numFmtId="4" fontId="44" fillId="0" borderId="29" xfId="46" applyNumberFormat="1" applyFont="1" applyFill="1" applyBorder="1" applyAlignment="1">
      <alignment vertical="center" wrapText="1"/>
    </xf>
    <xf numFmtId="4" fontId="55" fillId="0" borderId="0" xfId="38" applyNumberFormat="1" applyFont="1" applyFill="1" applyBorder="1" applyAlignment="1">
      <alignment vertical="center" wrapText="1"/>
    </xf>
    <xf numFmtId="1" fontId="55" fillId="0" borderId="0" xfId="38" applyNumberFormat="1" applyFont="1" applyFill="1" applyBorder="1" applyAlignment="1">
      <alignment vertical="center" wrapText="1"/>
    </xf>
    <xf numFmtId="0" fontId="47" fillId="24" borderId="52" xfId="38" applyFont="1" applyFill="1" applyBorder="1" applyAlignment="1">
      <alignment horizontal="left" vertical="center" wrapText="1"/>
    </xf>
    <xf numFmtId="10" fontId="56" fillId="24" borderId="10" xfId="38" applyNumberFormat="1" applyFont="1" applyFill="1" applyBorder="1" applyAlignment="1">
      <alignment horizontal="center" vertical="center" wrapText="1"/>
    </xf>
    <xf numFmtId="10" fontId="56" fillId="24" borderId="47" xfId="38" applyNumberFormat="1" applyFont="1" applyFill="1" applyBorder="1" applyAlignment="1">
      <alignment horizontal="center" vertical="center" wrapText="1"/>
    </xf>
    <xf numFmtId="0" fontId="39" fillId="0" borderId="33" xfId="0" applyFont="1" applyFill="1" applyBorder="1"/>
    <xf numFmtId="0" fontId="55" fillId="0" borderId="46" xfId="38" applyFont="1" applyFill="1" applyBorder="1" applyAlignment="1">
      <alignment vertical="center" wrapText="1"/>
    </xf>
    <xf numFmtId="0" fontId="55" fillId="0" borderId="29" xfId="38" applyFont="1" applyFill="1" applyBorder="1" applyAlignment="1">
      <alignment horizontal="center" vertical="center" wrapText="1"/>
    </xf>
    <xf numFmtId="0" fontId="55" fillId="0" borderId="39" xfId="38" applyFont="1" applyFill="1" applyBorder="1" applyAlignment="1">
      <alignment horizontal="center" vertical="center" wrapText="1"/>
    </xf>
    <xf numFmtId="0" fontId="55" fillId="0" borderId="40" xfId="38" applyFont="1" applyFill="1" applyBorder="1" applyAlignment="1">
      <alignment horizontal="center" vertical="center" wrapText="1"/>
    </xf>
    <xf numFmtId="4" fontId="55" fillId="0" borderId="29" xfId="38" applyNumberFormat="1" applyFont="1" applyFill="1" applyBorder="1" applyAlignment="1">
      <alignment vertical="center" wrapText="1"/>
    </xf>
    <xf numFmtId="10" fontId="55" fillId="0" borderId="29" xfId="47" applyNumberFormat="1" applyFont="1" applyFill="1" applyBorder="1" applyAlignment="1">
      <alignment vertical="center" wrapText="1"/>
    </xf>
    <xf numFmtId="1" fontId="55" fillId="0" borderId="29" xfId="38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/>
    <xf numFmtId="2" fontId="39" fillId="0" borderId="0" xfId="0" applyNumberFormat="1" applyFont="1"/>
    <xf numFmtId="0" fontId="59" fillId="0" borderId="21" xfId="0" applyFont="1" applyBorder="1" applyAlignment="1">
      <alignment horizontal="right"/>
    </xf>
    <xf numFmtId="0" fontId="60" fillId="25" borderId="31" xfId="0" applyFont="1" applyFill="1" applyBorder="1" applyAlignment="1">
      <alignment horizontal="center" vertical="center" wrapText="1"/>
    </xf>
    <xf numFmtId="0" fontId="55" fillId="0" borderId="13" xfId="1" applyFont="1" applyFill="1" applyBorder="1" applyAlignment="1">
      <alignment vertical="center" wrapText="1"/>
    </xf>
    <xf numFmtId="0" fontId="60" fillId="25" borderId="24" xfId="0" applyFont="1" applyFill="1" applyBorder="1" applyAlignment="1">
      <alignment horizontal="center" vertical="center" wrapText="1"/>
    </xf>
    <xf numFmtId="0" fontId="55" fillId="0" borderId="14" xfId="1" applyFont="1" applyFill="1" applyBorder="1" applyAlignment="1">
      <alignment vertical="center" wrapText="1"/>
    </xf>
    <xf numFmtId="0" fontId="60" fillId="25" borderId="25" xfId="0" applyFont="1" applyFill="1" applyBorder="1" applyAlignment="1">
      <alignment horizontal="center" vertical="center" wrapText="1"/>
    </xf>
    <xf numFmtId="0" fontId="55" fillId="0" borderId="15" xfId="0" applyFont="1" applyBorder="1"/>
    <xf numFmtId="0" fontId="55" fillId="0" borderId="15" xfId="1" applyFont="1" applyFill="1" applyBorder="1" applyAlignment="1">
      <alignment vertical="center" wrapText="1"/>
    </xf>
    <xf numFmtId="0" fontId="52" fillId="25" borderId="29" xfId="0" applyFont="1" applyFill="1" applyBorder="1" applyAlignment="1">
      <alignment horizontal="center" vertical="center"/>
    </xf>
    <xf numFmtId="0" fontId="55" fillId="0" borderId="39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vertical="center" wrapText="1"/>
    </xf>
    <xf numFmtId="0" fontId="39" fillId="0" borderId="11" xfId="0" applyFont="1" applyBorder="1"/>
    <xf numFmtId="4" fontId="39" fillId="0" borderId="13" xfId="0" applyNumberFormat="1" applyFont="1" applyBorder="1"/>
    <xf numFmtId="0" fontId="52" fillId="25" borderId="10" xfId="0" applyFont="1" applyFill="1" applyBorder="1" applyAlignment="1">
      <alignment horizontal="center" vertical="center"/>
    </xf>
    <xf numFmtId="0" fontId="55" fillId="0" borderId="22" xfId="1" applyFont="1" applyFill="1" applyBorder="1" applyAlignment="1">
      <alignment horizontal="center" vertical="center" wrapText="1"/>
    </xf>
    <xf numFmtId="0" fontId="55" fillId="0" borderId="16" xfId="1" applyFont="1" applyFill="1" applyBorder="1" applyAlignment="1">
      <alignment vertical="center" wrapText="1"/>
    </xf>
    <xf numFmtId="0" fontId="39" fillId="0" borderId="16" xfId="0" applyFont="1" applyBorder="1"/>
    <xf numFmtId="4" fontId="39" fillId="0" borderId="14" xfId="0" applyNumberFormat="1" applyFont="1" applyBorder="1"/>
    <xf numFmtId="0" fontId="39" fillId="0" borderId="17" xfId="0" applyFont="1" applyBorder="1"/>
    <xf numFmtId="4" fontId="39" fillId="0" borderId="15" xfId="0" applyNumberFormat="1" applyFont="1" applyBorder="1"/>
    <xf numFmtId="0" fontId="39" fillId="0" borderId="22" xfId="0" applyFont="1" applyBorder="1" applyAlignment="1">
      <alignment horizontal="center" vertical="center" wrapText="1"/>
    </xf>
    <xf numFmtId="0" fontId="55" fillId="0" borderId="17" xfId="1" applyFont="1" applyFill="1" applyBorder="1" applyAlignment="1">
      <alignment vertical="center" wrapText="1"/>
    </xf>
    <xf numFmtId="0" fontId="55" fillId="0" borderId="51" xfId="1" applyFont="1" applyFill="1" applyBorder="1" applyAlignment="1">
      <alignment vertical="center" wrapText="1"/>
    </xf>
    <xf numFmtId="0" fontId="55" fillId="0" borderId="44" xfId="1" applyFont="1" applyFill="1" applyBorder="1" applyAlignment="1">
      <alignment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57" xfId="1" applyFont="1" applyFill="1" applyBorder="1" applyAlignment="1">
      <alignment vertical="center" wrapText="1"/>
    </xf>
    <xf numFmtId="0" fontId="61" fillId="0" borderId="0" xfId="0" applyFont="1"/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Moeda" xfId="48" builtinId="4"/>
    <cellStyle name="Neutral 2" xfId="37" xr:uid="{00000000-0005-0000-0000-000024000000}"/>
    <cellStyle name="Normal" xfId="0" builtinId="0"/>
    <cellStyle name="Normal 2" xfId="38" xr:uid="{00000000-0005-0000-0000-000026000000}"/>
    <cellStyle name="Normal 2 2" xfId="44" xr:uid="{00000000-0005-0000-0000-000027000000}"/>
    <cellStyle name="Normal 3" xfId="1" xr:uid="{00000000-0005-0000-0000-000028000000}"/>
    <cellStyle name="Note 2" xfId="39" xr:uid="{00000000-0005-0000-0000-000029000000}"/>
    <cellStyle name="Note 2 2" xfId="45" xr:uid="{00000000-0005-0000-0000-00002A000000}"/>
    <cellStyle name="Output 2" xfId="40" xr:uid="{00000000-0005-0000-0000-00002B000000}"/>
    <cellStyle name="Porcentagem" xfId="47" builtinId="5"/>
    <cellStyle name="Title 2" xfId="41" xr:uid="{00000000-0005-0000-0000-00002D000000}"/>
    <cellStyle name="Total 2" xfId="42" xr:uid="{00000000-0005-0000-0000-00002E000000}"/>
    <cellStyle name="Vírgula" xfId="46" builtinId="3"/>
    <cellStyle name="Warning Text 2" xfId="43" xr:uid="{00000000-0005-0000-0000-000030000000}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A-IN&#205;CIO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1</xdr:row>
      <xdr:rowOff>65995</xdr:rowOff>
    </xdr:from>
    <xdr:to>
      <xdr:col>11</xdr:col>
      <xdr:colOff>456455</xdr:colOff>
      <xdr:row>3</xdr:row>
      <xdr:rowOff>127119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showGridLines="0" zoomScale="85" zoomScaleNormal="85" workbookViewId="0"/>
  </sheetViews>
  <sheetFormatPr defaultRowHeight="14.4" x14ac:dyDescent="0.3"/>
  <cols>
    <col min="1" max="1" width="20.88671875" bestFit="1" customWidth="1"/>
    <col min="2" max="2" width="68.88671875" customWidth="1"/>
    <col min="3" max="3" width="72" customWidth="1"/>
    <col min="5" max="5" width="14.109375" customWidth="1"/>
    <col min="6" max="6" width="18" customWidth="1"/>
    <col min="7" max="7" width="78.5546875" customWidth="1"/>
  </cols>
  <sheetData>
    <row r="1" spans="1:3" s="1" customFormat="1" ht="15" customHeight="1" x14ac:dyDescent="0.3">
      <c r="A1" s="24"/>
      <c r="B1" s="24"/>
      <c r="C1" s="24"/>
    </row>
    <row r="2" spans="1:3" s="1" customFormat="1" ht="15" customHeight="1" x14ac:dyDescent="0.3">
      <c r="A2" s="24"/>
      <c r="B2" s="24"/>
      <c r="C2" s="24"/>
    </row>
    <row r="3" spans="1:3" s="1" customFormat="1" ht="15" customHeight="1" x14ac:dyDescent="0.3">
      <c r="A3" s="24"/>
      <c r="B3" s="24"/>
      <c r="C3" s="24"/>
    </row>
    <row r="4" spans="1:3" s="1" customFormat="1" ht="67.5" customHeight="1" x14ac:dyDescent="0.3">
      <c r="A4" s="50" t="s">
        <v>77</v>
      </c>
      <c r="B4" s="50"/>
      <c r="C4" s="50"/>
    </row>
    <row r="5" spans="1:3" s="1" customFormat="1" x14ac:dyDescent="0.3">
      <c r="A5" s="24"/>
      <c r="B5" s="24"/>
      <c r="C5" s="24"/>
    </row>
    <row r="6" spans="1:3" s="1" customFormat="1" ht="15" thickBot="1" x14ac:dyDescent="0.35">
      <c r="A6" s="24"/>
      <c r="B6" s="24"/>
      <c r="C6" s="24"/>
    </row>
    <row r="7" spans="1:3" ht="16.2" thickBot="1" x14ac:dyDescent="0.35">
      <c r="A7" s="27"/>
      <c r="B7" s="38" t="s">
        <v>73</v>
      </c>
      <c r="C7" s="27"/>
    </row>
    <row r="8" spans="1:3" ht="62.4" x14ac:dyDescent="0.3">
      <c r="A8" s="34" t="s">
        <v>72</v>
      </c>
      <c r="B8" s="35" t="s">
        <v>132</v>
      </c>
      <c r="C8" s="27"/>
    </row>
    <row r="9" spans="1:3" ht="46.8" x14ac:dyDescent="0.3">
      <c r="A9" s="36" t="s">
        <v>74</v>
      </c>
      <c r="B9" s="37" t="s">
        <v>133</v>
      </c>
      <c r="C9" s="27"/>
    </row>
    <row r="10" spans="1:3" s="1" customFormat="1" x14ac:dyDescent="0.3">
      <c r="A10" s="26"/>
      <c r="B10" s="28"/>
      <c r="C10" s="27"/>
    </row>
    <row r="11" spans="1:3" s="1" customFormat="1" ht="15" thickBot="1" x14ac:dyDescent="0.35">
      <c r="A11" s="25"/>
      <c r="B11" s="29"/>
      <c r="C11" s="27"/>
    </row>
    <row r="12" spans="1:3" s="2" customFormat="1" ht="16.2" thickBot="1" x14ac:dyDescent="0.35">
      <c r="A12" s="33"/>
      <c r="B12" s="38" t="s">
        <v>76</v>
      </c>
      <c r="C12" s="30"/>
    </row>
    <row r="13" spans="1:3" ht="31.2" x14ac:dyDescent="0.3">
      <c r="A13" s="39" t="s">
        <v>134</v>
      </c>
      <c r="B13" s="40" t="s">
        <v>75</v>
      </c>
      <c r="C13" s="27"/>
    </row>
    <row r="14" spans="1:3" ht="16.2" thickBot="1" x14ac:dyDescent="0.35">
      <c r="A14" s="41" t="s">
        <v>30</v>
      </c>
      <c r="B14" s="42" t="s">
        <v>135</v>
      </c>
      <c r="C14" s="27"/>
    </row>
    <row r="15" spans="1:3" ht="16.2" thickBot="1" x14ac:dyDescent="0.35">
      <c r="A15" s="33"/>
      <c r="B15" s="33"/>
      <c r="C15" s="27"/>
    </row>
    <row r="16" spans="1:3" ht="16.2" thickBot="1" x14ac:dyDescent="0.35">
      <c r="A16" s="33"/>
      <c r="B16" s="38" t="s">
        <v>78</v>
      </c>
      <c r="C16" s="27"/>
    </row>
    <row r="17" spans="1:3" ht="15.6" x14ac:dyDescent="0.3">
      <c r="A17" s="54" t="s">
        <v>136</v>
      </c>
      <c r="B17" s="43" t="s">
        <v>4</v>
      </c>
      <c r="C17" s="27"/>
    </row>
    <row r="18" spans="1:3" ht="15.75" customHeight="1" x14ac:dyDescent="0.3">
      <c r="A18" s="55"/>
      <c r="B18" s="44" t="s">
        <v>2</v>
      </c>
      <c r="C18" s="27"/>
    </row>
    <row r="19" spans="1:3" ht="16.2" thickBot="1" x14ac:dyDescent="0.35">
      <c r="A19" s="56"/>
      <c r="B19" s="45" t="s">
        <v>3</v>
      </c>
      <c r="C19" s="27"/>
    </row>
    <row r="20" spans="1:3" ht="16.2" thickBot="1" x14ac:dyDescent="0.35">
      <c r="A20" s="33"/>
      <c r="B20" s="33"/>
      <c r="C20" s="27"/>
    </row>
    <row r="21" spans="1:3" ht="16.2" thickBot="1" x14ac:dyDescent="0.35">
      <c r="A21" s="46"/>
      <c r="B21" s="38" t="s">
        <v>78</v>
      </c>
      <c r="C21" s="27"/>
    </row>
    <row r="22" spans="1:3" ht="15.6" x14ac:dyDescent="0.3">
      <c r="A22" s="57" t="s">
        <v>20</v>
      </c>
      <c r="B22" s="43" t="s">
        <v>1</v>
      </c>
      <c r="C22" s="27"/>
    </row>
    <row r="23" spans="1:3" ht="15.6" x14ac:dyDescent="0.3">
      <c r="A23" s="58"/>
      <c r="B23" s="44" t="s">
        <v>71</v>
      </c>
      <c r="C23" s="27"/>
    </row>
    <row r="24" spans="1:3" ht="15.6" x14ac:dyDescent="0.3">
      <c r="A24" s="58"/>
      <c r="B24" s="44" t="s">
        <v>46</v>
      </c>
      <c r="C24" s="27"/>
    </row>
    <row r="25" spans="1:3" ht="15.6" x14ac:dyDescent="0.3">
      <c r="A25" s="58"/>
      <c r="B25" s="44" t="s">
        <v>6</v>
      </c>
      <c r="C25" s="27"/>
    </row>
    <row r="26" spans="1:3" s="1" customFormat="1" ht="15.6" x14ac:dyDescent="0.3">
      <c r="A26" s="58"/>
      <c r="B26" s="44" t="s">
        <v>80</v>
      </c>
      <c r="C26" s="27"/>
    </row>
    <row r="27" spans="1:3" s="1" customFormat="1" ht="15.6" x14ac:dyDescent="0.3">
      <c r="A27" s="58"/>
      <c r="B27" s="44" t="s">
        <v>66</v>
      </c>
      <c r="C27" s="27"/>
    </row>
    <row r="28" spans="1:3" ht="15" customHeight="1" x14ac:dyDescent="0.3">
      <c r="A28" s="58"/>
      <c r="B28" s="44" t="s">
        <v>22</v>
      </c>
      <c r="C28" s="27"/>
    </row>
    <row r="29" spans="1:3" ht="16.2" thickBot="1" x14ac:dyDescent="0.35">
      <c r="A29" s="59"/>
      <c r="B29" s="47" t="s">
        <v>79</v>
      </c>
      <c r="C29" s="27"/>
    </row>
    <row r="30" spans="1:3" ht="15" thickBot="1" x14ac:dyDescent="0.35">
      <c r="A30" s="27"/>
      <c r="B30" s="27"/>
      <c r="C30" s="27"/>
    </row>
    <row r="31" spans="1:3" ht="16.2" thickBot="1" x14ac:dyDescent="0.35">
      <c r="A31" s="33"/>
      <c r="B31" s="38" t="s">
        <v>29</v>
      </c>
      <c r="C31" s="38" t="s">
        <v>28</v>
      </c>
    </row>
    <row r="32" spans="1:3" ht="15.6" x14ac:dyDescent="0.3">
      <c r="A32" s="60" t="s">
        <v>70</v>
      </c>
      <c r="B32" s="63" t="s">
        <v>81</v>
      </c>
      <c r="C32" s="48" t="s">
        <v>37</v>
      </c>
    </row>
    <row r="33" spans="1:3" ht="15.6" x14ac:dyDescent="0.3">
      <c r="A33" s="61"/>
      <c r="B33" s="63"/>
      <c r="C33" s="32" t="s">
        <v>38</v>
      </c>
    </row>
    <row r="34" spans="1:3" ht="15.6" x14ac:dyDescent="0.3">
      <c r="A34" s="61"/>
      <c r="B34" s="63"/>
      <c r="C34" s="32" t="s">
        <v>19</v>
      </c>
    </row>
    <row r="35" spans="1:3" ht="15.6" x14ac:dyDescent="0.3">
      <c r="A35" s="61"/>
      <c r="B35" s="63"/>
      <c r="C35" s="32" t="s">
        <v>39</v>
      </c>
    </row>
    <row r="36" spans="1:3" ht="15.6" x14ac:dyDescent="0.3">
      <c r="A36" s="61"/>
      <c r="B36" s="63"/>
      <c r="C36" s="32" t="s">
        <v>42</v>
      </c>
    </row>
    <row r="37" spans="1:3" ht="15.6" x14ac:dyDescent="0.3">
      <c r="A37" s="61"/>
      <c r="B37" s="63"/>
      <c r="C37" s="32" t="s">
        <v>40</v>
      </c>
    </row>
    <row r="38" spans="1:3" ht="15.6" x14ac:dyDescent="0.3">
      <c r="A38" s="61"/>
      <c r="B38" s="64"/>
      <c r="C38" s="32" t="s">
        <v>41</v>
      </c>
    </row>
    <row r="39" spans="1:3" ht="15.6" x14ac:dyDescent="0.3">
      <c r="A39" s="61"/>
      <c r="B39" s="51" t="s">
        <v>69</v>
      </c>
      <c r="C39" s="32" t="s">
        <v>43</v>
      </c>
    </row>
    <row r="40" spans="1:3" ht="15.6" x14ac:dyDescent="0.3">
      <c r="A40" s="61"/>
      <c r="B40" s="52"/>
      <c r="C40" s="32" t="s">
        <v>44</v>
      </c>
    </row>
    <row r="41" spans="1:3" ht="15.6" x14ac:dyDescent="0.3">
      <c r="A41" s="61"/>
      <c r="B41" s="52"/>
      <c r="C41" s="32" t="s">
        <v>45</v>
      </c>
    </row>
    <row r="42" spans="1:3" ht="15.6" x14ac:dyDescent="0.3">
      <c r="A42" s="61"/>
      <c r="B42" s="52"/>
      <c r="C42" s="32" t="s">
        <v>39</v>
      </c>
    </row>
    <row r="43" spans="1:3" ht="15.6" x14ac:dyDescent="0.3">
      <c r="A43" s="61"/>
      <c r="B43" s="52"/>
      <c r="C43" s="32" t="s">
        <v>42</v>
      </c>
    </row>
    <row r="44" spans="1:3" ht="15.6" x14ac:dyDescent="0.3">
      <c r="A44" s="61"/>
      <c r="B44" s="52"/>
      <c r="C44" s="32" t="s">
        <v>137</v>
      </c>
    </row>
    <row r="45" spans="1:3" ht="15.6" x14ac:dyDescent="0.3">
      <c r="A45" s="61"/>
      <c r="B45" s="52"/>
      <c r="C45" s="32" t="s">
        <v>95</v>
      </c>
    </row>
    <row r="46" spans="1:3" ht="15.6" x14ac:dyDescent="0.3">
      <c r="A46" s="61"/>
      <c r="B46" s="52"/>
      <c r="C46" s="32" t="s">
        <v>68</v>
      </c>
    </row>
    <row r="47" spans="1:3" ht="15.6" x14ac:dyDescent="0.3">
      <c r="A47" s="61"/>
      <c r="B47" s="52"/>
      <c r="C47" s="32" t="s">
        <v>5</v>
      </c>
    </row>
    <row r="48" spans="1:3" ht="15.6" x14ac:dyDescent="0.3">
      <c r="A48" s="61"/>
      <c r="B48" s="53"/>
      <c r="C48" s="32" t="s">
        <v>18</v>
      </c>
    </row>
    <row r="49" spans="1:3" ht="15.6" x14ac:dyDescent="0.3">
      <c r="A49" s="61"/>
      <c r="B49" s="51" t="s">
        <v>21</v>
      </c>
      <c r="C49" s="32" t="s">
        <v>82</v>
      </c>
    </row>
    <row r="50" spans="1:3" ht="15.6" x14ac:dyDescent="0.3">
      <c r="A50" s="61"/>
      <c r="B50" s="52"/>
      <c r="C50" s="32" t="s">
        <v>39</v>
      </c>
    </row>
    <row r="51" spans="1:3" ht="15.6" x14ac:dyDescent="0.3">
      <c r="A51" s="62"/>
      <c r="B51" s="53"/>
      <c r="C51" s="32" t="s">
        <v>42</v>
      </c>
    </row>
    <row r="52" spans="1:3" s="1" customFormat="1" x14ac:dyDescent="0.3">
      <c r="A52" s="24"/>
      <c r="B52" s="24"/>
      <c r="C52" s="31"/>
    </row>
    <row r="53" spans="1:3" s="1" customFormat="1" ht="16.2" thickBot="1" x14ac:dyDescent="0.35">
      <c r="A53" s="33"/>
      <c r="B53" s="33"/>
      <c r="C53" s="31"/>
    </row>
    <row r="54" spans="1:3" ht="16.2" thickBot="1" x14ac:dyDescent="0.35">
      <c r="A54" s="33"/>
      <c r="B54" s="38" t="s">
        <v>48</v>
      </c>
      <c r="C54" s="24"/>
    </row>
    <row r="55" spans="1:3" ht="15.6" customHeight="1" x14ac:dyDescent="0.3">
      <c r="A55" s="49" t="s">
        <v>139</v>
      </c>
      <c r="B55" s="48" t="s">
        <v>47</v>
      </c>
      <c r="C55" s="24"/>
    </row>
    <row r="56" spans="1:3" ht="15.6" x14ac:dyDescent="0.3">
      <c r="A56" s="49"/>
      <c r="B56" s="32" t="s">
        <v>83</v>
      </c>
      <c r="C56" s="24"/>
    </row>
    <row r="57" spans="1:3" ht="15.6" x14ac:dyDescent="0.3">
      <c r="A57" s="49"/>
      <c r="B57" s="32" t="s">
        <v>84</v>
      </c>
      <c r="C57" s="24"/>
    </row>
    <row r="58" spans="1:3" ht="15.6" x14ac:dyDescent="0.3">
      <c r="A58" s="49"/>
      <c r="B58" s="32" t="s">
        <v>138</v>
      </c>
      <c r="C58" s="24"/>
    </row>
    <row r="59" spans="1:3" ht="15.6" x14ac:dyDescent="0.3">
      <c r="A59" s="49"/>
      <c r="B59" s="32" t="s">
        <v>85</v>
      </c>
      <c r="C59" s="24"/>
    </row>
    <row r="60" spans="1:3" ht="15.6" x14ac:dyDescent="0.3">
      <c r="A60" s="49"/>
      <c r="B60" s="32" t="s">
        <v>86</v>
      </c>
      <c r="C60" s="24"/>
    </row>
    <row r="61" spans="1:3" ht="15.6" x14ac:dyDescent="0.3">
      <c r="A61" s="49"/>
      <c r="B61" s="32" t="s">
        <v>98</v>
      </c>
      <c r="C61" s="24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55"/>
  <sheetViews>
    <sheetView showGridLines="0" tabSelected="1" showWhiteSpace="0" view="pageLayout" zoomScale="85" zoomScaleNormal="90" zoomScaleSheetLayoutView="85" zoomScalePageLayoutView="85" workbookViewId="0"/>
  </sheetViews>
  <sheetFormatPr defaultColWidth="8.6640625" defaultRowHeight="15.6" x14ac:dyDescent="0.3"/>
  <cols>
    <col min="1" max="1" width="10.5546875" style="72" customWidth="1"/>
    <col min="2" max="2" width="13" style="72" customWidth="1"/>
    <col min="3" max="3" width="43.6640625" style="72" customWidth="1"/>
    <col min="4" max="4" width="33" style="72" customWidth="1"/>
    <col min="5" max="5" width="19.5546875" style="72" customWidth="1"/>
    <col min="6" max="6" width="13.33203125" style="72" customWidth="1"/>
    <col min="7" max="7" width="15.109375" style="72" bestFit="1" customWidth="1"/>
    <col min="8" max="8" width="18.109375" style="74" customWidth="1"/>
    <col min="9" max="9" width="15.6640625" style="75" customWidth="1"/>
    <col min="10" max="10" width="13.6640625" style="75" customWidth="1"/>
    <col min="11" max="11" width="15.33203125" style="72" customWidth="1"/>
    <col min="12" max="12" width="16.44140625" style="72" customWidth="1"/>
    <col min="13" max="13" width="13.88671875" style="72" customWidth="1"/>
    <col min="14" max="14" width="16.5546875" style="72" customWidth="1"/>
    <col min="15" max="17" width="18.88671875" style="72" customWidth="1"/>
    <col min="18" max="18" width="27.44140625" style="72" customWidth="1"/>
    <col min="19" max="16384" width="8.6640625" style="72"/>
  </cols>
  <sheetData>
    <row r="1" spans="1:20" x14ac:dyDescent="0.3">
      <c r="B1" s="73"/>
    </row>
    <row r="2" spans="1:20" x14ac:dyDescent="0.3">
      <c r="B2" s="76" t="s">
        <v>25</v>
      </c>
    </row>
    <row r="3" spans="1:20" x14ac:dyDescent="0.3">
      <c r="B3" s="77" t="s">
        <v>140</v>
      </c>
    </row>
    <row r="4" spans="1:20" x14ac:dyDescent="0.3">
      <c r="B4" s="77" t="s">
        <v>141</v>
      </c>
    </row>
    <row r="5" spans="1:20" x14ac:dyDescent="0.3">
      <c r="B5" s="77" t="s">
        <v>26</v>
      </c>
    </row>
    <row r="6" spans="1:20" x14ac:dyDescent="0.3">
      <c r="B6" s="78"/>
    </row>
    <row r="7" spans="1:20" x14ac:dyDescent="0.3">
      <c r="B7" s="77" t="s">
        <v>325</v>
      </c>
    </row>
    <row r="8" spans="1:20" x14ac:dyDescent="0.3">
      <c r="B8" s="77" t="s">
        <v>326</v>
      </c>
    </row>
    <row r="9" spans="1:20" x14ac:dyDescent="0.3">
      <c r="B9" s="77" t="s">
        <v>327</v>
      </c>
    </row>
    <row r="10" spans="1:20" x14ac:dyDescent="0.3">
      <c r="B10" s="79" t="s">
        <v>88</v>
      </c>
    </row>
    <row r="11" spans="1:20" ht="15.75" customHeight="1" x14ac:dyDescent="0.3">
      <c r="B11" s="80" t="s">
        <v>17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2"/>
      <c r="S11" s="82"/>
      <c r="T11" s="82"/>
    </row>
    <row r="12" spans="1:20" ht="15.75" customHeight="1" thickBot="1" x14ac:dyDescent="0.35">
      <c r="B12" s="83"/>
      <c r="C12" s="83"/>
      <c r="D12" s="83"/>
      <c r="E12" s="83"/>
      <c r="F12" s="83"/>
      <c r="G12" s="83"/>
      <c r="H12" s="84"/>
      <c r="I12" s="83"/>
      <c r="J12" s="83"/>
      <c r="K12" s="83" t="s">
        <v>151</v>
      </c>
      <c r="L12" s="83"/>
      <c r="M12" s="83"/>
      <c r="N12" s="83"/>
      <c r="O12" s="83"/>
      <c r="P12" s="83"/>
      <c r="Q12" s="83"/>
      <c r="R12" s="82"/>
      <c r="S12" s="82"/>
      <c r="T12" s="82"/>
    </row>
    <row r="13" spans="1:20" ht="21" x14ac:dyDescent="0.4">
      <c r="A13" s="85">
        <v>1</v>
      </c>
      <c r="B13" s="86" t="s">
        <v>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89"/>
      <c r="R13" s="82"/>
      <c r="S13" s="82"/>
      <c r="T13" s="82"/>
    </row>
    <row r="14" spans="1:20" ht="14.4" customHeight="1" x14ac:dyDescent="0.3">
      <c r="A14" s="90" t="s">
        <v>150</v>
      </c>
      <c r="B14" s="91" t="s">
        <v>32</v>
      </c>
      <c r="C14" s="91" t="s">
        <v>33</v>
      </c>
      <c r="D14" s="91" t="s">
        <v>328</v>
      </c>
      <c r="E14" s="91" t="s">
        <v>52</v>
      </c>
      <c r="F14" s="92" t="s">
        <v>54</v>
      </c>
      <c r="G14" s="93" t="s">
        <v>34</v>
      </c>
      <c r="H14" s="93"/>
      <c r="I14" s="93"/>
      <c r="J14" s="94" t="s">
        <v>63</v>
      </c>
      <c r="K14" s="91" t="s">
        <v>57</v>
      </c>
      <c r="L14" s="91" t="s">
        <v>35</v>
      </c>
      <c r="M14" s="91"/>
      <c r="N14" s="91" t="s">
        <v>23</v>
      </c>
      <c r="O14" s="95" t="s">
        <v>58</v>
      </c>
      <c r="P14" s="96" t="s">
        <v>20</v>
      </c>
      <c r="Q14" s="97"/>
      <c r="R14" s="82"/>
      <c r="S14" s="82"/>
    </row>
    <row r="15" spans="1:20" ht="75" customHeight="1" thickBot="1" x14ac:dyDescent="0.35">
      <c r="A15" s="98"/>
      <c r="B15" s="99"/>
      <c r="C15" s="99"/>
      <c r="D15" s="99"/>
      <c r="E15" s="99"/>
      <c r="F15" s="100"/>
      <c r="G15" s="101" t="s">
        <v>284</v>
      </c>
      <c r="H15" s="102" t="s">
        <v>56</v>
      </c>
      <c r="I15" s="102" t="s">
        <v>55</v>
      </c>
      <c r="J15" s="103"/>
      <c r="K15" s="99"/>
      <c r="L15" s="104" t="s">
        <v>36</v>
      </c>
      <c r="M15" s="104" t="s">
        <v>8</v>
      </c>
      <c r="N15" s="99"/>
      <c r="O15" s="105"/>
      <c r="P15" s="106"/>
      <c r="Q15" s="97"/>
      <c r="R15" s="82"/>
      <c r="S15" s="82"/>
    </row>
    <row r="16" spans="1:20" ht="28.8" x14ac:dyDescent="0.3">
      <c r="A16" s="107" t="s">
        <v>161</v>
      </c>
      <c r="B16" s="108" t="s">
        <v>163</v>
      </c>
      <c r="C16" s="108" t="s">
        <v>162</v>
      </c>
      <c r="D16" s="108" t="s">
        <v>42</v>
      </c>
      <c r="E16" s="109">
        <v>1</v>
      </c>
      <c r="F16" s="108" t="s">
        <v>165</v>
      </c>
      <c r="G16" s="110">
        <v>15638912</v>
      </c>
      <c r="H16" s="111">
        <v>0</v>
      </c>
      <c r="I16" s="111">
        <v>1</v>
      </c>
      <c r="J16" s="109">
        <v>1</v>
      </c>
      <c r="K16" s="108" t="s">
        <v>4</v>
      </c>
      <c r="L16" s="112" t="s">
        <v>313</v>
      </c>
      <c r="M16" s="113">
        <v>42088</v>
      </c>
      <c r="N16" s="108" t="s">
        <v>166</v>
      </c>
      <c r="O16" s="108"/>
      <c r="P16" s="114" t="s">
        <v>22</v>
      </c>
      <c r="Q16" s="82"/>
      <c r="R16" s="82"/>
      <c r="S16" s="82"/>
    </row>
    <row r="17" spans="1:19" ht="28.8" x14ac:dyDescent="0.3">
      <c r="A17" s="115" t="s">
        <v>152</v>
      </c>
      <c r="B17" s="116" t="s">
        <v>142</v>
      </c>
      <c r="C17" s="116" t="s">
        <v>148</v>
      </c>
      <c r="D17" s="116" t="s">
        <v>44</v>
      </c>
      <c r="E17" s="117">
        <v>1</v>
      </c>
      <c r="F17" s="116"/>
      <c r="G17" s="118">
        <v>12000000</v>
      </c>
      <c r="H17" s="119">
        <v>1</v>
      </c>
      <c r="I17" s="119">
        <v>0</v>
      </c>
      <c r="J17" s="117">
        <v>1</v>
      </c>
      <c r="K17" s="116" t="s">
        <v>3</v>
      </c>
      <c r="L17" s="120">
        <v>43132</v>
      </c>
      <c r="M17" s="116"/>
      <c r="N17" s="116"/>
      <c r="O17" s="116"/>
      <c r="P17" s="121" t="s">
        <v>1</v>
      </c>
      <c r="Q17" s="82"/>
      <c r="R17" s="82"/>
      <c r="S17" s="82"/>
    </row>
    <row r="18" spans="1:19" ht="28.8" x14ac:dyDescent="0.3">
      <c r="A18" s="115" t="s">
        <v>176</v>
      </c>
      <c r="B18" s="116" t="s">
        <v>163</v>
      </c>
      <c r="C18" s="116" t="s">
        <v>177</v>
      </c>
      <c r="D18" s="116" t="s">
        <v>42</v>
      </c>
      <c r="E18" s="117">
        <v>1</v>
      </c>
      <c r="F18" s="116" t="s">
        <v>178</v>
      </c>
      <c r="G18" s="118">
        <v>882616</v>
      </c>
      <c r="H18" s="119">
        <v>0</v>
      </c>
      <c r="I18" s="119">
        <v>1</v>
      </c>
      <c r="J18" s="117">
        <v>1</v>
      </c>
      <c r="K18" s="116" t="s">
        <v>4</v>
      </c>
      <c r="L18" s="122" t="s">
        <v>313</v>
      </c>
      <c r="M18" s="123">
        <v>41785</v>
      </c>
      <c r="N18" s="116" t="s">
        <v>179</v>
      </c>
      <c r="O18" s="116"/>
      <c r="P18" s="121" t="s">
        <v>91</v>
      </c>
      <c r="Q18" s="82"/>
      <c r="R18" s="82"/>
      <c r="S18" s="82"/>
    </row>
    <row r="19" spans="1:19" x14ac:dyDescent="0.3">
      <c r="A19" s="115" t="s">
        <v>153</v>
      </c>
      <c r="B19" s="116" t="s">
        <v>142</v>
      </c>
      <c r="C19" s="116" t="s">
        <v>286</v>
      </c>
      <c r="D19" s="116" t="s">
        <v>42</v>
      </c>
      <c r="E19" s="117">
        <v>1</v>
      </c>
      <c r="F19" s="116"/>
      <c r="G19" s="118">
        <v>9835735.3100000005</v>
      </c>
      <c r="H19" s="119">
        <v>0</v>
      </c>
      <c r="I19" s="119">
        <v>1</v>
      </c>
      <c r="J19" s="117">
        <v>1</v>
      </c>
      <c r="K19" s="116" t="s">
        <v>4</v>
      </c>
      <c r="L19" s="122" t="s">
        <v>313</v>
      </c>
      <c r="M19" s="116"/>
      <c r="N19" s="116"/>
      <c r="O19" s="116"/>
      <c r="P19" s="121" t="s">
        <v>1</v>
      </c>
      <c r="Q19" s="82"/>
      <c r="R19" s="82"/>
      <c r="S19" s="82"/>
    </row>
    <row r="20" spans="1:19" ht="28.8" x14ac:dyDescent="0.3">
      <c r="A20" s="115" t="s">
        <v>154</v>
      </c>
      <c r="B20" s="116" t="s">
        <v>142</v>
      </c>
      <c r="C20" s="116" t="s">
        <v>149</v>
      </c>
      <c r="D20" s="116" t="s">
        <v>44</v>
      </c>
      <c r="E20" s="117">
        <v>1</v>
      </c>
      <c r="F20" s="116"/>
      <c r="G20" s="118">
        <v>10427062.5</v>
      </c>
      <c r="H20" s="119">
        <v>1</v>
      </c>
      <c r="I20" s="119">
        <v>0</v>
      </c>
      <c r="J20" s="117">
        <v>1</v>
      </c>
      <c r="K20" s="116" t="s">
        <v>3</v>
      </c>
      <c r="L20" s="120">
        <v>43079</v>
      </c>
      <c r="M20" s="116"/>
      <c r="N20" s="116"/>
      <c r="O20" s="116"/>
      <c r="P20" s="121" t="s">
        <v>1</v>
      </c>
      <c r="Q20" s="82"/>
      <c r="R20" s="82"/>
      <c r="S20" s="82"/>
    </row>
    <row r="21" spans="1:19" ht="28.8" x14ac:dyDescent="0.3">
      <c r="A21" s="124" t="s">
        <v>156</v>
      </c>
      <c r="B21" s="116" t="s">
        <v>142</v>
      </c>
      <c r="C21" s="116" t="s">
        <v>155</v>
      </c>
      <c r="D21" s="116" t="s">
        <v>44</v>
      </c>
      <c r="E21" s="117">
        <v>1</v>
      </c>
      <c r="F21" s="116"/>
      <c r="G21" s="118">
        <v>12975875</v>
      </c>
      <c r="H21" s="119">
        <f>7145875/G21</f>
        <v>0.55070467309526328</v>
      </c>
      <c r="I21" s="119">
        <f>100%-H21</f>
        <v>0.44929532690473672</v>
      </c>
      <c r="J21" s="117">
        <v>1</v>
      </c>
      <c r="K21" s="116" t="s">
        <v>3</v>
      </c>
      <c r="L21" s="120">
        <v>43313</v>
      </c>
      <c r="M21" s="116"/>
      <c r="N21" s="116"/>
      <c r="O21" s="116"/>
      <c r="P21" s="121" t="s">
        <v>1</v>
      </c>
      <c r="Q21" s="82"/>
      <c r="R21" s="82"/>
      <c r="S21" s="82"/>
    </row>
    <row r="22" spans="1:19" ht="43.2" x14ac:dyDescent="0.3">
      <c r="A22" s="124" t="s">
        <v>168</v>
      </c>
      <c r="B22" s="116" t="s">
        <v>164</v>
      </c>
      <c r="C22" s="116" t="s">
        <v>288</v>
      </c>
      <c r="D22" s="116" t="s">
        <v>42</v>
      </c>
      <c r="E22" s="117">
        <v>1</v>
      </c>
      <c r="F22" s="116" t="s">
        <v>160</v>
      </c>
      <c r="G22" s="118">
        <v>406545.58</v>
      </c>
      <c r="H22" s="119">
        <v>0</v>
      </c>
      <c r="I22" s="119">
        <v>1</v>
      </c>
      <c r="J22" s="117">
        <v>1</v>
      </c>
      <c r="K22" s="116" t="s">
        <v>4</v>
      </c>
      <c r="L22" s="122" t="s">
        <v>313</v>
      </c>
      <c r="M22" s="123">
        <v>42198</v>
      </c>
      <c r="N22" s="116" t="s">
        <v>167</v>
      </c>
      <c r="O22" s="116"/>
      <c r="P22" s="121" t="s">
        <v>91</v>
      </c>
      <c r="Q22" s="82"/>
      <c r="R22" s="82"/>
      <c r="S22" s="82"/>
    </row>
    <row r="23" spans="1:19" ht="43.2" x14ac:dyDescent="0.3">
      <c r="A23" s="124" t="s">
        <v>169</v>
      </c>
      <c r="B23" s="116" t="s">
        <v>164</v>
      </c>
      <c r="C23" s="116" t="s">
        <v>287</v>
      </c>
      <c r="D23" s="116" t="s">
        <v>42</v>
      </c>
      <c r="E23" s="117">
        <v>1</v>
      </c>
      <c r="F23" s="116" t="s">
        <v>170</v>
      </c>
      <c r="G23" s="118">
        <v>520071.73</v>
      </c>
      <c r="H23" s="119">
        <v>0</v>
      </c>
      <c r="I23" s="119">
        <v>1</v>
      </c>
      <c r="J23" s="117">
        <v>1</v>
      </c>
      <c r="K23" s="116" t="s">
        <v>4</v>
      </c>
      <c r="L23" s="122" t="s">
        <v>313</v>
      </c>
      <c r="M23" s="123">
        <v>42198</v>
      </c>
      <c r="N23" s="116" t="s">
        <v>171</v>
      </c>
      <c r="O23" s="116"/>
      <c r="P23" s="121" t="s">
        <v>91</v>
      </c>
      <c r="Q23" s="82"/>
      <c r="R23" s="82"/>
      <c r="S23" s="82"/>
    </row>
    <row r="24" spans="1:19" ht="28.8" x14ac:dyDescent="0.3">
      <c r="A24" s="124" t="s">
        <v>289</v>
      </c>
      <c r="B24" s="116" t="s">
        <v>172</v>
      </c>
      <c r="C24" s="116" t="s">
        <v>173</v>
      </c>
      <c r="D24" s="116" t="s">
        <v>42</v>
      </c>
      <c r="E24" s="117">
        <v>1</v>
      </c>
      <c r="F24" s="116" t="s">
        <v>174</v>
      </c>
      <c r="G24" s="118">
        <v>954657.77</v>
      </c>
      <c r="H24" s="119">
        <v>0</v>
      </c>
      <c r="I24" s="119">
        <v>10</v>
      </c>
      <c r="J24" s="117">
        <v>1</v>
      </c>
      <c r="K24" s="116" t="s">
        <v>4</v>
      </c>
      <c r="L24" s="122" t="s">
        <v>313</v>
      </c>
      <c r="M24" s="123">
        <v>42017</v>
      </c>
      <c r="N24" s="116" t="s">
        <v>175</v>
      </c>
      <c r="O24" s="116"/>
      <c r="P24" s="121" t="s">
        <v>91</v>
      </c>
      <c r="Q24" s="82"/>
      <c r="R24" s="82"/>
      <c r="S24" s="82"/>
    </row>
    <row r="25" spans="1:19" ht="29.4" thickBot="1" x14ac:dyDescent="0.35">
      <c r="A25" s="125" t="s">
        <v>159</v>
      </c>
      <c r="B25" s="126" t="s">
        <v>142</v>
      </c>
      <c r="C25" s="126" t="s">
        <v>157</v>
      </c>
      <c r="D25" s="126" t="s">
        <v>44</v>
      </c>
      <c r="E25" s="127">
        <v>1</v>
      </c>
      <c r="F25" s="126"/>
      <c r="G25" s="128">
        <v>515000</v>
      </c>
      <c r="H25" s="129">
        <f>375000/G25</f>
        <v>0.72815533980582525</v>
      </c>
      <c r="I25" s="130">
        <f>100%-H25</f>
        <v>0.27184466019417475</v>
      </c>
      <c r="J25" s="131">
        <v>3</v>
      </c>
      <c r="K25" s="132" t="s">
        <v>3</v>
      </c>
      <c r="L25" s="133">
        <v>43160</v>
      </c>
      <c r="M25" s="132"/>
      <c r="N25" s="132"/>
      <c r="O25" s="126"/>
      <c r="P25" s="134" t="s">
        <v>1</v>
      </c>
      <c r="Q25" s="82"/>
      <c r="R25" s="82"/>
      <c r="S25" s="82"/>
    </row>
    <row r="26" spans="1:19" ht="16.2" thickBot="1" x14ac:dyDescent="0.35">
      <c r="A26" s="135"/>
      <c r="B26" s="136"/>
      <c r="C26" s="136"/>
      <c r="D26" s="136"/>
      <c r="E26" s="136"/>
      <c r="F26" s="137" t="s">
        <v>308</v>
      </c>
      <c r="G26" s="138">
        <f>SUM(G16:G25)</f>
        <v>64156475.890000001</v>
      </c>
      <c r="H26" s="139"/>
      <c r="I26" s="139"/>
      <c r="J26" s="136"/>
      <c r="K26" s="136"/>
      <c r="L26" s="136"/>
      <c r="M26" s="136"/>
      <c r="N26" s="136"/>
      <c r="O26" s="136"/>
      <c r="P26" s="136"/>
    </row>
    <row r="27" spans="1:19" ht="16.2" thickBot="1" x14ac:dyDescent="0.35">
      <c r="A27" s="135"/>
      <c r="C27" s="135"/>
      <c r="G27" s="74"/>
      <c r="H27" s="75"/>
      <c r="J27" s="72"/>
      <c r="Q27" s="82"/>
      <c r="R27" s="82"/>
      <c r="S27" s="82"/>
    </row>
    <row r="28" spans="1:19" ht="21.75" customHeight="1" x14ac:dyDescent="0.4">
      <c r="A28" s="85">
        <v>2</v>
      </c>
      <c r="B28" s="140" t="s">
        <v>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2"/>
      <c r="Q28" s="82"/>
      <c r="R28" s="82"/>
      <c r="S28" s="82"/>
    </row>
    <row r="29" spans="1:19" ht="25.5" customHeight="1" x14ac:dyDescent="0.3">
      <c r="A29" s="143" t="s">
        <v>150</v>
      </c>
      <c r="B29" s="144" t="s">
        <v>60</v>
      </c>
      <c r="C29" s="144" t="s">
        <v>30</v>
      </c>
      <c r="D29" s="144" t="s">
        <v>328</v>
      </c>
      <c r="E29" s="144" t="s">
        <v>52</v>
      </c>
      <c r="F29" s="145" t="s">
        <v>54</v>
      </c>
      <c r="G29" s="146" t="s">
        <v>7</v>
      </c>
      <c r="H29" s="146"/>
      <c r="I29" s="146"/>
      <c r="J29" s="144" t="s">
        <v>63</v>
      </c>
      <c r="K29" s="144" t="s">
        <v>59</v>
      </c>
      <c r="L29" s="144" t="s">
        <v>31</v>
      </c>
      <c r="M29" s="144"/>
      <c r="N29" s="144" t="s">
        <v>87</v>
      </c>
      <c r="O29" s="144" t="s">
        <v>58</v>
      </c>
      <c r="P29" s="147" t="s">
        <v>20</v>
      </c>
      <c r="Q29" s="82"/>
      <c r="R29" s="82"/>
      <c r="S29" s="82"/>
    </row>
    <row r="30" spans="1:19" ht="43.8" thickBot="1" x14ac:dyDescent="0.35">
      <c r="A30" s="148"/>
      <c r="B30" s="149"/>
      <c r="C30" s="149"/>
      <c r="D30" s="149"/>
      <c r="E30" s="149"/>
      <c r="F30" s="150"/>
      <c r="G30" s="151" t="s">
        <v>284</v>
      </c>
      <c r="H30" s="152" t="s">
        <v>56</v>
      </c>
      <c r="I30" s="152" t="s">
        <v>55</v>
      </c>
      <c r="J30" s="149"/>
      <c r="K30" s="149"/>
      <c r="L30" s="153" t="s">
        <v>36</v>
      </c>
      <c r="M30" s="153" t="s">
        <v>8</v>
      </c>
      <c r="N30" s="149"/>
      <c r="O30" s="149"/>
      <c r="P30" s="154"/>
      <c r="Q30" s="155"/>
      <c r="R30" s="155"/>
      <c r="S30" s="82"/>
    </row>
    <row r="31" spans="1:19" ht="28.8" x14ac:dyDescent="0.3">
      <c r="A31" s="156" t="s">
        <v>196</v>
      </c>
      <c r="B31" s="108" t="s">
        <v>142</v>
      </c>
      <c r="C31" s="108" t="s">
        <v>282</v>
      </c>
      <c r="D31" s="108" t="s">
        <v>42</v>
      </c>
      <c r="E31" s="108"/>
      <c r="F31" s="108"/>
      <c r="G31" s="157">
        <v>2213531.25</v>
      </c>
      <c r="H31" s="111">
        <v>1</v>
      </c>
      <c r="I31" s="111">
        <v>0</v>
      </c>
      <c r="J31" s="109">
        <v>1</v>
      </c>
      <c r="K31" s="108" t="s">
        <v>4</v>
      </c>
      <c r="L31" s="158">
        <v>43344</v>
      </c>
      <c r="M31" s="108"/>
      <c r="N31" s="108" t="s">
        <v>83</v>
      </c>
      <c r="O31" s="108"/>
      <c r="P31" s="114" t="s">
        <v>1</v>
      </c>
      <c r="Q31" s="155"/>
      <c r="R31" s="155"/>
      <c r="S31" s="82"/>
    </row>
    <row r="32" spans="1:19" ht="43.2" x14ac:dyDescent="0.3">
      <c r="A32" s="159" t="s">
        <v>180</v>
      </c>
      <c r="B32" s="160" t="s">
        <v>142</v>
      </c>
      <c r="C32" s="160" t="s">
        <v>181</v>
      </c>
      <c r="D32" s="160" t="s">
        <v>42</v>
      </c>
      <c r="E32" s="160"/>
      <c r="F32" s="160"/>
      <c r="G32" s="161">
        <v>400000</v>
      </c>
      <c r="H32" s="162">
        <v>1</v>
      </c>
      <c r="I32" s="119">
        <v>0</v>
      </c>
      <c r="J32" s="117">
        <v>1</v>
      </c>
      <c r="K32" s="116" t="s">
        <v>4</v>
      </c>
      <c r="L32" s="120">
        <v>43101</v>
      </c>
      <c r="M32" s="116"/>
      <c r="N32" s="116" t="s">
        <v>83</v>
      </c>
      <c r="O32" s="116"/>
      <c r="P32" s="163" t="s">
        <v>1</v>
      </c>
      <c r="Q32" s="155"/>
      <c r="R32" s="155"/>
      <c r="S32" s="82"/>
    </row>
    <row r="33" spans="1:19" ht="28.8" x14ac:dyDescent="0.3">
      <c r="A33" s="159" t="s">
        <v>211</v>
      </c>
      <c r="B33" s="160" t="s">
        <v>142</v>
      </c>
      <c r="C33" s="160" t="s">
        <v>212</v>
      </c>
      <c r="D33" s="160" t="s">
        <v>42</v>
      </c>
      <c r="E33" s="160"/>
      <c r="F33" s="160"/>
      <c r="G33" s="161">
        <v>550000</v>
      </c>
      <c r="H33" s="162">
        <v>1</v>
      </c>
      <c r="I33" s="119">
        <v>0</v>
      </c>
      <c r="J33" s="117">
        <v>1</v>
      </c>
      <c r="K33" s="116" t="s">
        <v>4</v>
      </c>
      <c r="L33" s="120">
        <v>43101</v>
      </c>
      <c r="M33" s="116"/>
      <c r="N33" s="116" t="s">
        <v>83</v>
      </c>
      <c r="O33" s="116"/>
      <c r="P33" s="163" t="s">
        <v>1</v>
      </c>
      <c r="Q33" s="155"/>
      <c r="R33" s="155"/>
      <c r="S33" s="82"/>
    </row>
    <row r="34" spans="1:19" ht="43.2" x14ac:dyDescent="0.3">
      <c r="A34" s="124" t="s">
        <v>182</v>
      </c>
      <c r="B34" s="116" t="s">
        <v>142</v>
      </c>
      <c r="C34" s="116" t="s">
        <v>237</v>
      </c>
      <c r="D34" s="116" t="s">
        <v>42</v>
      </c>
      <c r="E34" s="116"/>
      <c r="F34" s="116"/>
      <c r="G34" s="118">
        <v>300000</v>
      </c>
      <c r="H34" s="119">
        <v>0</v>
      </c>
      <c r="I34" s="119">
        <v>1</v>
      </c>
      <c r="J34" s="117">
        <v>3</v>
      </c>
      <c r="K34" s="116" t="s">
        <v>4</v>
      </c>
      <c r="L34" s="116" t="s">
        <v>313</v>
      </c>
      <c r="M34" s="116"/>
      <c r="N34" s="116" t="s">
        <v>144</v>
      </c>
      <c r="O34" s="116"/>
      <c r="P34" s="121" t="s">
        <v>1</v>
      </c>
      <c r="Q34" s="155"/>
      <c r="R34" s="155"/>
      <c r="S34" s="82"/>
    </row>
    <row r="35" spans="1:19" ht="28.8" x14ac:dyDescent="0.3">
      <c r="A35" s="124" t="s">
        <v>158</v>
      </c>
      <c r="B35" s="116" t="s">
        <v>142</v>
      </c>
      <c r="C35" s="116" t="s">
        <v>183</v>
      </c>
      <c r="D35" s="116" t="s">
        <v>42</v>
      </c>
      <c r="E35" s="116"/>
      <c r="F35" s="116"/>
      <c r="G35" s="118">
        <v>10000</v>
      </c>
      <c r="H35" s="119">
        <v>0</v>
      </c>
      <c r="I35" s="119">
        <v>1</v>
      </c>
      <c r="J35" s="117">
        <v>3</v>
      </c>
      <c r="K35" s="116" t="s">
        <v>4</v>
      </c>
      <c r="L35" s="116" t="s">
        <v>313</v>
      </c>
      <c r="M35" s="116"/>
      <c r="N35" s="116" t="s">
        <v>184</v>
      </c>
      <c r="O35" s="116"/>
      <c r="P35" s="121" t="s">
        <v>1</v>
      </c>
      <c r="Q35" s="155"/>
      <c r="R35" s="155"/>
      <c r="S35" s="82"/>
    </row>
    <row r="36" spans="1:19" ht="29.4" thickBot="1" x14ac:dyDescent="0.35">
      <c r="A36" s="164" t="s">
        <v>185</v>
      </c>
      <c r="B36" s="132" t="s">
        <v>146</v>
      </c>
      <c r="C36" s="132" t="s">
        <v>290</v>
      </c>
      <c r="D36" s="132" t="s">
        <v>42</v>
      </c>
      <c r="E36" s="132"/>
      <c r="F36" s="132"/>
      <c r="G36" s="165">
        <v>1350000</v>
      </c>
      <c r="H36" s="130">
        <v>0</v>
      </c>
      <c r="I36" s="130">
        <v>1</v>
      </c>
      <c r="J36" s="131">
        <v>4</v>
      </c>
      <c r="K36" s="132" t="s">
        <v>4</v>
      </c>
      <c r="L36" s="132" t="s">
        <v>313</v>
      </c>
      <c r="M36" s="132"/>
      <c r="N36" s="132" t="s">
        <v>144</v>
      </c>
      <c r="O36" s="132"/>
      <c r="P36" s="166" t="s">
        <v>1</v>
      </c>
      <c r="Q36" s="155"/>
      <c r="R36" s="155"/>
      <c r="S36" s="82"/>
    </row>
    <row r="37" spans="1:19" ht="16.2" thickBot="1" x14ac:dyDescent="0.35">
      <c r="A37" s="135"/>
      <c r="B37" s="136"/>
      <c r="C37" s="136"/>
      <c r="D37" s="136"/>
      <c r="E37" s="136"/>
      <c r="F37" s="137" t="s">
        <v>308</v>
      </c>
      <c r="G37" s="138">
        <f>SUM(G31:G36)</f>
        <v>4823531.25</v>
      </c>
      <c r="H37" s="139"/>
      <c r="I37" s="139"/>
      <c r="J37" s="139"/>
      <c r="K37" s="136"/>
      <c r="L37" s="136"/>
      <c r="M37" s="136"/>
      <c r="N37" s="136"/>
      <c r="O37" s="136"/>
      <c r="P37" s="136"/>
      <c r="Q37" s="135"/>
      <c r="R37" s="135"/>
    </row>
    <row r="38" spans="1:19" ht="15.75" customHeight="1" thickBot="1" x14ac:dyDescent="0.35">
      <c r="A38" s="135"/>
      <c r="G38" s="74"/>
      <c r="H38" s="75"/>
      <c r="J38" s="72"/>
      <c r="Q38" s="135"/>
      <c r="R38" s="135"/>
    </row>
    <row r="39" spans="1:19" ht="18.75" customHeight="1" x14ac:dyDescent="0.4">
      <c r="A39" s="85">
        <v>3</v>
      </c>
      <c r="B39" s="86" t="s">
        <v>10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8"/>
      <c r="Q39" s="135"/>
      <c r="R39" s="135"/>
    </row>
    <row r="40" spans="1:19" ht="25.5" customHeight="1" x14ac:dyDescent="0.3">
      <c r="A40" s="143" t="s">
        <v>150</v>
      </c>
      <c r="B40" s="144" t="s">
        <v>60</v>
      </c>
      <c r="C40" s="144" t="s">
        <v>30</v>
      </c>
      <c r="D40" s="144" t="s">
        <v>328</v>
      </c>
      <c r="E40" s="144" t="s">
        <v>52</v>
      </c>
      <c r="F40" s="145" t="s">
        <v>54</v>
      </c>
      <c r="G40" s="146" t="s">
        <v>7</v>
      </c>
      <c r="H40" s="146"/>
      <c r="I40" s="146"/>
      <c r="J40" s="144" t="s">
        <v>63</v>
      </c>
      <c r="K40" s="144" t="s">
        <v>59</v>
      </c>
      <c r="L40" s="144" t="s">
        <v>31</v>
      </c>
      <c r="M40" s="144"/>
      <c r="N40" s="144" t="s">
        <v>87</v>
      </c>
      <c r="O40" s="144" t="s">
        <v>58</v>
      </c>
      <c r="P40" s="147" t="s">
        <v>20</v>
      </c>
      <c r="Q40" s="135"/>
      <c r="R40" s="135"/>
    </row>
    <row r="41" spans="1:19" ht="54" customHeight="1" thickBot="1" x14ac:dyDescent="0.35">
      <c r="A41" s="148"/>
      <c r="B41" s="149"/>
      <c r="C41" s="149"/>
      <c r="D41" s="149"/>
      <c r="E41" s="149"/>
      <c r="F41" s="150"/>
      <c r="G41" s="151" t="s">
        <v>284</v>
      </c>
      <c r="H41" s="152" t="s">
        <v>56</v>
      </c>
      <c r="I41" s="152" t="s">
        <v>55</v>
      </c>
      <c r="J41" s="149"/>
      <c r="K41" s="149"/>
      <c r="L41" s="153" t="s">
        <v>36</v>
      </c>
      <c r="M41" s="153" t="s">
        <v>8</v>
      </c>
      <c r="N41" s="149"/>
      <c r="O41" s="149"/>
      <c r="P41" s="154"/>
      <c r="Q41" s="135"/>
      <c r="R41" s="135"/>
    </row>
    <row r="42" spans="1:19" ht="28.8" x14ac:dyDescent="0.3">
      <c r="A42" s="167" t="s">
        <v>214</v>
      </c>
      <c r="B42" s="168" t="s">
        <v>142</v>
      </c>
      <c r="C42" s="168" t="s">
        <v>215</v>
      </c>
      <c r="D42" s="168" t="s">
        <v>42</v>
      </c>
      <c r="E42" s="168"/>
      <c r="F42" s="168"/>
      <c r="G42" s="157">
        <v>1000000.46</v>
      </c>
      <c r="H42" s="169">
        <v>0</v>
      </c>
      <c r="I42" s="111">
        <v>1</v>
      </c>
      <c r="J42" s="109">
        <v>1</v>
      </c>
      <c r="K42" s="108" t="s">
        <v>4</v>
      </c>
      <c r="L42" s="112" t="s">
        <v>313</v>
      </c>
      <c r="M42" s="108"/>
      <c r="N42" s="108"/>
      <c r="O42" s="168"/>
      <c r="P42" s="170" t="s">
        <v>1</v>
      </c>
      <c r="Q42" s="171"/>
      <c r="R42" s="135"/>
    </row>
    <row r="43" spans="1:19" ht="28.8" x14ac:dyDescent="0.3">
      <c r="A43" s="159" t="s">
        <v>232</v>
      </c>
      <c r="B43" s="160" t="s">
        <v>142</v>
      </c>
      <c r="C43" s="160" t="s">
        <v>291</v>
      </c>
      <c r="D43" s="160" t="s">
        <v>44</v>
      </c>
      <c r="E43" s="160"/>
      <c r="F43" s="160"/>
      <c r="G43" s="161">
        <v>4700000</v>
      </c>
      <c r="H43" s="162">
        <f>1400000/G43</f>
        <v>0.2978723404255319</v>
      </c>
      <c r="I43" s="119">
        <f>100%-H43</f>
        <v>0.7021276595744681</v>
      </c>
      <c r="J43" s="117">
        <v>2</v>
      </c>
      <c r="K43" s="116" t="s">
        <v>3</v>
      </c>
      <c r="L43" s="122"/>
      <c r="M43" s="116"/>
      <c r="N43" s="172"/>
      <c r="O43" s="160"/>
      <c r="P43" s="163" t="s">
        <v>1</v>
      </c>
      <c r="Q43" s="171"/>
      <c r="R43" s="135"/>
    </row>
    <row r="44" spans="1:19" ht="43.2" x14ac:dyDescent="0.3">
      <c r="A44" s="159" t="s">
        <v>233</v>
      </c>
      <c r="B44" s="160" t="s">
        <v>142</v>
      </c>
      <c r="C44" s="160" t="s">
        <v>292</v>
      </c>
      <c r="D44" s="160" t="s">
        <v>44</v>
      </c>
      <c r="E44" s="160"/>
      <c r="F44" s="160"/>
      <c r="G44" s="161">
        <v>300000</v>
      </c>
      <c r="H44" s="162">
        <v>1</v>
      </c>
      <c r="I44" s="119">
        <v>0</v>
      </c>
      <c r="J44" s="117">
        <v>2</v>
      </c>
      <c r="K44" s="116" t="s">
        <v>3</v>
      </c>
      <c r="L44" s="120">
        <v>43101</v>
      </c>
      <c r="M44" s="116"/>
      <c r="N44" s="116"/>
      <c r="O44" s="160"/>
      <c r="P44" s="163" t="s">
        <v>1</v>
      </c>
      <c r="Q44" s="171"/>
      <c r="R44" s="135"/>
    </row>
    <row r="45" spans="1:19" ht="28.8" x14ac:dyDescent="0.3">
      <c r="A45" s="159" t="s">
        <v>320</v>
      </c>
      <c r="B45" s="160" t="s">
        <v>142</v>
      </c>
      <c r="C45" s="160" t="s">
        <v>321</v>
      </c>
      <c r="D45" s="160" t="s">
        <v>45</v>
      </c>
      <c r="E45" s="160"/>
      <c r="F45" s="160"/>
      <c r="G45" s="161">
        <v>65000</v>
      </c>
      <c r="H45" s="162">
        <v>1</v>
      </c>
      <c r="I45" s="119">
        <v>0</v>
      </c>
      <c r="J45" s="117">
        <v>2</v>
      </c>
      <c r="K45" s="116" t="s">
        <v>4</v>
      </c>
      <c r="L45" s="120">
        <v>43059</v>
      </c>
      <c r="M45" s="116"/>
      <c r="N45" s="116" t="s">
        <v>314</v>
      </c>
      <c r="O45" s="160"/>
      <c r="P45" s="163" t="s">
        <v>71</v>
      </c>
      <c r="Q45" s="171"/>
      <c r="R45" s="135"/>
    </row>
    <row r="46" spans="1:19" ht="57.6" x14ac:dyDescent="0.3">
      <c r="A46" s="159" t="s">
        <v>257</v>
      </c>
      <c r="B46" s="160" t="s">
        <v>142</v>
      </c>
      <c r="C46" s="160" t="s">
        <v>294</v>
      </c>
      <c r="D46" s="160" t="s">
        <v>42</v>
      </c>
      <c r="E46" s="160"/>
      <c r="F46" s="160"/>
      <c r="G46" s="161">
        <v>680000</v>
      </c>
      <c r="H46" s="162">
        <v>0</v>
      </c>
      <c r="I46" s="119">
        <v>1</v>
      </c>
      <c r="J46" s="117">
        <v>4</v>
      </c>
      <c r="K46" s="116" t="s">
        <v>4</v>
      </c>
      <c r="L46" s="122" t="s">
        <v>313</v>
      </c>
      <c r="M46" s="116"/>
      <c r="N46" s="116"/>
      <c r="O46" s="160"/>
      <c r="P46" s="163" t="s">
        <v>1</v>
      </c>
      <c r="Q46" s="171"/>
      <c r="R46" s="173"/>
    </row>
    <row r="47" spans="1:19" ht="28.8" x14ac:dyDescent="0.3">
      <c r="A47" s="159" t="s">
        <v>263</v>
      </c>
      <c r="B47" s="160" t="s">
        <v>142</v>
      </c>
      <c r="C47" s="160" t="s">
        <v>264</v>
      </c>
      <c r="D47" s="160" t="s">
        <v>42</v>
      </c>
      <c r="E47" s="160"/>
      <c r="F47" s="160"/>
      <c r="G47" s="161">
        <v>66466</v>
      </c>
      <c r="H47" s="162">
        <v>0</v>
      </c>
      <c r="I47" s="119">
        <v>1</v>
      </c>
      <c r="J47" s="117">
        <v>5</v>
      </c>
      <c r="K47" s="116" t="s">
        <v>4</v>
      </c>
      <c r="L47" s="122" t="s">
        <v>313</v>
      </c>
      <c r="M47" s="116"/>
      <c r="N47" s="116" t="s">
        <v>184</v>
      </c>
      <c r="O47" s="160"/>
      <c r="P47" s="163" t="s">
        <v>1</v>
      </c>
      <c r="Q47" s="171"/>
      <c r="R47" s="173"/>
    </row>
    <row r="48" spans="1:19" ht="28.8" x14ac:dyDescent="0.3">
      <c r="A48" s="159" t="s">
        <v>265</v>
      </c>
      <c r="B48" s="160" t="s">
        <v>142</v>
      </c>
      <c r="C48" s="160" t="s">
        <v>281</v>
      </c>
      <c r="D48" s="160" t="s">
        <v>45</v>
      </c>
      <c r="E48" s="160"/>
      <c r="F48" s="160"/>
      <c r="G48" s="161">
        <v>200000</v>
      </c>
      <c r="H48" s="162">
        <v>1</v>
      </c>
      <c r="I48" s="119">
        <v>0</v>
      </c>
      <c r="J48" s="117">
        <v>5</v>
      </c>
      <c r="K48" s="116" t="s">
        <v>2</v>
      </c>
      <c r="L48" s="120">
        <v>43059</v>
      </c>
      <c r="M48" s="116"/>
      <c r="N48" s="116" t="s">
        <v>314</v>
      </c>
      <c r="O48" s="160"/>
      <c r="P48" s="163" t="s">
        <v>71</v>
      </c>
      <c r="Q48" s="171"/>
      <c r="R48" s="173"/>
    </row>
    <row r="49" spans="1:18" x14ac:dyDescent="0.3">
      <c r="A49" s="159" t="s">
        <v>317</v>
      </c>
      <c r="B49" s="160" t="s">
        <v>142</v>
      </c>
      <c r="C49" s="160" t="s">
        <v>318</v>
      </c>
      <c r="D49" s="160" t="s">
        <v>44</v>
      </c>
      <c r="E49" s="160"/>
      <c r="F49" s="160"/>
      <c r="G49" s="161">
        <v>318090.32</v>
      </c>
      <c r="H49" s="174">
        <v>1</v>
      </c>
      <c r="I49" s="175">
        <v>0</v>
      </c>
      <c r="J49" s="117">
        <v>2</v>
      </c>
      <c r="K49" s="116" t="s">
        <v>3</v>
      </c>
      <c r="L49" s="120">
        <v>43089</v>
      </c>
      <c r="M49" s="116"/>
      <c r="N49" s="116"/>
      <c r="O49" s="160"/>
      <c r="P49" s="163" t="s">
        <v>71</v>
      </c>
      <c r="Q49" s="171"/>
      <c r="R49" s="135"/>
    </row>
    <row r="50" spans="1:18" ht="16.2" thickBot="1" x14ac:dyDescent="0.35">
      <c r="A50" s="125"/>
      <c r="B50" s="126"/>
      <c r="C50" s="126"/>
      <c r="D50" s="126"/>
      <c r="E50" s="126"/>
      <c r="F50" s="126"/>
      <c r="G50" s="128"/>
      <c r="H50" s="176"/>
      <c r="I50" s="177"/>
      <c r="J50" s="131"/>
      <c r="K50" s="132"/>
      <c r="L50" s="178"/>
      <c r="M50" s="132"/>
      <c r="N50" s="132"/>
      <c r="O50" s="126"/>
      <c r="P50" s="134" t="s">
        <v>1</v>
      </c>
      <c r="Q50" s="171"/>
      <c r="R50" s="135"/>
    </row>
    <row r="51" spans="1:18" ht="16.2" thickBot="1" x14ac:dyDescent="0.35">
      <c r="A51" s="135"/>
      <c r="B51" s="136"/>
      <c r="C51" s="136"/>
      <c r="D51" s="136"/>
      <c r="E51" s="136"/>
      <c r="F51" s="179" t="s">
        <v>308</v>
      </c>
      <c r="G51" s="180">
        <f>SUM(G42:G50)</f>
        <v>7329556.7800000003</v>
      </c>
      <c r="H51" s="139"/>
      <c r="I51" s="139"/>
      <c r="J51" s="136"/>
      <c r="K51" s="136"/>
      <c r="L51" s="136"/>
      <c r="M51" s="136"/>
      <c r="N51" s="136"/>
      <c r="O51" s="136"/>
      <c r="P51" s="136"/>
      <c r="Q51" s="171"/>
      <c r="R51" s="135"/>
    </row>
    <row r="52" spans="1:18" ht="15.75" customHeight="1" thickBot="1" x14ac:dyDescent="0.35">
      <c r="A52" s="135"/>
      <c r="G52" s="74"/>
      <c r="H52" s="75"/>
      <c r="J52" s="72"/>
      <c r="Q52" s="171"/>
      <c r="R52" s="135"/>
    </row>
    <row r="53" spans="1:18" ht="18" customHeight="1" x14ac:dyDescent="0.4">
      <c r="A53" s="85">
        <v>4</v>
      </c>
      <c r="B53" s="86" t="s">
        <v>11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171"/>
      <c r="R53" s="135"/>
    </row>
    <row r="54" spans="1:18" ht="15.75" customHeight="1" x14ac:dyDescent="0.3">
      <c r="A54" s="143" t="s">
        <v>150</v>
      </c>
      <c r="B54" s="144" t="s">
        <v>60</v>
      </c>
      <c r="C54" s="144" t="s">
        <v>30</v>
      </c>
      <c r="D54" s="144" t="s">
        <v>328</v>
      </c>
      <c r="E54" s="181" t="s">
        <v>54</v>
      </c>
      <c r="F54" s="182"/>
      <c r="G54" s="146" t="s">
        <v>7</v>
      </c>
      <c r="H54" s="146"/>
      <c r="I54" s="146"/>
      <c r="J54" s="144" t="s">
        <v>63</v>
      </c>
      <c r="K54" s="144" t="s">
        <v>59</v>
      </c>
      <c r="L54" s="144" t="s">
        <v>31</v>
      </c>
      <c r="M54" s="144"/>
      <c r="N54" s="144" t="s">
        <v>87</v>
      </c>
      <c r="O54" s="144" t="s">
        <v>58</v>
      </c>
      <c r="P54" s="147" t="s">
        <v>20</v>
      </c>
      <c r="Q54" s="171"/>
      <c r="R54" s="135"/>
    </row>
    <row r="55" spans="1:18" ht="61.5" customHeight="1" thickBot="1" x14ac:dyDescent="0.35">
      <c r="A55" s="148"/>
      <c r="B55" s="149"/>
      <c r="C55" s="149"/>
      <c r="D55" s="149"/>
      <c r="E55" s="183"/>
      <c r="F55" s="184"/>
      <c r="G55" s="151" t="s">
        <v>283</v>
      </c>
      <c r="H55" s="151" t="s">
        <v>56</v>
      </c>
      <c r="I55" s="152" t="s">
        <v>55</v>
      </c>
      <c r="J55" s="149"/>
      <c r="K55" s="149"/>
      <c r="L55" s="153" t="s">
        <v>24</v>
      </c>
      <c r="M55" s="153" t="s">
        <v>8</v>
      </c>
      <c r="N55" s="149"/>
      <c r="O55" s="149"/>
      <c r="P55" s="154"/>
      <c r="Q55" s="171"/>
      <c r="R55" s="135"/>
    </row>
    <row r="56" spans="1:18" ht="28.8" x14ac:dyDescent="0.3">
      <c r="A56" s="185" t="s">
        <v>186</v>
      </c>
      <c r="B56" s="168" t="s">
        <v>193</v>
      </c>
      <c r="C56" s="168" t="s">
        <v>189</v>
      </c>
      <c r="D56" s="168" t="s">
        <v>42</v>
      </c>
      <c r="E56" s="186" t="s">
        <v>188</v>
      </c>
      <c r="F56" s="186"/>
      <c r="G56" s="157">
        <v>198944.49</v>
      </c>
      <c r="H56" s="187">
        <v>0</v>
      </c>
      <c r="I56" s="111">
        <v>1</v>
      </c>
      <c r="J56" s="188">
        <v>1</v>
      </c>
      <c r="K56" s="108" t="s">
        <v>4</v>
      </c>
      <c r="L56" s="112" t="s">
        <v>313</v>
      </c>
      <c r="M56" s="113">
        <v>41591</v>
      </c>
      <c r="N56" s="168" t="s">
        <v>194</v>
      </c>
      <c r="O56" s="168"/>
      <c r="P56" s="170" t="s">
        <v>22</v>
      </c>
      <c r="Q56" s="171"/>
      <c r="R56" s="135"/>
    </row>
    <row r="57" spans="1:18" ht="43.2" x14ac:dyDescent="0.3">
      <c r="A57" s="159" t="s">
        <v>186</v>
      </c>
      <c r="B57" s="160" t="s">
        <v>142</v>
      </c>
      <c r="C57" s="160" t="s">
        <v>190</v>
      </c>
      <c r="D57" s="160" t="s">
        <v>42</v>
      </c>
      <c r="E57" s="189" t="s">
        <v>143</v>
      </c>
      <c r="F57" s="189"/>
      <c r="G57" s="161">
        <f>300000-G56</f>
        <v>101055.51000000001</v>
      </c>
      <c r="H57" s="190">
        <v>0</v>
      </c>
      <c r="I57" s="119">
        <v>1</v>
      </c>
      <c r="J57" s="191">
        <v>1</v>
      </c>
      <c r="K57" s="116" t="s">
        <v>4</v>
      </c>
      <c r="L57" s="122" t="s">
        <v>313</v>
      </c>
      <c r="M57" s="123">
        <v>42540</v>
      </c>
      <c r="N57" s="160" t="s">
        <v>195</v>
      </c>
      <c r="O57" s="160"/>
      <c r="P57" s="163" t="s">
        <v>22</v>
      </c>
      <c r="Q57" s="192"/>
      <c r="R57" s="135"/>
    </row>
    <row r="58" spans="1:18" ht="28.8" x14ac:dyDescent="0.3">
      <c r="A58" s="159" t="s">
        <v>187</v>
      </c>
      <c r="B58" s="160" t="s">
        <v>193</v>
      </c>
      <c r="C58" s="160" t="s">
        <v>191</v>
      </c>
      <c r="D58" s="160" t="s">
        <v>42</v>
      </c>
      <c r="E58" s="189" t="s">
        <v>188</v>
      </c>
      <c r="F58" s="189"/>
      <c r="G58" s="193">
        <v>33197.64</v>
      </c>
      <c r="H58" s="190">
        <v>0</v>
      </c>
      <c r="I58" s="119">
        <v>1</v>
      </c>
      <c r="J58" s="191">
        <v>1</v>
      </c>
      <c r="K58" s="116" t="s">
        <v>4</v>
      </c>
      <c r="L58" s="122" t="s">
        <v>313</v>
      </c>
      <c r="M58" s="123">
        <v>41591</v>
      </c>
      <c r="N58" s="160" t="s">
        <v>194</v>
      </c>
      <c r="O58" s="160"/>
      <c r="P58" s="163" t="s">
        <v>22</v>
      </c>
      <c r="Q58" s="171"/>
      <c r="R58" s="135"/>
    </row>
    <row r="59" spans="1:18" ht="28.8" x14ac:dyDescent="0.3">
      <c r="A59" s="159" t="s">
        <v>187</v>
      </c>
      <c r="B59" s="160" t="s">
        <v>142</v>
      </c>
      <c r="C59" s="160" t="s">
        <v>192</v>
      </c>
      <c r="D59" s="160" t="s">
        <v>42</v>
      </c>
      <c r="E59" s="189" t="s">
        <v>143</v>
      </c>
      <c r="F59" s="189"/>
      <c r="G59" s="193">
        <f>215437.02-G58</f>
        <v>182239.38</v>
      </c>
      <c r="H59" s="190">
        <v>0</v>
      </c>
      <c r="I59" s="119">
        <v>1</v>
      </c>
      <c r="J59" s="191">
        <v>1</v>
      </c>
      <c r="K59" s="116" t="s">
        <v>4</v>
      </c>
      <c r="L59" s="122" t="s">
        <v>313</v>
      </c>
      <c r="M59" s="123">
        <v>42540</v>
      </c>
      <c r="N59" s="160" t="s">
        <v>195</v>
      </c>
      <c r="O59" s="160"/>
      <c r="P59" s="163" t="s">
        <v>22</v>
      </c>
      <c r="Q59" s="171"/>
      <c r="R59" s="135"/>
    </row>
    <row r="60" spans="1:18" ht="28.8" x14ac:dyDescent="0.3">
      <c r="A60" s="159" t="s">
        <v>197</v>
      </c>
      <c r="B60" s="160" t="s">
        <v>142</v>
      </c>
      <c r="C60" s="160" t="s">
        <v>279</v>
      </c>
      <c r="D60" s="160" t="s">
        <v>93</v>
      </c>
      <c r="E60" s="189"/>
      <c r="F60" s="189"/>
      <c r="G60" s="193">
        <v>100000</v>
      </c>
      <c r="H60" s="190">
        <v>1</v>
      </c>
      <c r="I60" s="119">
        <v>0</v>
      </c>
      <c r="J60" s="191">
        <v>1</v>
      </c>
      <c r="K60" s="116" t="s">
        <v>2</v>
      </c>
      <c r="L60" s="122"/>
      <c r="M60" s="116"/>
      <c r="N60" s="160"/>
      <c r="O60" s="160"/>
      <c r="P60" s="163" t="s">
        <v>1</v>
      </c>
      <c r="Q60" s="171"/>
      <c r="R60" s="135"/>
    </row>
    <row r="61" spans="1:18" ht="28.8" x14ac:dyDescent="0.3">
      <c r="A61" s="159" t="s">
        <v>199</v>
      </c>
      <c r="B61" s="160" t="s">
        <v>142</v>
      </c>
      <c r="C61" s="160" t="s">
        <v>198</v>
      </c>
      <c r="D61" s="160" t="s">
        <v>49</v>
      </c>
      <c r="E61" s="189"/>
      <c r="F61" s="189"/>
      <c r="G61" s="193">
        <v>300000</v>
      </c>
      <c r="H61" s="190">
        <v>1</v>
      </c>
      <c r="I61" s="119">
        <v>0</v>
      </c>
      <c r="J61" s="191">
        <v>1</v>
      </c>
      <c r="K61" s="116" t="s">
        <v>3</v>
      </c>
      <c r="L61" s="120">
        <v>43070</v>
      </c>
      <c r="M61" s="116"/>
      <c r="N61" s="160"/>
      <c r="O61" s="160"/>
      <c r="P61" s="163" t="s">
        <v>1</v>
      </c>
      <c r="Q61" s="171"/>
      <c r="R61" s="135"/>
    </row>
    <row r="62" spans="1:18" ht="28.8" x14ac:dyDescent="0.3">
      <c r="A62" s="159" t="s">
        <v>200</v>
      </c>
      <c r="B62" s="160" t="s">
        <v>142</v>
      </c>
      <c r="C62" s="160" t="s">
        <v>201</v>
      </c>
      <c r="D62" s="160" t="s">
        <v>49</v>
      </c>
      <c r="E62" s="189"/>
      <c r="F62" s="189"/>
      <c r="G62" s="193">
        <v>2913531.25</v>
      </c>
      <c r="H62" s="190">
        <v>1</v>
      </c>
      <c r="I62" s="119">
        <v>0</v>
      </c>
      <c r="J62" s="191">
        <v>1</v>
      </c>
      <c r="K62" s="116" t="s">
        <v>3</v>
      </c>
      <c r="L62" s="122"/>
      <c r="M62" s="116"/>
      <c r="N62" s="160"/>
      <c r="O62" s="160"/>
      <c r="P62" s="163" t="s">
        <v>1</v>
      </c>
      <c r="Q62" s="171"/>
      <c r="R62" s="135"/>
    </row>
    <row r="63" spans="1:18" ht="28.8" x14ac:dyDescent="0.3">
      <c r="A63" s="159" t="s">
        <v>202</v>
      </c>
      <c r="B63" s="160" t="s">
        <v>142</v>
      </c>
      <c r="C63" s="160" t="s">
        <v>295</v>
      </c>
      <c r="D63" s="160" t="s">
        <v>42</v>
      </c>
      <c r="E63" s="189" t="s">
        <v>143</v>
      </c>
      <c r="F63" s="189"/>
      <c r="G63" s="193">
        <v>23685.34</v>
      </c>
      <c r="H63" s="190">
        <v>0</v>
      </c>
      <c r="I63" s="119">
        <v>1</v>
      </c>
      <c r="J63" s="191">
        <v>1</v>
      </c>
      <c r="K63" s="116" t="s">
        <v>4</v>
      </c>
      <c r="L63" s="122" t="s">
        <v>313</v>
      </c>
      <c r="M63" s="123">
        <v>42174</v>
      </c>
      <c r="N63" s="160" t="s">
        <v>195</v>
      </c>
      <c r="O63" s="160"/>
      <c r="P63" s="163" t="s">
        <v>91</v>
      </c>
      <c r="Q63" s="171"/>
      <c r="R63" s="135"/>
    </row>
    <row r="64" spans="1:18" ht="43.2" x14ac:dyDescent="0.3">
      <c r="A64" s="159" t="s">
        <v>203</v>
      </c>
      <c r="B64" s="160" t="s">
        <v>142</v>
      </c>
      <c r="C64" s="160" t="s">
        <v>296</v>
      </c>
      <c r="D64" s="160" t="s">
        <v>42</v>
      </c>
      <c r="E64" s="189" t="s">
        <v>204</v>
      </c>
      <c r="F64" s="189"/>
      <c r="G64" s="193">
        <v>319256.88</v>
      </c>
      <c r="H64" s="190">
        <v>0</v>
      </c>
      <c r="I64" s="119">
        <v>1</v>
      </c>
      <c r="J64" s="191">
        <v>1</v>
      </c>
      <c r="K64" s="116" t="s">
        <v>4</v>
      </c>
      <c r="L64" s="122" t="s">
        <v>313</v>
      </c>
      <c r="M64" s="123">
        <v>42355</v>
      </c>
      <c r="N64" s="160" t="s">
        <v>205</v>
      </c>
      <c r="O64" s="160"/>
      <c r="P64" s="163" t="s">
        <v>91</v>
      </c>
      <c r="Q64" s="171"/>
      <c r="R64" s="135"/>
    </row>
    <row r="65" spans="1:18" ht="28.8" x14ac:dyDescent="0.3">
      <c r="A65" s="159" t="s">
        <v>206</v>
      </c>
      <c r="B65" s="160" t="s">
        <v>142</v>
      </c>
      <c r="C65" s="160" t="s">
        <v>207</v>
      </c>
      <c r="D65" s="160" t="s">
        <v>42</v>
      </c>
      <c r="E65" s="189" t="s">
        <v>143</v>
      </c>
      <c r="F65" s="189"/>
      <c r="G65" s="193">
        <v>23685.34</v>
      </c>
      <c r="H65" s="194">
        <v>0</v>
      </c>
      <c r="I65" s="195">
        <v>1</v>
      </c>
      <c r="J65" s="191">
        <v>1</v>
      </c>
      <c r="K65" s="116" t="s">
        <v>4</v>
      </c>
      <c r="L65" s="122" t="s">
        <v>313</v>
      </c>
      <c r="M65" s="123">
        <v>42174</v>
      </c>
      <c r="N65" s="160" t="s">
        <v>195</v>
      </c>
      <c r="O65" s="160"/>
      <c r="P65" s="163" t="s">
        <v>91</v>
      </c>
      <c r="Q65" s="171"/>
      <c r="R65" s="135"/>
    </row>
    <row r="66" spans="1:18" ht="43.2" x14ac:dyDescent="0.3">
      <c r="A66" s="159" t="s">
        <v>208</v>
      </c>
      <c r="B66" s="160" t="s">
        <v>142</v>
      </c>
      <c r="C66" s="160" t="s">
        <v>209</v>
      </c>
      <c r="D66" s="160" t="s">
        <v>42</v>
      </c>
      <c r="E66" s="189" t="s">
        <v>204</v>
      </c>
      <c r="F66" s="189"/>
      <c r="G66" s="196">
        <v>319256.88</v>
      </c>
      <c r="H66" s="194">
        <v>0</v>
      </c>
      <c r="I66" s="195">
        <v>1</v>
      </c>
      <c r="J66" s="191">
        <v>1</v>
      </c>
      <c r="K66" s="116" t="s">
        <v>4</v>
      </c>
      <c r="L66" s="122" t="s">
        <v>313</v>
      </c>
      <c r="M66" s="123">
        <v>42355</v>
      </c>
      <c r="N66" s="160" t="s">
        <v>205</v>
      </c>
      <c r="O66" s="160"/>
      <c r="P66" s="163" t="s">
        <v>91</v>
      </c>
      <c r="Q66" s="171"/>
      <c r="R66" s="135"/>
    </row>
    <row r="67" spans="1:18" ht="57.6" x14ac:dyDescent="0.3">
      <c r="A67" s="159" t="s">
        <v>277</v>
      </c>
      <c r="B67" s="160" t="s">
        <v>142</v>
      </c>
      <c r="C67" s="160" t="s">
        <v>210</v>
      </c>
      <c r="D67" s="160" t="s">
        <v>42</v>
      </c>
      <c r="E67" s="189"/>
      <c r="F67" s="189"/>
      <c r="G67" s="196">
        <v>180000</v>
      </c>
      <c r="H67" s="190">
        <v>0</v>
      </c>
      <c r="I67" s="119">
        <v>1</v>
      </c>
      <c r="J67" s="191">
        <v>1</v>
      </c>
      <c r="K67" s="116" t="s">
        <v>4</v>
      </c>
      <c r="L67" s="122"/>
      <c r="M67" s="116"/>
      <c r="N67" s="160"/>
      <c r="O67" s="160"/>
      <c r="P67" s="163" t="s">
        <v>1</v>
      </c>
      <c r="Q67" s="171"/>
      <c r="R67" s="135"/>
    </row>
    <row r="68" spans="1:18" ht="28.8" x14ac:dyDescent="0.3">
      <c r="A68" s="159" t="s">
        <v>216</v>
      </c>
      <c r="B68" s="160" t="s">
        <v>142</v>
      </c>
      <c r="C68" s="160" t="s">
        <v>217</v>
      </c>
      <c r="D68" s="160" t="s">
        <v>49</v>
      </c>
      <c r="E68" s="189"/>
      <c r="F68" s="189"/>
      <c r="G68" s="196">
        <v>300000</v>
      </c>
      <c r="H68" s="190">
        <v>1</v>
      </c>
      <c r="I68" s="119">
        <v>0</v>
      </c>
      <c r="J68" s="191">
        <v>1</v>
      </c>
      <c r="K68" s="116" t="s">
        <v>3</v>
      </c>
      <c r="L68" s="120">
        <v>43079</v>
      </c>
      <c r="M68" s="116"/>
      <c r="N68" s="160"/>
      <c r="O68" s="160"/>
      <c r="P68" s="163" t="s">
        <v>1</v>
      </c>
      <c r="Q68" s="171"/>
      <c r="R68" s="135"/>
    </row>
    <row r="69" spans="1:18" ht="28.8" x14ac:dyDescent="0.3">
      <c r="A69" s="159" t="s">
        <v>230</v>
      </c>
      <c r="B69" s="160" t="s">
        <v>142</v>
      </c>
      <c r="C69" s="160" t="s">
        <v>231</v>
      </c>
      <c r="D69" s="160" t="s">
        <v>49</v>
      </c>
      <c r="E69" s="197"/>
      <c r="F69" s="198"/>
      <c r="G69" s="196">
        <v>300000</v>
      </c>
      <c r="H69" s="190">
        <v>1</v>
      </c>
      <c r="I69" s="119">
        <v>0</v>
      </c>
      <c r="J69" s="191">
        <v>2</v>
      </c>
      <c r="K69" s="116" t="s">
        <v>3</v>
      </c>
      <c r="L69" s="120">
        <v>43025</v>
      </c>
      <c r="M69" s="116"/>
      <c r="N69" s="160"/>
      <c r="O69" s="160"/>
      <c r="P69" s="163" t="s">
        <v>71</v>
      </c>
      <c r="Q69" s="171"/>
      <c r="R69" s="135"/>
    </row>
    <row r="70" spans="1:18" ht="43.2" x14ac:dyDescent="0.3">
      <c r="A70" s="159" t="s">
        <v>234</v>
      </c>
      <c r="B70" s="160" t="s">
        <v>142</v>
      </c>
      <c r="C70" s="160" t="s">
        <v>299</v>
      </c>
      <c r="D70" s="160" t="s">
        <v>42</v>
      </c>
      <c r="E70" s="197"/>
      <c r="F70" s="198"/>
      <c r="G70" s="196">
        <v>300000</v>
      </c>
      <c r="H70" s="190">
        <v>0</v>
      </c>
      <c r="I70" s="119">
        <v>1</v>
      </c>
      <c r="J70" s="191">
        <v>3</v>
      </c>
      <c r="K70" s="116" t="s">
        <v>4</v>
      </c>
      <c r="L70" s="122"/>
      <c r="M70" s="116"/>
      <c r="N70" s="160"/>
      <c r="O70" s="160"/>
      <c r="P70" s="163" t="s">
        <v>1</v>
      </c>
      <c r="Q70" s="171"/>
      <c r="R70" s="135"/>
    </row>
    <row r="71" spans="1:18" ht="43.2" x14ac:dyDescent="0.3">
      <c r="A71" s="159" t="s">
        <v>238</v>
      </c>
      <c r="B71" s="160" t="s">
        <v>142</v>
      </c>
      <c r="C71" s="160" t="s">
        <v>285</v>
      </c>
      <c r="D71" s="160" t="s">
        <v>49</v>
      </c>
      <c r="E71" s="189"/>
      <c r="F71" s="189"/>
      <c r="G71" s="196">
        <v>300000</v>
      </c>
      <c r="H71" s="190">
        <v>1</v>
      </c>
      <c r="I71" s="119">
        <v>0</v>
      </c>
      <c r="J71" s="191">
        <v>3</v>
      </c>
      <c r="K71" s="116" t="s">
        <v>3</v>
      </c>
      <c r="L71" s="120">
        <v>43132</v>
      </c>
      <c r="M71" s="116"/>
      <c r="N71" s="160"/>
      <c r="O71" s="160"/>
      <c r="P71" s="163" t="s">
        <v>1</v>
      </c>
      <c r="Q71" s="171"/>
      <c r="R71" s="135"/>
    </row>
    <row r="72" spans="1:18" ht="43.2" x14ac:dyDescent="0.3">
      <c r="A72" s="159" t="s">
        <v>239</v>
      </c>
      <c r="B72" s="160" t="s">
        <v>142</v>
      </c>
      <c r="C72" s="160" t="s">
        <v>240</v>
      </c>
      <c r="D72" s="160" t="s">
        <v>49</v>
      </c>
      <c r="E72" s="197"/>
      <c r="F72" s="198"/>
      <c r="G72" s="196">
        <v>1000000</v>
      </c>
      <c r="H72" s="190">
        <f>250000/G72</f>
        <v>0.25</v>
      </c>
      <c r="I72" s="119">
        <f>100%-H72</f>
        <v>0.75</v>
      </c>
      <c r="J72" s="191">
        <v>3</v>
      </c>
      <c r="K72" s="116" t="s">
        <v>3</v>
      </c>
      <c r="L72" s="122"/>
      <c r="M72" s="116"/>
      <c r="N72" s="160"/>
      <c r="O72" s="160"/>
      <c r="P72" s="163" t="s">
        <v>1</v>
      </c>
      <c r="Q72" s="171"/>
      <c r="R72" s="135"/>
    </row>
    <row r="73" spans="1:18" ht="28.8" x14ac:dyDescent="0.3">
      <c r="A73" s="159" t="s">
        <v>241</v>
      </c>
      <c r="B73" s="160" t="s">
        <v>142</v>
      </c>
      <c r="C73" s="160" t="s">
        <v>293</v>
      </c>
      <c r="D73" s="160" t="s">
        <v>49</v>
      </c>
      <c r="E73" s="199"/>
      <c r="F73" s="200"/>
      <c r="G73" s="196">
        <v>910000</v>
      </c>
      <c r="H73" s="190">
        <f>313000/G73</f>
        <v>0.34395604395604396</v>
      </c>
      <c r="I73" s="119">
        <f>100%-H73</f>
        <v>0.65604395604395604</v>
      </c>
      <c r="J73" s="191">
        <v>3</v>
      </c>
      <c r="K73" s="116" t="s">
        <v>3</v>
      </c>
      <c r="L73" s="120">
        <v>43221</v>
      </c>
      <c r="M73" s="116"/>
      <c r="N73" s="160"/>
      <c r="O73" s="160"/>
      <c r="P73" s="163" t="s">
        <v>1</v>
      </c>
      <c r="Q73" s="171"/>
      <c r="R73" s="135"/>
    </row>
    <row r="74" spans="1:18" ht="28.8" x14ac:dyDescent="0.3">
      <c r="A74" s="159" t="s">
        <v>242</v>
      </c>
      <c r="B74" s="160" t="s">
        <v>142</v>
      </c>
      <c r="C74" s="160" t="s">
        <v>243</v>
      </c>
      <c r="D74" s="160" t="s">
        <v>93</v>
      </c>
      <c r="E74" s="197"/>
      <c r="F74" s="198"/>
      <c r="G74" s="196">
        <v>150000</v>
      </c>
      <c r="H74" s="190">
        <f>50000/G74</f>
        <v>0.33333333333333331</v>
      </c>
      <c r="I74" s="119">
        <f>100%-H74</f>
        <v>0.66666666666666674</v>
      </c>
      <c r="J74" s="191">
        <v>3</v>
      </c>
      <c r="K74" s="116" t="s">
        <v>2</v>
      </c>
      <c r="L74" s="122"/>
      <c r="M74" s="116"/>
      <c r="N74" s="160"/>
      <c r="O74" s="160"/>
      <c r="P74" s="163" t="s">
        <v>1</v>
      </c>
      <c r="Q74" s="171"/>
      <c r="R74" s="135"/>
    </row>
    <row r="75" spans="1:18" ht="28.8" x14ac:dyDescent="0.3">
      <c r="A75" s="159" t="s">
        <v>244</v>
      </c>
      <c r="B75" s="160" t="s">
        <v>142</v>
      </c>
      <c r="C75" s="160" t="s">
        <v>245</v>
      </c>
      <c r="D75" s="160" t="s">
        <v>42</v>
      </c>
      <c r="E75" s="197"/>
      <c r="F75" s="198"/>
      <c r="G75" s="196">
        <v>500000</v>
      </c>
      <c r="H75" s="190">
        <v>0</v>
      </c>
      <c r="I75" s="119">
        <v>1</v>
      </c>
      <c r="J75" s="191">
        <v>1</v>
      </c>
      <c r="K75" s="116" t="s">
        <v>4</v>
      </c>
      <c r="L75" s="122"/>
      <c r="M75" s="116"/>
      <c r="N75" s="160" t="s">
        <v>297</v>
      </c>
      <c r="O75" s="160"/>
      <c r="P75" s="163" t="s">
        <v>1</v>
      </c>
      <c r="Q75" s="171"/>
      <c r="R75" s="135"/>
    </row>
    <row r="76" spans="1:18" ht="57.6" x14ac:dyDescent="0.3">
      <c r="A76" s="159" t="s">
        <v>246</v>
      </c>
      <c r="B76" s="160" t="s">
        <v>142</v>
      </c>
      <c r="C76" s="160" t="s">
        <v>247</v>
      </c>
      <c r="D76" s="160" t="s">
        <v>42</v>
      </c>
      <c r="E76" s="197"/>
      <c r="F76" s="198"/>
      <c r="G76" s="196">
        <v>150000</v>
      </c>
      <c r="H76" s="190">
        <v>0</v>
      </c>
      <c r="I76" s="119">
        <v>1</v>
      </c>
      <c r="J76" s="191">
        <v>4</v>
      </c>
      <c r="K76" s="116" t="s">
        <v>4</v>
      </c>
      <c r="L76" s="122"/>
      <c r="M76" s="116"/>
      <c r="N76" s="160" t="s">
        <v>252</v>
      </c>
      <c r="O76" s="160"/>
      <c r="P76" s="163" t="s">
        <v>1</v>
      </c>
      <c r="Q76" s="171"/>
      <c r="R76" s="135"/>
    </row>
    <row r="77" spans="1:18" ht="43.2" x14ac:dyDescent="0.3">
      <c r="A77" s="159" t="s">
        <v>248</v>
      </c>
      <c r="B77" s="160" t="s">
        <v>145</v>
      </c>
      <c r="C77" s="160" t="s">
        <v>298</v>
      </c>
      <c r="D77" s="160" t="s">
        <v>42</v>
      </c>
      <c r="E77" s="197"/>
      <c r="F77" s="198"/>
      <c r="G77" s="196">
        <v>100000</v>
      </c>
      <c r="H77" s="190">
        <v>0</v>
      </c>
      <c r="I77" s="119">
        <v>1</v>
      </c>
      <c r="J77" s="191">
        <v>4</v>
      </c>
      <c r="K77" s="116" t="s">
        <v>4</v>
      </c>
      <c r="L77" s="122"/>
      <c r="M77" s="116"/>
      <c r="N77" s="160" t="s">
        <v>252</v>
      </c>
      <c r="O77" s="160"/>
      <c r="P77" s="163" t="s">
        <v>1</v>
      </c>
      <c r="Q77" s="171"/>
      <c r="R77" s="135"/>
    </row>
    <row r="78" spans="1:18" ht="43.2" x14ac:dyDescent="0.3">
      <c r="A78" s="159" t="s">
        <v>249</v>
      </c>
      <c r="B78" s="160" t="s">
        <v>142</v>
      </c>
      <c r="C78" s="160" t="s">
        <v>253</v>
      </c>
      <c r="D78" s="160" t="s">
        <v>49</v>
      </c>
      <c r="E78" s="197"/>
      <c r="F78" s="198"/>
      <c r="G78" s="196">
        <v>400000</v>
      </c>
      <c r="H78" s="190">
        <f>200000/G78</f>
        <v>0.5</v>
      </c>
      <c r="I78" s="119">
        <f>100%-H78</f>
        <v>0.5</v>
      </c>
      <c r="J78" s="191">
        <v>4</v>
      </c>
      <c r="K78" s="116" t="s">
        <v>3</v>
      </c>
      <c r="L78" s="120">
        <v>43070</v>
      </c>
      <c r="M78" s="116"/>
      <c r="N78" s="160"/>
      <c r="O78" s="160"/>
      <c r="P78" s="163" t="s">
        <v>1</v>
      </c>
      <c r="Q78" s="171"/>
      <c r="R78" s="135"/>
    </row>
    <row r="79" spans="1:18" ht="28.8" x14ac:dyDescent="0.3">
      <c r="A79" s="159" t="s">
        <v>250</v>
      </c>
      <c r="B79" s="160" t="s">
        <v>142</v>
      </c>
      <c r="C79" s="160" t="s">
        <v>300</v>
      </c>
      <c r="D79" s="160" t="s">
        <v>93</v>
      </c>
      <c r="E79" s="197"/>
      <c r="F79" s="198"/>
      <c r="G79" s="196">
        <v>100000</v>
      </c>
      <c r="H79" s="190">
        <v>1</v>
      </c>
      <c r="I79" s="119">
        <v>0</v>
      </c>
      <c r="J79" s="191">
        <v>4</v>
      </c>
      <c r="K79" s="116" t="s">
        <v>2</v>
      </c>
      <c r="L79" s="120">
        <v>43101</v>
      </c>
      <c r="M79" s="116"/>
      <c r="N79" s="160"/>
      <c r="O79" s="160"/>
      <c r="P79" s="163" t="s">
        <v>1</v>
      </c>
      <c r="Q79" s="171"/>
      <c r="R79" s="135"/>
    </row>
    <row r="80" spans="1:18" ht="28.8" x14ac:dyDescent="0.3">
      <c r="A80" s="159" t="s">
        <v>251</v>
      </c>
      <c r="B80" s="160" t="s">
        <v>142</v>
      </c>
      <c r="C80" s="160" t="s">
        <v>254</v>
      </c>
      <c r="D80" s="160" t="s">
        <v>49</v>
      </c>
      <c r="E80" s="197"/>
      <c r="F80" s="198"/>
      <c r="G80" s="196">
        <v>700000</v>
      </c>
      <c r="H80" s="190">
        <f>300000/G80</f>
        <v>0.42857142857142855</v>
      </c>
      <c r="I80" s="119">
        <f>100%-H80</f>
        <v>0.5714285714285714</v>
      </c>
      <c r="J80" s="191">
        <v>4</v>
      </c>
      <c r="K80" s="116" t="s">
        <v>3</v>
      </c>
      <c r="L80" s="122"/>
      <c r="M80" s="116"/>
      <c r="N80" s="160"/>
      <c r="O80" s="160"/>
      <c r="P80" s="163" t="s">
        <v>1</v>
      </c>
      <c r="Q80" s="171"/>
      <c r="R80" s="135"/>
    </row>
    <row r="81" spans="1:18" ht="28.8" x14ac:dyDescent="0.3">
      <c r="A81" s="159" t="s">
        <v>258</v>
      </c>
      <c r="B81" s="160" t="s">
        <v>142</v>
      </c>
      <c r="C81" s="160" t="s">
        <v>329</v>
      </c>
      <c r="D81" s="160" t="s">
        <v>93</v>
      </c>
      <c r="E81" s="197"/>
      <c r="F81" s="198"/>
      <c r="G81" s="196">
        <v>150000</v>
      </c>
      <c r="H81" s="190">
        <f>100000/G81</f>
        <v>0.66666666666666663</v>
      </c>
      <c r="I81" s="119">
        <f>100%-H81</f>
        <v>0.33333333333333337</v>
      </c>
      <c r="J81" s="191">
        <v>4</v>
      </c>
      <c r="K81" s="116" t="s">
        <v>2</v>
      </c>
      <c r="L81" s="120">
        <v>43252</v>
      </c>
      <c r="M81" s="116"/>
      <c r="N81" s="160"/>
      <c r="O81" s="160"/>
      <c r="P81" s="163" t="s">
        <v>1</v>
      </c>
      <c r="Q81" s="171"/>
      <c r="R81" s="135"/>
    </row>
    <row r="82" spans="1:18" ht="43.2" x14ac:dyDescent="0.3">
      <c r="A82" s="159" t="s">
        <v>259</v>
      </c>
      <c r="B82" s="160" t="s">
        <v>301</v>
      </c>
      <c r="C82" s="160" t="s">
        <v>302</v>
      </c>
      <c r="D82" s="160" t="s">
        <v>42</v>
      </c>
      <c r="E82" s="197"/>
      <c r="F82" s="198"/>
      <c r="G82" s="196">
        <v>200000</v>
      </c>
      <c r="H82" s="190">
        <v>0</v>
      </c>
      <c r="I82" s="119">
        <v>1</v>
      </c>
      <c r="J82" s="191">
        <v>4</v>
      </c>
      <c r="K82" s="116" t="s">
        <v>4</v>
      </c>
      <c r="L82" s="122"/>
      <c r="M82" s="116"/>
      <c r="N82" s="160" t="s">
        <v>262</v>
      </c>
      <c r="O82" s="160"/>
      <c r="P82" s="163" t="s">
        <v>1</v>
      </c>
      <c r="Q82" s="171"/>
      <c r="R82" s="135"/>
    </row>
    <row r="83" spans="1:18" ht="43.2" x14ac:dyDescent="0.3">
      <c r="A83" s="159" t="s">
        <v>260</v>
      </c>
      <c r="B83" s="160" t="s">
        <v>142</v>
      </c>
      <c r="C83" s="160" t="s">
        <v>261</v>
      </c>
      <c r="D83" s="160" t="s">
        <v>93</v>
      </c>
      <c r="E83" s="197"/>
      <c r="F83" s="198"/>
      <c r="G83" s="196">
        <v>170000</v>
      </c>
      <c r="H83" s="190">
        <f>70000/G83</f>
        <v>0.41176470588235292</v>
      </c>
      <c r="I83" s="119">
        <f>100%-H83</f>
        <v>0.58823529411764708</v>
      </c>
      <c r="J83" s="191">
        <v>4</v>
      </c>
      <c r="K83" s="116" t="s">
        <v>4</v>
      </c>
      <c r="L83" s="120">
        <v>43191</v>
      </c>
      <c r="M83" s="116"/>
      <c r="N83" s="160"/>
      <c r="O83" s="160"/>
      <c r="P83" s="163" t="s">
        <v>1</v>
      </c>
      <c r="Q83" s="171"/>
      <c r="R83" s="135"/>
    </row>
    <row r="84" spans="1:18" ht="28.8" x14ac:dyDescent="0.3">
      <c r="A84" s="159" t="s">
        <v>266</v>
      </c>
      <c r="B84" s="160" t="s">
        <v>142</v>
      </c>
      <c r="C84" s="160" t="s">
        <v>267</v>
      </c>
      <c r="D84" s="160" t="s">
        <v>49</v>
      </c>
      <c r="E84" s="197" t="s">
        <v>316</v>
      </c>
      <c r="F84" s="198"/>
      <c r="G84" s="196">
        <v>3550000</v>
      </c>
      <c r="H84" s="190">
        <v>1</v>
      </c>
      <c r="I84" s="119">
        <v>0</v>
      </c>
      <c r="J84" s="191">
        <v>5</v>
      </c>
      <c r="K84" s="116" t="s">
        <v>3</v>
      </c>
      <c r="L84" s="120">
        <v>42948</v>
      </c>
      <c r="M84" s="116"/>
      <c r="N84" s="160"/>
      <c r="O84" s="160"/>
      <c r="P84" s="163" t="s">
        <v>1</v>
      </c>
      <c r="Q84" s="171"/>
      <c r="R84" s="135"/>
    </row>
    <row r="85" spans="1:18" ht="28.8" x14ac:dyDescent="0.3">
      <c r="A85" s="159" t="s">
        <v>278</v>
      </c>
      <c r="B85" s="160" t="s">
        <v>142</v>
      </c>
      <c r="C85" s="160" t="s">
        <v>319</v>
      </c>
      <c r="D85" s="160" t="s">
        <v>49</v>
      </c>
      <c r="E85" s="199"/>
      <c r="F85" s="200"/>
      <c r="G85" s="196">
        <f>1800000-G49</f>
        <v>1481909.68</v>
      </c>
      <c r="H85" s="190">
        <v>1</v>
      </c>
      <c r="I85" s="119">
        <v>0</v>
      </c>
      <c r="J85" s="191">
        <v>5</v>
      </c>
      <c r="K85" s="116" t="s">
        <v>3</v>
      </c>
      <c r="L85" s="120">
        <v>42948</v>
      </c>
      <c r="M85" s="116"/>
      <c r="N85" s="160"/>
      <c r="O85" s="160"/>
      <c r="P85" s="163" t="s">
        <v>1</v>
      </c>
      <c r="Q85" s="171"/>
      <c r="R85" s="135"/>
    </row>
    <row r="86" spans="1:18" ht="28.8" x14ac:dyDescent="0.3">
      <c r="A86" s="159" t="s">
        <v>268</v>
      </c>
      <c r="B86" s="160" t="s">
        <v>142</v>
      </c>
      <c r="C86" s="160" t="s">
        <v>270</v>
      </c>
      <c r="D86" s="160" t="s">
        <v>49</v>
      </c>
      <c r="E86" s="197"/>
      <c r="F86" s="198"/>
      <c r="G86" s="196">
        <v>250000</v>
      </c>
      <c r="H86" s="190">
        <v>1</v>
      </c>
      <c r="I86" s="119">
        <v>0</v>
      </c>
      <c r="J86" s="191">
        <v>5</v>
      </c>
      <c r="K86" s="116" t="s">
        <v>3</v>
      </c>
      <c r="L86" s="122"/>
      <c r="M86" s="116"/>
      <c r="N86" s="160"/>
      <c r="O86" s="160"/>
      <c r="P86" s="163" t="s">
        <v>1</v>
      </c>
      <c r="Q86" s="171"/>
      <c r="R86" s="135"/>
    </row>
    <row r="87" spans="1:18" ht="28.8" x14ac:dyDescent="0.3">
      <c r="A87" s="159" t="s">
        <v>269</v>
      </c>
      <c r="B87" s="160" t="s">
        <v>142</v>
      </c>
      <c r="C87" s="160" t="s">
        <v>271</v>
      </c>
      <c r="D87" s="160" t="s">
        <v>49</v>
      </c>
      <c r="E87" s="197"/>
      <c r="F87" s="198"/>
      <c r="G87" s="196">
        <v>337340</v>
      </c>
      <c r="H87" s="190">
        <v>1</v>
      </c>
      <c r="I87" s="119">
        <v>0</v>
      </c>
      <c r="J87" s="191">
        <v>5</v>
      </c>
      <c r="K87" s="116" t="s">
        <v>3</v>
      </c>
      <c r="L87" s="120">
        <v>43282</v>
      </c>
      <c r="M87" s="116"/>
      <c r="N87" s="160"/>
      <c r="O87" s="160"/>
      <c r="P87" s="163" t="s">
        <v>1</v>
      </c>
      <c r="Q87" s="171"/>
      <c r="R87" s="135"/>
    </row>
    <row r="88" spans="1:18" ht="28.8" x14ac:dyDescent="0.3">
      <c r="A88" s="159" t="s">
        <v>273</v>
      </c>
      <c r="B88" s="160" t="s">
        <v>142</v>
      </c>
      <c r="C88" s="160" t="s">
        <v>147</v>
      </c>
      <c r="D88" s="160" t="s">
        <v>49</v>
      </c>
      <c r="E88" s="197"/>
      <c r="F88" s="198"/>
      <c r="G88" s="196">
        <v>200000</v>
      </c>
      <c r="H88" s="190">
        <v>1</v>
      </c>
      <c r="I88" s="119">
        <v>0</v>
      </c>
      <c r="J88" s="191">
        <v>5</v>
      </c>
      <c r="K88" s="116" t="s">
        <v>3</v>
      </c>
      <c r="L88" s="120">
        <v>43282</v>
      </c>
      <c r="M88" s="116"/>
      <c r="N88" s="160"/>
      <c r="O88" s="160"/>
      <c r="P88" s="163" t="s">
        <v>1</v>
      </c>
      <c r="Q88" s="171"/>
      <c r="R88" s="135"/>
    </row>
    <row r="89" spans="1:18" ht="29.4" thickBot="1" x14ac:dyDescent="0.35">
      <c r="A89" s="125" t="s">
        <v>274</v>
      </c>
      <c r="B89" s="126" t="s">
        <v>142</v>
      </c>
      <c r="C89" s="126" t="s">
        <v>272</v>
      </c>
      <c r="D89" s="126" t="s">
        <v>42</v>
      </c>
      <c r="E89" s="201"/>
      <c r="F89" s="202"/>
      <c r="G89" s="203">
        <v>125874</v>
      </c>
      <c r="H89" s="204">
        <v>0</v>
      </c>
      <c r="I89" s="130">
        <v>1</v>
      </c>
      <c r="J89" s="205">
        <v>5</v>
      </c>
      <c r="K89" s="132" t="s">
        <v>4</v>
      </c>
      <c r="L89" s="206" t="s">
        <v>313</v>
      </c>
      <c r="M89" s="207">
        <v>42118</v>
      </c>
      <c r="N89" s="126" t="s">
        <v>315</v>
      </c>
      <c r="O89" s="126"/>
      <c r="P89" s="134" t="s">
        <v>91</v>
      </c>
      <c r="Q89" s="171"/>
      <c r="R89" s="135"/>
    </row>
    <row r="90" spans="1:18" ht="16.2" thickBot="1" x14ac:dyDescent="0.35">
      <c r="A90" s="135"/>
      <c r="B90" s="136"/>
      <c r="C90" s="136"/>
      <c r="D90" s="136"/>
      <c r="E90" s="208" t="s">
        <v>308</v>
      </c>
      <c r="F90" s="209"/>
      <c r="G90" s="210">
        <f>SUM(G56:G89)</f>
        <v>16369976.390000001</v>
      </c>
      <c r="H90" s="139"/>
      <c r="I90" s="139"/>
      <c r="J90" s="139"/>
      <c r="K90" s="136"/>
      <c r="L90" s="136"/>
      <c r="M90" s="136"/>
      <c r="N90" s="136"/>
      <c r="O90" s="136"/>
      <c r="P90" s="136"/>
      <c r="Q90" s="171"/>
      <c r="R90" s="135"/>
    </row>
    <row r="91" spans="1:18" ht="15.75" customHeight="1" thickBot="1" x14ac:dyDescent="0.35">
      <c r="A91" s="135"/>
      <c r="B91" s="135"/>
      <c r="C91" s="135"/>
      <c r="D91" s="135"/>
      <c r="E91" s="135"/>
      <c r="F91" s="135"/>
      <c r="G91" s="211"/>
      <c r="H91" s="212"/>
      <c r="I91" s="212"/>
      <c r="J91" s="135"/>
      <c r="K91" s="135"/>
      <c r="L91" s="135"/>
      <c r="M91" s="135"/>
      <c r="N91" s="135"/>
      <c r="O91" s="135"/>
      <c r="P91" s="135"/>
      <c r="Q91" s="171"/>
      <c r="R91" s="135"/>
    </row>
    <row r="92" spans="1:18" ht="18.75" customHeight="1" x14ac:dyDescent="0.4">
      <c r="A92" s="213">
        <v>5</v>
      </c>
      <c r="B92" s="214" t="s">
        <v>61</v>
      </c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8"/>
      <c r="Q92" s="171"/>
      <c r="R92" s="135"/>
    </row>
    <row r="93" spans="1:18" x14ac:dyDescent="0.3">
      <c r="A93" s="90" t="s">
        <v>150</v>
      </c>
      <c r="B93" s="90" t="s">
        <v>60</v>
      </c>
      <c r="C93" s="91" t="s">
        <v>30</v>
      </c>
      <c r="D93" s="91" t="s">
        <v>328</v>
      </c>
      <c r="E93" s="91" t="s">
        <v>54</v>
      </c>
      <c r="F93" s="93" t="s">
        <v>7</v>
      </c>
      <c r="G93" s="93"/>
      <c r="H93" s="93"/>
      <c r="I93" s="215" t="s">
        <v>62</v>
      </c>
      <c r="J93" s="91" t="s">
        <v>63</v>
      </c>
      <c r="K93" s="91" t="s">
        <v>59</v>
      </c>
      <c r="L93" s="91" t="s">
        <v>31</v>
      </c>
      <c r="M93" s="91"/>
      <c r="N93" s="95" t="s">
        <v>87</v>
      </c>
      <c r="O93" s="91" t="s">
        <v>58</v>
      </c>
      <c r="P93" s="96" t="s">
        <v>20</v>
      </c>
      <c r="Q93" s="171"/>
      <c r="R93" s="135"/>
    </row>
    <row r="94" spans="1:18" ht="47.4" thickBot="1" x14ac:dyDescent="0.35">
      <c r="A94" s="98"/>
      <c r="B94" s="98"/>
      <c r="C94" s="99"/>
      <c r="D94" s="99"/>
      <c r="E94" s="99"/>
      <c r="F94" s="104" t="s">
        <v>284</v>
      </c>
      <c r="G94" s="101" t="s">
        <v>56</v>
      </c>
      <c r="H94" s="102" t="s">
        <v>55</v>
      </c>
      <c r="I94" s="216"/>
      <c r="J94" s="99"/>
      <c r="K94" s="99"/>
      <c r="L94" s="104" t="s">
        <v>12</v>
      </c>
      <c r="M94" s="104" t="s">
        <v>27</v>
      </c>
      <c r="N94" s="105"/>
      <c r="O94" s="99"/>
      <c r="P94" s="106"/>
      <c r="Q94" s="171"/>
      <c r="R94" s="135"/>
    </row>
    <row r="95" spans="1:18" ht="63" thickBot="1" x14ac:dyDescent="0.35">
      <c r="A95" s="217" t="s">
        <v>255</v>
      </c>
      <c r="B95" s="218" t="s">
        <v>142</v>
      </c>
      <c r="C95" s="218" t="s">
        <v>256</v>
      </c>
      <c r="D95" s="219" t="s">
        <v>97</v>
      </c>
      <c r="E95" s="219"/>
      <c r="F95" s="220">
        <v>30000</v>
      </c>
      <c r="G95" s="221">
        <v>1</v>
      </c>
      <c r="H95" s="221">
        <v>0</v>
      </c>
      <c r="I95" s="222"/>
      <c r="J95" s="219">
        <v>1</v>
      </c>
      <c r="K95" s="219" t="s">
        <v>2</v>
      </c>
      <c r="L95" s="223">
        <v>43101</v>
      </c>
      <c r="M95" s="219"/>
      <c r="N95" s="224"/>
      <c r="O95" s="219"/>
      <c r="P95" s="225" t="s">
        <v>1</v>
      </c>
      <c r="Q95" s="171"/>
      <c r="R95" s="135"/>
    </row>
    <row r="96" spans="1:18" ht="31.8" thickBot="1" x14ac:dyDescent="0.35">
      <c r="A96" s="226" t="s">
        <v>275</v>
      </c>
      <c r="B96" s="227" t="s">
        <v>142</v>
      </c>
      <c r="C96" s="227" t="s">
        <v>276</v>
      </c>
      <c r="D96" s="227" t="s">
        <v>97</v>
      </c>
      <c r="E96" s="227"/>
      <c r="F96" s="228">
        <v>25000</v>
      </c>
      <c r="G96" s="229">
        <v>1</v>
      </c>
      <c r="H96" s="229">
        <f>100%-G96</f>
        <v>0</v>
      </c>
      <c r="I96" s="230"/>
      <c r="J96" s="227">
        <v>5</v>
      </c>
      <c r="K96" s="227" t="s">
        <v>2</v>
      </c>
      <c r="L96" s="231"/>
      <c r="M96" s="227"/>
      <c r="N96" s="227"/>
      <c r="O96" s="227"/>
      <c r="P96" s="232" t="s">
        <v>1</v>
      </c>
      <c r="Q96" s="171"/>
      <c r="R96" s="135"/>
    </row>
    <row r="97" spans="1:18" ht="31.8" thickBot="1" x14ac:dyDescent="0.35">
      <c r="A97" s="226" t="s">
        <v>266</v>
      </c>
      <c r="B97" s="227" t="s">
        <v>142</v>
      </c>
      <c r="C97" s="233" t="s">
        <v>311</v>
      </c>
      <c r="D97" s="227" t="s">
        <v>97</v>
      </c>
      <c r="E97" s="227"/>
      <c r="F97" s="228">
        <v>25000</v>
      </c>
      <c r="G97" s="229">
        <v>1</v>
      </c>
      <c r="H97" s="229">
        <v>0</v>
      </c>
      <c r="I97" s="230"/>
      <c r="J97" s="227">
        <v>5</v>
      </c>
      <c r="K97" s="227" t="s">
        <v>2</v>
      </c>
      <c r="L97" s="234"/>
      <c r="M97" s="227"/>
      <c r="N97" s="227"/>
      <c r="O97" s="227"/>
      <c r="P97" s="232" t="s">
        <v>1</v>
      </c>
      <c r="Q97" s="171"/>
      <c r="R97" s="135"/>
    </row>
    <row r="98" spans="1:18" ht="31.8" thickBot="1" x14ac:dyDescent="0.35">
      <c r="A98" s="235" t="s">
        <v>266</v>
      </c>
      <c r="B98" s="236" t="s">
        <v>142</v>
      </c>
      <c r="C98" s="237" t="s">
        <v>312</v>
      </c>
      <c r="D98" s="236" t="s">
        <v>97</v>
      </c>
      <c r="E98" s="236"/>
      <c r="F98" s="238">
        <v>25000</v>
      </c>
      <c r="G98" s="239">
        <v>1</v>
      </c>
      <c r="H98" s="239">
        <v>0</v>
      </c>
      <c r="I98" s="240"/>
      <c r="J98" s="236">
        <v>5</v>
      </c>
      <c r="K98" s="236" t="s">
        <v>2</v>
      </c>
      <c r="L98" s="241"/>
      <c r="M98" s="236"/>
      <c r="N98" s="236"/>
      <c r="O98" s="236"/>
      <c r="P98" s="242" t="s">
        <v>1</v>
      </c>
      <c r="Q98" s="171"/>
      <c r="R98" s="135"/>
    </row>
    <row r="99" spans="1:18" ht="16.2" thickBot="1" x14ac:dyDescent="0.35">
      <c r="A99" s="135"/>
      <c r="B99" s="136"/>
      <c r="C99" s="136"/>
      <c r="D99" s="136"/>
      <c r="E99" s="137" t="s">
        <v>308</v>
      </c>
      <c r="F99" s="210">
        <f>SUM(F95:F98)</f>
        <v>105000</v>
      </c>
      <c r="H99" s="139"/>
      <c r="I99" s="139"/>
      <c r="J99" s="136"/>
      <c r="K99" s="136"/>
      <c r="L99" s="136"/>
      <c r="M99" s="136"/>
      <c r="N99" s="136"/>
      <c r="O99" s="136"/>
      <c r="P99" s="136"/>
      <c r="Q99" s="171"/>
      <c r="R99" s="135"/>
    </row>
    <row r="100" spans="1:18" ht="15.75" customHeight="1" thickBot="1" x14ac:dyDescent="0.35">
      <c r="A100" s="135"/>
      <c r="G100" s="74"/>
      <c r="H100" s="75"/>
      <c r="J100" s="72"/>
      <c r="Q100" s="171"/>
      <c r="R100" s="135"/>
    </row>
    <row r="101" spans="1:18" ht="20.25" customHeight="1" x14ac:dyDescent="0.4">
      <c r="A101" s="85">
        <v>6</v>
      </c>
      <c r="B101" s="86" t="s">
        <v>13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8"/>
      <c r="Q101" s="171"/>
      <c r="R101" s="135"/>
    </row>
    <row r="102" spans="1:18" ht="30" customHeight="1" x14ac:dyDescent="0.3">
      <c r="A102" s="90" t="s">
        <v>150</v>
      </c>
      <c r="B102" s="91" t="s">
        <v>60</v>
      </c>
      <c r="C102" s="91" t="s">
        <v>30</v>
      </c>
      <c r="D102" s="91" t="s">
        <v>328</v>
      </c>
      <c r="E102" s="91" t="s">
        <v>54</v>
      </c>
      <c r="F102" s="91"/>
      <c r="G102" s="93" t="s">
        <v>7</v>
      </c>
      <c r="H102" s="93"/>
      <c r="I102" s="93"/>
      <c r="J102" s="91" t="s">
        <v>63</v>
      </c>
      <c r="K102" s="91" t="s">
        <v>59</v>
      </c>
      <c r="L102" s="91" t="s">
        <v>31</v>
      </c>
      <c r="M102" s="91"/>
      <c r="N102" s="91" t="s">
        <v>87</v>
      </c>
      <c r="O102" s="91" t="s">
        <v>58</v>
      </c>
      <c r="P102" s="96" t="s">
        <v>20</v>
      </c>
      <c r="Q102" s="171"/>
      <c r="R102" s="135"/>
    </row>
    <row r="103" spans="1:18" ht="62.25" customHeight="1" thickBot="1" x14ac:dyDescent="0.35">
      <c r="A103" s="98"/>
      <c r="B103" s="99"/>
      <c r="C103" s="99"/>
      <c r="D103" s="99"/>
      <c r="E103" s="99"/>
      <c r="F103" s="99"/>
      <c r="G103" s="101" t="s">
        <v>284</v>
      </c>
      <c r="H103" s="101" t="s">
        <v>56</v>
      </c>
      <c r="I103" s="102" t="s">
        <v>55</v>
      </c>
      <c r="J103" s="99"/>
      <c r="K103" s="99"/>
      <c r="L103" s="104" t="s">
        <v>90</v>
      </c>
      <c r="M103" s="104" t="s">
        <v>8</v>
      </c>
      <c r="N103" s="99"/>
      <c r="O103" s="99"/>
      <c r="P103" s="106"/>
      <c r="Q103" s="171"/>
      <c r="R103" s="135"/>
    </row>
    <row r="104" spans="1:18" ht="29.4" thickBot="1" x14ac:dyDescent="0.35">
      <c r="A104" s="167" t="s">
        <v>213</v>
      </c>
      <c r="B104" s="168" t="s">
        <v>142</v>
      </c>
      <c r="C104" s="108" t="s">
        <v>280</v>
      </c>
      <c r="D104" s="168" t="s">
        <v>93</v>
      </c>
      <c r="E104" s="243"/>
      <c r="F104" s="244"/>
      <c r="G104" s="157">
        <v>50000</v>
      </c>
      <c r="H104" s="245">
        <v>1</v>
      </c>
      <c r="I104" s="246">
        <v>0</v>
      </c>
      <c r="J104" s="108">
        <v>1</v>
      </c>
      <c r="K104" s="108" t="s">
        <v>2</v>
      </c>
      <c r="L104" s="247">
        <v>43101</v>
      </c>
      <c r="M104" s="108"/>
      <c r="N104" s="108" t="s">
        <v>324</v>
      </c>
      <c r="O104" s="108"/>
      <c r="P104" s="114" t="s">
        <v>1</v>
      </c>
      <c r="Q104" s="135"/>
      <c r="R104" s="135"/>
    </row>
    <row r="105" spans="1:18" ht="28.8" x14ac:dyDescent="0.3">
      <c r="A105" s="248" t="s">
        <v>218</v>
      </c>
      <c r="B105" s="249" t="s">
        <v>142</v>
      </c>
      <c r="C105" s="250" t="s">
        <v>219</v>
      </c>
      <c r="D105" s="160" t="s">
        <v>49</v>
      </c>
      <c r="E105" s="251"/>
      <c r="F105" s="252"/>
      <c r="G105" s="118">
        <v>3700000</v>
      </c>
      <c r="H105" s="253">
        <f>3200000/G105</f>
        <v>0.86486486486486491</v>
      </c>
      <c r="I105" s="254">
        <f>100%-H105</f>
        <v>0.13513513513513509</v>
      </c>
      <c r="J105" s="255">
        <v>1</v>
      </c>
      <c r="K105" s="116" t="s">
        <v>3</v>
      </c>
      <c r="L105" s="256">
        <v>43282</v>
      </c>
      <c r="M105" s="116"/>
      <c r="N105" s="116"/>
      <c r="O105" s="116"/>
      <c r="P105" s="121" t="s">
        <v>1</v>
      </c>
      <c r="Q105" s="135"/>
      <c r="R105" s="135"/>
    </row>
    <row r="106" spans="1:18" ht="43.2" x14ac:dyDescent="0.3">
      <c r="A106" s="159" t="s">
        <v>220</v>
      </c>
      <c r="B106" s="160" t="s">
        <v>142</v>
      </c>
      <c r="C106" s="116" t="s">
        <v>303</v>
      </c>
      <c r="D106" s="160" t="s">
        <v>93</v>
      </c>
      <c r="E106" s="197"/>
      <c r="F106" s="198"/>
      <c r="G106" s="161">
        <v>100000</v>
      </c>
      <c r="H106" s="257">
        <v>1</v>
      </c>
      <c r="I106" s="254">
        <v>0</v>
      </c>
      <c r="J106" s="255">
        <v>1</v>
      </c>
      <c r="K106" s="116" t="s">
        <v>3</v>
      </c>
      <c r="L106" s="256">
        <v>43101</v>
      </c>
      <c r="M106" s="116"/>
      <c r="N106" s="116" t="s">
        <v>324</v>
      </c>
      <c r="O106" s="116"/>
      <c r="P106" s="121" t="s">
        <v>1</v>
      </c>
      <c r="Q106" s="135"/>
      <c r="R106" s="135"/>
    </row>
    <row r="107" spans="1:18" ht="28.8" x14ac:dyDescent="0.3">
      <c r="A107" s="159" t="s">
        <v>221</v>
      </c>
      <c r="B107" s="160" t="s">
        <v>142</v>
      </c>
      <c r="C107" s="116" t="s">
        <v>222</v>
      </c>
      <c r="D107" s="160" t="s">
        <v>49</v>
      </c>
      <c r="E107" s="197"/>
      <c r="F107" s="198"/>
      <c r="G107" s="196">
        <v>650000</v>
      </c>
      <c r="H107" s="258">
        <v>1</v>
      </c>
      <c r="I107" s="254">
        <v>0</v>
      </c>
      <c r="J107" s="255">
        <v>1</v>
      </c>
      <c r="K107" s="116" t="s">
        <v>3</v>
      </c>
      <c r="L107" s="256">
        <v>43252</v>
      </c>
      <c r="M107" s="116"/>
      <c r="N107" s="116"/>
      <c r="O107" s="116"/>
      <c r="P107" s="121" t="s">
        <v>1</v>
      </c>
      <c r="Q107" s="135"/>
      <c r="R107" s="135"/>
    </row>
    <row r="108" spans="1:18" x14ac:dyDescent="0.3">
      <c r="A108" s="259" t="s">
        <v>310</v>
      </c>
      <c r="B108" s="260" t="s">
        <v>142</v>
      </c>
      <c r="C108" s="261" t="s">
        <v>309</v>
      </c>
      <c r="D108" s="260" t="s">
        <v>49</v>
      </c>
      <c r="E108" s="262"/>
      <c r="F108" s="263"/>
      <c r="G108" s="264">
        <v>300000</v>
      </c>
      <c r="H108" s="265">
        <f>200000/G108</f>
        <v>0.66666666666666663</v>
      </c>
      <c r="I108" s="266">
        <f>100%-H108</f>
        <v>0.33333333333333337</v>
      </c>
      <c r="J108" s="267">
        <v>1</v>
      </c>
      <c r="K108" s="261" t="s">
        <v>3</v>
      </c>
      <c r="L108" s="268">
        <v>43146</v>
      </c>
      <c r="M108" s="269"/>
      <c r="N108" s="269"/>
      <c r="O108" s="269"/>
      <c r="P108" s="270" t="s">
        <v>1</v>
      </c>
      <c r="Q108" s="135"/>
      <c r="R108" s="135"/>
    </row>
    <row r="109" spans="1:18" x14ac:dyDescent="0.3">
      <c r="A109" s="271"/>
      <c r="B109" s="272"/>
      <c r="C109" s="273"/>
      <c r="D109" s="272"/>
      <c r="E109" s="274"/>
      <c r="F109" s="275"/>
      <c r="G109" s="276"/>
      <c r="H109" s="277"/>
      <c r="I109" s="278"/>
      <c r="J109" s="279"/>
      <c r="K109" s="273"/>
      <c r="L109" s="280"/>
      <c r="M109" s="280"/>
      <c r="N109" s="280"/>
      <c r="O109" s="280"/>
      <c r="P109" s="281"/>
      <c r="Q109" s="135"/>
      <c r="R109" s="135"/>
    </row>
    <row r="110" spans="1:18" x14ac:dyDescent="0.3">
      <c r="A110" s="282"/>
      <c r="B110" s="283"/>
      <c r="C110" s="284"/>
      <c r="D110" s="283"/>
      <c r="E110" s="285"/>
      <c r="F110" s="286"/>
      <c r="G110" s="287"/>
      <c r="H110" s="288"/>
      <c r="I110" s="289"/>
      <c r="J110" s="290"/>
      <c r="K110" s="284"/>
      <c r="L110" s="291"/>
      <c r="M110" s="291"/>
      <c r="N110" s="291"/>
      <c r="O110" s="291"/>
      <c r="P110" s="292"/>
      <c r="Q110" s="135"/>
      <c r="R110" s="135"/>
    </row>
    <row r="111" spans="1:18" ht="28.8" x14ac:dyDescent="0.3">
      <c r="A111" s="159" t="s">
        <v>223</v>
      </c>
      <c r="B111" s="160" t="s">
        <v>142</v>
      </c>
      <c r="C111" s="116" t="s">
        <v>224</v>
      </c>
      <c r="D111" s="160" t="s">
        <v>49</v>
      </c>
      <c r="E111" s="197"/>
      <c r="F111" s="198"/>
      <c r="G111" s="196">
        <v>600000</v>
      </c>
      <c r="H111" s="258">
        <v>1</v>
      </c>
      <c r="I111" s="254">
        <v>0</v>
      </c>
      <c r="J111" s="255">
        <v>1</v>
      </c>
      <c r="K111" s="116" t="s">
        <v>3</v>
      </c>
      <c r="L111" s="256">
        <v>43221</v>
      </c>
      <c r="M111" s="116"/>
      <c r="N111" s="116"/>
      <c r="O111" s="116"/>
      <c r="P111" s="121" t="s">
        <v>1</v>
      </c>
      <c r="Q111" s="135"/>
      <c r="R111" s="135"/>
    </row>
    <row r="112" spans="1:18" ht="28.8" x14ac:dyDescent="0.3">
      <c r="A112" s="159" t="s">
        <v>225</v>
      </c>
      <c r="B112" s="160" t="s">
        <v>142</v>
      </c>
      <c r="C112" s="116" t="s">
        <v>304</v>
      </c>
      <c r="D112" s="160" t="s">
        <v>49</v>
      </c>
      <c r="E112" s="189"/>
      <c r="F112" s="189"/>
      <c r="G112" s="196">
        <v>500000</v>
      </c>
      <c r="H112" s="258">
        <v>1</v>
      </c>
      <c r="I112" s="254">
        <v>0</v>
      </c>
      <c r="J112" s="255">
        <v>1</v>
      </c>
      <c r="K112" s="116" t="s">
        <v>3</v>
      </c>
      <c r="L112" s="117"/>
      <c r="M112" s="116"/>
      <c r="N112" s="116"/>
      <c r="O112" s="116"/>
      <c r="P112" s="121" t="s">
        <v>1</v>
      </c>
      <c r="Q112" s="135"/>
      <c r="R112" s="135"/>
    </row>
    <row r="113" spans="1:18" ht="43.2" x14ac:dyDescent="0.3">
      <c r="A113" s="159" t="s">
        <v>226</v>
      </c>
      <c r="B113" s="160" t="s">
        <v>142</v>
      </c>
      <c r="C113" s="116" t="s">
        <v>228</v>
      </c>
      <c r="D113" s="160" t="s">
        <v>42</v>
      </c>
      <c r="E113" s="197"/>
      <c r="F113" s="198"/>
      <c r="G113" s="196">
        <v>660000</v>
      </c>
      <c r="H113" s="258">
        <v>0</v>
      </c>
      <c r="I113" s="254">
        <v>1</v>
      </c>
      <c r="J113" s="255">
        <v>1</v>
      </c>
      <c r="K113" s="116" t="s">
        <v>4</v>
      </c>
      <c r="L113" s="117"/>
      <c r="M113" s="116"/>
      <c r="N113" s="116"/>
      <c r="O113" s="116"/>
      <c r="P113" s="121" t="s">
        <v>1</v>
      </c>
      <c r="Q113" s="135"/>
      <c r="R113" s="135"/>
    </row>
    <row r="114" spans="1:18" ht="28.8" x14ac:dyDescent="0.3">
      <c r="A114" s="159" t="s">
        <v>227</v>
      </c>
      <c r="B114" s="160" t="s">
        <v>142</v>
      </c>
      <c r="C114" s="116" t="s">
        <v>229</v>
      </c>
      <c r="D114" s="160" t="s">
        <v>42</v>
      </c>
      <c r="E114" s="197"/>
      <c r="F114" s="198"/>
      <c r="G114" s="196">
        <v>240000</v>
      </c>
      <c r="H114" s="258">
        <v>0</v>
      </c>
      <c r="I114" s="254">
        <v>1</v>
      </c>
      <c r="J114" s="255">
        <v>1</v>
      </c>
      <c r="K114" s="116" t="s">
        <v>4</v>
      </c>
      <c r="L114" s="117"/>
      <c r="M114" s="116"/>
      <c r="N114" s="116"/>
      <c r="O114" s="116"/>
      <c r="P114" s="121" t="s">
        <v>1</v>
      </c>
      <c r="Q114" s="135"/>
      <c r="R114" s="135"/>
    </row>
    <row r="115" spans="1:18" ht="43.8" thickBot="1" x14ac:dyDescent="0.35">
      <c r="A115" s="125" t="s">
        <v>235</v>
      </c>
      <c r="B115" s="126" t="s">
        <v>142</v>
      </c>
      <c r="C115" s="132" t="s">
        <v>236</v>
      </c>
      <c r="D115" s="126" t="s">
        <v>49</v>
      </c>
      <c r="E115" s="201"/>
      <c r="F115" s="202"/>
      <c r="G115" s="203">
        <v>700000</v>
      </c>
      <c r="H115" s="293">
        <f>300000/G115</f>
        <v>0.42857142857142855</v>
      </c>
      <c r="I115" s="294">
        <f>100%-H115</f>
        <v>0.5714285714285714</v>
      </c>
      <c r="J115" s="295">
        <v>3</v>
      </c>
      <c r="K115" s="132" t="s">
        <v>3</v>
      </c>
      <c r="L115" s="131"/>
      <c r="M115" s="132"/>
      <c r="N115" s="132"/>
      <c r="O115" s="132"/>
      <c r="P115" s="166" t="s">
        <v>1</v>
      </c>
      <c r="Q115" s="135"/>
      <c r="R115" s="135"/>
    </row>
    <row r="116" spans="1:18" x14ac:dyDescent="0.3">
      <c r="A116" s="135"/>
      <c r="B116" s="136"/>
      <c r="C116" s="136"/>
      <c r="D116" s="136"/>
      <c r="E116" s="296" t="s">
        <v>308</v>
      </c>
      <c r="F116" s="296"/>
      <c r="G116" s="297">
        <f>SUM(G104:G115)</f>
        <v>7500000</v>
      </c>
      <c r="H116" s="298"/>
      <c r="I116" s="139"/>
      <c r="J116" s="299"/>
      <c r="K116" s="136"/>
      <c r="L116" s="136"/>
      <c r="M116" s="136"/>
      <c r="N116" s="136"/>
      <c r="O116" s="136"/>
      <c r="P116" s="136"/>
    </row>
    <row r="117" spans="1:18" ht="15.75" customHeight="1" thickBot="1" x14ac:dyDescent="0.35">
      <c r="A117" s="135"/>
      <c r="F117" s="136"/>
      <c r="G117" s="136"/>
      <c r="H117" s="298"/>
      <c r="I117" s="298"/>
      <c r="J117" s="139"/>
      <c r="K117" s="139"/>
      <c r="L117" s="136"/>
      <c r="M117" s="136"/>
      <c r="N117" s="136"/>
      <c r="O117" s="136"/>
      <c r="P117" s="136"/>
      <c r="Q117" s="136"/>
    </row>
    <row r="118" spans="1:18" ht="23.25" customHeight="1" x14ac:dyDescent="0.4">
      <c r="A118" s="213">
        <v>7</v>
      </c>
      <c r="B118" s="300" t="s">
        <v>14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2"/>
    </row>
    <row r="119" spans="1:18" x14ac:dyDescent="0.3">
      <c r="A119" s="90" t="s">
        <v>150</v>
      </c>
      <c r="B119" s="90" t="s">
        <v>60</v>
      </c>
      <c r="C119" s="144" t="s">
        <v>30</v>
      </c>
      <c r="D119" s="144" t="s">
        <v>53</v>
      </c>
      <c r="E119" s="144"/>
      <c r="F119" s="144" t="s">
        <v>54</v>
      </c>
      <c r="G119" s="144"/>
      <c r="H119" s="146" t="s">
        <v>7</v>
      </c>
      <c r="I119" s="146"/>
      <c r="J119" s="146"/>
      <c r="K119" s="144" t="s">
        <v>63</v>
      </c>
      <c r="L119" s="301" t="s">
        <v>64</v>
      </c>
      <c r="M119" s="144" t="s">
        <v>31</v>
      </c>
      <c r="N119" s="144"/>
      <c r="O119" s="181" t="s">
        <v>16</v>
      </c>
      <c r="P119" s="144" t="s">
        <v>58</v>
      </c>
      <c r="Q119" s="147" t="s">
        <v>20</v>
      </c>
    </row>
    <row r="120" spans="1:18" ht="89.25" customHeight="1" thickBot="1" x14ac:dyDescent="0.35">
      <c r="A120" s="98"/>
      <c r="B120" s="98"/>
      <c r="C120" s="149"/>
      <c r="D120" s="149"/>
      <c r="E120" s="149"/>
      <c r="F120" s="149"/>
      <c r="G120" s="149"/>
      <c r="H120" s="151" t="s">
        <v>284</v>
      </c>
      <c r="I120" s="153" t="s">
        <v>56</v>
      </c>
      <c r="J120" s="151" t="s">
        <v>55</v>
      </c>
      <c r="K120" s="149"/>
      <c r="L120" s="302"/>
      <c r="M120" s="153" t="s">
        <v>15</v>
      </c>
      <c r="N120" s="153" t="s">
        <v>65</v>
      </c>
      <c r="O120" s="183"/>
      <c r="P120" s="149"/>
      <c r="Q120" s="154"/>
    </row>
    <row r="121" spans="1:18" x14ac:dyDescent="0.3">
      <c r="A121" s="303"/>
      <c r="B121" s="304"/>
      <c r="C121" s="219"/>
      <c r="D121" s="305"/>
      <c r="E121" s="305"/>
      <c r="F121" s="306"/>
      <c r="G121" s="307"/>
      <c r="H121" s="308"/>
      <c r="I121" s="309"/>
      <c r="J121" s="309"/>
      <c r="K121" s="310"/>
      <c r="L121" s="222"/>
      <c r="M121" s="219"/>
      <c r="N121" s="219"/>
      <c r="O121" s="224"/>
      <c r="P121" s="219"/>
      <c r="Q121" s="225"/>
    </row>
    <row r="122" spans="1:18" x14ac:dyDescent="0.3">
      <c r="F122" s="311" t="s">
        <v>308</v>
      </c>
      <c r="G122" s="311"/>
      <c r="H122" s="312">
        <f>SUM(H121:H121)</f>
        <v>0</v>
      </c>
      <c r="K122" s="313"/>
      <c r="P122" s="314" t="s">
        <v>323</v>
      </c>
      <c r="Q122" s="314"/>
    </row>
    <row r="123" spans="1:18" ht="15.75" customHeight="1" thickBot="1" x14ac:dyDescent="0.35"/>
    <row r="124" spans="1:18" x14ac:dyDescent="0.3">
      <c r="B124" s="315" t="s">
        <v>89</v>
      </c>
      <c r="C124" s="316" t="s">
        <v>4</v>
      </c>
    </row>
    <row r="125" spans="1:18" x14ac:dyDescent="0.3">
      <c r="B125" s="317"/>
      <c r="C125" s="318" t="s">
        <v>2</v>
      </c>
    </row>
    <row r="126" spans="1:18" ht="16.2" thickBot="1" x14ac:dyDescent="0.35">
      <c r="B126" s="319"/>
      <c r="C126" s="320" t="s">
        <v>3</v>
      </c>
    </row>
    <row r="127" spans="1:18" x14ac:dyDescent="0.3">
      <c r="B127" s="315" t="s">
        <v>20</v>
      </c>
      <c r="C127" s="316" t="s">
        <v>1</v>
      </c>
    </row>
    <row r="128" spans="1:18" x14ac:dyDescent="0.3">
      <c r="B128" s="317"/>
      <c r="C128" s="318" t="s">
        <v>71</v>
      </c>
    </row>
    <row r="129" spans="2:8" x14ac:dyDescent="0.3">
      <c r="B129" s="317"/>
      <c r="C129" s="318" t="s">
        <v>46</v>
      </c>
    </row>
    <row r="130" spans="2:8" x14ac:dyDescent="0.3">
      <c r="B130" s="317"/>
      <c r="C130" s="318" t="s">
        <v>6</v>
      </c>
    </row>
    <row r="131" spans="2:8" x14ac:dyDescent="0.3">
      <c r="B131" s="317"/>
      <c r="C131" s="318" t="s">
        <v>80</v>
      </c>
    </row>
    <row r="132" spans="2:8" x14ac:dyDescent="0.3">
      <c r="B132" s="317"/>
      <c r="C132" s="318" t="s">
        <v>66</v>
      </c>
    </row>
    <row r="133" spans="2:8" x14ac:dyDescent="0.3">
      <c r="B133" s="317"/>
      <c r="C133" s="318" t="s">
        <v>22</v>
      </c>
    </row>
    <row r="134" spans="2:8" ht="16.2" thickBot="1" x14ac:dyDescent="0.35">
      <c r="B134" s="319"/>
      <c r="C134" s="321" t="s">
        <v>91</v>
      </c>
    </row>
    <row r="135" spans="2:8" ht="46.8" x14ac:dyDescent="0.3">
      <c r="B135" s="322" t="s">
        <v>70</v>
      </c>
      <c r="C135" s="323" t="s">
        <v>67</v>
      </c>
      <c r="D135" s="324" t="s">
        <v>49</v>
      </c>
      <c r="E135" s="316" t="s">
        <v>49</v>
      </c>
      <c r="G135" s="325" t="s">
        <v>306</v>
      </c>
      <c r="H135" s="326">
        <f>G116+F99+G90+G51+G37+G26</f>
        <v>100284540.31</v>
      </c>
    </row>
    <row r="136" spans="2:8" ht="31.2" x14ac:dyDescent="0.3">
      <c r="B136" s="327"/>
      <c r="C136" s="328"/>
      <c r="D136" s="329" t="s">
        <v>92</v>
      </c>
      <c r="E136" s="318" t="s">
        <v>92</v>
      </c>
      <c r="G136" s="330" t="s">
        <v>305</v>
      </c>
      <c r="H136" s="331">
        <f>105024680-H135</f>
        <v>4740139.6899999976</v>
      </c>
    </row>
    <row r="137" spans="2:8" ht="47.4" thickBot="1" x14ac:dyDescent="0.35">
      <c r="B137" s="327"/>
      <c r="C137" s="328"/>
      <c r="D137" s="329" t="s">
        <v>93</v>
      </c>
      <c r="E137" s="318" t="s">
        <v>93</v>
      </c>
      <c r="G137" s="332" t="s">
        <v>307</v>
      </c>
      <c r="H137" s="333">
        <f>H135+H136</f>
        <v>105024680</v>
      </c>
    </row>
    <row r="138" spans="2:8" ht="31.2" x14ac:dyDescent="0.3">
      <c r="B138" s="327"/>
      <c r="C138" s="328"/>
      <c r="D138" s="329" t="s">
        <v>39</v>
      </c>
      <c r="E138" s="318" t="s">
        <v>39</v>
      </c>
    </row>
    <row r="139" spans="2:8" ht="31.2" x14ac:dyDescent="0.3">
      <c r="B139" s="327"/>
      <c r="C139" s="328"/>
      <c r="D139" s="329" t="s">
        <v>42</v>
      </c>
      <c r="E139" s="318" t="s">
        <v>42</v>
      </c>
    </row>
    <row r="140" spans="2:8" ht="46.8" x14ac:dyDescent="0.3">
      <c r="B140" s="327"/>
      <c r="C140" s="328"/>
      <c r="D140" s="329" t="s">
        <v>50</v>
      </c>
      <c r="E140" s="318" t="s">
        <v>50</v>
      </c>
    </row>
    <row r="141" spans="2:8" ht="46.8" x14ac:dyDescent="0.3">
      <c r="B141" s="327"/>
      <c r="C141" s="328"/>
      <c r="D141" s="329" t="s">
        <v>94</v>
      </c>
      <c r="E141" s="318" t="s">
        <v>94</v>
      </c>
    </row>
    <row r="142" spans="2:8" ht="31.2" x14ac:dyDescent="0.3">
      <c r="B142" s="327"/>
      <c r="C142" s="334" t="s">
        <v>69</v>
      </c>
      <c r="D142" s="329" t="s">
        <v>43</v>
      </c>
      <c r="E142" s="318" t="s">
        <v>44</v>
      </c>
    </row>
    <row r="143" spans="2:8" ht="31.8" thickBot="1" x14ac:dyDescent="0.35">
      <c r="B143" s="327"/>
      <c r="C143" s="334"/>
      <c r="D143" s="335" t="s">
        <v>44</v>
      </c>
      <c r="E143" s="321" t="s">
        <v>45</v>
      </c>
    </row>
    <row r="144" spans="2:8" x14ac:dyDescent="0.3">
      <c r="B144" s="327"/>
      <c r="C144" s="334"/>
      <c r="D144" s="336" t="s">
        <v>45</v>
      </c>
    </row>
    <row r="145" spans="2:4" x14ac:dyDescent="0.3">
      <c r="B145" s="327"/>
      <c r="C145" s="334"/>
      <c r="D145" s="337" t="s">
        <v>39</v>
      </c>
    </row>
    <row r="146" spans="2:4" x14ac:dyDescent="0.3">
      <c r="B146" s="327"/>
      <c r="C146" s="334"/>
      <c r="D146" s="337" t="s">
        <v>42</v>
      </c>
    </row>
    <row r="147" spans="2:4" ht="31.2" x14ac:dyDescent="0.3">
      <c r="B147" s="327"/>
      <c r="C147" s="334"/>
      <c r="D147" s="337" t="s">
        <v>51</v>
      </c>
    </row>
    <row r="148" spans="2:4" ht="31.2" x14ac:dyDescent="0.3">
      <c r="B148" s="327"/>
      <c r="C148" s="334"/>
      <c r="D148" s="337" t="s">
        <v>95</v>
      </c>
    </row>
    <row r="149" spans="2:4" ht="31.2" x14ac:dyDescent="0.3">
      <c r="B149" s="327"/>
      <c r="C149" s="334"/>
      <c r="D149" s="337" t="s">
        <v>68</v>
      </c>
    </row>
    <row r="150" spans="2:4" ht="31.2" x14ac:dyDescent="0.3">
      <c r="B150" s="327"/>
      <c r="C150" s="334"/>
      <c r="D150" s="337" t="s">
        <v>5</v>
      </c>
    </row>
    <row r="151" spans="2:4" ht="31.2" x14ac:dyDescent="0.3">
      <c r="B151" s="327"/>
      <c r="C151" s="334"/>
      <c r="D151" s="337" t="s">
        <v>18</v>
      </c>
    </row>
    <row r="152" spans="2:4" ht="31.2" x14ac:dyDescent="0.3">
      <c r="B152" s="327"/>
      <c r="C152" s="338" t="s">
        <v>96</v>
      </c>
      <c r="D152" s="337" t="s">
        <v>97</v>
      </c>
    </row>
    <row r="153" spans="2:4" x14ac:dyDescent="0.3">
      <c r="B153" s="327"/>
      <c r="C153" s="339"/>
      <c r="D153" s="337" t="s">
        <v>39</v>
      </c>
    </row>
    <row r="154" spans="2:4" ht="16.2" thickBot="1" x14ac:dyDescent="0.35">
      <c r="B154" s="327"/>
      <c r="C154" s="340"/>
      <c r="D154" s="341" t="s">
        <v>42</v>
      </c>
    </row>
    <row r="155" spans="2:4" x14ac:dyDescent="0.3">
      <c r="B155" s="342" t="s">
        <v>322</v>
      </c>
    </row>
  </sheetData>
  <autoFilter ref="G135:H137" xr:uid="{00000000-0009-0000-0000-000001000000}"/>
  <mergeCells count="164">
    <mergeCell ref="P122:Q122"/>
    <mergeCell ref="A108:A110"/>
    <mergeCell ref="G108:G110"/>
    <mergeCell ref="H108:H110"/>
    <mergeCell ref="I108:I110"/>
    <mergeCell ref="B11:Q11"/>
    <mergeCell ref="B124:B126"/>
    <mergeCell ref="P14:P15"/>
    <mergeCell ref="P29:P30"/>
    <mergeCell ref="P40:P41"/>
    <mergeCell ref="P54:P55"/>
    <mergeCell ref="P102:P103"/>
    <mergeCell ref="Q119:Q120"/>
    <mergeCell ref="B118:Q118"/>
    <mergeCell ref="O14:O15"/>
    <mergeCell ref="O29:O30"/>
    <mergeCell ref="O93:O94"/>
    <mergeCell ref="O102:O103"/>
    <mergeCell ref="P119:P120"/>
    <mergeCell ref="P93:P94"/>
    <mergeCell ref="O119:O120"/>
    <mergeCell ref="K93:K94"/>
    <mergeCell ref="K119:K120"/>
    <mergeCell ref="L119:L120"/>
    <mergeCell ref="N93:N94"/>
    <mergeCell ref="E90:F90"/>
    <mergeCell ref="A14:A15"/>
    <mergeCell ref="A29:A30"/>
    <mergeCell ref="A40:A41"/>
    <mergeCell ref="A54:A55"/>
    <mergeCell ref="A93:A94"/>
    <mergeCell ref="A102:A103"/>
    <mergeCell ref="D40:D41"/>
    <mergeCell ref="E40:E41"/>
    <mergeCell ref="F14:F15"/>
    <mergeCell ref="B29:B30"/>
    <mergeCell ref="B54:B55"/>
    <mergeCell ref="C54:C55"/>
    <mergeCell ref="D54:D55"/>
    <mergeCell ref="E87:F87"/>
    <mergeCell ref="E88:F88"/>
    <mergeCell ref="E89:F89"/>
    <mergeCell ref="E77:F77"/>
    <mergeCell ref="E78:F78"/>
    <mergeCell ref="E79:F79"/>
    <mergeCell ref="E80:F80"/>
    <mergeCell ref="E81:F81"/>
    <mergeCell ref="E82:F82"/>
    <mergeCell ref="A119:A120"/>
    <mergeCell ref="E83:F83"/>
    <mergeCell ref="B127:B134"/>
    <mergeCell ref="E56:F56"/>
    <mergeCell ref="E57:F57"/>
    <mergeCell ref="E58:F58"/>
    <mergeCell ref="E59:F59"/>
    <mergeCell ref="E66:F66"/>
    <mergeCell ref="E67:F67"/>
    <mergeCell ref="E68:F68"/>
    <mergeCell ref="E71:F71"/>
    <mergeCell ref="E105:F105"/>
    <mergeCell ref="C108:C110"/>
    <mergeCell ref="F119:G120"/>
    <mergeCell ref="C93:C94"/>
    <mergeCell ref="D93:D94"/>
    <mergeCell ref="E93:E94"/>
    <mergeCell ref="E111:F111"/>
    <mergeCell ref="D108:D110"/>
    <mergeCell ref="E108:F110"/>
    <mergeCell ref="E75:F75"/>
    <mergeCell ref="E76:F76"/>
    <mergeCell ref="E84:F84"/>
    <mergeCell ref="E86:F86"/>
    <mergeCell ref="C135:C141"/>
    <mergeCell ref="E104:F104"/>
    <mergeCell ref="B135:B154"/>
    <mergeCell ref="F121:G121"/>
    <mergeCell ref="D121:E121"/>
    <mergeCell ref="B119:B120"/>
    <mergeCell ref="B102:B103"/>
    <mergeCell ref="B93:B94"/>
    <mergeCell ref="F93:H93"/>
    <mergeCell ref="H119:J119"/>
    <mergeCell ref="E115:F115"/>
    <mergeCell ref="C142:C151"/>
    <mergeCell ref="C152:C154"/>
    <mergeCell ref="E102:F103"/>
    <mergeCell ref="F122:G122"/>
    <mergeCell ref="E116:F116"/>
    <mergeCell ref="B108:B110"/>
    <mergeCell ref="G102:I102"/>
    <mergeCell ref="I93:I94"/>
    <mergeCell ref="J93:J94"/>
    <mergeCell ref="J54:J55"/>
    <mergeCell ref="K54:K55"/>
    <mergeCell ref="E69:F69"/>
    <mergeCell ref="E70:F70"/>
    <mergeCell ref="E72:F72"/>
    <mergeCell ref="E74:F74"/>
    <mergeCell ref="E60:F60"/>
    <mergeCell ref="E61:F61"/>
    <mergeCell ref="E62:F62"/>
    <mergeCell ref="E65:F65"/>
    <mergeCell ref="E64:F64"/>
    <mergeCell ref="E63:F63"/>
    <mergeCell ref="N29:N30"/>
    <mergeCell ref="G29:I29"/>
    <mergeCell ref="N40:N41"/>
    <mergeCell ref="C29:C30"/>
    <mergeCell ref="D29:D30"/>
    <mergeCell ref="E29:E30"/>
    <mergeCell ref="F29:F30"/>
    <mergeCell ref="J29:J30"/>
    <mergeCell ref="K29:K30"/>
    <mergeCell ref="L29:M29"/>
    <mergeCell ref="F40:F41"/>
    <mergeCell ref="J40:J41"/>
    <mergeCell ref="N54:N55"/>
    <mergeCell ref="K40:K41"/>
    <mergeCell ref="G14:I14"/>
    <mergeCell ref="L54:M54"/>
    <mergeCell ref="G54:I54"/>
    <mergeCell ref="L40:M40"/>
    <mergeCell ref="B13:P13"/>
    <mergeCell ref="B28:P28"/>
    <mergeCell ref="B39:P39"/>
    <mergeCell ref="B53:P53"/>
    <mergeCell ref="E54:F55"/>
    <mergeCell ref="O40:O41"/>
    <mergeCell ref="O54:O55"/>
    <mergeCell ref="B14:B15"/>
    <mergeCell ref="C14:C15"/>
    <mergeCell ref="D14:D15"/>
    <mergeCell ref="E14:E15"/>
    <mergeCell ref="B40:B41"/>
    <mergeCell ref="C40:C41"/>
    <mergeCell ref="G40:I40"/>
    <mergeCell ref="N14:N15"/>
    <mergeCell ref="L14:M14"/>
    <mergeCell ref="K14:K15"/>
    <mergeCell ref="J14:J15"/>
    <mergeCell ref="M119:N119"/>
    <mergeCell ref="E112:F112"/>
    <mergeCell ref="E113:F113"/>
    <mergeCell ref="E114:F114"/>
    <mergeCell ref="J102:J103"/>
    <mergeCell ref="E107:F107"/>
    <mergeCell ref="B92:P92"/>
    <mergeCell ref="B101:P101"/>
    <mergeCell ref="C119:C120"/>
    <mergeCell ref="D119:E120"/>
    <mergeCell ref="E106:F106"/>
    <mergeCell ref="C102:C103"/>
    <mergeCell ref="D102:D103"/>
    <mergeCell ref="L102:M102"/>
    <mergeCell ref="K108:K110"/>
    <mergeCell ref="J108:J110"/>
    <mergeCell ref="N108:N110"/>
    <mergeCell ref="P108:P110"/>
    <mergeCell ref="O108:O110"/>
    <mergeCell ref="L108:L110"/>
    <mergeCell ref="M108:M110"/>
    <mergeCell ref="K102:K103"/>
    <mergeCell ref="N102:N103"/>
    <mergeCell ref="L93:M93"/>
  </mergeCells>
  <dataValidations disablePrompts="1" count="6">
    <dataValidation type="list" allowBlank="1" showInputMessage="1" showErrorMessage="1" sqref="D116 K116 L117" xr:uid="{00000000-0002-0000-0100-000000000000}">
      <formula1>#REF!</formula1>
    </dataValidation>
    <dataValidation type="list" allowBlank="1" showInputMessage="1" showErrorMessage="1" sqref="K56:K90 K111:K115 K104:K108 K95:K99 K16:K26 K42:K51 K31:K37" xr:uid="{00000000-0002-0000-0100-000001000000}">
      <formula1>$C$124:$C$126</formula1>
    </dataValidation>
    <dataValidation type="list" allowBlank="1" showInputMessage="1" showErrorMessage="1" sqref="D56:D90 D111:D115 D104:D108" xr:uid="{00000000-0002-0000-0100-000002000000}">
      <formula1>$D$135:$D$141</formula1>
    </dataValidation>
    <dataValidation type="list" allowBlank="1" showInputMessage="1" showErrorMessage="1" sqref="D16:D26 D31:D37 D42:D51" xr:uid="{00000000-0002-0000-0100-000003000000}">
      <formula1>$D$142:$D$151</formula1>
    </dataValidation>
    <dataValidation type="list" allowBlank="1" showInputMessage="1" showErrorMessage="1" sqref="P56:P90 P31:P37 Q121 P42:P51 P16:P26 P95:P99 P104:P108 P111:P115" xr:uid="{00000000-0002-0000-0100-000004000000}">
      <formula1>$C$127:$C$134</formula1>
    </dataValidation>
    <dataValidation type="list" allowBlank="1" showInputMessage="1" showErrorMessage="1" sqref="D95:D99" xr:uid="{00000000-0002-0000-0100-000005000000}">
      <formula1>$D$152:$D$154</formula1>
    </dataValidation>
  </dataValidations>
  <pageMargins left="0.31496062992125984" right="0.31496062992125984" top="0.62791666666666668" bottom="0.15748031496062992" header="0.31496062992125984" footer="0.31496062992125984"/>
  <pageSetup paperSize="9" scale="44" fitToHeight="0" orientation="landscape" r:id="rId1"/>
  <headerFooter>
    <oddHeader>&amp;L&amp;G&amp;R&amp;D&amp;Z&amp;F</oddHeader>
    <oddFooter>Página &amp;P de &amp;N</oddFooter>
  </headerFooter>
  <rowBreaks count="4" manualBreakCount="4">
    <brk id="38" max="16" man="1"/>
    <brk id="69" max="16" man="1"/>
    <brk id="99" max="16" man="1"/>
    <brk id="134" max="16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102"/>
  <sheetViews>
    <sheetView topLeftCell="A117" workbookViewId="0">
      <selection activeCell="B126" sqref="B126"/>
    </sheetView>
  </sheetViews>
  <sheetFormatPr defaultColWidth="8.6640625" defaultRowHeight="15.6" x14ac:dyDescent="0.3"/>
  <cols>
    <col min="1" max="1" width="56.88671875" style="4" customWidth="1"/>
    <col min="2" max="2" width="90.109375" style="4" customWidth="1"/>
    <col min="3" max="3" width="62.33203125" style="4" customWidth="1"/>
    <col min="4" max="4" width="41.44140625" style="4" customWidth="1"/>
    <col min="5" max="5" width="36.6640625" style="4" customWidth="1"/>
    <col min="6" max="7" width="12.88671875" style="4" customWidth="1"/>
    <col min="8" max="8" width="15.6640625" style="5" customWidth="1"/>
    <col min="9" max="9" width="15.6640625" style="6" customWidth="1"/>
    <col min="10" max="10" width="18" style="6" customWidth="1"/>
    <col min="11" max="11" width="12.6640625" style="4" customWidth="1"/>
    <col min="12" max="12" width="19.5546875" style="4" customWidth="1"/>
    <col min="13" max="13" width="15.5546875" style="4" customWidth="1"/>
    <col min="14" max="14" width="15" style="4" customWidth="1"/>
    <col min="15" max="17" width="18.88671875" style="4" customWidth="1"/>
    <col min="18" max="16384" width="8.6640625" style="4"/>
  </cols>
  <sheetData>
    <row r="3" spans="1:13" x14ac:dyDescent="0.3">
      <c r="A3" s="1"/>
    </row>
    <row r="5" spans="1:13" x14ac:dyDescent="0.3">
      <c r="B5" s="3"/>
    </row>
    <row r="6" spans="1:13" x14ac:dyDescent="0.3">
      <c r="A6" s="7"/>
      <c r="B6" s="8" t="s">
        <v>25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3" x14ac:dyDescent="0.3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x14ac:dyDescent="0.3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3">
      <c r="A9" s="13" t="s">
        <v>99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3">
      <c r="A10" s="15" t="s">
        <v>26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 x14ac:dyDescent="0.3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 x14ac:dyDescent="0.3">
      <c r="A12" s="17" t="s">
        <v>100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 x14ac:dyDescent="0.3">
      <c r="A13" s="13" t="s">
        <v>101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 x14ac:dyDescent="0.3">
      <c r="A14" s="13" t="s">
        <v>102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spans="1:13" x14ac:dyDescent="0.3">
      <c r="B15" s="18"/>
    </row>
    <row r="16" spans="1:13" x14ac:dyDescent="0.3">
      <c r="B16" s="18"/>
    </row>
    <row r="17" spans="1:19" ht="15.75" customHeight="1" x14ac:dyDescent="0.3">
      <c r="A17" s="69" t="s">
        <v>103</v>
      </c>
      <c r="B17" s="6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1:19" ht="15.75" customHeight="1" x14ac:dyDescent="0.3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9" x14ac:dyDescent="0.3">
      <c r="A19" s="18" t="s">
        <v>104</v>
      </c>
      <c r="B19" s="20"/>
      <c r="H19" s="4"/>
      <c r="I19" s="4"/>
      <c r="J19" s="4"/>
    </row>
    <row r="20" spans="1:19" ht="14.4" customHeight="1" x14ac:dyDescent="0.3">
      <c r="A20" s="20"/>
      <c r="B20" s="20"/>
      <c r="H20" s="4"/>
      <c r="I20" s="4"/>
      <c r="J20" s="4"/>
    </row>
    <row r="21" spans="1:19" s="23" customFormat="1" ht="5.0999999999999996" customHeight="1" thickBot="1" x14ac:dyDescent="0.35">
      <c r="A21" s="22"/>
      <c r="B21" s="22"/>
    </row>
    <row r="22" spans="1:19" x14ac:dyDescent="0.3">
      <c r="A22" s="70" t="s">
        <v>105</v>
      </c>
      <c r="B22" s="70" t="s">
        <v>106</v>
      </c>
      <c r="H22" s="4"/>
      <c r="I22" s="4"/>
      <c r="J22" s="4"/>
    </row>
    <row r="23" spans="1:19" ht="15.6" customHeight="1" thickBot="1" x14ac:dyDescent="0.35">
      <c r="A23" s="71"/>
      <c r="B23" s="71"/>
      <c r="H23" s="4"/>
      <c r="I23" s="4"/>
      <c r="J23" s="4"/>
    </row>
    <row r="24" spans="1:19" x14ac:dyDescent="0.3">
      <c r="A24" s="65" t="s">
        <v>107</v>
      </c>
      <c r="B24" s="67"/>
      <c r="H24" s="4"/>
      <c r="I24" s="4"/>
      <c r="J24" s="4"/>
    </row>
    <row r="25" spans="1:19" ht="16.2" thickBot="1" x14ac:dyDescent="0.35">
      <c r="A25" s="66"/>
      <c r="B25" s="68"/>
      <c r="H25" s="4"/>
      <c r="I25" s="4"/>
      <c r="J25" s="4"/>
    </row>
    <row r="26" spans="1:19" ht="46.5" customHeight="1" thickBot="1" x14ac:dyDescent="0.35">
      <c r="A26" s="67" t="s">
        <v>108</v>
      </c>
      <c r="B26" s="67" t="s">
        <v>109</v>
      </c>
      <c r="H26" s="4"/>
      <c r="I26" s="4"/>
      <c r="J26" s="4"/>
    </row>
    <row r="27" spans="1:19" ht="16.2" hidden="1" thickBot="1" x14ac:dyDescent="0.35">
      <c r="A27" s="68"/>
      <c r="B27" s="68"/>
      <c r="H27" s="4"/>
      <c r="I27" s="4"/>
      <c r="J27" s="4"/>
    </row>
    <row r="28" spans="1:19" x14ac:dyDescent="0.3">
      <c r="A28" s="65" t="s">
        <v>110</v>
      </c>
      <c r="B28" s="67"/>
      <c r="H28" s="4"/>
      <c r="I28" s="4"/>
      <c r="J28" s="4"/>
    </row>
    <row r="29" spans="1:19" ht="16.2" thickBot="1" x14ac:dyDescent="0.35">
      <c r="A29" s="66"/>
      <c r="B29" s="68"/>
      <c r="H29" s="4"/>
      <c r="I29" s="4"/>
      <c r="J29" s="4"/>
    </row>
    <row r="30" spans="1:19" ht="42.6" customHeight="1" thickBot="1" x14ac:dyDescent="0.35">
      <c r="A30" s="67" t="s">
        <v>111</v>
      </c>
      <c r="B30" s="67" t="s">
        <v>112</v>
      </c>
      <c r="H30" s="4"/>
      <c r="I30" s="4"/>
      <c r="J30" s="4"/>
    </row>
    <row r="31" spans="1:19" ht="16.2" hidden="1" thickBot="1" x14ac:dyDescent="0.35">
      <c r="A31" s="68"/>
      <c r="B31" s="68"/>
      <c r="H31" s="4"/>
      <c r="I31" s="4"/>
      <c r="J31" s="4"/>
    </row>
    <row r="32" spans="1:19" ht="36.9" customHeight="1" thickBot="1" x14ac:dyDescent="0.35">
      <c r="A32" s="65" t="s">
        <v>113</v>
      </c>
      <c r="B32" s="67"/>
      <c r="H32" s="4"/>
      <c r="I32" s="4"/>
      <c r="J32" s="4"/>
    </row>
    <row r="33" spans="1:10" ht="51.6" hidden="1" customHeight="1" x14ac:dyDescent="0.3">
      <c r="A33" s="66"/>
      <c r="B33" s="68"/>
      <c r="H33" s="4"/>
      <c r="I33" s="4"/>
      <c r="J33" s="4"/>
    </row>
    <row r="34" spans="1:10" ht="62.1" customHeight="1" thickBot="1" x14ac:dyDescent="0.35">
      <c r="A34" s="67" t="s">
        <v>114</v>
      </c>
      <c r="B34" s="67" t="s">
        <v>115</v>
      </c>
      <c r="H34" s="4"/>
      <c r="I34" s="4"/>
      <c r="J34" s="4"/>
    </row>
    <row r="35" spans="1:10" ht="16.2" hidden="1" thickBot="1" x14ac:dyDescent="0.35">
      <c r="A35" s="68"/>
      <c r="B35" s="68"/>
      <c r="H35" s="4"/>
      <c r="I35" s="4"/>
      <c r="J35" s="4"/>
    </row>
    <row r="36" spans="1:10" ht="33.9" customHeight="1" thickBot="1" x14ac:dyDescent="0.35">
      <c r="A36" s="65" t="s">
        <v>116</v>
      </c>
      <c r="B36" s="67"/>
      <c r="H36" s="4"/>
      <c r="I36" s="4"/>
      <c r="J36" s="4"/>
    </row>
    <row r="37" spans="1:10" ht="16.2" hidden="1" thickBot="1" x14ac:dyDescent="0.35">
      <c r="A37" s="66"/>
      <c r="B37" s="68"/>
      <c r="H37" s="4"/>
      <c r="I37" s="4"/>
      <c r="J37" s="4"/>
    </row>
    <row r="38" spans="1:10" ht="68.400000000000006" customHeight="1" thickBot="1" x14ac:dyDescent="0.35">
      <c r="A38" s="67" t="s">
        <v>117</v>
      </c>
      <c r="B38" s="67" t="s">
        <v>118</v>
      </c>
      <c r="H38" s="4"/>
      <c r="I38" s="4"/>
      <c r="J38" s="4"/>
    </row>
    <row r="39" spans="1:10" ht="16.2" hidden="1" thickBot="1" x14ac:dyDescent="0.35">
      <c r="A39" s="68"/>
      <c r="B39" s="68"/>
      <c r="H39" s="4"/>
      <c r="I39" s="4"/>
      <c r="J39" s="4"/>
    </row>
    <row r="40" spans="1:10" ht="55.5" customHeight="1" thickBot="1" x14ac:dyDescent="0.35">
      <c r="A40" s="67" t="s">
        <v>119</v>
      </c>
      <c r="B40" s="67" t="s">
        <v>120</v>
      </c>
      <c r="H40" s="4"/>
      <c r="I40" s="4"/>
      <c r="J40" s="4"/>
    </row>
    <row r="41" spans="1:10" ht="6" hidden="1" customHeight="1" x14ac:dyDescent="0.3">
      <c r="A41" s="68"/>
      <c r="B41" s="68"/>
      <c r="H41" s="4"/>
      <c r="I41" s="4"/>
      <c r="J41" s="4"/>
    </row>
    <row r="42" spans="1:10" ht="93.9" customHeight="1" thickBot="1" x14ac:dyDescent="0.35">
      <c r="A42" s="67" t="s">
        <v>121</v>
      </c>
      <c r="B42" s="67" t="s">
        <v>122</v>
      </c>
      <c r="H42" s="4"/>
      <c r="I42" s="4"/>
      <c r="J42" s="4"/>
    </row>
    <row r="43" spans="1:10" ht="47.4" hidden="1" customHeight="1" x14ac:dyDescent="0.3">
      <c r="A43" s="68"/>
      <c r="B43" s="68"/>
      <c r="H43" s="4"/>
      <c r="I43" s="4"/>
      <c r="J43" s="4"/>
    </row>
    <row r="44" spans="1:10" ht="26.1" customHeight="1" thickBot="1" x14ac:dyDescent="0.35">
      <c r="A44" s="65" t="s">
        <v>123</v>
      </c>
      <c r="B44" s="67"/>
      <c r="H44" s="4"/>
      <c r="I44" s="4"/>
      <c r="J44" s="4"/>
    </row>
    <row r="45" spans="1:10" ht="16.2" hidden="1" thickBot="1" x14ac:dyDescent="0.35">
      <c r="A45" s="66"/>
      <c r="B45" s="68"/>
      <c r="H45" s="4"/>
      <c r="I45" s="4"/>
      <c r="J45" s="4"/>
    </row>
    <row r="46" spans="1:10" ht="45.9" customHeight="1" thickBot="1" x14ac:dyDescent="0.35">
      <c r="A46" s="67" t="s">
        <v>124</v>
      </c>
      <c r="B46" s="67" t="s">
        <v>125</v>
      </c>
      <c r="H46" s="4"/>
      <c r="I46" s="4"/>
      <c r="J46" s="4"/>
    </row>
    <row r="47" spans="1:10" ht="16.2" hidden="1" thickBot="1" x14ac:dyDescent="0.35">
      <c r="A47" s="68"/>
      <c r="B47" s="68"/>
      <c r="H47" s="4"/>
      <c r="I47" s="4"/>
      <c r="J47" s="4"/>
    </row>
    <row r="48" spans="1:10" x14ac:dyDescent="0.3">
      <c r="A48" s="65" t="s">
        <v>126</v>
      </c>
      <c r="B48" s="67"/>
      <c r="H48" s="4"/>
      <c r="I48" s="4"/>
      <c r="J48" s="4"/>
    </row>
    <row r="49" spans="1:10" ht="30" customHeight="1" thickBot="1" x14ac:dyDescent="0.35">
      <c r="A49" s="66"/>
      <c r="B49" s="68"/>
      <c r="H49" s="4"/>
      <c r="I49" s="4"/>
      <c r="J49" s="4"/>
    </row>
    <row r="50" spans="1:10" ht="52.5" customHeight="1" thickBot="1" x14ac:dyDescent="0.35">
      <c r="A50" s="67" t="s">
        <v>127</v>
      </c>
      <c r="B50" s="67" t="s">
        <v>128</v>
      </c>
      <c r="H50" s="4"/>
      <c r="I50" s="4"/>
      <c r="J50" s="4"/>
    </row>
    <row r="51" spans="1:10" ht="16.2" hidden="1" thickBot="1" x14ac:dyDescent="0.35">
      <c r="A51" s="68"/>
      <c r="B51" s="68"/>
      <c r="H51" s="4"/>
      <c r="I51" s="4"/>
      <c r="J51" s="4"/>
    </row>
    <row r="52" spans="1:10" ht="29.4" customHeight="1" x14ac:dyDescent="0.3">
      <c r="A52" s="65" t="s">
        <v>129</v>
      </c>
      <c r="B52" s="67"/>
      <c r="H52" s="4"/>
      <c r="I52" s="4"/>
      <c r="J52" s="4"/>
    </row>
    <row r="53" spans="1:10" ht="15.75" customHeight="1" thickBot="1" x14ac:dyDescent="0.35">
      <c r="A53" s="66"/>
      <c r="B53" s="68"/>
      <c r="H53" s="4"/>
      <c r="I53" s="4"/>
      <c r="J53" s="4"/>
    </row>
    <row r="54" spans="1:10" ht="65.400000000000006" customHeight="1" x14ac:dyDescent="0.3">
      <c r="A54" s="67" t="s">
        <v>130</v>
      </c>
      <c r="B54" s="67" t="s">
        <v>131</v>
      </c>
      <c r="H54" s="4"/>
      <c r="I54" s="4"/>
      <c r="J54" s="4"/>
    </row>
    <row r="55" spans="1:10" ht="44.4" hidden="1" customHeight="1" x14ac:dyDescent="0.3">
      <c r="A55" s="68"/>
      <c r="B55" s="68"/>
      <c r="H55" s="4"/>
      <c r="I55" s="4"/>
      <c r="J55" s="4"/>
    </row>
    <row r="56" spans="1:10" x14ac:dyDescent="0.3">
      <c r="H56" s="4"/>
      <c r="I56" s="4"/>
      <c r="J56" s="4"/>
    </row>
    <row r="57" spans="1:10" x14ac:dyDescent="0.3">
      <c r="H57" s="4"/>
      <c r="I57" s="4"/>
      <c r="J57" s="4"/>
    </row>
    <row r="58" spans="1:10" x14ac:dyDescent="0.3">
      <c r="H58" s="4"/>
      <c r="I58" s="4"/>
      <c r="J58" s="4"/>
    </row>
    <row r="59" spans="1:10" x14ac:dyDescent="0.3">
      <c r="H59" s="4"/>
      <c r="I59" s="4"/>
      <c r="J59" s="4"/>
    </row>
    <row r="60" spans="1:10" x14ac:dyDescent="0.3">
      <c r="H60" s="4"/>
      <c r="I60" s="4"/>
      <c r="J60" s="4"/>
    </row>
    <row r="61" spans="1:10" x14ac:dyDescent="0.3">
      <c r="H61" s="4"/>
      <c r="I61" s="4"/>
      <c r="J61" s="4"/>
    </row>
    <row r="62" spans="1:10" x14ac:dyDescent="0.3">
      <c r="H62" s="4"/>
      <c r="I62" s="4"/>
      <c r="J62" s="4"/>
    </row>
    <row r="63" spans="1:10" x14ac:dyDescent="0.3">
      <c r="H63" s="4"/>
      <c r="I63" s="4"/>
      <c r="J63" s="4"/>
    </row>
    <row r="64" spans="1:10" x14ac:dyDescent="0.3">
      <c r="H64" s="4"/>
      <c r="I64" s="4"/>
      <c r="J64" s="4"/>
    </row>
    <row r="65" spans="8:10" x14ac:dyDescent="0.3">
      <c r="H65" s="4"/>
      <c r="I65" s="4"/>
      <c r="J65" s="4"/>
    </row>
    <row r="66" spans="8:10" x14ac:dyDescent="0.3">
      <c r="H66" s="4"/>
      <c r="I66" s="4"/>
      <c r="J66" s="4"/>
    </row>
    <row r="67" spans="8:10" x14ac:dyDescent="0.3">
      <c r="H67" s="4"/>
      <c r="I67" s="4"/>
      <c r="J67" s="4"/>
    </row>
    <row r="68" spans="8:10" x14ac:dyDescent="0.3">
      <c r="H68" s="4"/>
      <c r="I68" s="4"/>
      <c r="J68" s="4"/>
    </row>
    <row r="69" spans="8:10" x14ac:dyDescent="0.3">
      <c r="H69" s="4"/>
      <c r="I69" s="4"/>
      <c r="J69" s="4"/>
    </row>
    <row r="70" spans="8:10" x14ac:dyDescent="0.3">
      <c r="H70" s="4"/>
      <c r="I70" s="4"/>
      <c r="J70" s="4"/>
    </row>
    <row r="71" spans="8:10" x14ac:dyDescent="0.3">
      <c r="H71" s="4"/>
      <c r="I71" s="4"/>
      <c r="J71" s="4"/>
    </row>
    <row r="72" spans="8:10" x14ac:dyDescent="0.3">
      <c r="H72" s="4"/>
      <c r="I72" s="4"/>
      <c r="J72" s="4"/>
    </row>
    <row r="73" spans="8:10" x14ac:dyDescent="0.3">
      <c r="H73" s="4"/>
      <c r="I73" s="4"/>
      <c r="J73" s="4"/>
    </row>
    <row r="74" spans="8:10" ht="15.75" customHeight="1" x14ac:dyDescent="0.3">
      <c r="H74" s="4"/>
      <c r="I74" s="4"/>
      <c r="J74" s="4"/>
    </row>
    <row r="75" spans="8:10" ht="15" customHeight="1" x14ac:dyDescent="0.3">
      <c r="H75" s="4"/>
      <c r="I75" s="4"/>
      <c r="J75" s="4"/>
    </row>
    <row r="76" spans="8:10" x14ac:dyDescent="0.3">
      <c r="H76" s="4"/>
      <c r="I76" s="4"/>
      <c r="J76" s="4"/>
    </row>
    <row r="77" spans="8:10" x14ac:dyDescent="0.3">
      <c r="H77" s="4"/>
      <c r="I77" s="4"/>
      <c r="J77" s="4"/>
    </row>
    <row r="78" spans="8:10" x14ac:dyDescent="0.3">
      <c r="H78" s="4"/>
      <c r="I78" s="4"/>
      <c r="J78" s="4"/>
    </row>
    <row r="79" spans="8:10" x14ac:dyDescent="0.3">
      <c r="H79" s="4"/>
      <c r="I79" s="4"/>
      <c r="J79" s="4"/>
    </row>
    <row r="80" spans="8:10" x14ac:dyDescent="0.3">
      <c r="H80" s="4"/>
      <c r="I80" s="4"/>
      <c r="J80" s="4"/>
    </row>
    <row r="81" spans="8:10" x14ac:dyDescent="0.3">
      <c r="H81" s="4"/>
      <c r="I81" s="4"/>
      <c r="J81" s="4"/>
    </row>
    <row r="82" spans="8:10" x14ac:dyDescent="0.3">
      <c r="H82" s="4"/>
      <c r="I82" s="4"/>
      <c r="J82" s="4"/>
    </row>
    <row r="83" spans="8:10" x14ac:dyDescent="0.3">
      <c r="H83" s="4"/>
      <c r="I83" s="4"/>
      <c r="J83" s="4"/>
    </row>
    <row r="84" spans="8:10" ht="15.75" customHeight="1" x14ac:dyDescent="0.3">
      <c r="H84" s="4"/>
      <c r="I84" s="4"/>
      <c r="J84" s="4"/>
    </row>
    <row r="85" spans="8:10" ht="15" customHeight="1" x14ac:dyDescent="0.3">
      <c r="H85" s="4"/>
      <c r="I85" s="4"/>
      <c r="J85" s="4"/>
    </row>
    <row r="86" spans="8:10" ht="65.099999999999994" customHeight="1" x14ac:dyDescent="0.3">
      <c r="H86" s="4"/>
      <c r="I86" s="4"/>
      <c r="J86" s="4"/>
    </row>
    <row r="87" spans="8:10" x14ac:dyDescent="0.3">
      <c r="H87" s="4"/>
      <c r="I87" s="4"/>
      <c r="J87" s="4"/>
    </row>
    <row r="88" spans="8:10" x14ac:dyDescent="0.3">
      <c r="H88" s="4"/>
      <c r="I88" s="4"/>
      <c r="J88" s="4"/>
    </row>
    <row r="89" spans="8:10" x14ac:dyDescent="0.3">
      <c r="H89" s="4"/>
      <c r="I89" s="4"/>
      <c r="J89" s="4"/>
    </row>
    <row r="90" spans="8:10" x14ac:dyDescent="0.3">
      <c r="H90" s="4"/>
      <c r="I90" s="4"/>
      <c r="J90" s="4"/>
    </row>
    <row r="91" spans="8:10" x14ac:dyDescent="0.3">
      <c r="H91" s="4"/>
      <c r="I91" s="4"/>
      <c r="J91" s="4"/>
    </row>
    <row r="92" spans="8:10" x14ac:dyDescent="0.3">
      <c r="H92" s="4"/>
      <c r="I92" s="4"/>
      <c r="J92" s="4"/>
    </row>
    <row r="93" spans="8:10" x14ac:dyDescent="0.3">
      <c r="H93" s="4"/>
      <c r="I93" s="4"/>
      <c r="J93" s="4"/>
    </row>
    <row r="94" spans="8:10" ht="15.75" customHeight="1" x14ac:dyDescent="0.3">
      <c r="H94" s="4"/>
      <c r="I94" s="4"/>
      <c r="J94" s="4"/>
    </row>
    <row r="95" spans="8:10" ht="15" customHeight="1" x14ac:dyDescent="0.3">
      <c r="H95" s="4"/>
      <c r="I95" s="4"/>
      <c r="J95" s="4"/>
    </row>
    <row r="96" spans="8:10" x14ac:dyDescent="0.3">
      <c r="H96" s="4"/>
      <c r="I96" s="4"/>
      <c r="J96" s="4"/>
    </row>
    <row r="97" spans="8:10" x14ac:dyDescent="0.3">
      <c r="H97" s="4"/>
      <c r="I97" s="4"/>
      <c r="J97" s="4"/>
    </row>
    <row r="98" spans="8:10" x14ac:dyDescent="0.3">
      <c r="H98" s="4"/>
      <c r="I98" s="4"/>
      <c r="J98" s="4"/>
    </row>
    <row r="99" spans="8:10" x14ac:dyDescent="0.3">
      <c r="H99" s="4"/>
      <c r="I99" s="4"/>
      <c r="J99" s="4"/>
    </row>
    <row r="100" spans="8:10" x14ac:dyDescent="0.3">
      <c r="H100" s="4"/>
      <c r="I100" s="4"/>
      <c r="J100" s="4"/>
    </row>
    <row r="101" spans="8:10" x14ac:dyDescent="0.3">
      <c r="H101" s="4"/>
      <c r="I101" s="4"/>
      <c r="J101" s="4"/>
    </row>
    <row r="102" spans="8:10" ht="15.75" customHeight="1" x14ac:dyDescent="0.3"/>
  </sheetData>
  <mergeCells count="35">
    <mergeCell ref="A26:A27"/>
    <mergeCell ref="B26:B27"/>
    <mergeCell ref="A17:B17"/>
    <mergeCell ref="A22:A23"/>
    <mergeCell ref="B22:B23"/>
    <mergeCell ref="A24:A25"/>
    <mergeCell ref="B24:B25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8"/>
  <sheetViews>
    <sheetView showGridLines="0" workbookViewId="0"/>
  </sheetViews>
  <sheetFormatPr defaultColWidth="8.6640625" defaultRowHeight="15.6" x14ac:dyDescent="0.3"/>
  <cols>
    <col min="1" max="1" width="56.88671875" style="4" customWidth="1"/>
    <col min="2" max="2" width="90.109375" style="4" customWidth="1"/>
    <col min="3" max="3" width="62.33203125" style="4" customWidth="1"/>
    <col min="4" max="4" width="41.44140625" style="4" customWidth="1"/>
    <col min="5" max="5" width="36.6640625" style="4" customWidth="1"/>
    <col min="6" max="7" width="12.88671875" style="4" customWidth="1"/>
    <col min="8" max="8" width="15.6640625" style="5" customWidth="1"/>
    <col min="9" max="9" width="15.6640625" style="6" customWidth="1"/>
    <col min="10" max="10" width="18" style="6" customWidth="1"/>
    <col min="11" max="11" width="12.6640625" style="4" customWidth="1"/>
    <col min="12" max="12" width="19.5546875" style="4" customWidth="1"/>
    <col min="13" max="13" width="15.5546875" style="4" customWidth="1"/>
    <col min="14" max="14" width="15" style="4" customWidth="1"/>
    <col min="15" max="17" width="18.88671875" style="4" customWidth="1"/>
    <col min="18" max="16384" width="8.6640625" style="4"/>
  </cols>
  <sheetData>
    <row r="1" spans="1:19" x14ac:dyDescent="0.3">
      <c r="B1" s="3"/>
    </row>
    <row r="2" spans="1:19" x14ac:dyDescent="0.3">
      <c r="A2" s="7"/>
      <c r="B2" s="8" t="s">
        <v>25</v>
      </c>
      <c r="C2" s="7"/>
      <c r="D2" s="7"/>
      <c r="E2" s="7"/>
      <c r="F2" s="7"/>
      <c r="G2" s="7"/>
      <c r="H2" s="9"/>
      <c r="I2" s="10"/>
      <c r="J2" s="10"/>
      <c r="K2" s="7"/>
      <c r="L2" s="7"/>
      <c r="M2" s="7"/>
    </row>
    <row r="3" spans="1:19" x14ac:dyDescent="0.3">
      <c r="B3" s="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9" x14ac:dyDescent="0.3">
      <c r="A4" s="7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9" x14ac:dyDescent="0.3">
      <c r="A5" s="13" t="s">
        <v>99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9" x14ac:dyDescent="0.3">
      <c r="A6" s="15" t="s">
        <v>26</v>
      </c>
      <c r="B6" s="15"/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9" x14ac:dyDescent="0.3">
      <c r="A7" s="7"/>
      <c r="B7" s="16"/>
      <c r="C7" s="7"/>
      <c r="D7" s="7"/>
      <c r="E7" s="7"/>
      <c r="F7" s="7"/>
      <c r="G7" s="7"/>
      <c r="H7" s="9"/>
      <c r="I7" s="10"/>
      <c r="J7" s="10"/>
      <c r="K7" s="7"/>
      <c r="L7" s="7"/>
      <c r="M7" s="7"/>
    </row>
    <row r="8" spans="1:19" x14ac:dyDescent="0.3">
      <c r="A8" s="17" t="s">
        <v>100</v>
      </c>
      <c r="B8" s="17"/>
      <c r="C8" s="14"/>
      <c r="D8" s="7"/>
      <c r="E8" s="7"/>
      <c r="F8" s="7"/>
      <c r="G8" s="7"/>
      <c r="H8" s="9"/>
      <c r="I8" s="10"/>
      <c r="J8" s="10"/>
      <c r="K8" s="7"/>
      <c r="L8" s="7"/>
      <c r="M8" s="7"/>
    </row>
    <row r="9" spans="1:19" x14ac:dyDescent="0.3">
      <c r="A9" s="13" t="s">
        <v>101</v>
      </c>
      <c r="B9" s="13"/>
      <c r="C9" s="14"/>
      <c r="D9" s="7"/>
      <c r="E9" s="7"/>
      <c r="F9" s="7"/>
      <c r="G9" s="7"/>
      <c r="H9" s="9"/>
      <c r="I9" s="10"/>
      <c r="J9" s="10"/>
      <c r="K9" s="7"/>
      <c r="L9" s="7"/>
      <c r="M9" s="7"/>
    </row>
    <row r="10" spans="1:19" x14ac:dyDescent="0.3">
      <c r="A10" s="13" t="s">
        <v>102</v>
      </c>
      <c r="B10" s="13"/>
      <c r="C10" s="14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9" x14ac:dyDescent="0.3">
      <c r="B11" s="18"/>
    </row>
    <row r="12" spans="1:19" x14ac:dyDescent="0.3">
      <c r="B12" s="18"/>
    </row>
    <row r="13" spans="1:19" ht="15.75" customHeight="1" x14ac:dyDescent="0.3">
      <c r="A13" s="69" t="s">
        <v>103</v>
      </c>
      <c r="B13" s="6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0"/>
    </row>
    <row r="14" spans="1:19" ht="15.75" customHeight="1" x14ac:dyDescent="0.3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0"/>
      <c r="S14" s="20"/>
    </row>
    <row r="15" spans="1:19" x14ac:dyDescent="0.3">
      <c r="A15" s="18" t="s">
        <v>104</v>
      </c>
      <c r="B15" s="20"/>
      <c r="H15" s="4"/>
      <c r="I15" s="4"/>
      <c r="J15" s="4"/>
    </row>
    <row r="16" spans="1:19" ht="14.4" customHeight="1" x14ac:dyDescent="0.3">
      <c r="A16" s="20"/>
      <c r="B16" s="20"/>
      <c r="H16" s="4"/>
      <c r="I16" s="4"/>
      <c r="J16" s="4"/>
    </row>
    <row r="17" spans="1:10" s="23" customFormat="1" ht="5.0999999999999996" customHeight="1" thickBot="1" x14ac:dyDescent="0.35">
      <c r="A17" s="22"/>
      <c r="B17" s="22"/>
    </row>
    <row r="18" spans="1:10" x14ac:dyDescent="0.3">
      <c r="A18" s="70" t="s">
        <v>105</v>
      </c>
      <c r="B18" s="70" t="s">
        <v>106</v>
      </c>
      <c r="H18" s="4"/>
      <c r="I18" s="4"/>
      <c r="J18" s="4"/>
    </row>
    <row r="19" spans="1:10" ht="15.6" customHeight="1" thickBot="1" x14ac:dyDescent="0.35">
      <c r="A19" s="71"/>
      <c r="B19" s="71"/>
      <c r="H19" s="4"/>
      <c r="I19" s="4"/>
      <c r="J19" s="4"/>
    </row>
    <row r="20" spans="1:10" x14ac:dyDescent="0.3">
      <c r="A20" s="65" t="s">
        <v>107</v>
      </c>
      <c r="B20" s="67"/>
      <c r="H20" s="4"/>
      <c r="I20" s="4"/>
      <c r="J20" s="4"/>
    </row>
    <row r="21" spans="1:10" ht="16.2" thickBot="1" x14ac:dyDescent="0.35">
      <c r="A21" s="66"/>
      <c r="B21" s="68"/>
      <c r="H21" s="4"/>
      <c r="I21" s="4"/>
      <c r="J21" s="4"/>
    </row>
    <row r="22" spans="1:10" ht="46.5" customHeight="1" thickBot="1" x14ac:dyDescent="0.35">
      <c r="A22" s="67" t="s">
        <v>108</v>
      </c>
      <c r="B22" s="67" t="s">
        <v>109</v>
      </c>
      <c r="H22" s="4"/>
      <c r="I22" s="4"/>
      <c r="J22" s="4"/>
    </row>
    <row r="23" spans="1:10" ht="16.2" hidden="1" thickBot="1" x14ac:dyDescent="0.35">
      <c r="A23" s="68"/>
      <c r="B23" s="68"/>
      <c r="H23" s="4"/>
      <c r="I23" s="4"/>
      <c r="J23" s="4"/>
    </row>
    <row r="24" spans="1:10" x14ac:dyDescent="0.3">
      <c r="A24" s="65" t="s">
        <v>110</v>
      </c>
      <c r="B24" s="67"/>
      <c r="H24" s="4"/>
      <c r="I24" s="4"/>
      <c r="J24" s="4"/>
    </row>
    <row r="25" spans="1:10" ht="16.2" thickBot="1" x14ac:dyDescent="0.35">
      <c r="A25" s="66"/>
      <c r="B25" s="68"/>
      <c r="H25" s="4"/>
      <c r="I25" s="4"/>
      <c r="J25" s="4"/>
    </row>
    <row r="26" spans="1:10" ht="42.6" customHeight="1" thickBot="1" x14ac:dyDescent="0.35">
      <c r="A26" s="67" t="s">
        <v>111</v>
      </c>
      <c r="B26" s="67" t="s">
        <v>112</v>
      </c>
      <c r="H26" s="4"/>
      <c r="I26" s="4"/>
      <c r="J26" s="4"/>
    </row>
    <row r="27" spans="1:10" ht="16.2" hidden="1" thickBot="1" x14ac:dyDescent="0.35">
      <c r="A27" s="68"/>
      <c r="B27" s="68"/>
      <c r="H27" s="4"/>
      <c r="I27" s="4"/>
      <c r="J27" s="4"/>
    </row>
    <row r="28" spans="1:10" ht="36.9" customHeight="1" thickBot="1" x14ac:dyDescent="0.35">
      <c r="A28" s="65" t="s">
        <v>113</v>
      </c>
      <c r="B28" s="67"/>
      <c r="H28" s="4"/>
      <c r="I28" s="4"/>
      <c r="J28" s="4"/>
    </row>
    <row r="29" spans="1:10" ht="51.6" hidden="1" customHeight="1" x14ac:dyDescent="0.3">
      <c r="A29" s="66"/>
      <c r="B29" s="68"/>
      <c r="H29" s="4"/>
      <c r="I29" s="4"/>
      <c r="J29" s="4"/>
    </row>
    <row r="30" spans="1:10" ht="62.1" customHeight="1" thickBot="1" x14ac:dyDescent="0.35">
      <c r="A30" s="67" t="s">
        <v>114</v>
      </c>
      <c r="B30" s="67" t="s">
        <v>115</v>
      </c>
      <c r="H30" s="4"/>
      <c r="I30" s="4"/>
      <c r="J30" s="4"/>
    </row>
    <row r="31" spans="1:10" ht="16.2" hidden="1" thickBot="1" x14ac:dyDescent="0.35">
      <c r="A31" s="68"/>
      <c r="B31" s="68"/>
      <c r="H31" s="4"/>
      <c r="I31" s="4"/>
      <c r="J31" s="4"/>
    </row>
    <row r="32" spans="1:10" ht="33.9" customHeight="1" thickBot="1" x14ac:dyDescent="0.35">
      <c r="A32" s="65" t="s">
        <v>116</v>
      </c>
      <c r="B32" s="67"/>
      <c r="H32" s="4"/>
      <c r="I32" s="4"/>
      <c r="J32" s="4"/>
    </row>
    <row r="33" spans="1:10" ht="16.2" hidden="1" thickBot="1" x14ac:dyDescent="0.35">
      <c r="A33" s="66"/>
      <c r="B33" s="68"/>
      <c r="H33" s="4"/>
      <c r="I33" s="4"/>
      <c r="J33" s="4"/>
    </row>
    <row r="34" spans="1:10" ht="68.400000000000006" customHeight="1" thickBot="1" x14ac:dyDescent="0.35">
      <c r="A34" s="67" t="s">
        <v>117</v>
      </c>
      <c r="B34" s="67" t="s">
        <v>118</v>
      </c>
      <c r="H34" s="4"/>
      <c r="I34" s="4"/>
      <c r="J34" s="4"/>
    </row>
    <row r="35" spans="1:10" ht="16.2" hidden="1" thickBot="1" x14ac:dyDescent="0.35">
      <c r="A35" s="68"/>
      <c r="B35" s="68"/>
      <c r="H35" s="4"/>
      <c r="I35" s="4"/>
      <c r="J35" s="4"/>
    </row>
    <row r="36" spans="1:10" ht="55.5" customHeight="1" thickBot="1" x14ac:dyDescent="0.35">
      <c r="A36" s="67" t="s">
        <v>119</v>
      </c>
      <c r="B36" s="67" t="s">
        <v>120</v>
      </c>
      <c r="H36" s="4"/>
      <c r="I36" s="4"/>
      <c r="J36" s="4"/>
    </row>
    <row r="37" spans="1:10" ht="6" hidden="1" customHeight="1" x14ac:dyDescent="0.3">
      <c r="A37" s="68"/>
      <c r="B37" s="68"/>
      <c r="H37" s="4"/>
      <c r="I37" s="4"/>
      <c r="J37" s="4"/>
    </row>
    <row r="38" spans="1:10" ht="93.9" customHeight="1" thickBot="1" x14ac:dyDescent="0.35">
      <c r="A38" s="67" t="s">
        <v>121</v>
      </c>
      <c r="B38" s="67" t="s">
        <v>122</v>
      </c>
      <c r="H38" s="4"/>
      <c r="I38" s="4"/>
      <c r="J38" s="4"/>
    </row>
    <row r="39" spans="1:10" ht="47.4" hidden="1" customHeight="1" x14ac:dyDescent="0.3">
      <c r="A39" s="68"/>
      <c r="B39" s="68"/>
      <c r="H39" s="4"/>
      <c r="I39" s="4"/>
      <c r="J39" s="4"/>
    </row>
    <row r="40" spans="1:10" ht="26.1" customHeight="1" thickBot="1" x14ac:dyDescent="0.35">
      <c r="A40" s="65" t="s">
        <v>123</v>
      </c>
      <c r="B40" s="67"/>
      <c r="H40" s="4"/>
      <c r="I40" s="4"/>
      <c r="J40" s="4"/>
    </row>
    <row r="41" spans="1:10" ht="16.2" hidden="1" thickBot="1" x14ac:dyDescent="0.35">
      <c r="A41" s="66"/>
      <c r="B41" s="68"/>
      <c r="H41" s="4"/>
      <c r="I41" s="4"/>
      <c r="J41" s="4"/>
    </row>
    <row r="42" spans="1:10" ht="45.9" customHeight="1" thickBot="1" x14ac:dyDescent="0.35">
      <c r="A42" s="67" t="s">
        <v>124</v>
      </c>
      <c r="B42" s="67" t="s">
        <v>125</v>
      </c>
      <c r="H42" s="4"/>
      <c r="I42" s="4"/>
      <c r="J42" s="4"/>
    </row>
    <row r="43" spans="1:10" ht="16.2" hidden="1" thickBot="1" x14ac:dyDescent="0.35">
      <c r="A43" s="68"/>
      <c r="B43" s="68"/>
      <c r="H43" s="4"/>
      <c r="I43" s="4"/>
      <c r="J43" s="4"/>
    </row>
    <row r="44" spans="1:10" x14ac:dyDescent="0.3">
      <c r="A44" s="65" t="s">
        <v>126</v>
      </c>
      <c r="B44" s="67"/>
      <c r="H44" s="4"/>
      <c r="I44" s="4"/>
      <c r="J44" s="4"/>
    </row>
    <row r="45" spans="1:10" ht="30" customHeight="1" thickBot="1" x14ac:dyDescent="0.35">
      <c r="A45" s="66"/>
      <c r="B45" s="68"/>
      <c r="H45" s="4"/>
      <c r="I45" s="4"/>
      <c r="J45" s="4"/>
    </row>
    <row r="46" spans="1:10" ht="52.5" customHeight="1" thickBot="1" x14ac:dyDescent="0.35">
      <c r="A46" s="67" t="s">
        <v>127</v>
      </c>
      <c r="B46" s="67" t="s">
        <v>128</v>
      </c>
      <c r="H46" s="4"/>
      <c r="I46" s="4"/>
      <c r="J46" s="4"/>
    </row>
    <row r="47" spans="1:10" ht="16.2" hidden="1" thickBot="1" x14ac:dyDescent="0.35">
      <c r="A47" s="68"/>
      <c r="B47" s="68"/>
      <c r="H47" s="4"/>
      <c r="I47" s="4"/>
      <c r="J47" s="4"/>
    </row>
    <row r="48" spans="1:10" ht="29.4" customHeight="1" x14ac:dyDescent="0.3">
      <c r="A48" s="65" t="s">
        <v>129</v>
      </c>
      <c r="B48" s="67"/>
      <c r="H48" s="4"/>
      <c r="I48" s="4"/>
      <c r="J48" s="4"/>
    </row>
    <row r="49" spans="1:10" ht="15.75" customHeight="1" thickBot="1" x14ac:dyDescent="0.35">
      <c r="A49" s="66"/>
      <c r="B49" s="68"/>
      <c r="H49" s="4"/>
      <c r="I49" s="4"/>
      <c r="J49" s="4"/>
    </row>
    <row r="50" spans="1:10" ht="65.400000000000006" customHeight="1" x14ac:dyDescent="0.3">
      <c r="A50" s="67"/>
      <c r="B50" s="67"/>
      <c r="H50" s="4"/>
      <c r="I50" s="4"/>
      <c r="J50" s="4"/>
    </row>
    <row r="51" spans="1:10" ht="44.4" hidden="1" customHeight="1" x14ac:dyDescent="0.3">
      <c r="A51" s="68"/>
      <c r="B51" s="68"/>
      <c r="H51" s="4"/>
      <c r="I51" s="4"/>
      <c r="J51" s="4"/>
    </row>
    <row r="52" spans="1:10" x14ac:dyDescent="0.3">
      <c r="H52" s="4"/>
      <c r="I52" s="4"/>
      <c r="J52" s="4"/>
    </row>
    <row r="53" spans="1:10" x14ac:dyDescent="0.3">
      <c r="H53" s="4"/>
      <c r="I53" s="4"/>
      <c r="J53" s="4"/>
    </row>
    <row r="54" spans="1:10" x14ac:dyDescent="0.3">
      <c r="H54" s="4"/>
      <c r="I54" s="4"/>
      <c r="J54" s="4"/>
    </row>
    <row r="55" spans="1:10" x14ac:dyDescent="0.3">
      <c r="H55" s="4"/>
      <c r="I55" s="4"/>
      <c r="J55" s="4"/>
    </row>
    <row r="56" spans="1:10" x14ac:dyDescent="0.3">
      <c r="H56" s="4"/>
      <c r="I56" s="4"/>
      <c r="J56" s="4"/>
    </row>
    <row r="57" spans="1:10" x14ac:dyDescent="0.3">
      <c r="H57" s="4"/>
      <c r="I57" s="4"/>
      <c r="J57" s="4"/>
    </row>
    <row r="58" spans="1:10" x14ac:dyDescent="0.3">
      <c r="H58" s="4"/>
      <c r="I58" s="4"/>
      <c r="J58" s="4"/>
    </row>
    <row r="59" spans="1:10" x14ac:dyDescent="0.3">
      <c r="H59" s="4"/>
      <c r="I59" s="4"/>
      <c r="J59" s="4"/>
    </row>
    <row r="60" spans="1:10" x14ac:dyDescent="0.3">
      <c r="H60" s="4"/>
      <c r="I60" s="4"/>
      <c r="J60" s="4"/>
    </row>
    <row r="61" spans="1:10" x14ac:dyDescent="0.3">
      <c r="H61" s="4"/>
      <c r="I61" s="4"/>
      <c r="J61" s="4"/>
    </row>
    <row r="62" spans="1:10" x14ac:dyDescent="0.3">
      <c r="H62" s="4"/>
      <c r="I62" s="4"/>
      <c r="J62" s="4"/>
    </row>
    <row r="63" spans="1:10" x14ac:dyDescent="0.3">
      <c r="H63" s="4"/>
      <c r="I63" s="4"/>
      <c r="J63" s="4"/>
    </row>
    <row r="64" spans="1:10" x14ac:dyDescent="0.3">
      <c r="H64" s="4"/>
      <c r="I64" s="4"/>
      <c r="J64" s="4"/>
    </row>
    <row r="65" spans="8:10" x14ac:dyDescent="0.3">
      <c r="H65" s="4"/>
      <c r="I65" s="4"/>
      <c r="J65" s="4"/>
    </row>
    <row r="66" spans="8:10" x14ac:dyDescent="0.3">
      <c r="H66" s="4"/>
      <c r="I66" s="4"/>
      <c r="J66" s="4"/>
    </row>
    <row r="67" spans="8:10" x14ac:dyDescent="0.3">
      <c r="H67" s="4"/>
      <c r="I67" s="4"/>
      <c r="J67" s="4"/>
    </row>
    <row r="68" spans="8:10" x14ac:dyDescent="0.3">
      <c r="H68" s="4"/>
      <c r="I68" s="4"/>
      <c r="J68" s="4"/>
    </row>
    <row r="69" spans="8:10" x14ac:dyDescent="0.3">
      <c r="H69" s="4"/>
      <c r="I69" s="4"/>
      <c r="J69" s="4"/>
    </row>
    <row r="70" spans="8:10" ht="15.75" customHeight="1" x14ac:dyDescent="0.3">
      <c r="H70" s="4"/>
      <c r="I70" s="4"/>
      <c r="J70" s="4"/>
    </row>
    <row r="71" spans="8:10" ht="15" customHeight="1" x14ac:dyDescent="0.3">
      <c r="H71" s="4"/>
      <c r="I71" s="4"/>
      <c r="J71" s="4"/>
    </row>
    <row r="72" spans="8:10" x14ac:dyDescent="0.3">
      <c r="H72" s="4"/>
      <c r="I72" s="4"/>
      <c r="J72" s="4"/>
    </row>
    <row r="73" spans="8:10" x14ac:dyDescent="0.3">
      <c r="H73" s="4"/>
      <c r="I73" s="4"/>
      <c r="J73" s="4"/>
    </row>
    <row r="74" spans="8:10" x14ac:dyDescent="0.3">
      <c r="H74" s="4"/>
      <c r="I74" s="4"/>
      <c r="J74" s="4"/>
    </row>
    <row r="75" spans="8:10" x14ac:dyDescent="0.3">
      <c r="H75" s="4"/>
      <c r="I75" s="4"/>
      <c r="J75" s="4"/>
    </row>
    <row r="76" spans="8:10" x14ac:dyDescent="0.3">
      <c r="H76" s="4"/>
      <c r="I76" s="4"/>
      <c r="J76" s="4"/>
    </row>
    <row r="77" spans="8:10" x14ac:dyDescent="0.3">
      <c r="H77" s="4"/>
      <c r="I77" s="4"/>
      <c r="J77" s="4"/>
    </row>
    <row r="78" spans="8:10" x14ac:dyDescent="0.3">
      <c r="H78" s="4"/>
      <c r="I78" s="4"/>
      <c r="J78" s="4"/>
    </row>
    <row r="79" spans="8:10" x14ac:dyDescent="0.3">
      <c r="H79" s="4"/>
      <c r="I79" s="4"/>
      <c r="J79" s="4"/>
    </row>
    <row r="80" spans="8:10" ht="15.75" customHeight="1" x14ac:dyDescent="0.3">
      <c r="H80" s="4"/>
      <c r="I80" s="4"/>
      <c r="J80" s="4"/>
    </row>
    <row r="81" spans="8:10" ht="15" customHeight="1" x14ac:dyDescent="0.3">
      <c r="H81" s="4"/>
      <c r="I81" s="4"/>
      <c r="J81" s="4"/>
    </row>
    <row r="82" spans="8:10" ht="65.099999999999994" customHeight="1" x14ac:dyDescent="0.3">
      <c r="H82" s="4"/>
      <c r="I82" s="4"/>
      <c r="J82" s="4"/>
    </row>
    <row r="83" spans="8:10" x14ac:dyDescent="0.3">
      <c r="H83" s="4"/>
      <c r="I83" s="4"/>
      <c r="J83" s="4"/>
    </row>
    <row r="84" spans="8:10" x14ac:dyDescent="0.3">
      <c r="H84" s="4"/>
      <c r="I84" s="4"/>
      <c r="J84" s="4"/>
    </row>
    <row r="85" spans="8:10" x14ac:dyDescent="0.3">
      <c r="H85" s="4"/>
      <c r="I85" s="4"/>
      <c r="J85" s="4"/>
    </row>
    <row r="86" spans="8:10" x14ac:dyDescent="0.3">
      <c r="H86" s="4"/>
      <c r="I86" s="4"/>
      <c r="J86" s="4"/>
    </row>
    <row r="87" spans="8:10" x14ac:dyDescent="0.3">
      <c r="H87" s="4"/>
      <c r="I87" s="4"/>
      <c r="J87" s="4"/>
    </row>
    <row r="88" spans="8:10" x14ac:dyDescent="0.3">
      <c r="H88" s="4"/>
      <c r="I88" s="4"/>
      <c r="J88" s="4"/>
    </row>
    <row r="89" spans="8:10" x14ac:dyDescent="0.3">
      <c r="H89" s="4"/>
      <c r="I89" s="4"/>
      <c r="J89" s="4"/>
    </row>
    <row r="90" spans="8:10" ht="15.75" customHeight="1" x14ac:dyDescent="0.3">
      <c r="H90" s="4"/>
      <c r="I90" s="4"/>
      <c r="J90" s="4"/>
    </row>
    <row r="91" spans="8:10" ht="15" customHeight="1" x14ac:dyDescent="0.3">
      <c r="H91" s="4"/>
      <c r="I91" s="4"/>
      <c r="J91" s="4"/>
    </row>
    <row r="92" spans="8:10" x14ac:dyDescent="0.3">
      <c r="H92" s="4"/>
      <c r="I92" s="4"/>
      <c r="J92" s="4"/>
    </row>
    <row r="93" spans="8:10" x14ac:dyDescent="0.3">
      <c r="H93" s="4"/>
      <c r="I93" s="4"/>
      <c r="J93" s="4"/>
    </row>
    <row r="94" spans="8:10" x14ac:dyDescent="0.3">
      <c r="H94" s="4"/>
      <c r="I94" s="4"/>
      <c r="J94" s="4"/>
    </row>
    <row r="95" spans="8:10" x14ac:dyDescent="0.3">
      <c r="H95" s="4"/>
      <c r="I95" s="4"/>
      <c r="J95" s="4"/>
    </row>
    <row r="96" spans="8:10" x14ac:dyDescent="0.3">
      <c r="H96" s="4"/>
      <c r="I96" s="4"/>
      <c r="J96" s="4"/>
    </row>
    <row r="97" spans="8:10" x14ac:dyDescent="0.3">
      <c r="H97" s="4"/>
      <c r="I97" s="4"/>
      <c r="J97" s="4"/>
    </row>
    <row r="98" spans="8:10" ht="15.75" customHeight="1" x14ac:dyDescent="0.3"/>
  </sheetData>
  <mergeCells count="35">
    <mergeCell ref="A22:A23"/>
    <mergeCell ref="B22:B23"/>
    <mergeCell ref="A13:B13"/>
    <mergeCell ref="A18:A19"/>
    <mergeCell ref="B18:B19"/>
    <mergeCell ref="A20:A21"/>
    <mergeCell ref="B20:B21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8:A49"/>
    <mergeCell ref="B48:B49"/>
    <mergeCell ref="A50:A51"/>
    <mergeCell ref="B50:B51"/>
    <mergeCell ref="A42:A43"/>
    <mergeCell ref="B42:B43"/>
    <mergeCell ref="A44:A45"/>
    <mergeCell ref="B44:B45"/>
    <mergeCell ref="A46:A47"/>
    <mergeCell ref="B46:B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Instruções</vt:lpstr>
      <vt:lpstr>Detalhes Plano de Aquisições</vt:lpstr>
      <vt:lpstr>Sheet1</vt:lpstr>
      <vt:lpstr>Folha de Comentários</vt:lpstr>
      <vt:lpstr>'Detalhes Plano de Aquisições'!Area_de_impressao</vt:lpstr>
      <vt:lpstr>capacitacao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Rev. Marcos T. de Almeida</dc:creator>
  <cp:lastModifiedBy>Gomes,Higor Seiberlich</cp:lastModifiedBy>
  <cp:lastPrinted>2017-11-07T14:22:46Z</cp:lastPrinted>
  <dcterms:created xsi:type="dcterms:W3CDTF">2011-03-30T14:45:37Z</dcterms:created>
  <dcterms:modified xsi:type="dcterms:W3CDTF">2017-11-09T19:40:56Z</dcterms:modified>
</cp:coreProperties>
</file>