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ORG\Documents\HIGOR - BID\BR-L1412 - Prodetur SSA\"/>
    </mc:Choice>
  </mc:AlternateContent>
  <bookViews>
    <workbookView xWindow="0" yWindow="0" windowWidth="23040" windowHeight="9072" tabRatio="412" activeTab="1" xr2:uid="{00000000-000D-0000-FFFF-FFFF00000000}"/>
  </bookViews>
  <sheets>
    <sheet name="Instruções" sheetId="4" r:id="rId1"/>
    <sheet name="Detalhes Plano de Aquisições" sheetId="1" r:id="rId2"/>
    <sheet name="Sheet1" sheetId="5" state="hidden" r:id="rId3"/>
    <sheet name="Folha de Comentários" sheetId="6" r:id="rId4"/>
  </sheets>
  <definedNames>
    <definedName name="_xlnm._FilterDatabase" localSheetId="1" hidden="1">'Detalhes Plano de Aquisições'!$A$12:$Q$26</definedName>
    <definedName name="capacitacao">'Detalhes Plano de Aquisições'!$E$144:$E$152</definedName>
  </definedNames>
  <calcPr calcId="171027"/>
</workbook>
</file>

<file path=xl/calcChain.xml><?xml version="1.0" encoding="utf-8"?>
<calcChain xmlns="http://schemas.openxmlformats.org/spreadsheetml/2006/main">
  <c r="H74" i="1" l="1"/>
  <c r="H109" i="1" l="1"/>
  <c r="I109" i="1" s="1"/>
  <c r="H106" i="1" l="1"/>
  <c r="I106" i="1" s="1"/>
  <c r="H84" i="1" l="1"/>
  <c r="I84" i="1" s="1"/>
  <c r="H116" i="1" l="1"/>
  <c r="I116" i="1" s="1"/>
  <c r="G38" i="1"/>
  <c r="G60" i="1" l="1"/>
  <c r="G58" i="1"/>
  <c r="H97" i="1"/>
  <c r="H127" i="1"/>
  <c r="H82" i="1"/>
  <c r="I82" i="1" s="1"/>
  <c r="F100" i="1"/>
  <c r="H81" i="1"/>
  <c r="I81" i="1" s="1"/>
  <c r="H79" i="1"/>
  <c r="I79" i="1" s="1"/>
  <c r="H75" i="1"/>
  <c r="I75" i="1" s="1"/>
  <c r="I74" i="1"/>
  <c r="H73" i="1"/>
  <c r="I73" i="1" s="1"/>
  <c r="H44" i="1"/>
  <c r="I44" i="1" s="1"/>
  <c r="H22" i="1"/>
  <c r="I22" i="1" s="1"/>
  <c r="G117" i="1"/>
  <c r="G91" i="1" l="1"/>
  <c r="H26" i="1"/>
  <c r="I26" i="1" s="1"/>
  <c r="G52" i="1" l="1"/>
  <c r="G27" i="1"/>
  <c r="H144" i="1" l="1"/>
  <c r="H145" i="1" s="1"/>
  <c r="H146" i="1" s="1"/>
</calcChain>
</file>

<file path=xl/sharedStrings.xml><?xml version="1.0" encoding="utf-8"?>
<sst xmlns="http://schemas.openxmlformats.org/spreadsheetml/2006/main" count="820" uniqueCount="326">
  <si>
    <t>OBRAS</t>
  </si>
  <si>
    <t>Previsto</t>
  </si>
  <si>
    <t>Ex-Post</t>
  </si>
  <si>
    <t>Ex-Ante</t>
  </si>
  <si>
    <t>Sistema Nacional</t>
  </si>
  <si>
    <t>Licitação Pública Internacional por Lotes </t>
  </si>
  <si>
    <t>Processo Cancelado</t>
  </si>
  <si>
    <t xml:space="preserve">Montante Estimado </t>
  </si>
  <si>
    <t>Assinatura do Contrato</t>
  </si>
  <si>
    <t>BENS</t>
  </si>
  <si>
    <t>SERVIÇOS QUE NÃO SÃO DE CONSULTORIA</t>
  </si>
  <si>
    <t>CONSULTORIAS FIRMAS</t>
  </si>
  <si>
    <t>Não Objeção aos  TDR da Atividade</t>
  </si>
  <si>
    <t>CAPACITAÇÃO</t>
  </si>
  <si>
    <t>SUBPROJETOS</t>
  </si>
  <si>
    <t>Assinatura do Contrato/ Convênio por Adjudicação dos Subprojetos</t>
  </si>
  <si>
    <t>Comentários</t>
  </si>
  <si>
    <t>INFORMAÇÃO PARA PREENCHIMENTO INICIAL DO PLANO DE AQUISIÇÕES (EM CURSO E/OU ÚLTIMO APRESENTADO)</t>
  </si>
  <si>
    <t>Licitação Pública Internacional sem Pré-qualificação</t>
  </si>
  <si>
    <t>Seleção Baseada na Qualificação do Consultor (SQC)</t>
  </si>
  <si>
    <t>Status</t>
  </si>
  <si>
    <t>Consultoria Individual</t>
  </si>
  <si>
    <t>Contrato em Execução</t>
  </si>
  <si>
    <t>Comentários - para Sistema Nacional incluir método de Seleção</t>
  </si>
  <si>
    <t>Publicação  Manifestação de Interesse</t>
  </si>
  <si>
    <t>BRASIL</t>
  </si>
  <si>
    <t xml:space="preserve">PLANO DE AQUISIÇÕES (PA) - 18 MESES </t>
  </si>
  <si>
    <t>Assinatura Contrato</t>
  </si>
  <si>
    <t>Selecionar no menu suspenso</t>
  </si>
  <si>
    <t>Categoria</t>
  </si>
  <si>
    <t>Objeto</t>
  </si>
  <si>
    <t>Datas Estimadas</t>
  </si>
  <si>
    <t>Unidade Executora*</t>
  </si>
  <si>
    <t>Objeto*</t>
  </si>
  <si>
    <t>Montante Estimado *</t>
  </si>
  <si>
    <t>Datas Estimadas*</t>
  </si>
  <si>
    <t>Publicação do Anúncio/Convite</t>
  </si>
  <si>
    <t>Seleção Baseada na Qualidade e Custo  (SBQC)</t>
  </si>
  <si>
    <t>Seleção Baseada na Qualidade  (SBQ)</t>
  </si>
  <si>
    <t>Contratação Direta (CD)</t>
  </si>
  <si>
    <t>Seleção Baseada no Menor Custo  (SBMC)</t>
  </si>
  <si>
    <t>Seleção Baseado em Orçamento Fixo (SBOF)</t>
  </si>
  <si>
    <t>Sistema Nacional (SN)</t>
  </si>
  <si>
    <t>Licitação Pública Internacional (LPI)</t>
  </si>
  <si>
    <t>Licitação Pública Nacional (LPN)</t>
  </si>
  <si>
    <t>Comparação de Preços (CP)</t>
  </si>
  <si>
    <t>Nova Licitação</t>
  </si>
  <si>
    <t>Pregão Presencial</t>
  </si>
  <si>
    <t>Exemplos</t>
  </si>
  <si>
    <t>Seleção Baseada na Qualidade e Custo (SBQC)</t>
  </si>
  <si>
    <t>Seleção Baseada no Menor Custo (SBMC) </t>
  </si>
  <si>
    <t>Licitação Limitada Internacional  (LLI)</t>
  </si>
  <si>
    <t>Quantidade de Lotes</t>
  </si>
  <si>
    <t>Descrição Adicional</t>
  </si>
  <si>
    <t>Número do Processo</t>
  </si>
  <si>
    <t>Montante Estimado % Contrapartida</t>
  </si>
  <si>
    <t>Montante Estimado % BID</t>
  </si>
  <si>
    <t>Método de Revisão (Selecionar uma das opções)*</t>
  </si>
  <si>
    <t>Número PRISM</t>
  </si>
  <si>
    <t>Método de Revisão (Selecionar uma das opções)</t>
  </si>
  <si>
    <t>Unidade Executora</t>
  </si>
  <si>
    <t>CONSULTORIAS INDIVIDUAIS</t>
  </si>
  <si>
    <t>Quantidade Estimada de Consultores</t>
  </si>
  <si>
    <t>Categoria de Investimento</t>
  </si>
  <si>
    <t>Quantidade Estimada de Subprojetos</t>
  </si>
  <si>
    <t>Data de 
Transferência</t>
  </si>
  <si>
    <t>Recusa de Propostas</t>
  </si>
  <si>
    <t>Consultoria Firmas</t>
  </si>
  <si>
    <t>Licitação Pública Internacional em 2 Etapas </t>
  </si>
  <si>
    <t>Bens, Obras e Serviços</t>
  </si>
  <si>
    <t xml:space="preserve">Métodos </t>
  </si>
  <si>
    <t>Processo em Curso</t>
  </si>
  <si>
    <t>Pregão Eletrônico/Ata</t>
  </si>
  <si>
    <t xml:space="preserve">Instruções Gerais </t>
  </si>
  <si>
    <t>Processos com 100% de contrapartida</t>
  </si>
  <si>
    <t>Colocar o Nº de componente associado</t>
  </si>
  <si>
    <t xml:space="preserve">Instruções </t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</si>
  <si>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disponíveis:</t>
  </si>
  <si>
    <t>Selecionar no Menu Suspenso</t>
  </si>
  <si>
    <t>Contrato Concluido</t>
  </si>
  <si>
    <t>Declaração de Aquisição Deserta</t>
  </si>
  <si>
    <t>Consultoria Firmas e Capacitacão</t>
  </si>
  <si>
    <t>Comparação de Qualificações (3 CV)</t>
  </si>
  <si>
    <t>Pregão Eletrônico</t>
  </si>
  <si>
    <t>Ata de Registro de Preços</t>
  </si>
  <si>
    <t>Tomada de Preços</t>
  </si>
  <si>
    <t>Carta Convite</t>
  </si>
  <si>
    <t>Comentários - para Sistema Nacional incluir Método de Seleção</t>
  </si>
  <si>
    <t>*: Campos Obrigatórios</t>
  </si>
  <si>
    <r>
      <t xml:space="preserve">Método 
</t>
    </r>
    <r>
      <rPr>
        <i/>
        <sz val="12"/>
        <color indexed="9"/>
        <rFont val="Calibri"/>
        <family val="2"/>
      </rPr>
      <t>(Selecionar uma das Opções)</t>
    </r>
    <r>
      <rPr>
        <sz val="12"/>
        <color indexed="9"/>
        <rFont val="Calibri"/>
        <family val="2"/>
      </rPr>
      <t>*</t>
    </r>
  </si>
  <si>
    <t>Método  de Revisão</t>
  </si>
  <si>
    <t xml:space="preserve"> Publicação  Manifestação de Interesse ou do Anúncio</t>
  </si>
  <si>
    <t>Contrato Concluído</t>
  </si>
  <si>
    <t>Seleção Baseada na Qualidade (SBQ)</t>
  </si>
  <si>
    <t>Seleção Baseada nas Qualificações do Consultor (SQC)</t>
  </si>
  <si>
    <t>Seleção Baseada em Orçamento Fixo (SBOF)</t>
  </si>
  <si>
    <t>Licitação Pública Internacional com Pré-qualificação</t>
  </si>
  <si>
    <t>Consultorias Individuais</t>
  </si>
  <si>
    <t xml:space="preserve">Comparação de Qualificações (3 CV) </t>
  </si>
  <si>
    <t>Contratação Direta</t>
  </si>
  <si>
    <t>CONTRATO DE EMPRÉSTIMO: [indicar]</t>
  </si>
  <si>
    <r>
      <t>Data:</t>
    </r>
    <r>
      <rPr>
        <b/>
        <sz val="12"/>
        <color rgb="FFFF0000"/>
        <rFont val="Times New Roman"/>
        <family val="1"/>
      </rPr>
      <t>[indicar]</t>
    </r>
  </si>
  <si>
    <r>
      <t xml:space="preserve">Atualização Nº: </t>
    </r>
    <r>
      <rPr>
        <b/>
        <sz val="12"/>
        <color rgb="FFFF0000"/>
        <rFont val="Times New Roman"/>
        <family val="1"/>
      </rPr>
      <t>[indicar]</t>
    </r>
  </si>
  <si>
    <r>
      <t xml:space="preserve">Atualizado por: </t>
    </r>
    <r>
      <rPr>
        <b/>
        <sz val="12"/>
        <color rgb="FFFF0000"/>
        <rFont val="Times New Roman"/>
        <family val="1"/>
      </rPr>
      <t>[indicar]</t>
    </r>
  </si>
  <si>
    <t>FOLHA DE COMENTÁRIOS</t>
  </si>
  <si>
    <t>[A seguir é apresentado um exemplo de uma folha de Comentários sobre itens do Plano de Aquisições (PA) que necessitarem de maiores esclarecimentos]</t>
  </si>
  <si>
    <t>ATIVIDADE</t>
  </si>
  <si>
    <t>COMENTÁRIO</t>
  </si>
  <si>
    <t>1. Obras</t>
  </si>
  <si>
    <t>1.7 Construção do tronco Cidade Velha e adequação da rede de coleta de esgotos da região</t>
  </si>
  <si>
    <t>Item inserido na atualização do PA, desmembrado da atividade 1.5 que atenderá à implementação dos TDR para as ETES, Alegria e Sistema de Esgotamento Sanitário da Zona Leste.</t>
  </si>
  <si>
    <t>2. Bens</t>
  </si>
  <si>
    <t>2.3 Mobiliário e Equipamentos para Municípios Beneficiários (07 municípios)</t>
  </si>
  <si>
    <t>Método de Aquisição mudado para LPN, pois o valor da contratação excede o previsto para a modalidade CP.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</si>
  <si>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</si>
  <si>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</si>
  <si>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</si>
  <si>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</si>
  <si>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</si>
  <si>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</si>
  <si>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</si>
  <si>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</si>
  <si>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4.16 Elaboração de Estudos de Alternativas para Revisão da Implantação do Programa</t>
  </si>
  <si>
    <t xml:space="preserve">Conforme acordado na Missão de Supervisão, realizada em maio/2015, a UGP estudará a contratação de Empresa para realização de análise sobre a implantação da 1ªEtapa do Programa, bem como elaboração de proposta para a continuidade. </t>
  </si>
  <si>
    <t>5. Consultorias Individuais</t>
  </si>
  <si>
    <t>5.4 Apoio à elaboração dos PMSB de Jardins e Moura (resíduos e drenagem)</t>
  </si>
  <si>
    <t>Outros Serviços de Consultoria para o Fortalecimento Institucional dos Municípios (até 8).</t>
  </si>
  <si>
    <t>6. Capacitação</t>
  </si>
  <si>
    <t>6.2 Capacitações em formulação e execução de projetos nos municípios beneficiários (até 16)</t>
  </si>
  <si>
    <t>Serão realizadas diversas licitações para capacitações os 16 municípios durante o corrente ano.</t>
  </si>
  <si>
    <t>7. Subprojetos</t>
  </si>
  <si>
    <t>7.2 Aquisição de terrenos e imóveis</t>
  </si>
  <si>
    <t>A UGP deverá preparar um plano de aquisição para cada terreno ou imóvel, após a conclusão do Projeto Executivo. Serão efetuadas várias contratações diretas para a aquisição desses imóveis e terrenos</t>
  </si>
  <si>
    <t>(i) Colocar "Sistema Nacional" na coluna " Método" e  na coluna " Método de  Revisão".  (ii) Indicar o método (Pregão ou Ata) na coluna de "Comentário".  (iii) Não serão aceitos  processos utilizando um sistema nacional com revisão ex-ante nem ex-post</t>
  </si>
  <si>
    <t>(i) Colocar "Sistema Nacional" na coluna " Método" e  na coluna " Método de  Revisão". (ii) Indicar  "Contrapartida' e o método utilizado na coluna "Comentário"</t>
  </si>
  <si>
    <t>Categoria/ Componente</t>
  </si>
  <si>
    <t>Objeto da licitação</t>
  </si>
  <si>
    <t>Revisão/Supervisão</t>
  </si>
  <si>
    <t>Licitação  Limitada Internacional(LLI)</t>
  </si>
  <si>
    <t>Concorrencia Publica Nacional</t>
  </si>
  <si>
    <t>Metodos de Licitação N+A16acional</t>
  </si>
  <si>
    <t>Programa Nacional de Desenvolvimento Turistico em Salvador - PRODETUR Salvador</t>
  </si>
  <si>
    <t>Contrato de Empréstimo: 3682/OC-BR</t>
  </si>
  <si>
    <t>SECULT</t>
  </si>
  <si>
    <t>269/2014</t>
  </si>
  <si>
    <t>Concorrência pública</t>
  </si>
  <si>
    <t>SECIS</t>
  </si>
  <si>
    <t>LIMPURB</t>
  </si>
  <si>
    <t>Supervisão de obras</t>
  </si>
  <si>
    <t>Auditoria externa</t>
  </si>
  <si>
    <t>Requalificação da orla trecho Stella Maris/Flamengo/Ipitanga</t>
  </si>
  <si>
    <t>Melhoria Urbana centro antigo Av. Sete de Setembro</t>
  </si>
  <si>
    <t>No. PEP</t>
  </si>
  <si>
    <t>No. Componente</t>
  </si>
  <si>
    <t>1.01.2.2</t>
  </si>
  <si>
    <t>1.01.4</t>
  </si>
  <si>
    <t>1.02.1.2</t>
  </si>
  <si>
    <t>Construção e restauração da Casa da História de Salvador</t>
  </si>
  <si>
    <r>
      <t xml:space="preserve">Atualizado por: </t>
    </r>
    <r>
      <rPr>
        <b/>
        <sz val="12"/>
        <color rgb="FFFF0000"/>
        <rFont val="Calibri"/>
        <family val="2"/>
        <scheme val="minor"/>
      </rPr>
      <t>Gustavo Brito</t>
    </r>
  </si>
  <si>
    <t>1.03.1.1</t>
  </si>
  <si>
    <t>Pequenas reformas e ajustes físicos dos espaços do Centro de Atendimento ao Turista</t>
  </si>
  <si>
    <t>3.07.1.2</t>
  </si>
  <si>
    <t>3.07.1.1</t>
  </si>
  <si>
    <t>067/2015</t>
  </si>
  <si>
    <t>1.01.1</t>
  </si>
  <si>
    <t>Urbanização do Rio Vermelho</t>
  </si>
  <si>
    <t>SUCOP</t>
  </si>
  <si>
    <t>SEMAN</t>
  </si>
  <si>
    <t>2593/2014</t>
  </si>
  <si>
    <t>Concorrência pública 30/2014</t>
  </si>
  <si>
    <t>Tomada de preço 01/2015</t>
  </si>
  <si>
    <t>1.03.2.1</t>
  </si>
  <si>
    <t>1.03.3.1</t>
  </si>
  <si>
    <t>066/2015</t>
  </si>
  <si>
    <t>Concorrência pública 01/2015</t>
  </si>
  <si>
    <t>DESAL</t>
  </si>
  <si>
    <t>Requalificação do Mercado do Peixe/Rio Vermelho(Vila Caramuru)</t>
  </si>
  <si>
    <t>948/2014</t>
  </si>
  <si>
    <t>Concorrência pública 01/2014</t>
  </si>
  <si>
    <t>1.01.3</t>
  </si>
  <si>
    <t>Urbanização Orla Itapuã</t>
  </si>
  <si>
    <t>266/2014</t>
  </si>
  <si>
    <t>Concorrência pública 02/2014</t>
  </si>
  <si>
    <t>1.06.1.1</t>
  </si>
  <si>
    <t xml:space="preserve">Compra e instalação de câmeras de monitoramento para melhoria da segurança turística </t>
  </si>
  <si>
    <t>3.02.2</t>
  </si>
  <si>
    <t>Compra e instalação de equipamentos para o Centro de Atendimento ao Turista</t>
  </si>
  <si>
    <t>Convite/Pregão</t>
  </si>
  <si>
    <t>4.01</t>
  </si>
  <si>
    <t>1.01.2.1</t>
  </si>
  <si>
    <t>1.02.1.1</t>
  </si>
  <si>
    <t>1705/2013</t>
  </si>
  <si>
    <t>Projeto executivo de requalificação da orla no trecho Stella Maris/Flamengo/Ipitanga</t>
  </si>
  <si>
    <t>Estudo de viabilidade sócio-econômica e ambiental da requalificação da orla no trecho Stella Maris/Flamengo/Ipitanga</t>
  </si>
  <si>
    <t>Projeto executivo da Av. Sete de Setembro</t>
  </si>
  <si>
    <t>Estudo de viabilidade sócio-econômica e ambiental da Av. Sete de Setembro</t>
  </si>
  <si>
    <t>FMLF</t>
  </si>
  <si>
    <t>Concorrência 01/2013</t>
  </si>
  <si>
    <t>Concorrência 02/2014</t>
  </si>
  <si>
    <t>1.03.1.5</t>
  </si>
  <si>
    <t>1.03.1.2</t>
  </si>
  <si>
    <t>Elaboração de projeto museugráfico, inclusive com conteúdo do Arquivo Público Municipal</t>
  </si>
  <si>
    <t>1.03.1.3</t>
  </si>
  <si>
    <t>1.03.1.4</t>
  </si>
  <si>
    <t>Implantação do projeto museográfico - curadoria e serviços</t>
  </si>
  <si>
    <t>1.03.2.2</t>
  </si>
  <si>
    <t>1.03.2.3</t>
  </si>
  <si>
    <t>434/2015</t>
  </si>
  <si>
    <t>Inexigibilidade - Contrato 08/2015</t>
  </si>
  <si>
    <t>1.03.3.2</t>
  </si>
  <si>
    <t>Projeto Museológico(Forte São Diogo - Espaço Carybé de Artes)</t>
  </si>
  <si>
    <t>1.03.3.3</t>
  </si>
  <si>
    <t>Implantação da exposição, museografia, aquisição de equipamentos e gestão(Forte São Diogo - Espaço Carybé de Artes)</t>
  </si>
  <si>
    <t>Desenvolvimento e implantação do sistema comum de qualidade, gestão da qualidade e comercialização para a rede de museus e espaços culturais da Prefeitura de Salvador</t>
  </si>
  <si>
    <t>1.06.1.2</t>
  </si>
  <si>
    <t>Implantação da sala de monitoramento do sistema de monitoramento e vigilância municipal</t>
  </si>
  <si>
    <t>1.06.1.3</t>
  </si>
  <si>
    <t>1.07.1</t>
  </si>
  <si>
    <t>Sinalização turística e ações relacionadas que facilitem a visita turística</t>
  </si>
  <si>
    <t>1.08.1</t>
  </si>
  <si>
    <t>Desenvolvimento de Plano de ação para produtos do turismo Étnico-Afro-Brasileiro</t>
  </si>
  <si>
    <t>1.09.01</t>
  </si>
  <si>
    <t>Implantação de novos produtos e experiências para o turismo ÉTNICO-AFRO-BRASILEIRO</t>
  </si>
  <si>
    <t>1.10.1.1</t>
  </si>
  <si>
    <t>1.10.1.2</t>
  </si>
  <si>
    <t>Capacitação de empreendedores informais</t>
  </si>
  <si>
    <t>1.11.1.2</t>
  </si>
  <si>
    <t>Implantação de programa de capacitação e requalificação de mão de obra - QUALISSA</t>
  </si>
  <si>
    <t>1.12.1.2</t>
  </si>
  <si>
    <t>1.13.1.2</t>
  </si>
  <si>
    <t>1.13.1.3</t>
  </si>
  <si>
    <t>Implantação do programa de apoio técnico empresarial com base nas normas ABNT ISO  9001/2015 e PNQ</t>
  </si>
  <si>
    <t>Certificação de empresas com base nas normas ABNT ISO  9001/2015 e PNQ</t>
  </si>
  <si>
    <t>2.01</t>
  </si>
  <si>
    <t>Plano Estratégico de Marketing Turístico de Salvador</t>
  </si>
  <si>
    <t>2.02</t>
  </si>
  <si>
    <t>2.03</t>
  </si>
  <si>
    <t>3.01</t>
  </si>
  <si>
    <t>3.02.1</t>
  </si>
  <si>
    <t>Profissionais/funcionários destas entidades municipais capacitados em âmbitos específicos de planejamento e gestão turística</t>
  </si>
  <si>
    <t>Profissionais/funcionários destas entidades municipais dotados de novos equipamentos específicos de planejamento e gestão turística</t>
  </si>
  <si>
    <t>3.03.1</t>
  </si>
  <si>
    <t>3.03.2</t>
  </si>
  <si>
    <t>Implementar os planos operativos anuais de fortalecimento para desenvolver PPP´s para projetos turísticos</t>
  </si>
  <si>
    <t>3.04.1.1</t>
  </si>
  <si>
    <t>3.05</t>
  </si>
  <si>
    <t>Plano de desenvolvimento turístico sustentável das ilhas, elaborado e aprovado pela SECULT</t>
  </si>
  <si>
    <t>3.06</t>
  </si>
  <si>
    <t>Sistema interativo de comunicação com o turista, instalado</t>
  </si>
  <si>
    <t>4.02</t>
  </si>
  <si>
    <t>Campanha anual de educação voltada para o manejo de resíduos exclusivamente para a população local, turistas e empresários, realizada nas três áreas turísticas do programa</t>
  </si>
  <si>
    <t>4.03</t>
  </si>
  <si>
    <t>4.04</t>
  </si>
  <si>
    <t>4.05</t>
  </si>
  <si>
    <t>4.06</t>
  </si>
  <si>
    <t>Pregão , tomada de preços ou concorrência</t>
  </si>
  <si>
    <t>Plano de mitigação e adaptação às mudanças climáticas de Salvador, elaborado e aprovado pela SECIS</t>
  </si>
  <si>
    <t>Agendas anuais do plano de gestão costeira prioritárias para o turismo implementadas</t>
  </si>
  <si>
    <t>4.07.1.1</t>
  </si>
  <si>
    <t>Projeto de revitalização(ambiental e turística das áreas protegidas ou áreas de valor/interesse natural, através do replantio da vegetação nativa)</t>
  </si>
  <si>
    <t>4.07.1.2</t>
  </si>
  <si>
    <t>4.08</t>
  </si>
  <si>
    <r>
      <t xml:space="preserve">Praias turísticas na </t>
    </r>
    <r>
      <rPr>
        <b/>
        <sz val="12"/>
        <rFont val="Calibri"/>
        <family val="2"/>
        <scheme val="minor"/>
      </rPr>
      <t>Costa Atlântica Norte</t>
    </r>
    <r>
      <rPr>
        <sz val="12"/>
        <rFont val="Calibri"/>
        <family val="2"/>
        <scheme val="minor"/>
      </rPr>
      <t xml:space="preserve"> com certificação ambiental</t>
    </r>
  </si>
  <si>
    <t>4.09</t>
  </si>
  <si>
    <t>4.10</t>
  </si>
  <si>
    <t>Implentação de sistema de indicadores e monitoramento social e ambiental do turismo em Salvador</t>
  </si>
  <si>
    <t xml:space="preserve">Pregão </t>
  </si>
  <si>
    <t>Pregão, tomada de preços ou concorrência</t>
  </si>
  <si>
    <t>5.01.1.1</t>
  </si>
  <si>
    <t>Reuniões/viagens, etc. necessários para encontros UCP/BID</t>
  </si>
  <si>
    <t>5.01.1.2</t>
  </si>
  <si>
    <t>5.01.1.3</t>
  </si>
  <si>
    <t>Apoio ao gerenciamento do programa</t>
  </si>
  <si>
    <t>5.01.3.2</t>
  </si>
  <si>
    <t>5.01.3.3</t>
  </si>
  <si>
    <t>Avaliação final</t>
  </si>
  <si>
    <t>Avalição de impacto</t>
  </si>
  <si>
    <t>Avaliação ambiental estratégica(AAE)</t>
  </si>
  <si>
    <t>5.01.4</t>
  </si>
  <si>
    <t>5.01.5</t>
  </si>
  <si>
    <t>5.01.3.1</t>
  </si>
  <si>
    <t>Avaliação intermediária</t>
  </si>
  <si>
    <t>1.04.1</t>
  </si>
  <si>
    <t>5.01.2</t>
  </si>
  <si>
    <t>Desenvolvimento do plano de gestão e estudo de viabilidade (Casa da História)</t>
  </si>
  <si>
    <t>Outras ações do sistema de monitoramento e vigilância municipal (capacitação)</t>
  </si>
  <si>
    <t>Implantação ou melhoramento do sistema de gestão do programa</t>
  </si>
  <si>
    <t>Implantação do projeto museografico - equipamento (Casa da História de Salvador)</t>
  </si>
  <si>
    <t>Montante Estimado em US$</t>
  </si>
  <si>
    <t xml:space="preserve">Montante Estimado em US$ </t>
  </si>
  <si>
    <t>Elaborar planos operativos anuais de fortalecimento para desenvolver PPP´s para projetos turísticos</t>
  </si>
  <si>
    <t>Requalificação Orla Barra/Ondina</t>
  </si>
  <si>
    <t>Reparação, conservação e reforma de edificações e fiscalização do Espaço Carybé das Artes - Forte São Diogo</t>
  </si>
  <si>
    <t>Reparação, conservação e reforma de edificações e fiscalização do Espaço Pierre Vierger de Fotograria - Forte Santa Maria</t>
  </si>
  <si>
    <t>1.05.1</t>
  </si>
  <si>
    <t>Containers subterrâneos instalados nas 3 áreas turísticas do Programa</t>
  </si>
  <si>
    <t xml:space="preserve">Implantação do Plano operativo anual de marketing turístico </t>
  </si>
  <si>
    <t>Agentes de comercialização em mercados emissores capacitados em produtos turísticos de Salvador</t>
  </si>
  <si>
    <t xml:space="preserve">Observatório do Turismo: Outras ações de monitoramento </t>
  </si>
  <si>
    <t xml:space="preserve">Observatório do Turismo: Pesquisas de Turismo </t>
  </si>
  <si>
    <t>Implantação do projeto de revitalização ambiental e turística das áreas protegidas ou áreas de valor/interesse natural, através do replantio da vegetação nativa</t>
  </si>
  <si>
    <t>Projeto Museológico(Forte Santa Maria - Espaço Pierre Vierger da Fotografia)</t>
  </si>
  <si>
    <t>Implantação da exposição, museografia, aquisição de equipamentos e gestão(Forte Santa Maria - Espaço Pierre Vierger da Fotografia)</t>
  </si>
  <si>
    <t>Concorrência Pública</t>
  </si>
  <si>
    <t>Assistência à cooperativas de material reciclável que atendam as 3 áreas turísticas</t>
  </si>
  <si>
    <t>Plano de fortalecimento municipal em planejamento e gestão turística, elaborado e aprovado pela SECULT</t>
  </si>
  <si>
    <t>Plano de gerenciamento costeiro para Salvador elaborado e aprovado pela SECIS</t>
  </si>
  <si>
    <t>SEDUR</t>
  </si>
  <si>
    <t>Regulamentos municipais para licenciameto e fiscalização ambiental elaborados e apresentados pela SEDUR para aprovação</t>
  </si>
  <si>
    <t>Elaboração de plano de capacitação e apoio a formalização dos empreendedores informais das ACTs</t>
  </si>
  <si>
    <t>Comparação de Preço</t>
  </si>
  <si>
    <t xml:space="preserve">Implantação de certificação de pessoas nas normas ABNT, ISO 9001/2015 e PNQ </t>
  </si>
  <si>
    <t>Imprevistos</t>
  </si>
  <si>
    <t>Sub_total</t>
  </si>
  <si>
    <t xml:space="preserve">Total </t>
  </si>
  <si>
    <t>Sub_Total</t>
  </si>
  <si>
    <t>Atualizado GAQUI/UCP, em 25/07/2017</t>
  </si>
  <si>
    <t xml:space="preserve">Desenho do Programa QUALISSA baseado nas normas pessoas nas normas ABNT, ISO 9001/2015 e PNQ </t>
  </si>
  <si>
    <t>1.11.1.1/ 1.12.1.1/ 1.13.1.1</t>
  </si>
  <si>
    <t>Apoio ao gerenciamento do programa - Consultor Ambiental</t>
  </si>
  <si>
    <t>Apoio ao gerenciamento do programa - Consultor Social</t>
  </si>
  <si>
    <t>N/A</t>
  </si>
  <si>
    <t>CP</t>
  </si>
  <si>
    <t>Concorrência 003/2015</t>
  </si>
  <si>
    <t>Atualização Nº: 3</t>
  </si>
  <si>
    <t>Atualizado em:09/08/2017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</si>
</sst>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_-"/>
    <numFmt numFmtId="165" formatCode="_-* #,##0.00_-;\-* #,##0.00_-;_-* &quot;-&quot;??_-;_-@_-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1"/>
      <name val="Times New Roman"/>
      <family val="1"/>
    </font>
    <font>
      <sz val="12"/>
      <name val="Arial"/>
      <family val="2"/>
    </font>
    <font>
      <i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23" borderId="7" applyNumberFormat="0" applyFont="0" applyAlignment="0" applyProtection="0"/>
    <xf numFmtId="165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64" fontId="43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justify" vertical="center"/>
    </xf>
    <xf numFmtId="0" fontId="0" fillId="0" borderId="0" xfId="0" applyFill="1"/>
    <xf numFmtId="0" fontId="23" fillId="0" borderId="0" xfId="38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31" fillId="0" borderId="10" xfId="1" applyFont="1" applyFill="1" applyBorder="1" applyAlignment="1">
      <alignment vertical="center" wrapText="1"/>
    </xf>
    <xf numFmtId="0" fontId="31" fillId="0" borderId="10" xfId="0" applyFont="1" applyBorder="1"/>
    <xf numFmtId="0" fontId="24" fillId="0" borderId="0" xfId="0" applyFont="1"/>
    <xf numFmtId="0" fontId="33" fillId="0" borderId="0" xfId="0" applyFont="1" applyAlignment="1">
      <alignment horizontal="justify" vertical="center"/>
    </xf>
    <xf numFmtId="4" fontId="24" fillId="0" borderId="0" xfId="0" applyNumberFormat="1" applyFont="1"/>
    <xf numFmtId="10" fontId="24" fillId="0" borderId="0" xfId="0" applyNumberFormat="1" applyFont="1"/>
    <xf numFmtId="0" fontId="34" fillId="0" borderId="0" xfId="38" applyFont="1"/>
    <xf numFmtId="4" fontId="32" fillId="24" borderId="19" xfId="38" applyNumberFormat="1" applyFont="1" applyFill="1" applyBorder="1" applyAlignment="1">
      <alignment horizontal="center" vertical="center" wrapText="1"/>
    </xf>
    <xf numFmtId="10" fontId="32" fillId="24" borderId="19" xfId="38" applyNumberFormat="1" applyFont="1" applyFill="1" applyBorder="1" applyAlignment="1">
      <alignment horizontal="center" vertical="center" wrapText="1"/>
    </xf>
    <xf numFmtId="0" fontId="32" fillId="24" borderId="19" xfId="38" applyFont="1" applyFill="1" applyBorder="1" applyAlignment="1">
      <alignment horizontal="center" vertical="center" wrapText="1"/>
    </xf>
    <xf numFmtId="0" fontId="24" fillId="0" borderId="0" xfId="0" applyFont="1" applyFill="1"/>
    <xf numFmtId="0" fontId="31" fillId="0" borderId="11" xfId="38" applyFont="1" applyFill="1" applyBorder="1" applyAlignment="1">
      <alignment vertical="center" wrapText="1"/>
    </xf>
    <xf numFmtId="0" fontId="31" fillId="0" borderId="12" xfId="38" applyFont="1" applyFill="1" applyBorder="1" applyAlignment="1">
      <alignment vertical="center" wrapText="1"/>
    </xf>
    <xf numFmtId="4" fontId="31" fillId="0" borderId="12" xfId="38" applyNumberFormat="1" applyFont="1" applyFill="1" applyBorder="1" applyAlignment="1">
      <alignment vertical="center" wrapText="1"/>
    </xf>
    <xf numFmtId="10" fontId="31" fillId="0" borderId="12" xfId="38" applyNumberFormat="1" applyFont="1" applyFill="1" applyBorder="1" applyAlignment="1">
      <alignment vertical="center" wrapText="1"/>
    </xf>
    <xf numFmtId="0" fontId="31" fillId="0" borderId="13" xfId="38" applyFont="1" applyFill="1" applyBorder="1" applyAlignment="1">
      <alignment vertical="center" wrapText="1"/>
    </xf>
    <xf numFmtId="0" fontId="31" fillId="0" borderId="10" xfId="38" applyFont="1" applyFill="1" applyBorder="1" applyAlignment="1">
      <alignment vertical="center" wrapText="1"/>
    </xf>
    <xf numFmtId="4" fontId="31" fillId="0" borderId="10" xfId="38" applyNumberFormat="1" applyFont="1" applyFill="1" applyBorder="1" applyAlignment="1">
      <alignment vertical="center" wrapText="1"/>
    </xf>
    <xf numFmtId="10" fontId="31" fillId="0" borderId="10" xfId="38" applyNumberFormat="1" applyFont="1" applyFill="1" applyBorder="1" applyAlignment="1">
      <alignment vertical="center" wrapText="1"/>
    </xf>
    <xf numFmtId="0" fontId="31" fillId="0" borderId="0" xfId="38" applyFont="1" applyFill="1" applyBorder="1" applyAlignment="1">
      <alignment vertical="center" wrapText="1"/>
    </xf>
    <xf numFmtId="4" fontId="31" fillId="0" borderId="0" xfId="38" applyNumberFormat="1" applyFont="1" applyFill="1" applyBorder="1" applyAlignment="1">
      <alignment vertical="center" wrapText="1"/>
    </xf>
    <xf numFmtId="10" fontId="31" fillId="0" borderId="0" xfId="38" applyNumberFormat="1" applyFont="1" applyFill="1" applyBorder="1" applyAlignment="1">
      <alignment vertical="center" wrapText="1"/>
    </xf>
    <xf numFmtId="0" fontId="31" fillId="0" borderId="28" xfId="38" applyFont="1" applyFill="1" applyBorder="1" applyAlignment="1">
      <alignment vertical="center" wrapText="1"/>
    </xf>
    <xf numFmtId="0" fontId="30" fillId="28" borderId="34" xfId="0" applyFont="1" applyFill="1" applyBorder="1"/>
    <xf numFmtId="0" fontId="24" fillId="0" borderId="14" xfId="0" applyFont="1" applyFill="1" applyBorder="1"/>
    <xf numFmtId="0" fontId="37" fillId="28" borderId="34" xfId="0" applyFont="1" applyFill="1" applyBorder="1"/>
    <xf numFmtId="0" fontId="32" fillId="24" borderId="19" xfId="38" applyFont="1" applyFill="1" applyBorder="1" applyAlignment="1">
      <alignment horizontal="center" vertical="center" wrapText="1"/>
    </xf>
    <xf numFmtId="0" fontId="33" fillId="0" borderId="0" xfId="0" applyFont="1"/>
    <xf numFmtId="4" fontId="33" fillId="0" borderId="0" xfId="0" applyNumberFormat="1" applyFont="1"/>
    <xf numFmtId="10" fontId="33" fillId="0" borderId="0" xfId="0" applyNumberFormat="1" applyFont="1"/>
    <xf numFmtId="0" fontId="33" fillId="0" borderId="0" xfId="0" applyFont="1" applyAlignment="1"/>
    <xf numFmtId="0" fontId="38" fillId="0" borderId="0" xfId="0" applyFont="1" applyAlignment="1">
      <alignment vertical="center"/>
    </xf>
    <xf numFmtId="4" fontId="33" fillId="0" borderId="0" xfId="0" applyNumberFormat="1" applyFont="1" applyAlignment="1"/>
    <xf numFmtId="10" fontId="33" fillId="0" borderId="0" xfId="0" applyNumberFormat="1" applyFont="1" applyAlignment="1"/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14" fontId="40" fillId="0" borderId="0" xfId="0" applyNumberFormat="1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0" fillId="0" borderId="0" xfId="38" applyFont="1" applyFill="1" applyBorder="1" applyAlignment="1">
      <alignment vertical="center" wrapText="1"/>
    </xf>
    <xf numFmtId="0" fontId="39" fillId="0" borderId="0" xfId="38" applyFont="1"/>
    <xf numFmtId="0" fontId="40" fillId="0" borderId="0" xfId="38" applyFont="1" applyFill="1" applyBorder="1" applyAlignment="1">
      <alignment horizontal="left" vertical="center" wrapText="1"/>
    </xf>
    <xf numFmtId="0" fontId="39" fillId="0" borderId="27" xfId="38" applyFont="1" applyBorder="1"/>
    <xf numFmtId="0" fontId="33" fillId="0" borderId="27" xfId="0" applyFont="1" applyBorder="1"/>
    <xf numFmtId="0" fontId="0" fillId="0" borderId="0" xfId="0"/>
    <xf numFmtId="0" fontId="22" fillId="0" borderId="0" xfId="44" applyFont="1" applyFill="1" applyBorder="1" applyAlignment="1">
      <alignment horizontal="left" vertical="center" wrapText="1"/>
    </xf>
    <xf numFmtId="0" fontId="22" fillId="0" borderId="21" xfId="44" applyFont="1" applyFill="1" applyBorder="1" applyAlignment="1">
      <alignment horizontal="left" vertical="center" wrapText="1"/>
    </xf>
    <xf numFmtId="0" fontId="29" fillId="0" borderId="0" xfId="0" applyFont="1"/>
    <xf numFmtId="0" fontId="29" fillId="0" borderId="2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/>
    <xf numFmtId="0" fontId="20" fillId="0" borderId="0" xfId="1" applyFont="1" applyFill="1" applyBorder="1" applyAlignment="1">
      <alignment vertical="center" wrapText="1"/>
    </xf>
    <xf numFmtId="0" fontId="31" fillId="0" borderId="10" xfId="1" applyFont="1" applyFill="1" applyBorder="1" applyAlignment="1">
      <alignment vertical="center" wrapText="1"/>
    </xf>
    <xf numFmtId="0" fontId="24" fillId="0" borderId="0" xfId="0" applyFont="1"/>
    <xf numFmtId="0" fontId="32" fillId="27" borderId="32" xfId="44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32" fillId="27" borderId="23" xfId="44" applyFont="1" applyFill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30" fillId="27" borderId="31" xfId="0" applyFont="1" applyFill="1" applyBorder="1" applyAlignment="1">
      <alignment horizontal="center" vertical="center"/>
    </xf>
    <xf numFmtId="0" fontId="32" fillId="27" borderId="24" xfId="44" applyFont="1" applyFill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32" fillId="27" borderId="17" xfId="44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31" fillId="0" borderId="13" xfId="1" applyFont="1" applyFill="1" applyBorder="1" applyAlignment="1">
      <alignment vertical="center" wrapText="1"/>
    </xf>
    <xf numFmtId="0" fontId="31" fillId="0" borderId="14" xfId="1" applyFont="1" applyFill="1" applyBorder="1" applyAlignment="1">
      <alignment vertical="center" wrapText="1"/>
    </xf>
    <xf numFmtId="0" fontId="31" fillId="0" borderId="15" xfId="0" applyFont="1" applyBorder="1"/>
    <xf numFmtId="0" fontId="30" fillId="0" borderId="0" xfId="0" applyFont="1" applyFill="1" applyBorder="1" applyAlignment="1">
      <alignment horizontal="center" vertical="center" wrapText="1"/>
    </xf>
    <xf numFmtId="0" fontId="31" fillId="0" borderId="15" xfId="1" applyFont="1" applyFill="1" applyBorder="1" applyAlignment="1">
      <alignment vertical="center" wrapText="1"/>
    </xf>
    <xf numFmtId="0" fontId="31" fillId="0" borderId="30" xfId="1" applyFont="1" applyFill="1" applyBorder="1" applyAlignment="1">
      <alignment vertical="center" wrapText="1"/>
    </xf>
    <xf numFmtId="14" fontId="31" fillId="0" borderId="10" xfId="38" applyNumberFormat="1" applyFont="1" applyFill="1" applyBorder="1" applyAlignment="1">
      <alignment vertical="center" wrapText="1"/>
    </xf>
    <xf numFmtId="9" fontId="31" fillId="0" borderId="10" xfId="47" applyFont="1" applyFill="1" applyBorder="1" applyAlignment="1">
      <alignment vertical="center" wrapText="1"/>
    </xf>
    <xf numFmtId="0" fontId="31" fillId="29" borderId="10" xfId="38" applyFont="1" applyFill="1" applyBorder="1" applyAlignment="1">
      <alignment vertical="center" wrapText="1"/>
    </xf>
    <xf numFmtId="0" fontId="24" fillId="0" borderId="10" xfId="0" applyFont="1" applyBorder="1"/>
    <xf numFmtId="0" fontId="32" fillId="24" borderId="10" xfId="38" applyFont="1" applyFill="1" applyBorder="1" applyAlignment="1">
      <alignment horizontal="center" vertical="center" wrapText="1"/>
    </xf>
    <xf numFmtId="10" fontId="32" fillId="24" borderId="10" xfId="38" applyNumberFormat="1" applyFont="1" applyFill="1" applyBorder="1" applyAlignment="1">
      <alignment horizontal="center" vertical="center" wrapText="1"/>
    </xf>
    <xf numFmtId="0" fontId="37" fillId="28" borderId="10" xfId="0" applyFont="1" applyFill="1" applyBorder="1"/>
    <xf numFmtId="0" fontId="24" fillId="0" borderId="10" xfId="0" applyFont="1" applyFill="1" applyBorder="1"/>
    <xf numFmtId="4" fontId="32" fillId="24" borderId="10" xfId="38" applyNumberFormat="1" applyFont="1" applyFill="1" applyBorder="1" applyAlignment="1">
      <alignment horizontal="center" vertical="center" wrapText="1"/>
    </xf>
    <xf numFmtId="0" fontId="30" fillId="28" borderId="10" xfId="0" applyFont="1" applyFill="1" applyBorder="1"/>
    <xf numFmtId="0" fontId="31" fillId="0" borderId="10" xfId="38" applyFont="1" applyFill="1" applyBorder="1" applyAlignment="1">
      <alignment horizontal="center" vertical="center" wrapText="1"/>
    </xf>
    <xf numFmtId="0" fontId="31" fillId="0" borderId="10" xfId="38" applyFont="1" applyFill="1" applyBorder="1" applyAlignment="1">
      <alignment horizontal="center" vertical="center" wrapText="1"/>
    </xf>
    <xf numFmtId="0" fontId="23" fillId="0" borderId="0" xfId="38" applyFont="1" applyFill="1" applyBorder="1" applyAlignment="1">
      <alignment horizontal="left" vertical="center" wrapText="1"/>
    </xf>
    <xf numFmtId="0" fontId="24" fillId="29" borderId="10" xfId="0" applyFont="1" applyFill="1" applyBorder="1"/>
    <xf numFmtId="0" fontId="31" fillId="29" borderId="10" xfId="38" applyFont="1" applyFill="1" applyBorder="1" applyAlignment="1">
      <alignment horizontal="center" vertical="center" wrapText="1"/>
    </xf>
    <xf numFmtId="4" fontId="31" fillId="29" borderId="10" xfId="38" applyNumberFormat="1" applyFont="1" applyFill="1" applyBorder="1" applyAlignment="1">
      <alignment vertical="center" wrapText="1"/>
    </xf>
    <xf numFmtId="4" fontId="23" fillId="0" borderId="0" xfId="38" applyNumberFormat="1" applyFont="1" applyFill="1" applyBorder="1" applyAlignment="1">
      <alignment horizontal="left" vertical="center" wrapText="1"/>
    </xf>
    <xf numFmtId="4" fontId="31" fillId="29" borderId="10" xfId="46" applyNumberFormat="1" applyFont="1" applyFill="1" applyBorder="1" applyAlignment="1">
      <alignment vertical="center" wrapText="1"/>
    </xf>
    <xf numFmtId="4" fontId="31" fillId="29" borderId="10" xfId="46" applyNumberFormat="1" applyFont="1" applyFill="1" applyBorder="1" applyAlignment="1">
      <alignment horizontal="right" vertical="center" wrapText="1"/>
    </xf>
    <xf numFmtId="0" fontId="34" fillId="0" borderId="0" xfId="38" applyFont="1" applyFill="1"/>
    <xf numFmtId="0" fontId="34" fillId="0" borderId="0" xfId="38" applyFont="1" applyFill="1" applyBorder="1"/>
    <xf numFmtId="0" fontId="21" fillId="0" borderId="0" xfId="38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44" fillId="0" borderId="0" xfId="0" applyFont="1" applyFill="1"/>
    <xf numFmtId="4" fontId="24" fillId="0" borderId="0" xfId="0" applyNumberFormat="1" applyFont="1" applyFill="1"/>
    <xf numFmtId="10" fontId="24" fillId="0" borderId="0" xfId="0" applyNumberFormat="1" applyFont="1" applyFill="1"/>
    <xf numFmtId="0" fontId="31" fillId="29" borderId="22" xfId="38" applyFont="1" applyFill="1" applyBorder="1" applyAlignment="1">
      <alignment horizontal="center" vertical="center" wrapText="1"/>
    </xf>
    <xf numFmtId="0" fontId="31" fillId="29" borderId="39" xfId="38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wrapText="1"/>
    </xf>
    <xf numFmtId="0" fontId="31" fillId="0" borderId="42" xfId="38" applyFont="1" applyFill="1" applyBorder="1" applyAlignment="1">
      <alignment vertical="center" wrapText="1"/>
    </xf>
    <xf numFmtId="9" fontId="31" fillId="0" borderId="12" xfId="47" applyFont="1" applyFill="1" applyBorder="1" applyAlignment="1">
      <alignment vertical="center" wrapText="1"/>
    </xf>
    <xf numFmtId="1" fontId="31" fillId="0" borderId="10" xfId="38" applyNumberFormat="1" applyFont="1" applyFill="1" applyBorder="1" applyAlignment="1">
      <alignment vertical="center" wrapText="1"/>
    </xf>
    <xf numFmtId="1" fontId="31" fillId="0" borderId="0" xfId="38" applyNumberFormat="1" applyFont="1" applyFill="1" applyBorder="1" applyAlignment="1">
      <alignment vertical="center" wrapText="1"/>
    </xf>
    <xf numFmtId="2" fontId="24" fillId="0" borderId="0" xfId="0" applyNumberFormat="1" applyFont="1"/>
    <xf numFmtId="0" fontId="31" fillId="0" borderId="30" xfId="38" applyFont="1" applyFill="1" applyBorder="1" applyAlignment="1">
      <alignment vertical="center" wrapText="1"/>
    </xf>
    <xf numFmtId="4" fontId="31" fillId="0" borderId="30" xfId="38" applyNumberFormat="1" applyFont="1" applyFill="1" applyBorder="1" applyAlignment="1">
      <alignment vertical="center" wrapText="1"/>
    </xf>
    <xf numFmtId="10" fontId="31" fillId="0" borderId="30" xfId="38" applyNumberFormat="1" applyFont="1" applyFill="1" applyBorder="1" applyAlignment="1">
      <alignment vertical="center" wrapText="1"/>
    </xf>
    <xf numFmtId="0" fontId="31" fillId="0" borderId="41" xfId="38" applyFont="1" applyFill="1" applyBorder="1" applyAlignment="1">
      <alignment vertical="center" wrapText="1"/>
    </xf>
    <xf numFmtId="3" fontId="31" fillId="0" borderId="12" xfId="38" applyNumberFormat="1" applyFont="1" applyFill="1" applyBorder="1" applyAlignment="1">
      <alignment vertical="center" wrapText="1"/>
    </xf>
    <xf numFmtId="10" fontId="31" fillId="0" borderId="12" xfId="47" applyNumberFormat="1" applyFont="1" applyFill="1" applyBorder="1" applyAlignment="1">
      <alignment vertical="center" wrapText="1"/>
    </xf>
    <xf numFmtId="10" fontId="31" fillId="0" borderId="30" xfId="47" applyNumberFormat="1" applyFont="1" applyFill="1" applyBorder="1" applyAlignment="1">
      <alignment vertical="center" wrapText="1"/>
    </xf>
    <xf numFmtId="3" fontId="31" fillId="0" borderId="10" xfId="38" applyNumberFormat="1" applyFont="1" applyFill="1" applyBorder="1" applyAlignment="1">
      <alignment vertical="center" wrapText="1"/>
    </xf>
    <xf numFmtId="0" fontId="31" fillId="0" borderId="22" xfId="38" applyFont="1" applyFill="1" applyBorder="1" applyAlignment="1">
      <alignment horizontal="center" vertical="center" wrapText="1"/>
    </xf>
    <xf numFmtId="0" fontId="31" fillId="0" borderId="39" xfId="38" applyFont="1" applyFill="1" applyBorder="1" applyAlignment="1">
      <alignment horizontal="center" vertical="center" wrapText="1"/>
    </xf>
    <xf numFmtId="4" fontId="24" fillId="0" borderId="10" xfId="0" applyNumberFormat="1" applyFont="1" applyBorder="1"/>
    <xf numFmtId="0" fontId="45" fillId="0" borderId="0" xfId="0" applyFont="1"/>
    <xf numFmtId="4" fontId="24" fillId="0" borderId="0" xfId="0" applyNumberFormat="1" applyFont="1" applyFill="1" applyAlignment="1">
      <alignment wrapText="1"/>
    </xf>
    <xf numFmtId="0" fontId="31" fillId="29" borderId="10" xfId="0" applyFont="1" applyFill="1" applyBorder="1"/>
    <xf numFmtId="0" fontId="31" fillId="0" borderId="10" xfId="0" applyFont="1" applyFill="1" applyBorder="1"/>
    <xf numFmtId="4" fontId="23" fillId="0" borderId="10" xfId="46" applyNumberFormat="1" applyFont="1" applyFill="1" applyBorder="1" applyAlignment="1">
      <alignment vertical="center" wrapText="1"/>
    </xf>
    <xf numFmtId="9" fontId="31" fillId="29" borderId="10" xfId="47" applyNumberFormat="1" applyFont="1" applyFill="1" applyBorder="1" applyAlignment="1">
      <alignment horizontal="right" vertical="center" wrapText="1"/>
    </xf>
    <xf numFmtId="9" fontId="31" fillId="29" borderId="10" xfId="38" applyNumberFormat="1" applyFont="1" applyFill="1" applyBorder="1" applyAlignment="1">
      <alignment horizontal="right" vertical="center" wrapText="1"/>
    </xf>
    <xf numFmtId="9" fontId="31" fillId="0" borderId="10" xfId="47" applyNumberFormat="1" applyFont="1" applyFill="1" applyBorder="1" applyAlignment="1">
      <alignment horizontal="right" vertical="center" wrapText="1"/>
    </xf>
    <xf numFmtId="9" fontId="31" fillId="0" borderId="10" xfId="38" applyNumberFormat="1" applyFont="1" applyFill="1" applyBorder="1" applyAlignment="1">
      <alignment horizontal="right" vertical="center" wrapText="1"/>
    </xf>
    <xf numFmtId="0" fontId="31" fillId="29" borderId="22" xfId="38" applyFont="1" applyFill="1" applyBorder="1" applyAlignment="1">
      <alignment horizontal="center" vertical="center" wrapText="1"/>
    </xf>
    <xf numFmtId="0" fontId="31" fillId="29" borderId="39" xfId="38" applyFont="1" applyFill="1" applyBorder="1" applyAlignment="1">
      <alignment horizontal="center" vertical="center" wrapText="1"/>
    </xf>
    <xf numFmtId="4" fontId="31" fillId="29" borderId="19" xfId="38" applyNumberFormat="1" applyFont="1" applyFill="1" applyBorder="1" applyAlignment="1">
      <alignment vertical="center" wrapText="1"/>
    </xf>
    <xf numFmtId="4" fontId="31" fillId="0" borderId="31" xfId="38" applyNumberFormat="1" applyFont="1" applyFill="1" applyBorder="1" applyAlignment="1">
      <alignment vertical="center" wrapText="1"/>
    </xf>
    <xf numFmtId="0" fontId="31" fillId="29" borderId="19" xfId="38" applyFont="1" applyFill="1" applyBorder="1" applyAlignment="1">
      <alignment vertical="center" wrapText="1"/>
    </xf>
    <xf numFmtId="0" fontId="23" fillId="0" borderId="44" xfId="38" applyFont="1" applyFill="1" applyBorder="1" applyAlignment="1">
      <alignment vertical="center" wrapText="1"/>
    </xf>
    <xf numFmtId="0" fontId="31" fillId="0" borderId="19" xfId="38" applyFont="1" applyFill="1" applyBorder="1" applyAlignment="1">
      <alignment vertical="center" wrapText="1"/>
    </xf>
    <xf numFmtId="4" fontId="31" fillId="0" borderId="19" xfId="38" applyNumberFormat="1" applyFont="1" applyFill="1" applyBorder="1" applyAlignment="1">
      <alignment vertical="center" wrapText="1"/>
    </xf>
    <xf numFmtId="0" fontId="23" fillId="0" borderId="45" xfId="38" applyFont="1" applyFill="1" applyBorder="1" applyAlignment="1">
      <alignment vertical="center" wrapText="1"/>
    </xf>
    <xf numFmtId="4" fontId="23" fillId="0" borderId="46" xfId="38" applyNumberFormat="1" applyFont="1" applyFill="1" applyBorder="1" applyAlignment="1">
      <alignment vertical="center" wrapText="1"/>
    </xf>
    <xf numFmtId="4" fontId="31" fillId="29" borderId="19" xfId="46" applyNumberFormat="1" applyFont="1" applyFill="1" applyBorder="1" applyAlignment="1">
      <alignment horizontal="right" vertical="center" wrapText="1"/>
    </xf>
    <xf numFmtId="4" fontId="23" fillId="0" borderId="46" xfId="46" applyNumberFormat="1" applyFont="1" applyFill="1" applyBorder="1" applyAlignment="1">
      <alignment vertical="center" wrapText="1"/>
    </xf>
    <xf numFmtId="3" fontId="31" fillId="0" borderId="19" xfId="38" applyNumberFormat="1" applyFont="1" applyFill="1" applyBorder="1" applyAlignment="1">
      <alignment vertical="center" wrapText="1"/>
    </xf>
    <xf numFmtId="9" fontId="31" fillId="29" borderId="10" xfId="38" applyNumberFormat="1" applyFont="1" applyFill="1" applyBorder="1" applyAlignment="1">
      <alignment horizontal="center" vertical="center" wrapText="1"/>
    </xf>
    <xf numFmtId="10" fontId="31" fillId="29" borderId="10" xfId="38" applyNumberFormat="1" applyFont="1" applyFill="1" applyBorder="1" applyAlignment="1">
      <alignment horizontal="center" vertical="center" wrapText="1"/>
    </xf>
    <xf numFmtId="9" fontId="31" fillId="0" borderId="10" xfId="38" applyNumberFormat="1" applyFont="1" applyFill="1" applyBorder="1" applyAlignment="1">
      <alignment horizontal="center" vertical="center" wrapText="1"/>
    </xf>
    <xf numFmtId="9" fontId="31" fillId="29" borderId="10" xfId="47" applyNumberFormat="1" applyFont="1" applyFill="1" applyBorder="1" applyAlignment="1">
      <alignment horizontal="center" vertical="center" wrapText="1"/>
    </xf>
    <xf numFmtId="9" fontId="24" fillId="29" borderId="10" xfId="47" applyNumberFormat="1" applyFont="1" applyFill="1" applyBorder="1" applyAlignment="1">
      <alignment horizontal="center" vertical="center"/>
    </xf>
    <xf numFmtId="0" fontId="31" fillId="0" borderId="10" xfId="38" applyFont="1" applyFill="1" applyBorder="1" applyAlignment="1">
      <alignment horizontal="left" vertical="center" wrapText="1"/>
    </xf>
    <xf numFmtId="0" fontId="44" fillId="0" borderId="10" xfId="38" applyFont="1" applyFill="1" applyBorder="1" applyAlignment="1">
      <alignment vertical="center" wrapText="1"/>
    </xf>
    <xf numFmtId="17" fontId="31" fillId="0" borderId="10" xfId="38" applyNumberFormat="1" applyFont="1" applyFill="1" applyBorder="1" applyAlignment="1">
      <alignment horizontal="left" vertical="center" wrapText="1"/>
    </xf>
    <xf numFmtId="10" fontId="31" fillId="0" borderId="10" xfId="38" applyNumberFormat="1" applyFont="1" applyFill="1" applyBorder="1" applyAlignment="1">
      <alignment horizontal="center" vertical="center" wrapText="1"/>
    </xf>
    <xf numFmtId="1" fontId="31" fillId="0" borderId="10" xfId="38" applyNumberFormat="1" applyFont="1" applyFill="1" applyBorder="1" applyAlignment="1">
      <alignment horizontal="center" vertical="center" wrapText="1"/>
    </xf>
    <xf numFmtId="9" fontId="24" fillId="0" borderId="10" xfId="47" applyNumberFormat="1" applyFont="1" applyFill="1" applyBorder="1" applyAlignment="1">
      <alignment horizontal="center" vertical="center"/>
    </xf>
    <xf numFmtId="14" fontId="31" fillId="0" borderId="10" xfId="38" applyNumberFormat="1" applyFont="1" applyFill="1" applyBorder="1" applyAlignment="1">
      <alignment horizontal="left" vertical="center" wrapText="1"/>
    </xf>
    <xf numFmtId="17" fontId="31" fillId="0" borderId="10" xfId="38" applyNumberFormat="1" applyFont="1" applyFill="1" applyBorder="1" applyAlignment="1">
      <alignment horizontal="center" vertical="center" wrapText="1"/>
    </xf>
    <xf numFmtId="0" fontId="30" fillId="26" borderId="35" xfId="0" applyFont="1" applyFill="1" applyBorder="1" applyAlignment="1">
      <alignment horizontal="center" vertical="center" wrapText="1"/>
    </xf>
    <xf numFmtId="0" fontId="28" fillId="26" borderId="0" xfId="0" applyFont="1" applyFill="1" applyAlignment="1">
      <alignment horizontal="left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30" fillId="27" borderId="32" xfId="0" applyFont="1" applyFill="1" applyBorder="1" applyAlignment="1">
      <alignment horizontal="center" vertical="center"/>
    </xf>
    <xf numFmtId="0" fontId="30" fillId="27" borderId="24" xfId="0" applyFont="1" applyFill="1" applyBorder="1" applyAlignment="1">
      <alignment horizontal="center" vertical="center"/>
    </xf>
    <xf numFmtId="0" fontId="30" fillId="27" borderId="25" xfId="0" applyFont="1" applyFill="1" applyBorder="1" applyAlignment="1">
      <alignment horizontal="center" vertical="center"/>
    </xf>
    <xf numFmtId="0" fontId="30" fillId="27" borderId="32" xfId="0" applyFont="1" applyFill="1" applyBorder="1" applyAlignment="1">
      <alignment horizontal="left" vertical="center" wrapText="1"/>
    </xf>
    <xf numFmtId="0" fontId="30" fillId="27" borderId="24" xfId="0" applyFont="1" applyFill="1" applyBorder="1" applyAlignment="1">
      <alignment horizontal="left" vertical="center" wrapText="1"/>
    </xf>
    <xf numFmtId="0" fontId="30" fillId="27" borderId="25" xfId="0" applyFont="1" applyFill="1" applyBorder="1" applyAlignment="1">
      <alignment horizontal="left" vertical="center" wrapText="1"/>
    </xf>
    <xf numFmtId="0" fontId="30" fillId="27" borderId="19" xfId="0" applyFont="1" applyFill="1" applyBorder="1" applyAlignment="1">
      <alignment horizontal="center" vertical="center"/>
    </xf>
    <xf numFmtId="0" fontId="30" fillId="27" borderId="18" xfId="0" applyFont="1" applyFill="1" applyBorder="1" applyAlignment="1">
      <alignment horizontal="center" vertical="center"/>
    </xf>
    <xf numFmtId="0" fontId="30" fillId="27" borderId="30" xfId="0" applyFont="1" applyFill="1" applyBorder="1" applyAlignment="1">
      <alignment horizontal="center" vertical="center"/>
    </xf>
    <xf numFmtId="0" fontId="23" fillId="0" borderId="18" xfId="1" applyFont="1" applyFill="1" applyBorder="1" applyAlignment="1">
      <alignment horizontal="center" vertical="center" wrapText="1"/>
    </xf>
    <xf numFmtId="0" fontId="23" fillId="0" borderId="30" xfId="1" applyFont="1" applyFill="1" applyBorder="1" applyAlignment="1">
      <alignment horizontal="center" vertical="center" wrapText="1"/>
    </xf>
    <xf numFmtId="0" fontId="31" fillId="29" borderId="19" xfId="38" applyFont="1" applyFill="1" applyBorder="1" applyAlignment="1">
      <alignment horizontal="left" vertical="center" wrapText="1"/>
    </xf>
    <xf numFmtId="0" fontId="31" fillId="29" borderId="18" xfId="38" applyFont="1" applyFill="1" applyBorder="1" applyAlignment="1">
      <alignment horizontal="left" vertical="center" wrapText="1"/>
    </xf>
    <xf numFmtId="0" fontId="31" fillId="29" borderId="30" xfId="38" applyFont="1" applyFill="1" applyBorder="1" applyAlignment="1">
      <alignment horizontal="left" vertical="center" wrapText="1"/>
    </xf>
    <xf numFmtId="0" fontId="31" fillId="29" borderId="19" xfId="0" applyFont="1" applyFill="1" applyBorder="1" applyAlignment="1">
      <alignment horizontal="left" vertical="center" wrapText="1"/>
    </xf>
    <xf numFmtId="0" fontId="31" fillId="29" borderId="18" xfId="0" applyFont="1" applyFill="1" applyBorder="1" applyAlignment="1">
      <alignment horizontal="left" vertical="center" wrapText="1"/>
    </xf>
    <xf numFmtId="0" fontId="31" fillId="29" borderId="30" xfId="0" applyFont="1" applyFill="1" applyBorder="1" applyAlignment="1">
      <alignment horizontal="left" vertical="center" wrapText="1"/>
    </xf>
    <xf numFmtId="4" fontId="31" fillId="29" borderId="19" xfId="46" applyNumberFormat="1" applyFont="1" applyFill="1" applyBorder="1" applyAlignment="1">
      <alignment horizontal="center" vertical="center" wrapText="1"/>
    </xf>
    <xf numFmtId="4" fontId="31" fillId="29" borderId="18" xfId="46" applyNumberFormat="1" applyFont="1" applyFill="1" applyBorder="1" applyAlignment="1">
      <alignment horizontal="center" vertical="center" wrapText="1"/>
    </xf>
    <xf numFmtId="4" fontId="31" fillId="29" borderId="30" xfId="46" applyNumberFormat="1" applyFont="1" applyFill="1" applyBorder="1" applyAlignment="1">
      <alignment horizontal="center" vertical="center" wrapText="1"/>
    </xf>
    <xf numFmtId="9" fontId="31" fillId="29" borderId="19" xfId="47" applyNumberFormat="1" applyFont="1" applyFill="1" applyBorder="1" applyAlignment="1">
      <alignment horizontal="right" vertical="center" wrapText="1"/>
    </xf>
    <xf numFmtId="9" fontId="31" fillId="29" borderId="18" xfId="47" applyNumberFormat="1" applyFont="1" applyFill="1" applyBorder="1" applyAlignment="1">
      <alignment horizontal="right" vertical="center" wrapText="1"/>
    </xf>
    <xf numFmtId="9" fontId="31" fillId="29" borderId="30" xfId="47" applyNumberFormat="1" applyFont="1" applyFill="1" applyBorder="1" applyAlignment="1">
      <alignment horizontal="right" vertical="center" wrapText="1"/>
    </xf>
    <xf numFmtId="9" fontId="31" fillId="0" borderId="19" xfId="48" applyNumberFormat="1" applyFont="1" applyFill="1" applyBorder="1" applyAlignment="1">
      <alignment horizontal="right" vertical="center" wrapText="1"/>
    </xf>
    <xf numFmtId="9" fontId="31" fillId="0" borderId="18" xfId="48" applyNumberFormat="1" applyFont="1" applyFill="1" applyBorder="1" applyAlignment="1">
      <alignment horizontal="right" vertical="center" wrapText="1"/>
    </xf>
    <xf numFmtId="9" fontId="31" fillId="0" borderId="30" xfId="48" applyNumberFormat="1" applyFont="1" applyFill="1" applyBorder="1" applyAlignment="1">
      <alignment horizontal="right" vertical="center" wrapText="1"/>
    </xf>
    <xf numFmtId="0" fontId="23" fillId="0" borderId="29" xfId="38" applyFont="1" applyFill="1" applyBorder="1" applyAlignment="1">
      <alignment horizontal="left" vertical="center" wrapText="1"/>
    </xf>
    <xf numFmtId="0" fontId="23" fillId="0" borderId="0" xfId="38" applyFont="1" applyFill="1" applyBorder="1" applyAlignment="1">
      <alignment horizontal="left" vertical="center" wrapText="1"/>
    </xf>
    <xf numFmtId="0" fontId="30" fillId="25" borderId="19" xfId="0" applyFont="1" applyFill="1" applyBorder="1" applyAlignment="1">
      <alignment horizontal="center" vertical="center" wrapText="1"/>
    </xf>
    <xf numFmtId="0" fontId="30" fillId="25" borderId="18" xfId="0" applyFont="1" applyFill="1" applyBorder="1" applyAlignment="1">
      <alignment horizontal="center" vertical="center" wrapText="1"/>
    </xf>
    <xf numFmtId="0" fontId="30" fillId="25" borderId="30" xfId="0" applyFont="1" applyFill="1" applyBorder="1" applyAlignment="1">
      <alignment horizontal="center" vertical="center" wrapText="1"/>
    </xf>
    <xf numFmtId="0" fontId="32" fillId="24" borderId="10" xfId="38" applyFont="1" applyFill="1" applyBorder="1" applyAlignment="1">
      <alignment horizontal="center" vertical="center" wrapText="1"/>
    </xf>
    <xf numFmtId="0" fontId="32" fillId="24" borderId="19" xfId="38" applyFont="1" applyFill="1" applyBorder="1" applyAlignment="1">
      <alignment horizontal="center" vertical="center" wrapText="1"/>
    </xf>
    <xf numFmtId="0" fontId="21" fillId="24" borderId="26" xfId="38" applyFont="1" applyFill="1" applyBorder="1" applyAlignment="1">
      <alignment horizontal="left" vertical="center" wrapText="1"/>
    </xf>
    <xf numFmtId="0" fontId="21" fillId="24" borderId="27" xfId="38" applyFont="1" applyFill="1" applyBorder="1" applyAlignment="1">
      <alignment horizontal="left" vertical="center" wrapText="1"/>
    </xf>
    <xf numFmtId="0" fontId="32" fillId="24" borderId="22" xfId="38" applyFont="1" applyFill="1" applyBorder="1" applyAlignment="1">
      <alignment horizontal="center" vertical="center" wrapText="1"/>
    </xf>
    <xf numFmtId="0" fontId="32" fillId="24" borderId="20" xfId="38" applyFont="1" applyFill="1" applyBorder="1" applyAlignment="1">
      <alignment horizontal="center" vertical="center" wrapText="1"/>
    </xf>
    <xf numFmtId="0" fontId="32" fillId="24" borderId="29" xfId="38" applyFont="1" applyFill="1" applyBorder="1" applyAlignment="1">
      <alignment horizontal="center" vertical="center" wrapText="1"/>
    </xf>
    <xf numFmtId="10" fontId="32" fillId="24" borderId="10" xfId="38" applyNumberFormat="1" applyFont="1" applyFill="1" applyBorder="1" applyAlignment="1">
      <alignment horizontal="center" vertical="center" wrapText="1"/>
    </xf>
    <xf numFmtId="10" fontId="32" fillId="24" borderId="19" xfId="38" applyNumberFormat="1" applyFont="1" applyFill="1" applyBorder="1" applyAlignment="1">
      <alignment horizontal="center" vertical="center" wrapText="1"/>
    </xf>
    <xf numFmtId="0" fontId="32" fillId="24" borderId="30" xfId="38" applyFont="1" applyFill="1" applyBorder="1" applyAlignment="1">
      <alignment horizontal="center" vertical="center" wrapText="1"/>
    </xf>
    <xf numFmtId="0" fontId="31" fillId="29" borderId="22" xfId="38" applyFont="1" applyFill="1" applyBorder="1" applyAlignment="1">
      <alignment horizontal="center" vertical="center" wrapText="1"/>
    </xf>
    <xf numFmtId="0" fontId="31" fillId="29" borderId="39" xfId="38" applyFont="1" applyFill="1" applyBorder="1" applyAlignment="1">
      <alignment horizontal="center" vertical="center" wrapText="1"/>
    </xf>
    <xf numFmtId="0" fontId="31" fillId="29" borderId="20" xfId="38" applyFont="1" applyFill="1" applyBorder="1" applyAlignment="1">
      <alignment horizontal="center" vertical="center" wrapText="1"/>
    </xf>
    <xf numFmtId="0" fontId="31" fillId="29" borderId="40" xfId="38" applyFont="1" applyFill="1" applyBorder="1" applyAlignment="1">
      <alignment horizontal="center" vertical="center" wrapText="1"/>
    </xf>
    <xf numFmtId="0" fontId="31" fillId="29" borderId="10" xfId="38" applyFont="1" applyFill="1" applyBorder="1" applyAlignment="1">
      <alignment horizontal="center" vertical="center" wrapText="1"/>
    </xf>
    <xf numFmtId="0" fontId="31" fillId="0" borderId="22" xfId="38" applyFont="1" applyFill="1" applyBorder="1" applyAlignment="1">
      <alignment horizontal="center" vertical="center" wrapText="1"/>
    </xf>
    <xf numFmtId="0" fontId="31" fillId="0" borderId="39" xfId="38" applyFont="1" applyFill="1" applyBorder="1" applyAlignment="1">
      <alignment horizontal="center" vertical="center" wrapText="1"/>
    </xf>
    <xf numFmtId="0" fontId="31" fillId="0" borderId="19" xfId="38" applyFont="1" applyFill="1" applyBorder="1" applyAlignment="1">
      <alignment horizontal="left" vertical="center" wrapText="1"/>
    </xf>
    <xf numFmtId="0" fontId="31" fillId="0" borderId="18" xfId="38" applyFont="1" applyFill="1" applyBorder="1" applyAlignment="1">
      <alignment horizontal="left" vertical="center" wrapText="1"/>
    </xf>
    <xf numFmtId="0" fontId="31" fillId="0" borderId="30" xfId="38" applyFont="1" applyFill="1" applyBorder="1" applyAlignment="1">
      <alignment horizontal="left" vertical="center" wrapText="1"/>
    </xf>
    <xf numFmtId="0" fontId="32" fillId="24" borderId="10" xfId="38" applyFont="1" applyFill="1" applyBorder="1" applyAlignment="1">
      <alignment horizontal="center" vertical="center"/>
    </xf>
    <xf numFmtId="0" fontId="31" fillId="29" borderId="29" xfId="38" applyFont="1" applyFill="1" applyBorder="1" applyAlignment="1">
      <alignment horizontal="center" vertical="center" wrapText="1"/>
    </xf>
    <xf numFmtId="0" fontId="31" fillId="29" borderId="35" xfId="38" applyFont="1" applyFill="1" applyBorder="1" applyAlignment="1">
      <alignment horizontal="center" vertical="center" wrapText="1"/>
    </xf>
    <xf numFmtId="0" fontId="31" fillId="29" borderId="41" xfId="38" applyFont="1" applyFill="1" applyBorder="1" applyAlignment="1">
      <alignment horizontal="center" vertical="center" wrapText="1"/>
    </xf>
    <xf numFmtId="0" fontId="31" fillId="29" borderId="42" xfId="38" applyFont="1" applyFill="1" applyBorder="1" applyAlignment="1">
      <alignment horizontal="center" vertical="center" wrapText="1"/>
    </xf>
    <xf numFmtId="0" fontId="31" fillId="0" borderId="10" xfId="1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/>
    </xf>
    <xf numFmtId="0" fontId="31" fillId="0" borderId="28" xfId="38" applyFont="1" applyFill="1" applyBorder="1" applyAlignment="1">
      <alignment horizontal="center" vertical="center" wrapText="1"/>
    </xf>
    <xf numFmtId="0" fontId="31" fillId="0" borderId="43" xfId="38" applyFont="1" applyFill="1" applyBorder="1" applyAlignment="1">
      <alignment horizontal="center" vertical="center" wrapText="1"/>
    </xf>
    <xf numFmtId="0" fontId="31" fillId="0" borderId="12" xfId="38" applyFont="1" applyFill="1" applyBorder="1" applyAlignment="1">
      <alignment horizontal="center" vertical="center" wrapText="1"/>
    </xf>
    <xf numFmtId="0" fontId="32" fillId="24" borderId="16" xfId="38" applyFont="1" applyFill="1" applyBorder="1" applyAlignment="1">
      <alignment horizontal="center" vertical="center" wrapText="1"/>
    </xf>
    <xf numFmtId="0" fontId="32" fillId="24" borderId="23" xfId="38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30" fillId="24" borderId="10" xfId="38" applyFont="1" applyFill="1" applyBorder="1" applyAlignment="1">
      <alignment horizontal="center" vertical="center" wrapText="1"/>
    </xf>
    <xf numFmtId="0" fontId="23" fillId="0" borderId="45" xfId="38" applyFont="1" applyFill="1" applyBorder="1" applyAlignment="1">
      <alignment horizontal="center" vertical="center" wrapText="1"/>
    </xf>
    <xf numFmtId="0" fontId="23" fillId="0" borderId="47" xfId="38" applyFont="1" applyFill="1" applyBorder="1" applyAlignment="1">
      <alignment horizontal="center" vertical="center" wrapText="1"/>
    </xf>
    <xf numFmtId="0" fontId="23" fillId="0" borderId="10" xfId="38" applyFont="1" applyFill="1" applyBorder="1" applyAlignment="1">
      <alignment horizontal="center" vertical="center" wrapText="1"/>
    </xf>
    <xf numFmtId="0" fontId="21" fillId="24" borderId="22" xfId="38" applyFont="1" applyFill="1" applyBorder="1" applyAlignment="1">
      <alignment vertical="center" wrapText="1"/>
    </xf>
    <xf numFmtId="0" fontId="21" fillId="24" borderId="38" xfId="38" applyFont="1" applyFill="1" applyBorder="1" applyAlignment="1">
      <alignment vertical="center" wrapText="1"/>
    </xf>
    <xf numFmtId="0" fontId="21" fillId="24" borderId="39" xfId="38" applyFont="1" applyFill="1" applyBorder="1" applyAlignment="1">
      <alignment vertical="center" wrapText="1"/>
    </xf>
    <xf numFmtId="0" fontId="21" fillId="24" borderId="22" xfId="38" applyFont="1" applyFill="1" applyBorder="1" applyAlignment="1">
      <alignment horizontal="left" vertical="center" wrapText="1"/>
    </xf>
    <xf numFmtId="0" fontId="21" fillId="24" borderId="38" xfId="38" applyFont="1" applyFill="1" applyBorder="1" applyAlignment="1">
      <alignment horizontal="left" vertical="center" wrapText="1"/>
    </xf>
    <xf numFmtId="0" fontId="21" fillId="24" borderId="39" xfId="38" applyFont="1" applyFill="1" applyBorder="1" applyAlignment="1">
      <alignment horizontal="left" vertical="center" wrapText="1"/>
    </xf>
    <xf numFmtId="0" fontId="32" fillId="24" borderId="40" xfId="38" applyFont="1" applyFill="1" applyBorder="1" applyAlignment="1">
      <alignment horizontal="center" vertical="center" wrapText="1"/>
    </xf>
    <xf numFmtId="0" fontId="32" fillId="24" borderId="41" xfId="38" applyFont="1" applyFill="1" applyBorder="1" applyAlignment="1">
      <alignment horizontal="center" vertical="center" wrapText="1"/>
    </xf>
    <xf numFmtId="0" fontId="32" fillId="24" borderId="42" xfId="38" applyFont="1" applyFill="1" applyBorder="1" applyAlignment="1">
      <alignment horizontal="center" vertical="center" wrapText="1"/>
    </xf>
    <xf numFmtId="0" fontId="21" fillId="24" borderId="26" xfId="38" applyFont="1" applyFill="1" applyBorder="1" applyAlignment="1">
      <alignment vertical="center" wrapText="1"/>
    </xf>
    <xf numFmtId="0" fontId="21" fillId="24" borderId="27" xfId="38" applyFont="1" applyFill="1" applyBorder="1" applyAlignment="1">
      <alignment vertical="center" wrapText="1"/>
    </xf>
    <xf numFmtId="1" fontId="31" fillId="0" borderId="19" xfId="38" applyNumberFormat="1" applyFont="1" applyFill="1" applyBorder="1" applyAlignment="1">
      <alignment horizontal="center" vertical="center" wrapText="1"/>
    </xf>
    <xf numFmtId="1" fontId="31" fillId="0" borderId="18" xfId="38" applyNumberFormat="1" applyFont="1" applyFill="1" applyBorder="1" applyAlignment="1">
      <alignment horizontal="center" vertical="center" wrapText="1"/>
    </xf>
    <xf numFmtId="1" fontId="31" fillId="0" borderId="30" xfId="38" applyNumberFormat="1" applyFont="1" applyFill="1" applyBorder="1" applyAlignment="1">
      <alignment horizontal="center" vertical="center" wrapText="1"/>
    </xf>
    <xf numFmtId="0" fontId="31" fillId="0" borderId="19" xfId="38" applyFont="1" applyFill="1" applyBorder="1" applyAlignment="1">
      <alignment horizontal="center" vertical="center" wrapText="1"/>
    </xf>
    <xf numFmtId="0" fontId="31" fillId="0" borderId="18" xfId="38" applyFont="1" applyFill="1" applyBorder="1" applyAlignment="1">
      <alignment horizontal="center" vertical="center" wrapText="1"/>
    </xf>
    <xf numFmtId="0" fontId="31" fillId="0" borderId="30" xfId="38" applyFont="1" applyFill="1" applyBorder="1" applyAlignment="1">
      <alignment horizontal="center" vertical="center" wrapText="1"/>
    </xf>
    <xf numFmtId="17" fontId="31" fillId="0" borderId="19" xfId="38" applyNumberFormat="1" applyFont="1" applyFill="1" applyBorder="1" applyAlignment="1">
      <alignment horizontal="center" vertical="center" wrapText="1"/>
    </xf>
    <xf numFmtId="0" fontId="33" fillId="0" borderId="36" xfId="0" applyFont="1" applyBorder="1" applyAlignment="1">
      <alignment horizontal="justify" vertical="center" wrapText="1"/>
    </xf>
    <xf numFmtId="0" fontId="33" fillId="0" borderId="37" xfId="0" applyFont="1" applyBorder="1" applyAlignment="1">
      <alignment horizontal="justify" vertical="center" wrapText="1"/>
    </xf>
    <xf numFmtId="0" fontId="40" fillId="0" borderId="0" xfId="38" applyFont="1" applyFill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justify" vertical="center" wrapText="1"/>
    </xf>
    <xf numFmtId="0" fontId="38" fillId="0" borderId="37" xfId="0" applyFont="1" applyBorder="1" applyAlignment="1">
      <alignment horizontal="justify" vertical="center" wrapText="1"/>
    </xf>
  </cellXfs>
  <cellStyles count="4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Moeda" xfId="48" builtinId="4"/>
    <cellStyle name="Neutral 2" xfId="37" xr:uid="{00000000-0005-0000-0000-000024000000}"/>
    <cellStyle name="Normal" xfId="0" builtinId="0"/>
    <cellStyle name="Normal 2" xfId="38" xr:uid="{00000000-0005-0000-0000-000026000000}"/>
    <cellStyle name="Normal 2 2" xfId="44" xr:uid="{00000000-0005-0000-0000-000027000000}"/>
    <cellStyle name="Normal 3" xfId="1" xr:uid="{00000000-0005-0000-0000-000028000000}"/>
    <cellStyle name="Note 2" xfId="39" xr:uid="{00000000-0005-0000-0000-000029000000}"/>
    <cellStyle name="Note 2 2" xfId="45" xr:uid="{00000000-0005-0000-0000-00002A000000}"/>
    <cellStyle name="Output 2" xfId="40" xr:uid="{00000000-0005-0000-0000-00002B000000}"/>
    <cellStyle name="Porcentagem" xfId="47" builtinId="5"/>
    <cellStyle name="Title 2" xfId="41" xr:uid="{00000000-0005-0000-0000-00002D000000}"/>
    <cellStyle name="Total 2" xfId="42" xr:uid="{00000000-0005-0000-0000-00002E000000}"/>
    <cellStyle name="Vírgula" xfId="46" builtinId="3"/>
    <cellStyle name="Warning Text 2" xfId="43" xr:uid="{00000000-0005-0000-0000-000030000000}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'A-IN&#205;CIO'!A1"/><Relationship Id="rId5" Type="http://schemas.openxmlformats.org/officeDocument/2006/relationships/image" Target="cid:image003.png@01D0779C.E4C95E30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-IN&#205;C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237567</xdr:colOff>
      <xdr:row>5</xdr:row>
      <xdr:rowOff>65995</xdr:rowOff>
    </xdr:from>
    <xdr:to>
      <xdr:col>11</xdr:col>
      <xdr:colOff>456455</xdr:colOff>
      <xdr:row>7</xdr:row>
      <xdr:rowOff>127119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567717" y="1050245"/>
          <a:ext cx="2142938" cy="454824"/>
        </a:xfrm>
        <a:prstGeom prst="rect">
          <a:avLst/>
        </a:prstGeom>
      </xdr:spPr>
    </xdr:pic>
    <xdr:clientData/>
  </xdr:twoCellAnchor>
  <xdr:twoCellAnchor editAs="oneCell">
    <xdr:from>
      <xdr:col>12</xdr:col>
      <xdr:colOff>424688</xdr:colOff>
      <xdr:row>5</xdr:row>
      <xdr:rowOff>79560</xdr:rowOff>
    </xdr:from>
    <xdr:to>
      <xdr:col>12</xdr:col>
      <xdr:colOff>607558</xdr:colOff>
      <xdr:row>7</xdr:row>
      <xdr:rowOff>163921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009088" y="1063810"/>
          <a:ext cx="398770" cy="4780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1200150</xdr:colOff>
      <xdr:row>4</xdr:row>
      <xdr:rowOff>114300</xdr:rowOff>
    </xdr:to>
    <xdr:pic>
      <xdr:nvPicPr>
        <xdr:cNvPr id="4" name="Picture 3" descr="cid:image003.png@01D0779C.E4C95E3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700"/>
          <a:ext cx="120015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237567</xdr:colOff>
      <xdr:row>1</xdr:row>
      <xdr:rowOff>65995</xdr:rowOff>
    </xdr:from>
    <xdr:to>
      <xdr:col>11</xdr:col>
      <xdr:colOff>456455</xdr:colOff>
      <xdr:row>3</xdr:row>
      <xdr:rowOff>127119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567717" y="1050245"/>
          <a:ext cx="2142938" cy="454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1"/>
  <sheetViews>
    <sheetView zoomScale="85" zoomScaleNormal="85" workbookViewId="0">
      <selection activeCell="C8" sqref="C8"/>
    </sheetView>
  </sheetViews>
  <sheetFormatPr defaultRowHeight="14.4" x14ac:dyDescent="0.3"/>
  <cols>
    <col min="1" max="1" width="20.88671875" bestFit="1" customWidth="1"/>
    <col min="2" max="2" width="68.88671875" customWidth="1"/>
    <col min="3" max="3" width="72" customWidth="1"/>
    <col min="5" max="5" width="14.109375" customWidth="1"/>
    <col min="6" max="6" width="18" customWidth="1"/>
    <col min="7" max="7" width="78.5546875" customWidth="1"/>
  </cols>
  <sheetData>
    <row r="1" spans="1:3" s="1" customFormat="1" ht="15" customHeight="1" x14ac:dyDescent="0.3">
      <c r="A1" s="55"/>
      <c r="B1" s="55"/>
      <c r="C1" s="55"/>
    </row>
    <row r="2" spans="1:3" s="1" customFormat="1" ht="15" customHeight="1" x14ac:dyDescent="0.3">
      <c r="A2" s="55"/>
      <c r="B2" s="55"/>
      <c r="C2" s="55"/>
    </row>
    <row r="3" spans="1:3" s="1" customFormat="1" ht="15" customHeight="1" x14ac:dyDescent="0.3">
      <c r="A3" s="55"/>
      <c r="B3" s="55"/>
      <c r="C3" s="55"/>
    </row>
    <row r="4" spans="1:3" s="1" customFormat="1" ht="67.5" customHeight="1" x14ac:dyDescent="0.3">
      <c r="A4" s="161" t="s">
        <v>77</v>
      </c>
      <c r="B4" s="161"/>
      <c r="C4" s="161"/>
    </row>
    <row r="5" spans="1:3" s="1" customFormat="1" x14ac:dyDescent="0.3">
      <c r="A5" s="55"/>
      <c r="B5" s="55"/>
      <c r="C5" s="55"/>
    </row>
    <row r="6" spans="1:3" s="1" customFormat="1" ht="15" thickBot="1" x14ac:dyDescent="0.35">
      <c r="A6" s="55"/>
      <c r="B6" s="55"/>
      <c r="C6" s="55"/>
    </row>
    <row r="7" spans="1:3" ht="16.2" thickBot="1" x14ac:dyDescent="0.35">
      <c r="A7" s="58"/>
      <c r="B7" s="69" t="s">
        <v>73</v>
      </c>
      <c r="C7" s="58"/>
    </row>
    <row r="8" spans="1:3" ht="62.4" x14ac:dyDescent="0.3">
      <c r="A8" s="65" t="s">
        <v>72</v>
      </c>
      <c r="B8" s="66" t="s">
        <v>133</v>
      </c>
      <c r="C8" s="58"/>
    </row>
    <row r="9" spans="1:3" ht="46.8" x14ac:dyDescent="0.3">
      <c r="A9" s="67" t="s">
        <v>74</v>
      </c>
      <c r="B9" s="68" t="s">
        <v>134</v>
      </c>
      <c r="C9" s="58"/>
    </row>
    <row r="10" spans="1:3" s="1" customFormat="1" x14ac:dyDescent="0.3">
      <c r="A10" s="57"/>
      <c r="B10" s="59"/>
      <c r="C10" s="58"/>
    </row>
    <row r="11" spans="1:3" s="1" customFormat="1" ht="15" thickBot="1" x14ac:dyDescent="0.35">
      <c r="A11" s="56"/>
      <c r="B11" s="60"/>
      <c r="C11" s="58"/>
    </row>
    <row r="12" spans="1:3" s="5" customFormat="1" ht="16.2" thickBot="1" x14ac:dyDescent="0.35">
      <c r="A12" s="64"/>
      <c r="B12" s="69" t="s">
        <v>76</v>
      </c>
      <c r="C12" s="61"/>
    </row>
    <row r="13" spans="1:3" ht="31.2" x14ac:dyDescent="0.3">
      <c r="A13" s="70" t="s">
        <v>135</v>
      </c>
      <c r="B13" s="71" t="s">
        <v>75</v>
      </c>
      <c r="C13" s="58"/>
    </row>
    <row r="14" spans="1:3" ht="16.2" thickBot="1" x14ac:dyDescent="0.35">
      <c r="A14" s="72" t="s">
        <v>30</v>
      </c>
      <c r="B14" s="73" t="s">
        <v>136</v>
      </c>
      <c r="C14" s="58"/>
    </row>
    <row r="15" spans="1:3" ht="16.2" thickBot="1" x14ac:dyDescent="0.35">
      <c r="A15" s="64"/>
      <c r="B15" s="64"/>
      <c r="C15" s="58"/>
    </row>
    <row r="16" spans="1:3" ht="16.2" thickBot="1" x14ac:dyDescent="0.35">
      <c r="A16" s="64"/>
      <c r="B16" s="69" t="s">
        <v>78</v>
      </c>
      <c r="C16" s="58"/>
    </row>
    <row r="17" spans="1:3" ht="15.6" x14ac:dyDescent="0.3">
      <c r="A17" s="165" t="s">
        <v>137</v>
      </c>
      <c r="B17" s="74" t="s">
        <v>4</v>
      </c>
      <c r="C17" s="58"/>
    </row>
    <row r="18" spans="1:3" ht="15.75" customHeight="1" x14ac:dyDescent="0.3">
      <c r="A18" s="166"/>
      <c r="B18" s="75" t="s">
        <v>2</v>
      </c>
      <c r="C18" s="58"/>
    </row>
    <row r="19" spans="1:3" ht="16.2" thickBot="1" x14ac:dyDescent="0.35">
      <c r="A19" s="167"/>
      <c r="B19" s="76" t="s">
        <v>3</v>
      </c>
      <c r="C19" s="58"/>
    </row>
    <row r="20" spans="1:3" ht="16.2" thickBot="1" x14ac:dyDescent="0.35">
      <c r="A20" s="64"/>
      <c r="B20" s="64"/>
      <c r="C20" s="58"/>
    </row>
    <row r="21" spans="1:3" ht="16.2" thickBot="1" x14ac:dyDescent="0.35">
      <c r="A21" s="77"/>
      <c r="B21" s="69" t="s">
        <v>78</v>
      </c>
      <c r="C21" s="58"/>
    </row>
    <row r="22" spans="1:3" ht="15.6" x14ac:dyDescent="0.3">
      <c r="A22" s="168" t="s">
        <v>20</v>
      </c>
      <c r="B22" s="74" t="s">
        <v>1</v>
      </c>
      <c r="C22" s="58"/>
    </row>
    <row r="23" spans="1:3" ht="15.6" x14ac:dyDescent="0.3">
      <c r="A23" s="169"/>
      <c r="B23" s="75" t="s">
        <v>71</v>
      </c>
      <c r="C23" s="58"/>
    </row>
    <row r="24" spans="1:3" ht="15.6" x14ac:dyDescent="0.3">
      <c r="A24" s="169"/>
      <c r="B24" s="75" t="s">
        <v>46</v>
      </c>
      <c r="C24" s="58"/>
    </row>
    <row r="25" spans="1:3" ht="15.6" x14ac:dyDescent="0.3">
      <c r="A25" s="169"/>
      <c r="B25" s="75" t="s">
        <v>6</v>
      </c>
      <c r="C25" s="58"/>
    </row>
    <row r="26" spans="1:3" s="1" customFormat="1" ht="15.6" x14ac:dyDescent="0.3">
      <c r="A26" s="169"/>
      <c r="B26" s="75" t="s">
        <v>80</v>
      </c>
      <c r="C26" s="58"/>
    </row>
    <row r="27" spans="1:3" s="1" customFormat="1" ht="15.6" x14ac:dyDescent="0.3">
      <c r="A27" s="169"/>
      <c r="B27" s="75" t="s">
        <v>66</v>
      </c>
      <c r="C27" s="58"/>
    </row>
    <row r="28" spans="1:3" ht="15" customHeight="1" x14ac:dyDescent="0.3">
      <c r="A28" s="169"/>
      <c r="B28" s="75" t="s">
        <v>22</v>
      </c>
      <c r="C28" s="58"/>
    </row>
    <row r="29" spans="1:3" ht="16.2" thickBot="1" x14ac:dyDescent="0.35">
      <c r="A29" s="170"/>
      <c r="B29" s="78" t="s">
        <v>79</v>
      </c>
      <c r="C29" s="58"/>
    </row>
    <row r="30" spans="1:3" ht="15" thickBot="1" x14ac:dyDescent="0.35">
      <c r="A30" s="58"/>
      <c r="B30" s="58"/>
      <c r="C30" s="58"/>
    </row>
    <row r="31" spans="1:3" ht="16.2" thickBot="1" x14ac:dyDescent="0.35">
      <c r="A31" s="64"/>
      <c r="B31" s="69" t="s">
        <v>29</v>
      </c>
      <c r="C31" s="69" t="s">
        <v>28</v>
      </c>
    </row>
    <row r="32" spans="1:3" ht="15.6" x14ac:dyDescent="0.3">
      <c r="A32" s="171" t="s">
        <v>70</v>
      </c>
      <c r="B32" s="174" t="s">
        <v>81</v>
      </c>
      <c r="C32" s="79" t="s">
        <v>37</v>
      </c>
    </row>
    <row r="33" spans="1:3" ht="15.6" x14ac:dyDescent="0.3">
      <c r="A33" s="172"/>
      <c r="B33" s="174"/>
      <c r="C33" s="63" t="s">
        <v>38</v>
      </c>
    </row>
    <row r="34" spans="1:3" ht="15.6" x14ac:dyDescent="0.3">
      <c r="A34" s="172"/>
      <c r="B34" s="174"/>
      <c r="C34" s="63" t="s">
        <v>19</v>
      </c>
    </row>
    <row r="35" spans="1:3" ht="15.6" x14ac:dyDescent="0.3">
      <c r="A35" s="172"/>
      <c r="B35" s="174"/>
      <c r="C35" s="63" t="s">
        <v>39</v>
      </c>
    </row>
    <row r="36" spans="1:3" ht="15.6" x14ac:dyDescent="0.3">
      <c r="A36" s="172"/>
      <c r="B36" s="174"/>
      <c r="C36" s="63" t="s">
        <v>42</v>
      </c>
    </row>
    <row r="37" spans="1:3" ht="15.6" x14ac:dyDescent="0.3">
      <c r="A37" s="172"/>
      <c r="B37" s="174"/>
      <c r="C37" s="63" t="s">
        <v>40</v>
      </c>
    </row>
    <row r="38" spans="1:3" ht="15.6" x14ac:dyDescent="0.3">
      <c r="A38" s="172"/>
      <c r="B38" s="175"/>
      <c r="C38" s="63" t="s">
        <v>41</v>
      </c>
    </row>
    <row r="39" spans="1:3" ht="15.6" x14ac:dyDescent="0.3">
      <c r="A39" s="172"/>
      <c r="B39" s="162" t="s">
        <v>69</v>
      </c>
      <c r="C39" s="63" t="s">
        <v>43</v>
      </c>
    </row>
    <row r="40" spans="1:3" ht="15.6" x14ac:dyDescent="0.3">
      <c r="A40" s="172"/>
      <c r="B40" s="163"/>
      <c r="C40" s="63" t="s">
        <v>44</v>
      </c>
    </row>
    <row r="41" spans="1:3" ht="15.6" x14ac:dyDescent="0.3">
      <c r="A41" s="172"/>
      <c r="B41" s="163"/>
      <c r="C41" s="63" t="s">
        <v>45</v>
      </c>
    </row>
    <row r="42" spans="1:3" ht="15.6" x14ac:dyDescent="0.3">
      <c r="A42" s="172"/>
      <c r="B42" s="163"/>
      <c r="C42" s="63" t="s">
        <v>39</v>
      </c>
    </row>
    <row r="43" spans="1:3" ht="15.6" x14ac:dyDescent="0.3">
      <c r="A43" s="172"/>
      <c r="B43" s="163"/>
      <c r="C43" s="63" t="s">
        <v>42</v>
      </c>
    </row>
    <row r="44" spans="1:3" ht="15.6" x14ac:dyDescent="0.3">
      <c r="A44" s="172"/>
      <c r="B44" s="163"/>
      <c r="C44" s="63" t="s">
        <v>138</v>
      </c>
    </row>
    <row r="45" spans="1:3" ht="15.6" x14ac:dyDescent="0.3">
      <c r="A45" s="172"/>
      <c r="B45" s="163"/>
      <c r="C45" s="63" t="s">
        <v>96</v>
      </c>
    </row>
    <row r="46" spans="1:3" ht="15.6" x14ac:dyDescent="0.3">
      <c r="A46" s="172"/>
      <c r="B46" s="163"/>
      <c r="C46" s="63" t="s">
        <v>68</v>
      </c>
    </row>
    <row r="47" spans="1:3" ht="15.6" x14ac:dyDescent="0.3">
      <c r="A47" s="172"/>
      <c r="B47" s="163"/>
      <c r="C47" s="63" t="s">
        <v>5</v>
      </c>
    </row>
    <row r="48" spans="1:3" ht="15.6" x14ac:dyDescent="0.3">
      <c r="A48" s="172"/>
      <c r="B48" s="164"/>
      <c r="C48" s="63" t="s">
        <v>18</v>
      </c>
    </row>
    <row r="49" spans="1:3" ht="15.6" x14ac:dyDescent="0.3">
      <c r="A49" s="172"/>
      <c r="B49" s="162" t="s">
        <v>21</v>
      </c>
      <c r="C49" s="63" t="s">
        <v>82</v>
      </c>
    </row>
    <row r="50" spans="1:3" ht="15.6" x14ac:dyDescent="0.3">
      <c r="A50" s="172"/>
      <c r="B50" s="163"/>
      <c r="C50" s="63" t="s">
        <v>39</v>
      </c>
    </row>
    <row r="51" spans="1:3" ht="15.6" x14ac:dyDescent="0.3">
      <c r="A51" s="173"/>
      <c r="B51" s="164"/>
      <c r="C51" s="63" t="s">
        <v>42</v>
      </c>
    </row>
    <row r="52" spans="1:3" s="1" customFormat="1" x14ac:dyDescent="0.3">
      <c r="A52" s="55"/>
      <c r="B52" s="55"/>
      <c r="C52" s="62"/>
    </row>
    <row r="53" spans="1:3" s="1" customFormat="1" ht="16.2" thickBot="1" x14ac:dyDescent="0.35">
      <c r="A53" s="64"/>
      <c r="B53" s="64"/>
      <c r="C53" s="62"/>
    </row>
    <row r="54" spans="1:3" ht="16.2" thickBot="1" x14ac:dyDescent="0.35">
      <c r="A54" s="64"/>
      <c r="B54" s="69" t="s">
        <v>48</v>
      </c>
      <c r="C54" s="55"/>
    </row>
    <row r="55" spans="1:3" ht="15.6" customHeight="1" x14ac:dyDescent="0.3">
      <c r="A55" s="160" t="s">
        <v>140</v>
      </c>
      <c r="B55" s="79" t="s">
        <v>47</v>
      </c>
      <c r="C55" s="55"/>
    </row>
    <row r="56" spans="1:3" ht="15.6" x14ac:dyDescent="0.3">
      <c r="A56" s="160"/>
      <c r="B56" s="63" t="s">
        <v>83</v>
      </c>
      <c r="C56" s="55"/>
    </row>
    <row r="57" spans="1:3" ht="15.6" x14ac:dyDescent="0.3">
      <c r="A57" s="160"/>
      <c r="B57" s="63" t="s">
        <v>84</v>
      </c>
      <c r="C57" s="55"/>
    </row>
    <row r="58" spans="1:3" ht="15.6" x14ac:dyDescent="0.3">
      <c r="A58" s="160"/>
      <c r="B58" s="63" t="s">
        <v>139</v>
      </c>
      <c r="C58" s="55"/>
    </row>
    <row r="59" spans="1:3" ht="15.6" x14ac:dyDescent="0.3">
      <c r="A59" s="160"/>
      <c r="B59" s="63" t="s">
        <v>85</v>
      </c>
      <c r="C59" s="55"/>
    </row>
    <row r="60" spans="1:3" ht="15.6" x14ac:dyDescent="0.3">
      <c r="A60" s="160"/>
      <c r="B60" s="63" t="s">
        <v>86</v>
      </c>
      <c r="C60" s="55"/>
    </row>
    <row r="61" spans="1:3" ht="15.6" x14ac:dyDescent="0.3">
      <c r="A61" s="160"/>
      <c r="B61" s="63" t="s">
        <v>99</v>
      </c>
      <c r="C61" s="55"/>
    </row>
  </sheetData>
  <mergeCells count="8">
    <mergeCell ref="A55:A61"/>
    <mergeCell ref="A4:C4"/>
    <mergeCell ref="B49:B51"/>
    <mergeCell ref="A17:A19"/>
    <mergeCell ref="A22:A29"/>
    <mergeCell ref="A32:A51"/>
    <mergeCell ref="B32:B38"/>
    <mergeCell ref="B39:B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65"/>
  <sheetViews>
    <sheetView showGridLines="0" tabSelected="1" topLeftCell="A85" zoomScale="90" zoomScaleNormal="90" zoomScaleSheetLayoutView="100" workbookViewId="0">
      <selection activeCell="M90" sqref="M90"/>
    </sheetView>
  </sheetViews>
  <sheetFormatPr defaultColWidth="8.6640625" defaultRowHeight="15.6" x14ac:dyDescent="0.3"/>
  <cols>
    <col min="1" max="1" width="10.5546875" style="10" customWidth="1"/>
    <col min="2" max="2" width="13" style="10" customWidth="1"/>
    <col min="3" max="3" width="43.6640625" style="10" customWidth="1"/>
    <col min="4" max="4" width="33" style="10" customWidth="1"/>
    <col min="5" max="5" width="19.5546875" style="10" customWidth="1"/>
    <col min="6" max="6" width="11.88671875" style="10" customWidth="1"/>
    <col min="7" max="7" width="15.109375" style="10" bestFit="1" customWidth="1"/>
    <col min="8" max="8" width="15.6640625" style="12" customWidth="1"/>
    <col min="9" max="9" width="15.6640625" style="13" customWidth="1"/>
    <col min="10" max="10" width="13.6640625" style="13" customWidth="1"/>
    <col min="11" max="11" width="15.33203125" style="10" customWidth="1"/>
    <col min="12" max="12" width="15.44140625" style="10" customWidth="1"/>
    <col min="13" max="13" width="13.88671875" style="10" customWidth="1"/>
    <col min="14" max="14" width="16.5546875" style="10" customWidth="1"/>
    <col min="15" max="17" width="18.88671875" style="10" customWidth="1"/>
    <col min="18" max="18" width="27.44140625" style="10" customWidth="1"/>
    <col min="19" max="16384" width="8.6640625" style="10"/>
  </cols>
  <sheetData>
    <row r="1" spans="1:20" x14ac:dyDescent="0.3">
      <c r="B1" s="11"/>
    </row>
    <row r="2" spans="1:20" x14ac:dyDescent="0.3">
      <c r="B2" s="4" t="s">
        <v>25</v>
      </c>
    </row>
    <row r="3" spans="1:20" x14ac:dyDescent="0.3">
      <c r="B3" s="3" t="s">
        <v>141</v>
      </c>
    </row>
    <row r="4" spans="1:20" x14ac:dyDescent="0.3">
      <c r="B4" s="3" t="s">
        <v>142</v>
      </c>
    </row>
    <row r="5" spans="1:20" x14ac:dyDescent="0.3">
      <c r="B5" s="3" t="s">
        <v>26</v>
      </c>
    </row>
    <row r="6" spans="1:20" x14ac:dyDescent="0.3">
      <c r="B6" s="2"/>
    </row>
    <row r="7" spans="1:20" x14ac:dyDescent="0.3">
      <c r="B7" s="3" t="s">
        <v>325</v>
      </c>
    </row>
    <row r="8" spans="1:20" x14ac:dyDescent="0.3">
      <c r="B8" s="3" t="s">
        <v>324</v>
      </c>
    </row>
    <row r="9" spans="1:20" x14ac:dyDescent="0.3">
      <c r="B9" s="3" t="s">
        <v>158</v>
      </c>
    </row>
    <row r="10" spans="1:20" x14ac:dyDescent="0.3">
      <c r="B10" s="7" t="s">
        <v>88</v>
      </c>
    </row>
    <row r="11" spans="1:20" x14ac:dyDescent="0.3">
      <c r="B11" s="7"/>
    </row>
    <row r="12" spans="1:20" ht="15.75" customHeight="1" x14ac:dyDescent="0.3">
      <c r="B12" s="191" t="s">
        <v>17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4"/>
      <c r="S12" s="14"/>
      <c r="T12" s="14"/>
    </row>
    <row r="13" spans="1:20" ht="15.75" customHeight="1" x14ac:dyDescent="0.3">
      <c r="B13" s="6"/>
      <c r="C13" s="6"/>
      <c r="D13" s="6"/>
      <c r="E13" s="6"/>
      <c r="F13" s="6"/>
      <c r="G13" s="6"/>
      <c r="H13" s="96"/>
      <c r="I13" s="6"/>
      <c r="J13" s="6"/>
      <c r="K13" s="6" t="s">
        <v>153</v>
      </c>
      <c r="L13" s="6"/>
      <c r="M13" s="6"/>
      <c r="N13" s="6"/>
      <c r="O13" s="6"/>
      <c r="P13" s="6"/>
      <c r="Q13" s="92"/>
      <c r="R13" s="14"/>
      <c r="S13" s="14"/>
      <c r="T13" s="14"/>
    </row>
    <row r="14" spans="1:20" x14ac:dyDescent="0.3">
      <c r="A14" s="89">
        <v>1</v>
      </c>
      <c r="B14" s="237" t="s">
        <v>0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9"/>
      <c r="Q14" s="101"/>
      <c r="R14" s="14"/>
      <c r="S14" s="14"/>
      <c r="T14" s="14"/>
    </row>
    <row r="15" spans="1:20" ht="14.4" customHeight="1" x14ac:dyDescent="0.3">
      <c r="A15" s="196" t="s">
        <v>152</v>
      </c>
      <c r="B15" s="196" t="s">
        <v>32</v>
      </c>
      <c r="C15" s="196" t="s">
        <v>33</v>
      </c>
      <c r="D15" s="196" t="s">
        <v>89</v>
      </c>
      <c r="E15" s="196" t="s">
        <v>52</v>
      </c>
      <c r="F15" s="197" t="s">
        <v>54</v>
      </c>
      <c r="G15" s="216" t="s">
        <v>34</v>
      </c>
      <c r="H15" s="216"/>
      <c r="I15" s="216"/>
      <c r="J15" s="233" t="s">
        <v>63</v>
      </c>
      <c r="K15" s="196" t="s">
        <v>57</v>
      </c>
      <c r="L15" s="196" t="s">
        <v>35</v>
      </c>
      <c r="M15" s="196"/>
      <c r="N15" s="196" t="s">
        <v>23</v>
      </c>
      <c r="O15" s="200" t="s">
        <v>58</v>
      </c>
      <c r="P15" s="196" t="s">
        <v>20</v>
      </c>
      <c r="Q15" s="100"/>
      <c r="R15" s="14"/>
      <c r="S15" s="14"/>
    </row>
    <row r="16" spans="1:20" ht="46.8" x14ac:dyDescent="0.3">
      <c r="A16" s="196"/>
      <c r="B16" s="196"/>
      <c r="C16" s="196"/>
      <c r="D16" s="196"/>
      <c r="E16" s="196"/>
      <c r="F16" s="205"/>
      <c r="G16" s="88" t="s">
        <v>289</v>
      </c>
      <c r="H16" s="85" t="s">
        <v>56</v>
      </c>
      <c r="I16" s="85" t="s">
        <v>55</v>
      </c>
      <c r="J16" s="233"/>
      <c r="K16" s="196"/>
      <c r="L16" s="84" t="s">
        <v>36</v>
      </c>
      <c r="M16" s="84" t="s">
        <v>8</v>
      </c>
      <c r="N16" s="196"/>
      <c r="O16" s="200"/>
      <c r="P16" s="196"/>
      <c r="Q16" s="100"/>
      <c r="R16" s="14"/>
      <c r="S16" s="14"/>
    </row>
    <row r="17" spans="1:19" ht="31.2" x14ac:dyDescent="0.3">
      <c r="A17" s="128" t="s">
        <v>164</v>
      </c>
      <c r="B17" s="24" t="s">
        <v>166</v>
      </c>
      <c r="C17" s="24" t="s">
        <v>165</v>
      </c>
      <c r="D17" s="24" t="s">
        <v>42</v>
      </c>
      <c r="E17" s="91">
        <v>1</v>
      </c>
      <c r="F17" s="24" t="s">
        <v>168</v>
      </c>
      <c r="G17" s="25">
        <v>15638912</v>
      </c>
      <c r="H17" s="149">
        <v>0</v>
      </c>
      <c r="I17" s="149">
        <v>1</v>
      </c>
      <c r="J17" s="91">
        <v>1</v>
      </c>
      <c r="K17" s="24" t="s">
        <v>4</v>
      </c>
      <c r="L17" s="152" t="s">
        <v>321</v>
      </c>
      <c r="M17" s="80">
        <v>42088</v>
      </c>
      <c r="N17" s="24" t="s">
        <v>169</v>
      </c>
      <c r="O17" s="24"/>
      <c r="P17" s="24" t="s">
        <v>22</v>
      </c>
      <c r="Q17" s="14"/>
      <c r="R17" s="14"/>
      <c r="S17" s="14"/>
    </row>
    <row r="18" spans="1:19" s="64" customFormat="1" ht="31.2" x14ac:dyDescent="0.3">
      <c r="A18" s="128" t="s">
        <v>154</v>
      </c>
      <c r="B18" s="24" t="s">
        <v>143</v>
      </c>
      <c r="C18" s="24" t="s">
        <v>150</v>
      </c>
      <c r="D18" s="24" t="s">
        <v>44</v>
      </c>
      <c r="E18" s="91">
        <v>1</v>
      </c>
      <c r="F18" s="24"/>
      <c r="G18" s="25">
        <v>12000000</v>
      </c>
      <c r="H18" s="149">
        <v>1</v>
      </c>
      <c r="I18" s="149">
        <v>0</v>
      </c>
      <c r="J18" s="91">
        <v>1</v>
      </c>
      <c r="K18" s="24" t="s">
        <v>3</v>
      </c>
      <c r="L18" s="154">
        <v>43132</v>
      </c>
      <c r="M18" s="24"/>
      <c r="N18" s="24"/>
      <c r="O18" s="24"/>
      <c r="P18" s="24" t="s">
        <v>1</v>
      </c>
      <c r="Q18" s="14"/>
      <c r="R18" s="14"/>
      <c r="S18" s="14"/>
    </row>
    <row r="19" spans="1:19" s="64" customFormat="1" ht="31.2" x14ac:dyDescent="0.3">
      <c r="A19" s="128" t="s">
        <v>179</v>
      </c>
      <c r="B19" s="24" t="s">
        <v>166</v>
      </c>
      <c r="C19" s="24" t="s">
        <v>180</v>
      </c>
      <c r="D19" s="24" t="s">
        <v>42</v>
      </c>
      <c r="E19" s="91">
        <v>1</v>
      </c>
      <c r="F19" s="24" t="s">
        <v>181</v>
      </c>
      <c r="G19" s="25">
        <v>882616</v>
      </c>
      <c r="H19" s="149">
        <v>0</v>
      </c>
      <c r="I19" s="149">
        <v>1</v>
      </c>
      <c r="J19" s="91">
        <v>1</v>
      </c>
      <c r="K19" s="24" t="s">
        <v>4</v>
      </c>
      <c r="L19" s="152" t="s">
        <v>321</v>
      </c>
      <c r="M19" s="80">
        <v>41785</v>
      </c>
      <c r="N19" s="24" t="s">
        <v>182</v>
      </c>
      <c r="O19" s="24"/>
      <c r="P19" s="24" t="s">
        <v>92</v>
      </c>
      <c r="Q19" s="14"/>
      <c r="R19" s="14"/>
      <c r="S19" s="14"/>
    </row>
    <row r="20" spans="1:19" ht="31.2" x14ac:dyDescent="0.3">
      <c r="A20" s="128" t="s">
        <v>155</v>
      </c>
      <c r="B20" s="24" t="s">
        <v>143</v>
      </c>
      <c r="C20" s="24" t="s">
        <v>291</v>
      </c>
      <c r="D20" s="24" t="s">
        <v>42</v>
      </c>
      <c r="E20" s="91">
        <v>1</v>
      </c>
      <c r="F20" s="24"/>
      <c r="G20" s="25">
        <v>9835735.3100000005</v>
      </c>
      <c r="H20" s="149">
        <v>0</v>
      </c>
      <c r="I20" s="149">
        <v>1</v>
      </c>
      <c r="J20" s="91">
        <v>1</v>
      </c>
      <c r="K20" s="24" t="s">
        <v>4</v>
      </c>
      <c r="L20" s="152" t="s">
        <v>321</v>
      </c>
      <c r="M20" s="24"/>
      <c r="N20" s="24"/>
      <c r="O20" s="24"/>
      <c r="P20" s="24" t="s">
        <v>1</v>
      </c>
      <c r="Q20" s="14"/>
      <c r="R20" s="14"/>
      <c r="S20" s="14"/>
    </row>
    <row r="21" spans="1:19" ht="31.2" x14ac:dyDescent="0.3">
      <c r="A21" s="128" t="s">
        <v>156</v>
      </c>
      <c r="B21" s="24" t="s">
        <v>143</v>
      </c>
      <c r="C21" s="24" t="s">
        <v>151</v>
      </c>
      <c r="D21" s="24" t="s">
        <v>44</v>
      </c>
      <c r="E21" s="91">
        <v>1</v>
      </c>
      <c r="F21" s="24"/>
      <c r="G21" s="25">
        <v>10427062.5</v>
      </c>
      <c r="H21" s="149">
        <v>1</v>
      </c>
      <c r="I21" s="149">
        <v>0</v>
      </c>
      <c r="J21" s="91">
        <v>1</v>
      </c>
      <c r="K21" s="24" t="s">
        <v>3</v>
      </c>
      <c r="L21" s="154">
        <v>42948</v>
      </c>
      <c r="M21" s="24"/>
      <c r="N21" s="24"/>
      <c r="O21" s="24"/>
      <c r="P21" s="24" t="s">
        <v>1</v>
      </c>
      <c r="Q21" s="14"/>
      <c r="R21" s="14"/>
      <c r="S21" s="14"/>
    </row>
    <row r="22" spans="1:19" ht="31.2" x14ac:dyDescent="0.3">
      <c r="A22" s="87" t="s">
        <v>159</v>
      </c>
      <c r="B22" s="24" t="s">
        <v>143</v>
      </c>
      <c r="C22" s="24" t="s">
        <v>157</v>
      </c>
      <c r="D22" s="24" t="s">
        <v>44</v>
      </c>
      <c r="E22" s="90">
        <v>1</v>
      </c>
      <c r="F22" s="24"/>
      <c r="G22" s="25">
        <v>12975875</v>
      </c>
      <c r="H22" s="149">
        <f>7145875/G22</f>
        <v>0.55070467309526328</v>
      </c>
      <c r="I22" s="149">
        <f>100%-H22</f>
        <v>0.44929532690473672</v>
      </c>
      <c r="J22" s="91">
        <v>1</v>
      </c>
      <c r="K22" s="24" t="s">
        <v>3</v>
      </c>
      <c r="L22" s="154">
        <v>43313</v>
      </c>
      <c r="M22" s="24"/>
      <c r="N22" s="24"/>
      <c r="O22" s="24"/>
      <c r="P22" s="24" t="s">
        <v>1</v>
      </c>
      <c r="Q22" s="14"/>
      <c r="R22" s="14"/>
      <c r="S22" s="14"/>
    </row>
    <row r="23" spans="1:19" s="64" customFormat="1" ht="46.8" x14ac:dyDescent="0.3">
      <c r="A23" s="87" t="s">
        <v>171</v>
      </c>
      <c r="B23" s="24" t="s">
        <v>167</v>
      </c>
      <c r="C23" s="24" t="s">
        <v>293</v>
      </c>
      <c r="D23" s="24" t="s">
        <v>42</v>
      </c>
      <c r="E23" s="91">
        <v>1</v>
      </c>
      <c r="F23" s="24" t="s">
        <v>163</v>
      </c>
      <c r="G23" s="25">
        <v>406545.58</v>
      </c>
      <c r="H23" s="149">
        <v>0</v>
      </c>
      <c r="I23" s="149">
        <v>1</v>
      </c>
      <c r="J23" s="91">
        <v>1</v>
      </c>
      <c r="K23" s="24" t="s">
        <v>4</v>
      </c>
      <c r="L23" s="152" t="s">
        <v>321</v>
      </c>
      <c r="M23" s="80">
        <v>42198</v>
      </c>
      <c r="N23" s="24" t="s">
        <v>170</v>
      </c>
      <c r="O23" s="24"/>
      <c r="P23" s="24" t="s">
        <v>92</v>
      </c>
      <c r="Q23" s="14"/>
      <c r="R23" s="14"/>
      <c r="S23" s="14"/>
    </row>
    <row r="24" spans="1:19" s="64" customFormat="1" ht="46.8" x14ac:dyDescent="0.3">
      <c r="A24" s="87" t="s">
        <v>172</v>
      </c>
      <c r="B24" s="24" t="s">
        <v>167</v>
      </c>
      <c r="C24" s="24" t="s">
        <v>292</v>
      </c>
      <c r="D24" s="24" t="s">
        <v>42</v>
      </c>
      <c r="E24" s="91">
        <v>1</v>
      </c>
      <c r="F24" s="24" t="s">
        <v>173</v>
      </c>
      <c r="G24" s="25">
        <v>520071.73</v>
      </c>
      <c r="H24" s="149">
        <v>0</v>
      </c>
      <c r="I24" s="149">
        <v>1</v>
      </c>
      <c r="J24" s="91">
        <v>1</v>
      </c>
      <c r="K24" s="24" t="s">
        <v>4</v>
      </c>
      <c r="L24" s="152" t="s">
        <v>321</v>
      </c>
      <c r="M24" s="80">
        <v>42198</v>
      </c>
      <c r="N24" s="24" t="s">
        <v>174</v>
      </c>
      <c r="O24" s="24"/>
      <c r="P24" s="24" t="s">
        <v>92</v>
      </c>
      <c r="Q24" s="14"/>
      <c r="R24" s="14"/>
      <c r="S24" s="14"/>
    </row>
    <row r="25" spans="1:19" s="64" customFormat="1" ht="31.2" x14ac:dyDescent="0.3">
      <c r="A25" s="87" t="s">
        <v>294</v>
      </c>
      <c r="B25" s="24" t="s">
        <v>175</v>
      </c>
      <c r="C25" s="24" t="s">
        <v>176</v>
      </c>
      <c r="D25" s="24" t="s">
        <v>42</v>
      </c>
      <c r="E25" s="91">
        <v>1</v>
      </c>
      <c r="F25" s="24" t="s">
        <v>177</v>
      </c>
      <c r="G25" s="25">
        <v>954657.77</v>
      </c>
      <c r="H25" s="149">
        <v>0</v>
      </c>
      <c r="I25" s="149">
        <v>10</v>
      </c>
      <c r="J25" s="91">
        <v>1</v>
      </c>
      <c r="K25" s="24" t="s">
        <v>4</v>
      </c>
      <c r="L25" s="152" t="s">
        <v>321</v>
      </c>
      <c r="M25" s="80">
        <v>42017</v>
      </c>
      <c r="N25" s="24" t="s">
        <v>178</v>
      </c>
      <c r="O25" s="24"/>
      <c r="P25" s="24" t="s">
        <v>92</v>
      </c>
      <c r="Q25" s="14"/>
      <c r="R25" s="14"/>
      <c r="S25" s="14"/>
    </row>
    <row r="26" spans="1:19" s="64" customFormat="1" ht="47.4" thickBot="1" x14ac:dyDescent="0.35">
      <c r="A26" s="93" t="s">
        <v>162</v>
      </c>
      <c r="B26" s="82" t="s">
        <v>143</v>
      </c>
      <c r="C26" s="82" t="s">
        <v>160</v>
      </c>
      <c r="D26" s="82" t="s">
        <v>44</v>
      </c>
      <c r="E26" s="94">
        <v>1</v>
      </c>
      <c r="F26" s="138"/>
      <c r="G26" s="136">
        <v>515000</v>
      </c>
      <c r="H26" s="147">
        <f>375000/G26</f>
        <v>0.72815533980582525</v>
      </c>
      <c r="I26" s="149">
        <f>100%-H26</f>
        <v>0.27184466019417475</v>
      </c>
      <c r="J26" s="91">
        <v>3</v>
      </c>
      <c r="K26" s="24" t="s">
        <v>3</v>
      </c>
      <c r="L26" s="154">
        <v>43160</v>
      </c>
      <c r="M26" s="24"/>
      <c r="N26" s="24"/>
      <c r="O26" s="82"/>
      <c r="P26" s="82" t="s">
        <v>1</v>
      </c>
      <c r="Q26" s="14"/>
      <c r="R26" s="14"/>
      <c r="S26" s="14"/>
    </row>
    <row r="27" spans="1:19" ht="16.2" thickBot="1" x14ac:dyDescent="0.35">
      <c r="A27" s="18"/>
      <c r="B27" s="27"/>
      <c r="C27" s="27"/>
      <c r="D27" s="27"/>
      <c r="E27" s="27"/>
      <c r="F27" s="142" t="s">
        <v>315</v>
      </c>
      <c r="G27" s="143">
        <f>SUM(G17:G26)</f>
        <v>64156475.890000001</v>
      </c>
      <c r="H27" s="29"/>
      <c r="I27" s="29"/>
      <c r="J27" s="27"/>
      <c r="K27" s="27"/>
      <c r="L27" s="27"/>
      <c r="M27" s="27"/>
      <c r="N27" s="27"/>
      <c r="O27" s="27"/>
      <c r="P27" s="27"/>
    </row>
    <row r="28" spans="1:19" x14ac:dyDescent="0.3">
      <c r="A28" s="18"/>
      <c r="C28" s="18"/>
      <c r="G28" s="12"/>
      <c r="H28" s="13"/>
      <c r="J28" s="10"/>
      <c r="Q28" s="14"/>
      <c r="R28" s="14"/>
      <c r="S28" s="14"/>
    </row>
    <row r="29" spans="1:19" ht="15" customHeight="1" x14ac:dyDescent="0.3">
      <c r="A29" s="89">
        <v>2</v>
      </c>
      <c r="B29" s="240" t="s">
        <v>9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2"/>
      <c r="Q29" s="14"/>
      <c r="R29" s="14"/>
      <c r="S29" s="14"/>
    </row>
    <row r="30" spans="1:19" ht="51.75" customHeight="1" x14ac:dyDescent="0.3">
      <c r="A30" s="196" t="s">
        <v>152</v>
      </c>
      <c r="B30" s="196" t="s">
        <v>60</v>
      </c>
      <c r="C30" s="196" t="s">
        <v>30</v>
      </c>
      <c r="D30" s="196" t="s">
        <v>89</v>
      </c>
      <c r="E30" s="196" t="s">
        <v>52</v>
      </c>
      <c r="F30" s="197" t="s">
        <v>54</v>
      </c>
      <c r="G30" s="216" t="s">
        <v>7</v>
      </c>
      <c r="H30" s="216"/>
      <c r="I30" s="216"/>
      <c r="J30" s="196" t="s">
        <v>63</v>
      </c>
      <c r="K30" s="196" t="s">
        <v>59</v>
      </c>
      <c r="L30" s="196" t="s">
        <v>31</v>
      </c>
      <c r="M30" s="196"/>
      <c r="N30" s="196" t="s">
        <v>87</v>
      </c>
      <c r="O30" s="196" t="s">
        <v>58</v>
      </c>
      <c r="P30" s="196" t="s">
        <v>20</v>
      </c>
      <c r="Q30" s="14"/>
      <c r="R30" s="14"/>
      <c r="S30" s="14"/>
    </row>
    <row r="31" spans="1:19" ht="46.8" x14ac:dyDescent="0.3">
      <c r="A31" s="196"/>
      <c r="B31" s="196"/>
      <c r="C31" s="196"/>
      <c r="D31" s="196"/>
      <c r="E31" s="196"/>
      <c r="F31" s="205"/>
      <c r="G31" s="88" t="s">
        <v>289</v>
      </c>
      <c r="H31" s="85" t="s">
        <v>56</v>
      </c>
      <c r="I31" s="85" t="s">
        <v>55</v>
      </c>
      <c r="J31" s="196"/>
      <c r="K31" s="196"/>
      <c r="L31" s="84" t="s">
        <v>36</v>
      </c>
      <c r="M31" s="84" t="s">
        <v>8</v>
      </c>
      <c r="N31" s="196"/>
      <c r="O31" s="196"/>
      <c r="P31" s="196"/>
      <c r="Q31" s="99"/>
      <c r="R31" s="99"/>
      <c r="S31" s="14"/>
    </row>
    <row r="32" spans="1:19" ht="31.2" x14ac:dyDescent="0.3">
      <c r="A32" s="108" t="s">
        <v>199</v>
      </c>
      <c r="B32" s="24" t="s">
        <v>143</v>
      </c>
      <c r="C32" s="24" t="s">
        <v>287</v>
      </c>
      <c r="D32" s="24" t="s">
        <v>42</v>
      </c>
      <c r="E32" s="24"/>
      <c r="F32" s="24"/>
      <c r="G32" s="95">
        <v>2213531.25</v>
      </c>
      <c r="H32" s="149">
        <v>1</v>
      </c>
      <c r="I32" s="149">
        <v>0</v>
      </c>
      <c r="J32" s="91">
        <v>1</v>
      </c>
      <c r="K32" s="24" t="s">
        <v>4</v>
      </c>
      <c r="L32" s="154">
        <v>43344</v>
      </c>
      <c r="M32" s="24"/>
      <c r="N32" s="24" t="s">
        <v>83</v>
      </c>
      <c r="O32" s="24"/>
      <c r="P32" s="24" t="s">
        <v>1</v>
      </c>
      <c r="Q32" s="99"/>
      <c r="R32" s="99"/>
      <c r="S32" s="14"/>
    </row>
    <row r="33" spans="1:19" s="64" customFormat="1" ht="46.8" x14ac:dyDescent="0.3">
      <c r="A33" s="93" t="s">
        <v>183</v>
      </c>
      <c r="B33" s="82" t="s">
        <v>143</v>
      </c>
      <c r="C33" s="82" t="s">
        <v>184</v>
      </c>
      <c r="D33" s="82" t="s">
        <v>42</v>
      </c>
      <c r="E33" s="82"/>
      <c r="F33" s="82"/>
      <c r="G33" s="95">
        <v>400000</v>
      </c>
      <c r="H33" s="147">
        <v>1</v>
      </c>
      <c r="I33" s="149">
        <v>0</v>
      </c>
      <c r="J33" s="91">
        <v>1</v>
      </c>
      <c r="K33" s="24" t="s">
        <v>4</v>
      </c>
      <c r="L33" s="154">
        <v>43101</v>
      </c>
      <c r="M33" s="24"/>
      <c r="N33" s="24" t="s">
        <v>83</v>
      </c>
      <c r="O33" s="24"/>
      <c r="P33" s="82" t="s">
        <v>1</v>
      </c>
      <c r="Q33" s="99"/>
      <c r="R33" s="99"/>
      <c r="S33" s="14"/>
    </row>
    <row r="34" spans="1:19" s="64" customFormat="1" ht="46.8" x14ac:dyDescent="0.3">
      <c r="A34" s="93" t="s">
        <v>214</v>
      </c>
      <c r="B34" s="82" t="s">
        <v>143</v>
      </c>
      <c r="C34" s="82" t="s">
        <v>215</v>
      </c>
      <c r="D34" s="82" t="s">
        <v>42</v>
      </c>
      <c r="E34" s="82"/>
      <c r="F34" s="82"/>
      <c r="G34" s="95">
        <v>550000</v>
      </c>
      <c r="H34" s="147">
        <v>1</v>
      </c>
      <c r="I34" s="149">
        <v>0</v>
      </c>
      <c r="J34" s="91">
        <v>1</v>
      </c>
      <c r="K34" s="24" t="s">
        <v>4</v>
      </c>
      <c r="L34" s="154">
        <v>43101</v>
      </c>
      <c r="M34" s="24"/>
      <c r="N34" s="24" t="s">
        <v>83</v>
      </c>
      <c r="O34" s="24"/>
      <c r="P34" s="82" t="s">
        <v>1</v>
      </c>
      <c r="Q34" s="99"/>
      <c r="R34" s="99"/>
      <c r="S34" s="14"/>
    </row>
    <row r="35" spans="1:19" s="64" customFormat="1" ht="62.4" x14ac:dyDescent="0.3">
      <c r="A35" s="87" t="s">
        <v>185</v>
      </c>
      <c r="B35" s="24" t="s">
        <v>143</v>
      </c>
      <c r="C35" s="24" t="s">
        <v>240</v>
      </c>
      <c r="D35" s="24" t="s">
        <v>42</v>
      </c>
      <c r="E35" s="24"/>
      <c r="F35" s="24"/>
      <c r="G35" s="25">
        <v>300000</v>
      </c>
      <c r="H35" s="149">
        <v>0</v>
      </c>
      <c r="I35" s="149">
        <v>1</v>
      </c>
      <c r="J35" s="91">
        <v>3</v>
      </c>
      <c r="K35" s="24" t="s">
        <v>4</v>
      </c>
      <c r="L35" s="24" t="s">
        <v>321</v>
      </c>
      <c r="M35" s="24"/>
      <c r="N35" s="24" t="s">
        <v>145</v>
      </c>
      <c r="O35" s="24"/>
      <c r="P35" s="24" t="s">
        <v>1</v>
      </c>
      <c r="Q35" s="99"/>
      <c r="R35" s="99"/>
      <c r="S35" s="14"/>
    </row>
    <row r="36" spans="1:19" s="64" customFormat="1" ht="31.2" x14ac:dyDescent="0.3">
      <c r="A36" s="87" t="s">
        <v>161</v>
      </c>
      <c r="B36" s="24" t="s">
        <v>143</v>
      </c>
      <c r="C36" s="24" t="s">
        <v>186</v>
      </c>
      <c r="D36" s="24" t="s">
        <v>42</v>
      </c>
      <c r="E36" s="24"/>
      <c r="F36" s="24"/>
      <c r="G36" s="25">
        <v>10000</v>
      </c>
      <c r="H36" s="149">
        <v>0</v>
      </c>
      <c r="I36" s="149">
        <v>1</v>
      </c>
      <c r="J36" s="91">
        <v>3</v>
      </c>
      <c r="K36" s="24" t="s">
        <v>4</v>
      </c>
      <c r="L36" s="24" t="s">
        <v>321</v>
      </c>
      <c r="M36" s="24"/>
      <c r="N36" s="24" t="s">
        <v>187</v>
      </c>
      <c r="O36" s="24"/>
      <c r="P36" s="24" t="s">
        <v>1</v>
      </c>
      <c r="Q36" s="99"/>
      <c r="R36" s="99"/>
      <c r="S36" s="14"/>
    </row>
    <row r="37" spans="1:19" s="64" customFormat="1" ht="31.8" thickBot="1" x14ac:dyDescent="0.35">
      <c r="A37" s="87" t="s">
        <v>188</v>
      </c>
      <c r="B37" s="24" t="s">
        <v>147</v>
      </c>
      <c r="C37" s="24" t="s">
        <v>295</v>
      </c>
      <c r="D37" s="24" t="s">
        <v>42</v>
      </c>
      <c r="E37" s="24"/>
      <c r="F37" s="140"/>
      <c r="G37" s="141">
        <v>1350000</v>
      </c>
      <c r="H37" s="149">
        <v>0</v>
      </c>
      <c r="I37" s="149">
        <v>1</v>
      </c>
      <c r="J37" s="91">
        <v>4</v>
      </c>
      <c r="K37" s="24" t="s">
        <v>4</v>
      </c>
      <c r="L37" s="24" t="s">
        <v>321</v>
      </c>
      <c r="M37" s="24"/>
      <c r="N37" s="24" t="s">
        <v>145</v>
      </c>
      <c r="O37" s="24"/>
      <c r="P37" s="24" t="s">
        <v>1</v>
      </c>
      <c r="Q37" s="99"/>
      <c r="R37" s="99"/>
      <c r="S37" s="14"/>
    </row>
    <row r="38" spans="1:19" ht="16.2" thickBot="1" x14ac:dyDescent="0.35">
      <c r="A38" s="18"/>
      <c r="B38" s="27"/>
      <c r="C38" s="27"/>
      <c r="D38" s="27"/>
      <c r="E38" s="27"/>
      <c r="F38" s="142" t="s">
        <v>315</v>
      </c>
      <c r="G38" s="143">
        <f>SUM(G32:G37)</f>
        <v>4823531.25</v>
      </c>
      <c r="H38" s="29"/>
      <c r="I38" s="29"/>
      <c r="J38" s="29"/>
      <c r="K38" s="27"/>
      <c r="L38" s="27"/>
      <c r="M38" s="27"/>
      <c r="N38" s="27"/>
      <c r="O38" s="27"/>
      <c r="P38" s="27"/>
      <c r="Q38" s="18"/>
      <c r="R38" s="18"/>
    </row>
    <row r="39" spans="1:19" ht="15.75" customHeight="1" x14ac:dyDescent="0.3">
      <c r="A39" s="18"/>
      <c r="G39" s="12"/>
      <c r="H39" s="13"/>
      <c r="J39" s="10"/>
      <c r="Q39" s="18"/>
      <c r="R39" s="18"/>
    </row>
    <row r="40" spans="1:19" ht="15" customHeight="1" x14ac:dyDescent="0.3">
      <c r="A40" s="86">
        <v>3</v>
      </c>
      <c r="B40" s="237" t="s">
        <v>10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9"/>
      <c r="Q40" s="18"/>
      <c r="R40" s="18"/>
    </row>
    <row r="41" spans="1:19" ht="47.4" customHeight="1" x14ac:dyDescent="0.3">
      <c r="A41" s="196" t="s">
        <v>152</v>
      </c>
      <c r="B41" s="196" t="s">
        <v>60</v>
      </c>
      <c r="C41" s="196" t="s">
        <v>30</v>
      </c>
      <c r="D41" s="196" t="s">
        <v>89</v>
      </c>
      <c r="E41" s="196" t="s">
        <v>52</v>
      </c>
      <c r="F41" s="197" t="s">
        <v>54</v>
      </c>
      <c r="G41" s="216" t="s">
        <v>7</v>
      </c>
      <c r="H41" s="216"/>
      <c r="I41" s="216"/>
      <c r="J41" s="196" t="s">
        <v>63</v>
      </c>
      <c r="K41" s="196" t="s">
        <v>59</v>
      </c>
      <c r="L41" s="196" t="s">
        <v>31</v>
      </c>
      <c r="M41" s="196"/>
      <c r="N41" s="196" t="s">
        <v>87</v>
      </c>
      <c r="O41" s="196" t="s">
        <v>58</v>
      </c>
      <c r="P41" s="196" t="s">
        <v>20</v>
      </c>
      <c r="Q41" s="18"/>
      <c r="R41" s="18"/>
    </row>
    <row r="42" spans="1:19" ht="63" customHeight="1" x14ac:dyDescent="0.3">
      <c r="A42" s="196"/>
      <c r="B42" s="196"/>
      <c r="C42" s="196"/>
      <c r="D42" s="196"/>
      <c r="E42" s="196"/>
      <c r="F42" s="205"/>
      <c r="G42" s="88" t="s">
        <v>289</v>
      </c>
      <c r="H42" s="85" t="s">
        <v>56</v>
      </c>
      <c r="I42" s="85" t="s">
        <v>55</v>
      </c>
      <c r="J42" s="196"/>
      <c r="K42" s="196"/>
      <c r="L42" s="84" t="s">
        <v>36</v>
      </c>
      <c r="M42" s="84" t="s">
        <v>8</v>
      </c>
      <c r="N42" s="196"/>
      <c r="O42" s="196"/>
      <c r="P42" s="196"/>
      <c r="Q42" s="18"/>
      <c r="R42" s="18"/>
    </row>
    <row r="43" spans="1:19" s="64" customFormat="1" ht="31.2" x14ac:dyDescent="0.3">
      <c r="A43" s="93" t="s">
        <v>217</v>
      </c>
      <c r="B43" s="82" t="s">
        <v>143</v>
      </c>
      <c r="C43" s="82" t="s">
        <v>218</v>
      </c>
      <c r="D43" s="82" t="s">
        <v>42</v>
      </c>
      <c r="E43" s="82"/>
      <c r="F43" s="82"/>
      <c r="G43" s="95">
        <v>1000000.46</v>
      </c>
      <c r="H43" s="147">
        <v>0</v>
      </c>
      <c r="I43" s="149">
        <v>1</v>
      </c>
      <c r="J43" s="91">
        <v>1</v>
      </c>
      <c r="K43" s="24" t="s">
        <v>4</v>
      </c>
      <c r="L43" s="152" t="s">
        <v>321</v>
      </c>
      <c r="M43" s="24"/>
      <c r="N43" s="24"/>
      <c r="O43" s="82"/>
      <c r="P43" s="82" t="s">
        <v>1</v>
      </c>
      <c r="Q43" s="102"/>
      <c r="R43" s="18"/>
    </row>
    <row r="44" spans="1:19" s="64" customFormat="1" ht="31.2" x14ac:dyDescent="0.3">
      <c r="A44" s="93" t="s">
        <v>235</v>
      </c>
      <c r="B44" s="82" t="s">
        <v>143</v>
      </c>
      <c r="C44" s="82" t="s">
        <v>296</v>
      </c>
      <c r="D44" s="82" t="s">
        <v>44</v>
      </c>
      <c r="E44" s="82"/>
      <c r="F44" s="82"/>
      <c r="G44" s="95">
        <v>4700000</v>
      </c>
      <c r="H44" s="147">
        <f>1400000/G44</f>
        <v>0.2978723404255319</v>
      </c>
      <c r="I44" s="149">
        <f>100%-H44</f>
        <v>0.7021276595744681</v>
      </c>
      <c r="J44" s="91">
        <v>2</v>
      </c>
      <c r="K44" s="24" t="s">
        <v>3</v>
      </c>
      <c r="L44" s="152"/>
      <c r="M44" s="24"/>
      <c r="N44" s="153"/>
      <c r="O44" s="82"/>
      <c r="P44" s="82" t="s">
        <v>1</v>
      </c>
      <c r="Q44" s="102"/>
      <c r="R44" s="18"/>
    </row>
    <row r="45" spans="1:19" s="64" customFormat="1" ht="46.8" x14ac:dyDescent="0.3">
      <c r="A45" s="93" t="s">
        <v>236</v>
      </c>
      <c r="B45" s="82" t="s">
        <v>143</v>
      </c>
      <c r="C45" s="82" t="s">
        <v>297</v>
      </c>
      <c r="D45" s="82" t="s">
        <v>44</v>
      </c>
      <c r="E45" s="82"/>
      <c r="F45" s="82"/>
      <c r="G45" s="95">
        <v>300000</v>
      </c>
      <c r="H45" s="147">
        <v>1</v>
      </c>
      <c r="I45" s="149">
        <v>0</v>
      </c>
      <c r="J45" s="91">
        <v>2</v>
      </c>
      <c r="K45" s="24" t="s">
        <v>3</v>
      </c>
      <c r="L45" s="154">
        <v>43101</v>
      </c>
      <c r="M45" s="24"/>
      <c r="N45" s="24"/>
      <c r="O45" s="82"/>
      <c r="P45" s="82" t="s">
        <v>1</v>
      </c>
      <c r="Q45" s="102"/>
      <c r="R45" s="18"/>
    </row>
    <row r="46" spans="1:19" s="64" customFormat="1" ht="31.2" x14ac:dyDescent="0.3">
      <c r="A46" s="93" t="s">
        <v>244</v>
      </c>
      <c r="B46" s="82" t="s">
        <v>143</v>
      </c>
      <c r="C46" s="82" t="s">
        <v>299</v>
      </c>
      <c r="D46" s="82" t="s">
        <v>42</v>
      </c>
      <c r="E46" s="82"/>
      <c r="F46" s="82"/>
      <c r="G46" s="95">
        <v>65000</v>
      </c>
      <c r="H46" s="147">
        <v>1</v>
      </c>
      <c r="I46" s="149">
        <v>0</v>
      </c>
      <c r="J46" s="91">
        <v>2</v>
      </c>
      <c r="K46" s="24" t="s">
        <v>4</v>
      </c>
      <c r="L46" s="152" t="s">
        <v>321</v>
      </c>
      <c r="M46" s="24"/>
      <c r="N46" s="24" t="s">
        <v>83</v>
      </c>
      <c r="O46" s="82"/>
      <c r="P46" s="82" t="s">
        <v>1</v>
      </c>
      <c r="Q46" s="102"/>
      <c r="R46" s="18"/>
    </row>
    <row r="47" spans="1:19" s="64" customFormat="1" ht="62.4" x14ac:dyDescent="0.3">
      <c r="A47" s="93" t="s">
        <v>260</v>
      </c>
      <c r="B47" s="82" t="s">
        <v>143</v>
      </c>
      <c r="C47" s="82" t="s">
        <v>300</v>
      </c>
      <c r="D47" s="82" t="s">
        <v>42</v>
      </c>
      <c r="E47" s="82"/>
      <c r="F47" s="82"/>
      <c r="G47" s="95">
        <v>680000</v>
      </c>
      <c r="H47" s="147">
        <v>0</v>
      </c>
      <c r="I47" s="149">
        <v>1</v>
      </c>
      <c r="J47" s="91">
        <v>4</v>
      </c>
      <c r="K47" s="24" t="s">
        <v>4</v>
      </c>
      <c r="L47" s="152" t="s">
        <v>321</v>
      </c>
      <c r="M47" s="24"/>
      <c r="N47" s="24"/>
      <c r="O47" s="82"/>
      <c r="P47" s="82" t="s">
        <v>1</v>
      </c>
      <c r="Q47" s="102"/>
      <c r="R47" s="103"/>
    </row>
    <row r="48" spans="1:19" s="64" customFormat="1" ht="31.2" x14ac:dyDescent="0.3">
      <c r="A48" s="93" t="s">
        <v>268</v>
      </c>
      <c r="B48" s="82" t="s">
        <v>143</v>
      </c>
      <c r="C48" s="82" t="s">
        <v>269</v>
      </c>
      <c r="D48" s="82" t="s">
        <v>42</v>
      </c>
      <c r="E48" s="82"/>
      <c r="F48" s="82"/>
      <c r="G48" s="95">
        <v>66466</v>
      </c>
      <c r="H48" s="147">
        <v>0</v>
      </c>
      <c r="I48" s="149">
        <v>1</v>
      </c>
      <c r="J48" s="91">
        <v>5</v>
      </c>
      <c r="K48" s="24" t="s">
        <v>4</v>
      </c>
      <c r="L48" s="152" t="s">
        <v>321</v>
      </c>
      <c r="M48" s="24"/>
      <c r="N48" s="24" t="s">
        <v>187</v>
      </c>
      <c r="O48" s="82"/>
      <c r="P48" s="82" t="s">
        <v>1</v>
      </c>
      <c r="Q48" s="102"/>
      <c r="R48" s="103"/>
    </row>
    <row r="49" spans="1:18" s="64" customFormat="1" ht="31.2" x14ac:dyDescent="0.3">
      <c r="A49" s="93" t="s">
        <v>270</v>
      </c>
      <c r="B49" s="82" t="s">
        <v>143</v>
      </c>
      <c r="C49" s="82" t="s">
        <v>286</v>
      </c>
      <c r="D49" s="82" t="s">
        <v>45</v>
      </c>
      <c r="E49" s="82"/>
      <c r="F49" s="82"/>
      <c r="G49" s="95">
        <v>200000</v>
      </c>
      <c r="H49" s="147">
        <v>1</v>
      </c>
      <c r="I49" s="149">
        <v>0</v>
      </c>
      <c r="J49" s="91">
        <v>5</v>
      </c>
      <c r="K49" s="24" t="s">
        <v>2</v>
      </c>
      <c r="L49" s="154">
        <v>42948</v>
      </c>
      <c r="M49" s="24"/>
      <c r="N49" s="24" t="s">
        <v>322</v>
      </c>
      <c r="O49" s="82"/>
      <c r="P49" s="82" t="s">
        <v>1</v>
      </c>
      <c r="Q49" s="102"/>
      <c r="R49" s="103"/>
    </row>
    <row r="50" spans="1:18" s="64" customFormat="1" x14ac:dyDescent="0.3">
      <c r="A50" s="93"/>
      <c r="B50" s="82"/>
      <c r="C50" s="82"/>
      <c r="D50" s="82"/>
      <c r="E50" s="82"/>
      <c r="F50" s="82"/>
      <c r="G50" s="95"/>
      <c r="H50" s="148"/>
      <c r="I50" s="155"/>
      <c r="J50" s="91"/>
      <c r="K50" s="24"/>
      <c r="L50" s="152"/>
      <c r="M50" s="24"/>
      <c r="N50" s="24"/>
      <c r="O50" s="82"/>
      <c r="P50" s="82" t="s">
        <v>1</v>
      </c>
      <c r="Q50" s="102"/>
      <c r="R50" s="18"/>
    </row>
    <row r="51" spans="1:18" ht="16.2" thickBot="1" x14ac:dyDescent="0.35">
      <c r="A51" s="93"/>
      <c r="B51" s="82"/>
      <c r="C51" s="82"/>
      <c r="D51" s="82"/>
      <c r="E51" s="82"/>
      <c r="F51" s="138"/>
      <c r="G51" s="136"/>
      <c r="H51" s="148"/>
      <c r="I51" s="155"/>
      <c r="J51" s="91"/>
      <c r="K51" s="24"/>
      <c r="L51" s="152"/>
      <c r="M51" s="24"/>
      <c r="N51" s="24"/>
      <c r="O51" s="82"/>
      <c r="P51" s="82" t="s">
        <v>1</v>
      </c>
      <c r="Q51" s="102"/>
      <c r="R51" s="18"/>
    </row>
    <row r="52" spans="1:18" ht="16.2" thickBot="1" x14ac:dyDescent="0.35">
      <c r="A52" s="18"/>
      <c r="B52" s="27"/>
      <c r="C52" s="27"/>
      <c r="D52" s="27"/>
      <c r="E52" s="27"/>
      <c r="F52" s="139" t="s">
        <v>315</v>
      </c>
      <c r="G52" s="137">
        <f>SUM(G43:G51)</f>
        <v>7011466.46</v>
      </c>
      <c r="H52" s="29"/>
      <c r="I52" s="29"/>
      <c r="J52" s="27"/>
      <c r="K52" s="27"/>
      <c r="L52" s="27"/>
      <c r="M52" s="27"/>
      <c r="N52" s="27"/>
      <c r="O52" s="27"/>
      <c r="P52" s="27"/>
      <c r="Q52" s="102"/>
      <c r="R52" s="18"/>
    </row>
    <row r="53" spans="1:18" ht="15.75" customHeight="1" x14ac:dyDescent="0.3">
      <c r="A53" s="18"/>
      <c r="G53" s="12"/>
      <c r="H53" s="13"/>
      <c r="J53" s="10"/>
      <c r="Q53" s="102"/>
      <c r="R53" s="18"/>
    </row>
    <row r="54" spans="1:18" ht="15" customHeight="1" x14ac:dyDescent="0.3">
      <c r="A54" s="86">
        <v>4</v>
      </c>
      <c r="B54" s="237" t="s">
        <v>11</v>
      </c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9"/>
      <c r="Q54" s="102"/>
      <c r="R54" s="18"/>
    </row>
    <row r="55" spans="1:18" ht="15.75" customHeight="1" x14ac:dyDescent="0.3">
      <c r="A55" s="196" t="s">
        <v>152</v>
      </c>
      <c r="B55" s="196" t="s">
        <v>60</v>
      </c>
      <c r="C55" s="196" t="s">
        <v>30</v>
      </c>
      <c r="D55" s="196" t="s">
        <v>89</v>
      </c>
      <c r="E55" s="201" t="s">
        <v>54</v>
      </c>
      <c r="F55" s="243"/>
      <c r="G55" s="216" t="s">
        <v>7</v>
      </c>
      <c r="H55" s="216"/>
      <c r="I55" s="216"/>
      <c r="J55" s="196" t="s">
        <v>63</v>
      </c>
      <c r="K55" s="196" t="s">
        <v>59</v>
      </c>
      <c r="L55" s="196" t="s">
        <v>31</v>
      </c>
      <c r="M55" s="196"/>
      <c r="N55" s="196" t="s">
        <v>87</v>
      </c>
      <c r="O55" s="196" t="s">
        <v>58</v>
      </c>
      <c r="P55" s="196" t="s">
        <v>20</v>
      </c>
      <c r="Q55" s="102"/>
      <c r="R55" s="18"/>
    </row>
    <row r="56" spans="1:18" ht="47.25" customHeight="1" x14ac:dyDescent="0.3">
      <c r="A56" s="196"/>
      <c r="B56" s="196"/>
      <c r="C56" s="196"/>
      <c r="D56" s="196"/>
      <c r="E56" s="244"/>
      <c r="F56" s="245"/>
      <c r="G56" s="88" t="s">
        <v>288</v>
      </c>
      <c r="H56" s="88" t="s">
        <v>56</v>
      </c>
      <c r="I56" s="85" t="s">
        <v>55</v>
      </c>
      <c r="J56" s="196"/>
      <c r="K56" s="196"/>
      <c r="L56" s="84" t="s">
        <v>24</v>
      </c>
      <c r="M56" s="84" t="s">
        <v>8</v>
      </c>
      <c r="N56" s="196"/>
      <c r="O56" s="196"/>
      <c r="P56" s="196"/>
      <c r="Q56" s="102"/>
      <c r="R56" s="18"/>
    </row>
    <row r="57" spans="1:18" ht="31.2" x14ac:dyDescent="0.3">
      <c r="A57" s="127" t="s">
        <v>189</v>
      </c>
      <c r="B57" s="82" t="s">
        <v>196</v>
      </c>
      <c r="C57" s="82" t="s">
        <v>192</v>
      </c>
      <c r="D57" s="82" t="s">
        <v>42</v>
      </c>
      <c r="E57" s="210" t="s">
        <v>191</v>
      </c>
      <c r="F57" s="210"/>
      <c r="G57" s="95">
        <v>198944.49</v>
      </c>
      <c r="H57" s="150">
        <v>0</v>
      </c>
      <c r="I57" s="149">
        <v>1</v>
      </c>
      <c r="J57" s="156">
        <v>1</v>
      </c>
      <c r="K57" s="24" t="s">
        <v>4</v>
      </c>
      <c r="L57" s="152" t="s">
        <v>321</v>
      </c>
      <c r="M57" s="80">
        <v>41591</v>
      </c>
      <c r="N57" s="82" t="s">
        <v>197</v>
      </c>
      <c r="O57" s="82"/>
      <c r="P57" s="82" t="s">
        <v>22</v>
      </c>
      <c r="Q57" s="102"/>
      <c r="R57" s="18"/>
    </row>
    <row r="58" spans="1:18" ht="46.8" x14ac:dyDescent="0.3">
      <c r="A58" s="93" t="s">
        <v>189</v>
      </c>
      <c r="B58" s="82" t="s">
        <v>143</v>
      </c>
      <c r="C58" s="82" t="s">
        <v>193</v>
      </c>
      <c r="D58" s="82" t="s">
        <v>42</v>
      </c>
      <c r="E58" s="210" t="s">
        <v>144</v>
      </c>
      <c r="F58" s="210"/>
      <c r="G58" s="95">
        <f>300000-G57</f>
        <v>101055.51000000001</v>
      </c>
      <c r="H58" s="150">
        <v>0</v>
      </c>
      <c r="I58" s="149">
        <v>1</v>
      </c>
      <c r="J58" s="156">
        <v>1</v>
      </c>
      <c r="K58" s="24" t="s">
        <v>4</v>
      </c>
      <c r="L58" s="152" t="s">
        <v>321</v>
      </c>
      <c r="M58" s="80">
        <v>42540</v>
      </c>
      <c r="N58" s="82" t="s">
        <v>198</v>
      </c>
      <c r="O58" s="82"/>
      <c r="P58" s="82" t="s">
        <v>22</v>
      </c>
      <c r="Q58" s="126"/>
      <c r="R58" s="18"/>
    </row>
    <row r="59" spans="1:18" ht="31.2" x14ac:dyDescent="0.3">
      <c r="A59" s="93" t="s">
        <v>190</v>
      </c>
      <c r="B59" s="82" t="s">
        <v>196</v>
      </c>
      <c r="C59" s="82" t="s">
        <v>194</v>
      </c>
      <c r="D59" s="82" t="s">
        <v>42</v>
      </c>
      <c r="E59" s="210" t="s">
        <v>191</v>
      </c>
      <c r="F59" s="210"/>
      <c r="G59" s="97">
        <v>33197.64</v>
      </c>
      <c r="H59" s="150">
        <v>0</v>
      </c>
      <c r="I59" s="149">
        <v>1</v>
      </c>
      <c r="J59" s="156">
        <v>1</v>
      </c>
      <c r="K59" s="24" t="s">
        <v>4</v>
      </c>
      <c r="L59" s="152" t="s">
        <v>321</v>
      </c>
      <c r="M59" s="80">
        <v>41591</v>
      </c>
      <c r="N59" s="82" t="s">
        <v>197</v>
      </c>
      <c r="O59" s="82"/>
      <c r="P59" s="82" t="s">
        <v>22</v>
      </c>
      <c r="Q59" s="102"/>
      <c r="R59" s="18"/>
    </row>
    <row r="60" spans="1:18" s="64" customFormat="1" ht="31.2" x14ac:dyDescent="0.3">
      <c r="A60" s="93" t="s">
        <v>190</v>
      </c>
      <c r="B60" s="82" t="s">
        <v>143</v>
      </c>
      <c r="C60" s="82" t="s">
        <v>195</v>
      </c>
      <c r="D60" s="82" t="s">
        <v>42</v>
      </c>
      <c r="E60" s="210" t="s">
        <v>144</v>
      </c>
      <c r="F60" s="210"/>
      <c r="G60" s="97">
        <f>215437.02-G59</f>
        <v>182239.38</v>
      </c>
      <c r="H60" s="150">
        <v>0</v>
      </c>
      <c r="I60" s="149">
        <v>1</v>
      </c>
      <c r="J60" s="156">
        <v>1</v>
      </c>
      <c r="K60" s="24" t="s">
        <v>4</v>
      </c>
      <c r="L60" s="152" t="s">
        <v>321</v>
      </c>
      <c r="M60" s="80">
        <v>42540</v>
      </c>
      <c r="N60" s="82" t="s">
        <v>198</v>
      </c>
      <c r="O60" s="82"/>
      <c r="P60" s="82" t="s">
        <v>22</v>
      </c>
      <c r="Q60" s="102"/>
      <c r="R60" s="18"/>
    </row>
    <row r="61" spans="1:18" s="64" customFormat="1" ht="31.2" x14ac:dyDescent="0.3">
      <c r="A61" s="93" t="s">
        <v>200</v>
      </c>
      <c r="B61" s="82" t="s">
        <v>143</v>
      </c>
      <c r="C61" s="82" t="s">
        <v>284</v>
      </c>
      <c r="D61" s="82" t="s">
        <v>94</v>
      </c>
      <c r="E61" s="210"/>
      <c r="F61" s="210"/>
      <c r="G61" s="97">
        <v>100000</v>
      </c>
      <c r="H61" s="150">
        <v>1</v>
      </c>
      <c r="I61" s="149">
        <v>0</v>
      </c>
      <c r="J61" s="156">
        <v>1</v>
      </c>
      <c r="K61" s="24" t="s">
        <v>2</v>
      </c>
      <c r="L61" s="152"/>
      <c r="M61" s="24"/>
      <c r="N61" s="82"/>
      <c r="O61" s="82"/>
      <c r="P61" s="82" t="s">
        <v>1</v>
      </c>
      <c r="Q61" s="102"/>
      <c r="R61" s="18"/>
    </row>
    <row r="62" spans="1:18" s="64" customFormat="1" ht="46.8" x14ac:dyDescent="0.3">
      <c r="A62" s="93" t="s">
        <v>202</v>
      </c>
      <c r="B62" s="82" t="s">
        <v>143</v>
      </c>
      <c r="C62" s="82" t="s">
        <v>201</v>
      </c>
      <c r="D62" s="82" t="s">
        <v>49</v>
      </c>
      <c r="E62" s="210"/>
      <c r="F62" s="210"/>
      <c r="G62" s="97">
        <v>300000</v>
      </c>
      <c r="H62" s="150">
        <v>1</v>
      </c>
      <c r="I62" s="149">
        <v>0</v>
      </c>
      <c r="J62" s="156">
        <v>1</v>
      </c>
      <c r="K62" s="24" t="s">
        <v>3</v>
      </c>
      <c r="L62" s="154">
        <v>43009</v>
      </c>
      <c r="M62" s="24"/>
      <c r="N62" s="82"/>
      <c r="O62" s="82"/>
      <c r="P62" s="82" t="s">
        <v>1</v>
      </c>
      <c r="Q62" s="102"/>
      <c r="R62" s="18"/>
    </row>
    <row r="63" spans="1:18" s="64" customFormat="1" ht="31.2" x14ac:dyDescent="0.3">
      <c r="A63" s="93" t="s">
        <v>203</v>
      </c>
      <c r="B63" s="82" t="s">
        <v>143</v>
      </c>
      <c r="C63" s="82" t="s">
        <v>204</v>
      </c>
      <c r="D63" s="82" t="s">
        <v>49</v>
      </c>
      <c r="E63" s="210"/>
      <c r="F63" s="210"/>
      <c r="G63" s="97">
        <v>2913531.25</v>
      </c>
      <c r="H63" s="150">
        <v>1</v>
      </c>
      <c r="I63" s="149">
        <v>0</v>
      </c>
      <c r="J63" s="156">
        <v>1</v>
      </c>
      <c r="K63" s="24" t="s">
        <v>3</v>
      </c>
      <c r="L63" s="152"/>
      <c r="M63" s="24"/>
      <c r="N63" s="82"/>
      <c r="O63" s="82"/>
      <c r="P63" s="82" t="s">
        <v>1</v>
      </c>
      <c r="Q63" s="102"/>
      <c r="R63" s="18"/>
    </row>
    <row r="64" spans="1:18" s="64" customFormat="1" ht="31.2" x14ac:dyDescent="0.3">
      <c r="A64" s="93" t="s">
        <v>205</v>
      </c>
      <c r="B64" s="82" t="s">
        <v>143</v>
      </c>
      <c r="C64" s="82" t="s">
        <v>301</v>
      </c>
      <c r="D64" s="82" t="s">
        <v>42</v>
      </c>
      <c r="E64" s="210" t="s">
        <v>144</v>
      </c>
      <c r="F64" s="210"/>
      <c r="G64" s="97">
        <v>23685.34</v>
      </c>
      <c r="H64" s="150">
        <v>0</v>
      </c>
      <c r="I64" s="149">
        <v>1</v>
      </c>
      <c r="J64" s="156">
        <v>1</v>
      </c>
      <c r="K64" s="24" t="s">
        <v>4</v>
      </c>
      <c r="L64" s="152" t="s">
        <v>321</v>
      </c>
      <c r="M64" s="80">
        <v>42174</v>
      </c>
      <c r="N64" s="82" t="s">
        <v>198</v>
      </c>
      <c r="O64" s="82"/>
      <c r="P64" s="82" t="s">
        <v>92</v>
      </c>
      <c r="Q64" s="102"/>
      <c r="R64" s="18"/>
    </row>
    <row r="65" spans="1:18" s="64" customFormat="1" ht="62.4" x14ac:dyDescent="0.3">
      <c r="A65" s="93" t="s">
        <v>206</v>
      </c>
      <c r="B65" s="82" t="s">
        <v>143</v>
      </c>
      <c r="C65" s="82" t="s">
        <v>302</v>
      </c>
      <c r="D65" s="82" t="s">
        <v>42</v>
      </c>
      <c r="E65" s="210" t="s">
        <v>207</v>
      </c>
      <c r="F65" s="210"/>
      <c r="G65" s="97">
        <v>319256.88</v>
      </c>
      <c r="H65" s="150">
        <v>0</v>
      </c>
      <c r="I65" s="149">
        <v>1</v>
      </c>
      <c r="J65" s="156">
        <v>1</v>
      </c>
      <c r="K65" s="24" t="s">
        <v>4</v>
      </c>
      <c r="L65" s="152" t="s">
        <v>321</v>
      </c>
      <c r="M65" s="80">
        <v>42355</v>
      </c>
      <c r="N65" s="82" t="s">
        <v>208</v>
      </c>
      <c r="O65" s="82"/>
      <c r="P65" s="82" t="s">
        <v>92</v>
      </c>
      <c r="Q65" s="102"/>
      <c r="R65" s="18"/>
    </row>
    <row r="66" spans="1:18" s="64" customFormat="1" ht="31.2" x14ac:dyDescent="0.3">
      <c r="A66" s="93" t="s">
        <v>209</v>
      </c>
      <c r="B66" s="82" t="s">
        <v>143</v>
      </c>
      <c r="C66" s="82" t="s">
        <v>210</v>
      </c>
      <c r="D66" s="82" t="s">
        <v>42</v>
      </c>
      <c r="E66" s="210" t="s">
        <v>144</v>
      </c>
      <c r="F66" s="210"/>
      <c r="G66" s="97">
        <v>23685.34</v>
      </c>
      <c r="H66" s="151">
        <v>0</v>
      </c>
      <c r="I66" s="157">
        <v>1</v>
      </c>
      <c r="J66" s="156">
        <v>1</v>
      </c>
      <c r="K66" s="24" t="s">
        <v>4</v>
      </c>
      <c r="L66" s="152" t="s">
        <v>321</v>
      </c>
      <c r="M66" s="80">
        <v>42174</v>
      </c>
      <c r="N66" s="82" t="s">
        <v>198</v>
      </c>
      <c r="O66" s="82"/>
      <c r="P66" s="82" t="s">
        <v>92</v>
      </c>
      <c r="Q66" s="102"/>
      <c r="R66" s="18"/>
    </row>
    <row r="67" spans="1:18" s="64" customFormat="1" ht="46.8" x14ac:dyDescent="0.3">
      <c r="A67" s="93" t="s">
        <v>211</v>
      </c>
      <c r="B67" s="82" t="s">
        <v>143</v>
      </c>
      <c r="C67" s="82" t="s">
        <v>212</v>
      </c>
      <c r="D67" s="82" t="s">
        <v>42</v>
      </c>
      <c r="E67" s="210" t="s">
        <v>207</v>
      </c>
      <c r="F67" s="210"/>
      <c r="G67" s="98">
        <v>319256.88</v>
      </c>
      <c r="H67" s="151">
        <v>0</v>
      </c>
      <c r="I67" s="157">
        <v>1</v>
      </c>
      <c r="J67" s="156">
        <v>1</v>
      </c>
      <c r="K67" s="24" t="s">
        <v>4</v>
      </c>
      <c r="L67" s="152" t="s">
        <v>321</v>
      </c>
      <c r="M67" s="80">
        <v>42355</v>
      </c>
      <c r="N67" s="82" t="s">
        <v>208</v>
      </c>
      <c r="O67" s="82"/>
      <c r="P67" s="82" t="s">
        <v>92</v>
      </c>
      <c r="Q67" s="102"/>
      <c r="R67" s="18"/>
    </row>
    <row r="68" spans="1:18" s="64" customFormat="1" ht="62.4" x14ac:dyDescent="0.3">
      <c r="A68" s="93" t="s">
        <v>282</v>
      </c>
      <c r="B68" s="82" t="s">
        <v>143</v>
      </c>
      <c r="C68" s="82" t="s">
        <v>213</v>
      </c>
      <c r="D68" s="82" t="s">
        <v>42</v>
      </c>
      <c r="E68" s="210"/>
      <c r="F68" s="210"/>
      <c r="G68" s="98">
        <v>180000</v>
      </c>
      <c r="H68" s="150">
        <v>0</v>
      </c>
      <c r="I68" s="149">
        <v>1</v>
      </c>
      <c r="J68" s="156">
        <v>1</v>
      </c>
      <c r="K68" s="24" t="s">
        <v>4</v>
      </c>
      <c r="L68" s="152"/>
      <c r="M68" s="24"/>
      <c r="N68" s="82"/>
      <c r="O68" s="82"/>
      <c r="P68" s="82" t="s">
        <v>1</v>
      </c>
      <c r="Q68" s="102"/>
      <c r="R68" s="18"/>
    </row>
    <row r="69" spans="1:18" s="64" customFormat="1" ht="31.2" x14ac:dyDescent="0.3">
      <c r="A69" s="93" t="s">
        <v>219</v>
      </c>
      <c r="B69" s="82" t="s">
        <v>143</v>
      </c>
      <c r="C69" s="82" t="s">
        <v>220</v>
      </c>
      <c r="D69" s="82" t="s">
        <v>49</v>
      </c>
      <c r="E69" s="210"/>
      <c r="F69" s="210"/>
      <c r="G69" s="98">
        <v>300000</v>
      </c>
      <c r="H69" s="150">
        <v>1</v>
      </c>
      <c r="I69" s="149">
        <v>0</v>
      </c>
      <c r="J69" s="156">
        <v>1</v>
      </c>
      <c r="K69" s="24" t="s">
        <v>3</v>
      </c>
      <c r="L69" s="154">
        <v>43040</v>
      </c>
      <c r="M69" s="24"/>
      <c r="N69" s="82"/>
      <c r="O69" s="82"/>
      <c r="P69" s="82" t="s">
        <v>1</v>
      </c>
      <c r="Q69" s="102"/>
      <c r="R69" s="18"/>
    </row>
    <row r="70" spans="1:18" s="64" customFormat="1" ht="31.2" x14ac:dyDescent="0.3">
      <c r="A70" s="93" t="s">
        <v>233</v>
      </c>
      <c r="B70" s="82" t="s">
        <v>143</v>
      </c>
      <c r="C70" s="82" t="s">
        <v>234</v>
      </c>
      <c r="D70" s="82" t="s">
        <v>49</v>
      </c>
      <c r="E70" s="206"/>
      <c r="F70" s="207"/>
      <c r="G70" s="98">
        <v>300000</v>
      </c>
      <c r="H70" s="150">
        <v>1</v>
      </c>
      <c r="I70" s="149">
        <v>0</v>
      </c>
      <c r="J70" s="156">
        <v>2</v>
      </c>
      <c r="K70" s="24" t="s">
        <v>3</v>
      </c>
      <c r="L70" s="154">
        <v>43040</v>
      </c>
      <c r="M70" s="24"/>
      <c r="N70" s="82"/>
      <c r="O70" s="82"/>
      <c r="P70" s="82" t="s">
        <v>1</v>
      </c>
      <c r="Q70" s="102"/>
      <c r="R70" s="18"/>
    </row>
    <row r="71" spans="1:18" s="64" customFormat="1" ht="46.8" x14ac:dyDescent="0.3">
      <c r="A71" s="93" t="s">
        <v>237</v>
      </c>
      <c r="B71" s="82" t="s">
        <v>143</v>
      </c>
      <c r="C71" s="82" t="s">
        <v>305</v>
      </c>
      <c r="D71" s="82" t="s">
        <v>42</v>
      </c>
      <c r="E71" s="206"/>
      <c r="F71" s="207"/>
      <c r="G71" s="98">
        <v>300000</v>
      </c>
      <c r="H71" s="150">
        <v>0</v>
      </c>
      <c r="I71" s="149">
        <v>1</v>
      </c>
      <c r="J71" s="156">
        <v>3</v>
      </c>
      <c r="K71" s="24" t="s">
        <v>4</v>
      </c>
      <c r="L71" s="152"/>
      <c r="M71" s="24"/>
      <c r="N71" s="82"/>
      <c r="O71" s="82"/>
      <c r="P71" s="82" t="s">
        <v>1</v>
      </c>
      <c r="Q71" s="102"/>
      <c r="R71" s="18"/>
    </row>
    <row r="72" spans="1:18" s="64" customFormat="1" ht="46.8" x14ac:dyDescent="0.3">
      <c r="A72" s="93" t="s">
        <v>241</v>
      </c>
      <c r="B72" s="82" t="s">
        <v>143</v>
      </c>
      <c r="C72" s="82" t="s">
        <v>290</v>
      </c>
      <c r="D72" s="82" t="s">
        <v>49</v>
      </c>
      <c r="E72" s="210"/>
      <c r="F72" s="210"/>
      <c r="G72" s="98">
        <v>300000</v>
      </c>
      <c r="H72" s="150">
        <v>1</v>
      </c>
      <c r="I72" s="149">
        <v>0</v>
      </c>
      <c r="J72" s="156">
        <v>3</v>
      </c>
      <c r="K72" s="24" t="s">
        <v>3</v>
      </c>
      <c r="L72" s="154">
        <v>43132</v>
      </c>
      <c r="M72" s="24"/>
      <c r="N72" s="82"/>
      <c r="O72" s="82"/>
      <c r="P72" s="82" t="s">
        <v>1</v>
      </c>
      <c r="Q72" s="102"/>
      <c r="R72" s="18"/>
    </row>
    <row r="73" spans="1:18" s="64" customFormat="1" ht="46.8" x14ac:dyDescent="0.3">
      <c r="A73" s="93" t="s">
        <v>242</v>
      </c>
      <c r="B73" s="82" t="s">
        <v>143</v>
      </c>
      <c r="C73" s="82" t="s">
        <v>243</v>
      </c>
      <c r="D73" s="82" t="s">
        <v>49</v>
      </c>
      <c r="E73" s="206"/>
      <c r="F73" s="207"/>
      <c r="G73" s="98">
        <v>1000000</v>
      </c>
      <c r="H73" s="150">
        <f>250000/G73</f>
        <v>0.25</v>
      </c>
      <c r="I73" s="149">
        <f>100%-H73</f>
        <v>0.75</v>
      </c>
      <c r="J73" s="156">
        <v>3</v>
      </c>
      <c r="K73" s="24" t="s">
        <v>3</v>
      </c>
      <c r="L73" s="152"/>
      <c r="M73" s="24"/>
      <c r="N73" s="82"/>
      <c r="O73" s="82"/>
      <c r="P73" s="82" t="s">
        <v>1</v>
      </c>
      <c r="Q73" s="102"/>
      <c r="R73" s="18"/>
    </row>
    <row r="74" spans="1:18" s="64" customFormat="1" ht="31.2" x14ac:dyDescent="0.3">
      <c r="A74" s="93" t="s">
        <v>244</v>
      </c>
      <c r="B74" s="82" t="s">
        <v>143</v>
      </c>
      <c r="C74" s="82" t="s">
        <v>298</v>
      </c>
      <c r="D74" s="82" t="s">
        <v>49</v>
      </c>
      <c r="E74" s="134"/>
      <c r="F74" s="135"/>
      <c r="G74" s="98">
        <v>910000</v>
      </c>
      <c r="H74" s="150">
        <f>313000/G74</f>
        <v>0.34395604395604396</v>
      </c>
      <c r="I74" s="149">
        <f>100%-H74</f>
        <v>0.65604395604395604</v>
      </c>
      <c r="J74" s="156">
        <v>3</v>
      </c>
      <c r="K74" s="24" t="s">
        <v>3</v>
      </c>
      <c r="L74" s="154">
        <v>43221</v>
      </c>
      <c r="M74" s="24"/>
      <c r="N74" s="82"/>
      <c r="O74" s="82"/>
      <c r="P74" s="82" t="s">
        <v>1</v>
      </c>
      <c r="Q74" s="102"/>
      <c r="R74" s="18"/>
    </row>
    <row r="75" spans="1:18" s="64" customFormat="1" ht="46.8" x14ac:dyDescent="0.3">
      <c r="A75" s="93" t="s">
        <v>245</v>
      </c>
      <c r="B75" s="82" t="s">
        <v>143</v>
      </c>
      <c r="C75" s="82" t="s">
        <v>246</v>
      </c>
      <c r="D75" s="82" t="s">
        <v>94</v>
      </c>
      <c r="E75" s="206"/>
      <c r="F75" s="207"/>
      <c r="G75" s="98">
        <v>150000</v>
      </c>
      <c r="H75" s="150">
        <f>50000/G75</f>
        <v>0.33333333333333331</v>
      </c>
      <c r="I75" s="149">
        <f>100%-H75</f>
        <v>0.66666666666666674</v>
      </c>
      <c r="J75" s="156">
        <v>3</v>
      </c>
      <c r="K75" s="24" t="s">
        <v>2</v>
      </c>
      <c r="L75" s="152"/>
      <c r="M75" s="24"/>
      <c r="N75" s="82"/>
      <c r="O75" s="82"/>
      <c r="P75" s="82" t="s">
        <v>1</v>
      </c>
      <c r="Q75" s="102"/>
      <c r="R75" s="18"/>
    </row>
    <row r="76" spans="1:18" s="64" customFormat="1" ht="31.2" x14ac:dyDescent="0.3">
      <c r="A76" s="93" t="s">
        <v>247</v>
      </c>
      <c r="B76" s="82" t="s">
        <v>143</v>
      </c>
      <c r="C76" s="82" t="s">
        <v>248</v>
      </c>
      <c r="D76" s="82" t="s">
        <v>42</v>
      </c>
      <c r="E76" s="206"/>
      <c r="F76" s="207"/>
      <c r="G76" s="98">
        <v>500000</v>
      </c>
      <c r="H76" s="150">
        <v>0</v>
      </c>
      <c r="I76" s="149">
        <v>1</v>
      </c>
      <c r="J76" s="156">
        <v>1</v>
      </c>
      <c r="K76" s="24" t="s">
        <v>4</v>
      </c>
      <c r="L76" s="152"/>
      <c r="M76" s="24"/>
      <c r="N76" s="82" t="s">
        <v>303</v>
      </c>
      <c r="O76" s="82"/>
      <c r="P76" s="82" t="s">
        <v>1</v>
      </c>
      <c r="Q76" s="102"/>
      <c r="R76" s="18"/>
    </row>
    <row r="77" spans="1:18" s="64" customFormat="1" ht="78" x14ac:dyDescent="0.3">
      <c r="A77" s="93" t="s">
        <v>249</v>
      </c>
      <c r="B77" s="82" t="s">
        <v>143</v>
      </c>
      <c r="C77" s="82" t="s">
        <v>250</v>
      </c>
      <c r="D77" s="82" t="s">
        <v>42</v>
      </c>
      <c r="E77" s="206"/>
      <c r="F77" s="207"/>
      <c r="G77" s="98">
        <v>150000</v>
      </c>
      <c r="H77" s="150">
        <v>0</v>
      </c>
      <c r="I77" s="149">
        <v>1</v>
      </c>
      <c r="J77" s="156">
        <v>4</v>
      </c>
      <c r="K77" s="24" t="s">
        <v>4</v>
      </c>
      <c r="L77" s="152"/>
      <c r="M77" s="24"/>
      <c r="N77" s="82" t="s">
        <v>255</v>
      </c>
      <c r="O77" s="82"/>
      <c r="P77" s="82" t="s">
        <v>1</v>
      </c>
      <c r="Q77" s="102"/>
      <c r="R77" s="18"/>
    </row>
    <row r="78" spans="1:18" s="64" customFormat="1" ht="46.8" x14ac:dyDescent="0.3">
      <c r="A78" s="93" t="s">
        <v>251</v>
      </c>
      <c r="B78" s="82" t="s">
        <v>146</v>
      </c>
      <c r="C78" s="82" t="s">
        <v>304</v>
      </c>
      <c r="D78" s="82" t="s">
        <v>42</v>
      </c>
      <c r="E78" s="206"/>
      <c r="F78" s="207"/>
      <c r="G78" s="98">
        <v>100000</v>
      </c>
      <c r="H78" s="150">
        <v>0</v>
      </c>
      <c r="I78" s="149">
        <v>1</v>
      </c>
      <c r="J78" s="156">
        <v>4</v>
      </c>
      <c r="K78" s="24" t="s">
        <v>4</v>
      </c>
      <c r="L78" s="152"/>
      <c r="M78" s="24"/>
      <c r="N78" s="82" t="s">
        <v>255</v>
      </c>
      <c r="O78" s="82"/>
      <c r="P78" s="82" t="s">
        <v>1</v>
      </c>
      <c r="Q78" s="102"/>
      <c r="R78" s="18"/>
    </row>
    <row r="79" spans="1:18" s="64" customFormat="1" ht="46.8" x14ac:dyDescent="0.3">
      <c r="A79" s="93" t="s">
        <v>252</v>
      </c>
      <c r="B79" s="82" t="s">
        <v>143</v>
      </c>
      <c r="C79" s="82" t="s">
        <v>256</v>
      </c>
      <c r="D79" s="82" t="s">
        <v>49</v>
      </c>
      <c r="E79" s="206"/>
      <c r="F79" s="207"/>
      <c r="G79" s="98">
        <v>400000</v>
      </c>
      <c r="H79" s="150">
        <f>200000/G79</f>
        <v>0.5</v>
      </c>
      <c r="I79" s="149">
        <f>100%-H79</f>
        <v>0.5</v>
      </c>
      <c r="J79" s="156">
        <v>4</v>
      </c>
      <c r="K79" s="24" t="s">
        <v>3</v>
      </c>
      <c r="L79" s="154">
        <v>43070</v>
      </c>
      <c r="M79" s="24"/>
      <c r="N79" s="82" t="s">
        <v>255</v>
      </c>
      <c r="O79" s="82"/>
      <c r="P79" s="82" t="s">
        <v>1</v>
      </c>
      <c r="Q79" s="102"/>
      <c r="R79" s="18"/>
    </row>
    <row r="80" spans="1:18" s="64" customFormat="1" ht="31.2" x14ac:dyDescent="0.3">
      <c r="A80" s="93" t="s">
        <v>253</v>
      </c>
      <c r="B80" s="82" t="s">
        <v>143</v>
      </c>
      <c r="C80" s="82" t="s">
        <v>306</v>
      </c>
      <c r="D80" s="82" t="s">
        <v>94</v>
      </c>
      <c r="E80" s="206"/>
      <c r="F80" s="207"/>
      <c r="G80" s="98">
        <v>100000</v>
      </c>
      <c r="H80" s="150">
        <v>1</v>
      </c>
      <c r="I80" s="149">
        <v>0</v>
      </c>
      <c r="J80" s="156">
        <v>4</v>
      </c>
      <c r="K80" s="24" t="s">
        <v>2</v>
      </c>
      <c r="L80" s="154">
        <v>43101</v>
      </c>
      <c r="M80" s="24"/>
      <c r="N80" s="82"/>
      <c r="O80" s="82"/>
      <c r="P80" s="82" t="s">
        <v>1</v>
      </c>
      <c r="Q80" s="102"/>
      <c r="R80" s="18"/>
    </row>
    <row r="81" spans="1:18" s="64" customFormat="1" ht="31.2" x14ac:dyDescent="0.3">
      <c r="A81" s="93" t="s">
        <v>254</v>
      </c>
      <c r="B81" s="82" t="s">
        <v>143</v>
      </c>
      <c r="C81" s="82" t="s">
        <v>257</v>
      </c>
      <c r="D81" s="82" t="s">
        <v>49</v>
      </c>
      <c r="E81" s="206"/>
      <c r="F81" s="207"/>
      <c r="G81" s="98">
        <v>700000</v>
      </c>
      <c r="H81" s="150">
        <f>300000/G81</f>
        <v>0.42857142857142855</v>
      </c>
      <c r="I81" s="149">
        <f>100%-H81</f>
        <v>0.5714285714285714</v>
      </c>
      <c r="J81" s="156">
        <v>4</v>
      </c>
      <c r="K81" s="24" t="s">
        <v>3</v>
      </c>
      <c r="L81" s="152"/>
      <c r="M81" s="24"/>
      <c r="N81" s="82"/>
      <c r="O81" s="82"/>
      <c r="P81" s="82" t="s">
        <v>1</v>
      </c>
      <c r="Q81" s="102"/>
      <c r="R81" s="18"/>
    </row>
    <row r="82" spans="1:18" s="64" customFormat="1" ht="31.2" x14ac:dyDescent="0.3">
      <c r="A82" s="93" t="s">
        <v>261</v>
      </c>
      <c r="B82" s="82" t="s">
        <v>143</v>
      </c>
      <c r="C82" s="82" t="s">
        <v>262</v>
      </c>
      <c r="D82" s="82" t="s">
        <v>94</v>
      </c>
      <c r="E82" s="206"/>
      <c r="F82" s="207"/>
      <c r="G82" s="98">
        <v>150000</v>
      </c>
      <c r="H82" s="150">
        <f>100000/G82</f>
        <v>0.66666666666666663</v>
      </c>
      <c r="I82" s="149">
        <f>100%-H82</f>
        <v>0.33333333333333337</v>
      </c>
      <c r="J82" s="156">
        <v>4</v>
      </c>
      <c r="K82" s="24" t="s">
        <v>2</v>
      </c>
      <c r="L82" s="154">
        <v>43252</v>
      </c>
      <c r="M82" s="24"/>
      <c r="N82" s="82"/>
      <c r="O82" s="82"/>
      <c r="P82" s="82" t="s">
        <v>1</v>
      </c>
      <c r="Q82" s="102"/>
      <c r="R82" s="18"/>
    </row>
    <row r="83" spans="1:18" s="64" customFormat="1" ht="46.8" x14ac:dyDescent="0.3">
      <c r="A83" s="93" t="s">
        <v>263</v>
      </c>
      <c r="B83" s="82" t="s">
        <v>307</v>
      </c>
      <c r="C83" s="82" t="s">
        <v>308</v>
      </c>
      <c r="D83" s="82" t="s">
        <v>42</v>
      </c>
      <c r="E83" s="206"/>
      <c r="F83" s="207"/>
      <c r="G83" s="98">
        <v>200000</v>
      </c>
      <c r="H83" s="150">
        <v>0</v>
      </c>
      <c r="I83" s="149">
        <v>1</v>
      </c>
      <c r="J83" s="156">
        <v>4</v>
      </c>
      <c r="K83" s="24" t="s">
        <v>4</v>
      </c>
      <c r="L83" s="152"/>
      <c r="M83" s="24"/>
      <c r="N83" s="82" t="s">
        <v>267</v>
      </c>
      <c r="O83" s="82"/>
      <c r="P83" s="82" t="s">
        <v>1</v>
      </c>
      <c r="Q83" s="102"/>
      <c r="R83" s="18"/>
    </row>
    <row r="84" spans="1:18" s="64" customFormat="1" ht="46.8" x14ac:dyDescent="0.3">
      <c r="A84" s="93" t="s">
        <v>264</v>
      </c>
      <c r="B84" s="82" t="s">
        <v>143</v>
      </c>
      <c r="C84" s="82" t="s">
        <v>265</v>
      </c>
      <c r="D84" s="82" t="s">
        <v>94</v>
      </c>
      <c r="E84" s="206"/>
      <c r="F84" s="207"/>
      <c r="G84" s="98">
        <v>170000</v>
      </c>
      <c r="H84" s="150">
        <f>70000/G84</f>
        <v>0.41176470588235292</v>
      </c>
      <c r="I84" s="149">
        <f>100%-H84</f>
        <v>0.58823529411764708</v>
      </c>
      <c r="J84" s="156">
        <v>4</v>
      </c>
      <c r="K84" s="24" t="s">
        <v>4</v>
      </c>
      <c r="L84" s="154">
        <v>43191</v>
      </c>
      <c r="M84" s="24"/>
      <c r="N84" s="82" t="s">
        <v>266</v>
      </c>
      <c r="O84" s="82"/>
      <c r="P84" s="82" t="s">
        <v>1</v>
      </c>
      <c r="Q84" s="102"/>
      <c r="R84" s="18"/>
    </row>
    <row r="85" spans="1:18" s="64" customFormat="1" ht="31.2" x14ac:dyDescent="0.3">
      <c r="A85" s="93" t="s">
        <v>271</v>
      </c>
      <c r="B85" s="82" t="s">
        <v>143</v>
      </c>
      <c r="C85" s="82" t="s">
        <v>272</v>
      </c>
      <c r="D85" s="82" t="s">
        <v>49</v>
      </c>
      <c r="E85" s="206"/>
      <c r="F85" s="207"/>
      <c r="G85" s="98">
        <v>3550000</v>
      </c>
      <c r="H85" s="150">
        <v>1</v>
      </c>
      <c r="I85" s="149">
        <v>0</v>
      </c>
      <c r="J85" s="156">
        <v>5</v>
      </c>
      <c r="K85" s="24" t="s">
        <v>3</v>
      </c>
      <c r="L85" s="154">
        <v>42948</v>
      </c>
      <c r="M85" s="24"/>
      <c r="N85" s="82"/>
      <c r="O85" s="82"/>
      <c r="P85" s="82" t="s">
        <v>1</v>
      </c>
      <c r="Q85" s="102"/>
      <c r="R85" s="18"/>
    </row>
    <row r="86" spans="1:18" s="64" customFormat="1" ht="31.2" x14ac:dyDescent="0.3">
      <c r="A86" s="93" t="s">
        <v>283</v>
      </c>
      <c r="B86" s="82" t="s">
        <v>143</v>
      </c>
      <c r="C86" s="82" t="s">
        <v>148</v>
      </c>
      <c r="D86" s="82" t="s">
        <v>49</v>
      </c>
      <c r="E86" s="106"/>
      <c r="F86" s="107"/>
      <c r="G86" s="98">
        <v>1800000</v>
      </c>
      <c r="H86" s="150">
        <v>1</v>
      </c>
      <c r="I86" s="149">
        <v>0</v>
      </c>
      <c r="J86" s="156">
        <v>5</v>
      </c>
      <c r="K86" s="24" t="s">
        <v>3</v>
      </c>
      <c r="L86" s="154">
        <v>42948</v>
      </c>
      <c r="M86" s="24"/>
      <c r="N86" s="82"/>
      <c r="O86" s="82"/>
      <c r="P86" s="82" t="s">
        <v>1</v>
      </c>
      <c r="Q86" s="102"/>
      <c r="R86" s="18"/>
    </row>
    <row r="87" spans="1:18" s="64" customFormat="1" ht="31.2" x14ac:dyDescent="0.3">
      <c r="A87" s="93" t="s">
        <v>273</v>
      </c>
      <c r="B87" s="82" t="s">
        <v>143</v>
      </c>
      <c r="C87" s="82" t="s">
        <v>275</v>
      </c>
      <c r="D87" s="82" t="s">
        <v>49</v>
      </c>
      <c r="E87" s="206"/>
      <c r="F87" s="207"/>
      <c r="G87" s="98">
        <v>250000</v>
      </c>
      <c r="H87" s="150">
        <v>1</v>
      </c>
      <c r="I87" s="149">
        <v>0</v>
      </c>
      <c r="J87" s="156">
        <v>5</v>
      </c>
      <c r="K87" s="24" t="s">
        <v>3</v>
      </c>
      <c r="L87" s="152"/>
      <c r="M87" s="24"/>
      <c r="N87" s="82"/>
      <c r="O87" s="82"/>
      <c r="P87" s="82" t="s">
        <v>1</v>
      </c>
      <c r="Q87" s="102"/>
      <c r="R87" s="18"/>
    </row>
    <row r="88" spans="1:18" s="64" customFormat="1" ht="31.2" x14ac:dyDescent="0.3">
      <c r="A88" s="93" t="s">
        <v>274</v>
      </c>
      <c r="B88" s="82" t="s">
        <v>143</v>
      </c>
      <c r="C88" s="82" t="s">
        <v>276</v>
      </c>
      <c r="D88" s="82" t="s">
        <v>49</v>
      </c>
      <c r="E88" s="206"/>
      <c r="F88" s="207"/>
      <c r="G88" s="98">
        <v>337340</v>
      </c>
      <c r="H88" s="150">
        <v>1</v>
      </c>
      <c r="I88" s="149">
        <v>0</v>
      </c>
      <c r="J88" s="156">
        <v>5</v>
      </c>
      <c r="K88" s="24" t="s">
        <v>3</v>
      </c>
      <c r="L88" s="154">
        <v>43282</v>
      </c>
      <c r="M88" s="24"/>
      <c r="N88" s="82"/>
      <c r="O88" s="82"/>
      <c r="P88" s="82" t="s">
        <v>1</v>
      </c>
      <c r="Q88" s="102"/>
      <c r="R88" s="18"/>
    </row>
    <row r="89" spans="1:18" s="64" customFormat="1" ht="31.2" x14ac:dyDescent="0.3">
      <c r="A89" s="93" t="s">
        <v>278</v>
      </c>
      <c r="B89" s="82" t="s">
        <v>143</v>
      </c>
      <c r="C89" s="82" t="s">
        <v>149</v>
      </c>
      <c r="D89" s="82" t="s">
        <v>49</v>
      </c>
      <c r="E89" s="206"/>
      <c r="F89" s="207"/>
      <c r="G89" s="98">
        <v>200000</v>
      </c>
      <c r="H89" s="150">
        <v>1</v>
      </c>
      <c r="I89" s="149">
        <v>0</v>
      </c>
      <c r="J89" s="156">
        <v>5</v>
      </c>
      <c r="K89" s="24" t="s">
        <v>3</v>
      </c>
      <c r="L89" s="154">
        <v>43282</v>
      </c>
      <c r="M89" s="24"/>
      <c r="N89" s="82"/>
      <c r="O89" s="82"/>
      <c r="P89" s="82" t="s">
        <v>1</v>
      </c>
      <c r="Q89" s="102"/>
      <c r="R89" s="18"/>
    </row>
    <row r="90" spans="1:18" s="64" customFormat="1" ht="31.8" thickBot="1" x14ac:dyDescent="0.35">
      <c r="A90" s="93" t="s">
        <v>279</v>
      </c>
      <c r="B90" s="82" t="s">
        <v>143</v>
      </c>
      <c r="C90" s="82" t="s">
        <v>277</v>
      </c>
      <c r="D90" s="82" t="s">
        <v>42</v>
      </c>
      <c r="E90" s="208"/>
      <c r="F90" s="209"/>
      <c r="G90" s="144">
        <v>125874</v>
      </c>
      <c r="H90" s="150">
        <v>0</v>
      </c>
      <c r="I90" s="149">
        <v>1</v>
      </c>
      <c r="J90" s="156">
        <v>5</v>
      </c>
      <c r="K90" s="24" t="s">
        <v>4</v>
      </c>
      <c r="L90" s="158" t="s">
        <v>321</v>
      </c>
      <c r="M90" s="80">
        <v>42118</v>
      </c>
      <c r="N90" s="82" t="s">
        <v>323</v>
      </c>
      <c r="O90" s="82"/>
      <c r="P90" s="82" t="s">
        <v>1</v>
      </c>
      <c r="Q90" s="102"/>
      <c r="R90" s="18"/>
    </row>
    <row r="91" spans="1:18" ht="16.2" thickBot="1" x14ac:dyDescent="0.35">
      <c r="A91" s="18"/>
      <c r="B91" s="27"/>
      <c r="C91" s="27"/>
      <c r="D91" s="27"/>
      <c r="E91" s="234" t="s">
        <v>315</v>
      </c>
      <c r="F91" s="235"/>
      <c r="G91" s="145">
        <f>SUM(G57:G90)</f>
        <v>16688066.710000001</v>
      </c>
      <c r="H91" s="29"/>
      <c r="I91" s="29"/>
      <c r="J91" s="29"/>
      <c r="K91" s="27"/>
      <c r="L91" s="27"/>
      <c r="M91" s="27"/>
      <c r="N91" s="27"/>
      <c r="O91" s="27"/>
      <c r="P91" s="27"/>
      <c r="Q91" s="102"/>
      <c r="R91" s="18"/>
    </row>
    <row r="92" spans="1:18" ht="15.75" customHeight="1" x14ac:dyDescent="0.3">
      <c r="A92" s="18"/>
      <c r="B92" s="18"/>
      <c r="C92" s="18"/>
      <c r="D92" s="18"/>
      <c r="E92" s="18"/>
      <c r="F92" s="18"/>
      <c r="G92" s="104"/>
      <c r="H92" s="105"/>
      <c r="I92" s="105"/>
      <c r="J92" s="18"/>
      <c r="K92" s="18"/>
      <c r="L92" s="18"/>
      <c r="M92" s="18"/>
      <c r="N92" s="18"/>
      <c r="O92" s="18"/>
      <c r="P92" s="18"/>
      <c r="Q92" s="102"/>
      <c r="R92" s="18"/>
    </row>
    <row r="93" spans="1:18" ht="15" customHeight="1" x14ac:dyDescent="0.3">
      <c r="A93" s="33">
        <v>5</v>
      </c>
      <c r="B93" s="246" t="s">
        <v>61</v>
      </c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102"/>
      <c r="R93" s="18"/>
    </row>
    <row r="94" spans="1:18" x14ac:dyDescent="0.3">
      <c r="A94" s="196" t="s">
        <v>152</v>
      </c>
      <c r="B94" s="226" t="s">
        <v>60</v>
      </c>
      <c r="C94" s="196" t="s">
        <v>30</v>
      </c>
      <c r="D94" s="196" t="s">
        <v>89</v>
      </c>
      <c r="E94" s="196" t="s">
        <v>54</v>
      </c>
      <c r="F94" s="216" t="s">
        <v>7</v>
      </c>
      <c r="G94" s="216"/>
      <c r="H94" s="216"/>
      <c r="I94" s="203" t="s">
        <v>62</v>
      </c>
      <c r="J94" s="196" t="s">
        <v>63</v>
      </c>
      <c r="K94" s="196" t="s">
        <v>59</v>
      </c>
      <c r="L94" s="196" t="s">
        <v>31</v>
      </c>
      <c r="M94" s="196"/>
      <c r="N94" s="200" t="s">
        <v>87</v>
      </c>
      <c r="O94" s="196" t="s">
        <v>58</v>
      </c>
      <c r="P94" s="196" t="s">
        <v>20</v>
      </c>
      <c r="Q94" s="102"/>
      <c r="R94" s="18"/>
    </row>
    <row r="95" spans="1:18" ht="47.4" thickBot="1" x14ac:dyDescent="0.35">
      <c r="A95" s="196"/>
      <c r="B95" s="227"/>
      <c r="C95" s="197"/>
      <c r="D95" s="197"/>
      <c r="E95" s="197"/>
      <c r="F95" s="34" t="s">
        <v>289</v>
      </c>
      <c r="G95" s="15" t="s">
        <v>56</v>
      </c>
      <c r="H95" s="16" t="s">
        <v>55</v>
      </c>
      <c r="I95" s="204"/>
      <c r="J95" s="197"/>
      <c r="K95" s="197"/>
      <c r="L95" s="17" t="s">
        <v>12</v>
      </c>
      <c r="M95" s="17" t="s">
        <v>27</v>
      </c>
      <c r="N95" s="201"/>
      <c r="O95" s="197"/>
      <c r="P95" s="197"/>
      <c r="Q95" s="102"/>
      <c r="R95" s="18"/>
    </row>
    <row r="96" spans="1:18" ht="63" thickBot="1" x14ac:dyDescent="0.35">
      <c r="A96" s="93" t="s">
        <v>258</v>
      </c>
      <c r="B96" s="82" t="s">
        <v>143</v>
      </c>
      <c r="C96" s="82" t="s">
        <v>259</v>
      </c>
      <c r="D96" s="20" t="s">
        <v>98</v>
      </c>
      <c r="E96" s="20"/>
      <c r="F96" s="118">
        <v>30000</v>
      </c>
      <c r="G96" s="110">
        <v>1</v>
      </c>
      <c r="H96" s="110">
        <v>0</v>
      </c>
      <c r="I96" s="22"/>
      <c r="J96" s="20">
        <v>1</v>
      </c>
      <c r="K96" s="20" t="s">
        <v>2</v>
      </c>
      <c r="L96" s="159">
        <v>43101</v>
      </c>
      <c r="M96" s="24"/>
      <c r="N96" s="30"/>
      <c r="O96" s="20"/>
      <c r="P96" s="23" t="s">
        <v>1</v>
      </c>
      <c r="Q96" s="102"/>
      <c r="R96" s="18"/>
    </row>
    <row r="97" spans="1:18" s="64" customFormat="1" ht="31.8" thickBot="1" x14ac:dyDescent="0.35">
      <c r="A97" s="87" t="s">
        <v>280</v>
      </c>
      <c r="B97" s="24" t="s">
        <v>143</v>
      </c>
      <c r="C97" s="24" t="s">
        <v>281</v>
      </c>
      <c r="D97" s="24" t="s">
        <v>98</v>
      </c>
      <c r="E97" s="24"/>
      <c r="F97" s="121">
        <v>25000</v>
      </c>
      <c r="G97" s="81">
        <v>1</v>
      </c>
      <c r="H97" s="81">
        <f>100%-G97</f>
        <v>0</v>
      </c>
      <c r="I97" s="26"/>
      <c r="J97" s="24">
        <v>5</v>
      </c>
      <c r="K97" s="24" t="s">
        <v>2</v>
      </c>
      <c r="L97" s="91"/>
      <c r="M97" s="24"/>
      <c r="N97" s="24"/>
      <c r="O97" s="24"/>
      <c r="P97" s="23" t="s">
        <v>1</v>
      </c>
      <c r="Q97" s="102"/>
      <c r="R97" s="18"/>
    </row>
    <row r="98" spans="1:18" s="64" customFormat="1" ht="31.8" thickBot="1" x14ac:dyDescent="0.35">
      <c r="A98" s="87" t="s">
        <v>271</v>
      </c>
      <c r="B98" s="24" t="s">
        <v>143</v>
      </c>
      <c r="C98" s="82" t="s">
        <v>319</v>
      </c>
      <c r="D98" s="24" t="s">
        <v>98</v>
      </c>
      <c r="E98" s="24"/>
      <c r="F98" s="121">
        <v>25000</v>
      </c>
      <c r="G98" s="81">
        <v>1</v>
      </c>
      <c r="H98" s="81">
        <v>0</v>
      </c>
      <c r="I98" s="26"/>
      <c r="J98" s="24">
        <v>5</v>
      </c>
      <c r="K98" s="24" t="s">
        <v>2</v>
      </c>
      <c r="L98" s="159">
        <v>42948</v>
      </c>
      <c r="M98" s="24"/>
      <c r="N98" s="24"/>
      <c r="O98" s="24"/>
      <c r="P98" s="23" t="s">
        <v>1</v>
      </c>
      <c r="Q98" s="102"/>
      <c r="R98" s="18"/>
    </row>
    <row r="99" spans="1:18" s="64" customFormat="1" ht="31.8" thickBot="1" x14ac:dyDescent="0.35">
      <c r="A99" s="87" t="s">
        <v>271</v>
      </c>
      <c r="B99" s="24" t="s">
        <v>143</v>
      </c>
      <c r="C99" s="82" t="s">
        <v>320</v>
      </c>
      <c r="D99" s="24" t="s">
        <v>98</v>
      </c>
      <c r="E99" s="140"/>
      <c r="F99" s="146">
        <v>25000</v>
      </c>
      <c r="G99" s="81">
        <v>1</v>
      </c>
      <c r="H99" s="81">
        <v>0</v>
      </c>
      <c r="I99" s="26"/>
      <c r="J99" s="24">
        <v>5</v>
      </c>
      <c r="K99" s="24" t="s">
        <v>2</v>
      </c>
      <c r="L99" s="159">
        <v>42948</v>
      </c>
      <c r="M99" s="24"/>
      <c r="N99" s="24"/>
      <c r="O99" s="24"/>
      <c r="P99" s="23" t="s">
        <v>1</v>
      </c>
      <c r="Q99" s="102"/>
      <c r="R99" s="18"/>
    </row>
    <row r="100" spans="1:18" ht="16.2" thickBot="1" x14ac:dyDescent="0.35">
      <c r="A100" s="18"/>
      <c r="B100" s="27"/>
      <c r="C100" s="27"/>
      <c r="D100" s="27"/>
      <c r="E100" s="142" t="s">
        <v>315</v>
      </c>
      <c r="F100" s="145">
        <f>SUM(F96:F99)</f>
        <v>105000</v>
      </c>
      <c r="H100" s="29"/>
      <c r="I100" s="29"/>
      <c r="J100" s="27"/>
      <c r="K100" s="27"/>
      <c r="L100" s="27"/>
      <c r="M100" s="27"/>
      <c r="N100" s="27"/>
      <c r="O100" s="27"/>
      <c r="P100" s="27"/>
      <c r="Q100" s="102"/>
      <c r="R100" s="18"/>
    </row>
    <row r="101" spans="1:18" ht="15.75" customHeight="1" x14ac:dyDescent="0.3">
      <c r="A101" s="18"/>
      <c r="G101" s="12"/>
      <c r="H101" s="13"/>
      <c r="J101" s="10"/>
      <c r="Q101" s="102"/>
      <c r="R101" s="18"/>
    </row>
    <row r="102" spans="1:18" ht="15" customHeight="1" x14ac:dyDescent="0.3">
      <c r="A102" s="89">
        <v>6</v>
      </c>
      <c r="B102" s="237" t="s">
        <v>13</v>
      </c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9"/>
      <c r="Q102" s="102"/>
      <c r="R102" s="18"/>
    </row>
    <row r="103" spans="1:18" ht="65.099999999999994" customHeight="1" x14ac:dyDescent="0.3">
      <c r="A103" s="196" t="s">
        <v>152</v>
      </c>
      <c r="B103" s="196" t="s">
        <v>60</v>
      </c>
      <c r="C103" s="196" t="s">
        <v>30</v>
      </c>
      <c r="D103" s="196" t="s">
        <v>89</v>
      </c>
      <c r="E103" s="196" t="s">
        <v>54</v>
      </c>
      <c r="F103" s="196"/>
      <c r="G103" s="216" t="s">
        <v>7</v>
      </c>
      <c r="H103" s="216"/>
      <c r="I103" s="216"/>
      <c r="J103" s="196" t="s">
        <v>63</v>
      </c>
      <c r="K103" s="196" t="s">
        <v>59</v>
      </c>
      <c r="L103" s="196" t="s">
        <v>31</v>
      </c>
      <c r="M103" s="196"/>
      <c r="N103" s="196" t="s">
        <v>87</v>
      </c>
      <c r="O103" s="196" t="s">
        <v>58</v>
      </c>
      <c r="P103" s="196" t="s">
        <v>20</v>
      </c>
      <c r="Q103" s="102"/>
      <c r="R103" s="18"/>
    </row>
    <row r="104" spans="1:18" ht="63" customHeight="1" x14ac:dyDescent="0.3">
      <c r="A104" s="196"/>
      <c r="B104" s="196"/>
      <c r="C104" s="196"/>
      <c r="D104" s="196"/>
      <c r="E104" s="196"/>
      <c r="F104" s="196"/>
      <c r="G104" s="88" t="s">
        <v>289</v>
      </c>
      <c r="H104" s="88" t="s">
        <v>56</v>
      </c>
      <c r="I104" s="85" t="s">
        <v>55</v>
      </c>
      <c r="J104" s="196"/>
      <c r="K104" s="196"/>
      <c r="L104" s="84" t="s">
        <v>91</v>
      </c>
      <c r="M104" s="84" t="s">
        <v>8</v>
      </c>
      <c r="N104" s="196"/>
      <c r="O104" s="196"/>
      <c r="P104" s="196"/>
      <c r="Q104" s="102"/>
      <c r="R104" s="18"/>
    </row>
    <row r="105" spans="1:18" ht="31.8" thickBot="1" x14ac:dyDescent="0.35">
      <c r="A105" s="93" t="s">
        <v>216</v>
      </c>
      <c r="B105" s="82" t="s">
        <v>143</v>
      </c>
      <c r="C105" s="24" t="s">
        <v>285</v>
      </c>
      <c r="D105" s="82" t="s">
        <v>94</v>
      </c>
      <c r="E105" s="211"/>
      <c r="F105" s="212"/>
      <c r="G105" s="95">
        <v>50000</v>
      </c>
      <c r="H105" s="131">
        <v>1</v>
      </c>
      <c r="I105" s="133">
        <v>0</v>
      </c>
      <c r="J105" s="24">
        <v>1</v>
      </c>
      <c r="K105" s="24" t="s">
        <v>2</v>
      </c>
      <c r="L105" s="159">
        <v>43101</v>
      </c>
      <c r="M105" s="24"/>
      <c r="N105" s="24" t="s">
        <v>310</v>
      </c>
      <c r="O105" s="24"/>
      <c r="P105" s="24" t="s">
        <v>1</v>
      </c>
      <c r="Q105" s="18"/>
      <c r="R105" s="18"/>
    </row>
    <row r="106" spans="1:18" s="64" customFormat="1" ht="46.8" x14ac:dyDescent="0.3">
      <c r="A106" s="32" t="s">
        <v>221</v>
      </c>
      <c r="B106" s="19" t="s">
        <v>143</v>
      </c>
      <c r="C106" s="20" t="s">
        <v>222</v>
      </c>
      <c r="D106" s="82" t="s">
        <v>49</v>
      </c>
      <c r="E106" s="211"/>
      <c r="F106" s="212"/>
      <c r="G106" s="25">
        <v>3700000</v>
      </c>
      <c r="H106" s="132">
        <f>3200000/G106</f>
        <v>0.86486486486486491</v>
      </c>
      <c r="I106" s="133">
        <f>100%-H106</f>
        <v>0.13513513513513509</v>
      </c>
      <c r="J106" s="111">
        <v>1</v>
      </c>
      <c r="K106" s="24" t="s">
        <v>3</v>
      </c>
      <c r="L106" s="159">
        <v>43282</v>
      </c>
      <c r="M106" s="24"/>
      <c r="N106" s="24"/>
      <c r="O106" s="24"/>
      <c r="P106" s="24" t="s">
        <v>1</v>
      </c>
      <c r="Q106" s="18"/>
      <c r="R106" s="18"/>
    </row>
    <row r="107" spans="1:18" s="64" customFormat="1" ht="46.8" x14ac:dyDescent="0.3">
      <c r="A107" s="93" t="s">
        <v>223</v>
      </c>
      <c r="B107" s="82" t="s">
        <v>143</v>
      </c>
      <c r="C107" s="24" t="s">
        <v>309</v>
      </c>
      <c r="D107" s="82" t="s">
        <v>94</v>
      </c>
      <c r="E107" s="206"/>
      <c r="F107" s="207"/>
      <c r="G107" s="95">
        <v>100000</v>
      </c>
      <c r="H107" s="131">
        <v>1</v>
      </c>
      <c r="I107" s="133">
        <v>0</v>
      </c>
      <c r="J107" s="111">
        <v>1</v>
      </c>
      <c r="K107" s="24" t="s">
        <v>3</v>
      </c>
      <c r="L107" s="159">
        <v>43101</v>
      </c>
      <c r="M107" s="24"/>
      <c r="N107" s="24" t="s">
        <v>310</v>
      </c>
      <c r="O107" s="24"/>
      <c r="P107" s="24" t="s">
        <v>1</v>
      </c>
      <c r="Q107" s="18"/>
      <c r="R107" s="18"/>
    </row>
    <row r="108" spans="1:18" s="64" customFormat="1" ht="31.2" x14ac:dyDescent="0.3">
      <c r="A108" s="93" t="s">
        <v>224</v>
      </c>
      <c r="B108" s="82" t="s">
        <v>143</v>
      </c>
      <c r="C108" s="24" t="s">
        <v>225</v>
      </c>
      <c r="D108" s="82" t="s">
        <v>49</v>
      </c>
      <c r="E108" s="206"/>
      <c r="F108" s="207"/>
      <c r="G108" s="98">
        <v>650000</v>
      </c>
      <c r="H108" s="130">
        <v>1</v>
      </c>
      <c r="I108" s="133">
        <v>0</v>
      </c>
      <c r="J108" s="111">
        <v>1</v>
      </c>
      <c r="K108" s="24" t="s">
        <v>3</v>
      </c>
      <c r="L108" s="159">
        <v>43252</v>
      </c>
      <c r="M108" s="24"/>
      <c r="N108" s="24"/>
      <c r="O108" s="24"/>
      <c r="P108" s="24" t="s">
        <v>1</v>
      </c>
      <c r="Q108" s="18"/>
      <c r="R108" s="18"/>
    </row>
    <row r="109" spans="1:18" s="64" customFormat="1" x14ac:dyDescent="0.3">
      <c r="A109" s="179" t="s">
        <v>318</v>
      </c>
      <c r="B109" s="176" t="s">
        <v>143</v>
      </c>
      <c r="C109" s="213" t="s">
        <v>317</v>
      </c>
      <c r="D109" s="176" t="s">
        <v>49</v>
      </c>
      <c r="E109" s="208"/>
      <c r="F109" s="209"/>
      <c r="G109" s="182">
        <v>300000</v>
      </c>
      <c r="H109" s="185">
        <f>200000/G109</f>
        <v>0.66666666666666663</v>
      </c>
      <c r="I109" s="188">
        <f>100%-H109</f>
        <v>0.33333333333333337</v>
      </c>
      <c r="J109" s="248">
        <v>1</v>
      </c>
      <c r="K109" s="213" t="s">
        <v>3</v>
      </c>
      <c r="L109" s="254">
        <v>43070</v>
      </c>
      <c r="M109" s="251"/>
      <c r="N109" s="251"/>
      <c r="O109" s="251"/>
      <c r="P109" s="213" t="s">
        <v>1</v>
      </c>
      <c r="Q109" s="18"/>
      <c r="R109" s="18"/>
    </row>
    <row r="110" spans="1:18" s="64" customFormat="1" x14ac:dyDescent="0.3">
      <c r="A110" s="180"/>
      <c r="B110" s="177"/>
      <c r="C110" s="214"/>
      <c r="D110" s="177"/>
      <c r="E110" s="217"/>
      <c r="F110" s="218"/>
      <c r="G110" s="183"/>
      <c r="H110" s="186"/>
      <c r="I110" s="189"/>
      <c r="J110" s="249"/>
      <c r="K110" s="214"/>
      <c r="L110" s="252"/>
      <c r="M110" s="252"/>
      <c r="N110" s="252"/>
      <c r="O110" s="252"/>
      <c r="P110" s="214"/>
      <c r="Q110" s="18"/>
      <c r="R110" s="18"/>
    </row>
    <row r="111" spans="1:18" s="64" customFormat="1" x14ac:dyDescent="0.3">
      <c r="A111" s="181"/>
      <c r="B111" s="178"/>
      <c r="C111" s="215"/>
      <c r="D111" s="178"/>
      <c r="E111" s="219"/>
      <c r="F111" s="220"/>
      <c r="G111" s="184"/>
      <c r="H111" s="187"/>
      <c r="I111" s="190"/>
      <c r="J111" s="250"/>
      <c r="K111" s="215"/>
      <c r="L111" s="253"/>
      <c r="M111" s="253"/>
      <c r="N111" s="253"/>
      <c r="O111" s="253"/>
      <c r="P111" s="215"/>
      <c r="Q111" s="18"/>
      <c r="R111" s="18"/>
    </row>
    <row r="112" spans="1:18" s="64" customFormat="1" ht="31.2" x14ac:dyDescent="0.3">
      <c r="A112" s="93" t="s">
        <v>226</v>
      </c>
      <c r="B112" s="82" t="s">
        <v>143</v>
      </c>
      <c r="C112" s="24" t="s">
        <v>227</v>
      </c>
      <c r="D112" s="82" t="s">
        <v>49</v>
      </c>
      <c r="E112" s="206"/>
      <c r="F112" s="207"/>
      <c r="G112" s="98">
        <v>600000</v>
      </c>
      <c r="H112" s="130">
        <v>1</v>
      </c>
      <c r="I112" s="133">
        <v>0</v>
      </c>
      <c r="J112" s="111">
        <v>1</v>
      </c>
      <c r="K112" s="24" t="s">
        <v>3</v>
      </c>
      <c r="L112" s="159">
        <v>43221</v>
      </c>
      <c r="M112" s="24"/>
      <c r="N112" s="24"/>
      <c r="O112" s="24"/>
      <c r="P112" s="24" t="s">
        <v>1</v>
      </c>
      <c r="Q112" s="18"/>
      <c r="R112" s="18"/>
    </row>
    <row r="113" spans="1:18" s="64" customFormat="1" ht="31.2" x14ac:dyDescent="0.3">
      <c r="A113" s="93" t="s">
        <v>228</v>
      </c>
      <c r="B113" s="82" t="s">
        <v>143</v>
      </c>
      <c r="C113" s="24" t="s">
        <v>311</v>
      </c>
      <c r="D113" s="82" t="s">
        <v>49</v>
      </c>
      <c r="E113" s="210"/>
      <c r="F113" s="210"/>
      <c r="G113" s="98">
        <v>500000</v>
      </c>
      <c r="H113" s="130">
        <v>1</v>
      </c>
      <c r="I113" s="133">
        <v>0</v>
      </c>
      <c r="J113" s="111">
        <v>1</v>
      </c>
      <c r="K113" s="24" t="s">
        <v>3</v>
      </c>
      <c r="L113" s="91"/>
      <c r="M113" s="24"/>
      <c r="N113" s="24"/>
      <c r="O113" s="24"/>
      <c r="P113" s="24" t="s">
        <v>1</v>
      </c>
      <c r="Q113" s="18"/>
      <c r="R113" s="18"/>
    </row>
    <row r="114" spans="1:18" s="64" customFormat="1" ht="46.8" x14ac:dyDescent="0.3">
      <c r="A114" s="93" t="s">
        <v>229</v>
      </c>
      <c r="B114" s="82" t="s">
        <v>143</v>
      </c>
      <c r="C114" s="24" t="s">
        <v>231</v>
      </c>
      <c r="D114" s="82" t="s">
        <v>42</v>
      </c>
      <c r="E114" s="206"/>
      <c r="F114" s="207"/>
      <c r="G114" s="98">
        <v>660000</v>
      </c>
      <c r="H114" s="130">
        <v>0</v>
      </c>
      <c r="I114" s="133">
        <v>1</v>
      </c>
      <c r="J114" s="111">
        <v>1</v>
      </c>
      <c r="K114" s="24" t="s">
        <v>4</v>
      </c>
      <c r="L114" s="91"/>
      <c r="M114" s="24"/>
      <c r="N114" s="24"/>
      <c r="O114" s="24"/>
      <c r="P114" s="24" t="s">
        <v>1</v>
      </c>
      <c r="Q114" s="18"/>
      <c r="R114" s="18"/>
    </row>
    <row r="115" spans="1:18" s="64" customFormat="1" ht="31.2" x14ac:dyDescent="0.3">
      <c r="A115" s="93" t="s">
        <v>230</v>
      </c>
      <c r="B115" s="82" t="s">
        <v>143</v>
      </c>
      <c r="C115" s="24" t="s">
        <v>232</v>
      </c>
      <c r="D115" s="82" t="s">
        <v>42</v>
      </c>
      <c r="E115" s="206"/>
      <c r="F115" s="207"/>
      <c r="G115" s="98">
        <v>240000</v>
      </c>
      <c r="H115" s="130">
        <v>0</v>
      </c>
      <c r="I115" s="133">
        <v>1</v>
      </c>
      <c r="J115" s="111">
        <v>1</v>
      </c>
      <c r="K115" s="24" t="s">
        <v>4</v>
      </c>
      <c r="L115" s="91"/>
      <c r="M115" s="24"/>
      <c r="N115" s="24"/>
      <c r="O115" s="24"/>
      <c r="P115" s="24" t="s">
        <v>1</v>
      </c>
      <c r="Q115" s="18"/>
      <c r="R115" s="18"/>
    </row>
    <row r="116" spans="1:18" s="64" customFormat="1" ht="62.4" x14ac:dyDescent="0.3">
      <c r="A116" s="93" t="s">
        <v>238</v>
      </c>
      <c r="B116" s="82" t="s">
        <v>143</v>
      </c>
      <c r="C116" s="24" t="s">
        <v>239</v>
      </c>
      <c r="D116" s="82" t="s">
        <v>49</v>
      </c>
      <c r="E116" s="206"/>
      <c r="F116" s="207"/>
      <c r="G116" s="98">
        <v>700000</v>
      </c>
      <c r="H116" s="130">
        <f>300000/G116</f>
        <v>0.42857142857142855</v>
      </c>
      <c r="I116" s="133">
        <f>100%-H116</f>
        <v>0.5714285714285714</v>
      </c>
      <c r="J116" s="111">
        <v>3</v>
      </c>
      <c r="K116" s="24" t="s">
        <v>3</v>
      </c>
      <c r="L116" s="91"/>
      <c r="M116" s="24"/>
      <c r="N116" s="24"/>
      <c r="O116" s="24"/>
      <c r="P116" s="24" t="s">
        <v>1</v>
      </c>
      <c r="Q116" s="18"/>
      <c r="R116" s="18"/>
    </row>
    <row r="117" spans="1:18" x14ac:dyDescent="0.3">
      <c r="A117" s="18"/>
      <c r="B117" s="27"/>
      <c r="C117" s="27"/>
      <c r="D117" s="27"/>
      <c r="E117" s="236" t="s">
        <v>315</v>
      </c>
      <c r="F117" s="236"/>
      <c r="G117" s="129">
        <f>SUM(G105:G116)</f>
        <v>7500000</v>
      </c>
      <c r="H117" s="28"/>
      <c r="I117" s="29"/>
      <c r="J117" s="112"/>
      <c r="K117" s="27"/>
      <c r="L117" s="27"/>
      <c r="M117" s="27"/>
      <c r="N117" s="27"/>
      <c r="O117" s="27"/>
      <c r="P117" s="27"/>
    </row>
    <row r="118" spans="1:18" ht="15.75" customHeight="1" x14ac:dyDescent="0.3">
      <c r="A118" s="18"/>
      <c r="F118" s="27"/>
      <c r="G118" s="27"/>
      <c r="H118" s="28"/>
      <c r="I118" s="28"/>
      <c r="J118" s="29"/>
      <c r="K118" s="29"/>
      <c r="L118" s="27"/>
      <c r="M118" s="27"/>
      <c r="N118" s="27"/>
      <c r="O118" s="27"/>
      <c r="P118" s="27"/>
      <c r="Q118" s="27"/>
    </row>
    <row r="119" spans="1:18" ht="15" customHeight="1" x14ac:dyDescent="0.3">
      <c r="A119" s="31">
        <v>7</v>
      </c>
      <c r="B119" s="198" t="s">
        <v>14</v>
      </c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</row>
    <row r="120" spans="1:18" x14ac:dyDescent="0.3">
      <c r="A120" s="196" t="s">
        <v>152</v>
      </c>
      <c r="B120" s="226" t="s">
        <v>60</v>
      </c>
      <c r="C120" s="196" t="s">
        <v>30</v>
      </c>
      <c r="D120" s="196" t="s">
        <v>53</v>
      </c>
      <c r="E120" s="196"/>
      <c r="F120" s="196" t="s">
        <v>54</v>
      </c>
      <c r="G120" s="196"/>
      <c r="H120" s="216" t="s">
        <v>7</v>
      </c>
      <c r="I120" s="216"/>
      <c r="J120" s="216"/>
      <c r="K120" s="196" t="s">
        <v>63</v>
      </c>
      <c r="L120" s="203" t="s">
        <v>64</v>
      </c>
      <c r="M120" s="196" t="s">
        <v>31</v>
      </c>
      <c r="N120" s="196"/>
      <c r="O120" s="201" t="s">
        <v>16</v>
      </c>
      <c r="P120" s="196" t="s">
        <v>58</v>
      </c>
      <c r="Q120" s="196" t="s">
        <v>20</v>
      </c>
    </row>
    <row r="121" spans="1:18" ht="79.5" customHeight="1" thickBot="1" x14ac:dyDescent="0.35">
      <c r="A121" s="196"/>
      <c r="B121" s="227"/>
      <c r="C121" s="197"/>
      <c r="D121" s="197"/>
      <c r="E121" s="197"/>
      <c r="F121" s="197"/>
      <c r="G121" s="197"/>
      <c r="H121" s="15" t="s">
        <v>289</v>
      </c>
      <c r="I121" s="17" t="s">
        <v>56</v>
      </c>
      <c r="J121" s="15" t="s">
        <v>55</v>
      </c>
      <c r="K121" s="197"/>
      <c r="L121" s="204"/>
      <c r="M121" s="17" t="s">
        <v>15</v>
      </c>
      <c r="N121" s="17" t="s">
        <v>65</v>
      </c>
      <c r="O121" s="202"/>
      <c r="P121" s="197"/>
      <c r="Q121" s="197"/>
    </row>
    <row r="122" spans="1:18" x14ac:dyDescent="0.3">
      <c r="A122" s="32"/>
      <c r="B122" s="19"/>
      <c r="C122" s="20"/>
      <c r="D122" s="225"/>
      <c r="E122" s="225"/>
      <c r="F122" s="223"/>
      <c r="G122" s="224"/>
      <c r="H122" s="21"/>
      <c r="I122" s="119"/>
      <c r="J122" s="119"/>
      <c r="K122" s="111"/>
      <c r="L122" s="22"/>
      <c r="M122" s="20"/>
      <c r="N122" s="20"/>
      <c r="O122" s="30"/>
      <c r="P122" s="20"/>
      <c r="Q122" s="23"/>
    </row>
    <row r="123" spans="1:18" s="64" customFormat="1" x14ac:dyDescent="0.3">
      <c r="A123" s="87"/>
      <c r="B123" s="109"/>
      <c r="C123" s="114"/>
      <c r="D123" s="211"/>
      <c r="E123" s="212"/>
      <c r="F123" s="211"/>
      <c r="G123" s="212"/>
      <c r="H123" s="115"/>
      <c r="I123" s="120"/>
      <c r="J123" s="120"/>
      <c r="K123" s="111"/>
      <c r="L123" s="116"/>
      <c r="M123" s="114"/>
      <c r="N123" s="114"/>
      <c r="O123" s="117"/>
      <c r="P123" s="114"/>
      <c r="Q123" s="24"/>
    </row>
    <row r="124" spans="1:18" s="64" customFormat="1" x14ac:dyDescent="0.3">
      <c r="A124" s="87"/>
      <c r="B124" s="109"/>
      <c r="C124" s="114"/>
      <c r="D124" s="122"/>
      <c r="E124" s="123"/>
      <c r="F124" s="211"/>
      <c r="G124" s="212"/>
      <c r="H124" s="115"/>
      <c r="I124" s="120"/>
      <c r="J124" s="120"/>
      <c r="K124" s="111"/>
      <c r="L124" s="116"/>
      <c r="M124" s="114"/>
      <c r="N124" s="114"/>
      <c r="O124" s="117"/>
      <c r="P124" s="114"/>
      <c r="Q124" s="24"/>
    </row>
    <row r="125" spans="1:18" s="64" customFormat="1" ht="15.75" customHeight="1" x14ac:dyDescent="0.3">
      <c r="A125" s="87"/>
      <c r="B125" s="109"/>
      <c r="C125" s="114"/>
      <c r="D125" s="211"/>
      <c r="E125" s="212"/>
      <c r="F125" s="211"/>
      <c r="G125" s="212"/>
      <c r="H125" s="25"/>
      <c r="I125" s="26"/>
      <c r="J125" s="26"/>
      <c r="K125" s="111"/>
      <c r="L125" s="26"/>
      <c r="M125" s="24"/>
      <c r="N125" s="24"/>
      <c r="O125" s="24"/>
      <c r="P125" s="24"/>
      <c r="Q125" s="24"/>
    </row>
    <row r="126" spans="1:18" s="64" customFormat="1" ht="15.75" customHeight="1" x14ac:dyDescent="0.3">
      <c r="A126" s="87"/>
      <c r="B126" s="24"/>
      <c r="C126" s="24"/>
      <c r="D126" s="211"/>
      <c r="E126" s="212"/>
      <c r="F126" s="211"/>
      <c r="G126" s="212"/>
      <c r="H126" s="25"/>
      <c r="I126" s="26"/>
      <c r="J126" s="26"/>
      <c r="K126" s="111"/>
      <c r="L126" s="26"/>
      <c r="M126" s="24"/>
      <c r="N126" s="24"/>
      <c r="O126" s="24"/>
      <c r="P126" s="24"/>
      <c r="Q126" s="24"/>
    </row>
    <row r="127" spans="1:18" x14ac:dyDescent="0.3">
      <c r="F127" s="232" t="s">
        <v>315</v>
      </c>
      <c r="G127" s="232"/>
      <c r="H127" s="124">
        <f>SUM(H122:H126)</f>
        <v>0</v>
      </c>
      <c r="K127" s="113"/>
    </row>
    <row r="128" spans="1:18" x14ac:dyDescent="0.3">
      <c r="K128" s="113"/>
    </row>
    <row r="131" spans="2:8" x14ac:dyDescent="0.3">
      <c r="B131" s="193" t="s">
        <v>90</v>
      </c>
      <c r="C131" s="8" t="s">
        <v>4</v>
      </c>
    </row>
    <row r="132" spans="2:8" x14ac:dyDescent="0.3">
      <c r="B132" s="194"/>
      <c r="C132" s="8" t="s">
        <v>2</v>
      </c>
    </row>
    <row r="133" spans="2:8" x14ac:dyDescent="0.3">
      <c r="B133" s="195"/>
      <c r="C133" s="9" t="s">
        <v>3</v>
      </c>
    </row>
    <row r="135" spans="2:8" x14ac:dyDescent="0.3">
      <c r="B135" s="193" t="s">
        <v>20</v>
      </c>
      <c r="C135" s="8" t="s">
        <v>1</v>
      </c>
    </row>
    <row r="136" spans="2:8" x14ac:dyDescent="0.3">
      <c r="B136" s="194"/>
      <c r="C136" s="8" t="s">
        <v>71</v>
      </c>
    </row>
    <row r="137" spans="2:8" x14ac:dyDescent="0.3">
      <c r="B137" s="194"/>
      <c r="C137" s="8" t="s">
        <v>46</v>
      </c>
    </row>
    <row r="138" spans="2:8" x14ac:dyDescent="0.3">
      <c r="B138" s="194"/>
      <c r="C138" s="8" t="s">
        <v>6</v>
      </c>
    </row>
    <row r="139" spans="2:8" x14ac:dyDescent="0.3">
      <c r="B139" s="194"/>
      <c r="C139" s="8" t="s">
        <v>80</v>
      </c>
    </row>
    <row r="140" spans="2:8" x14ac:dyDescent="0.3">
      <c r="B140" s="194"/>
      <c r="C140" s="8" t="s">
        <v>66</v>
      </c>
    </row>
    <row r="141" spans="2:8" x14ac:dyDescent="0.3">
      <c r="B141" s="194"/>
      <c r="C141" s="8" t="s">
        <v>22</v>
      </c>
    </row>
    <row r="142" spans="2:8" x14ac:dyDescent="0.3">
      <c r="B142" s="195"/>
      <c r="C142" s="8" t="s">
        <v>92</v>
      </c>
    </row>
    <row r="144" spans="2:8" ht="46.8" x14ac:dyDescent="0.3">
      <c r="B144" s="222" t="s">
        <v>70</v>
      </c>
      <c r="C144" s="221" t="s">
        <v>67</v>
      </c>
      <c r="D144" s="8" t="s">
        <v>49</v>
      </c>
      <c r="E144" s="8" t="s">
        <v>49</v>
      </c>
      <c r="G144" s="83" t="s">
        <v>313</v>
      </c>
      <c r="H144" s="124">
        <f>G117+F100+G91+G52+G38+G27</f>
        <v>100284540.31</v>
      </c>
    </row>
    <row r="145" spans="2:8" ht="31.2" x14ac:dyDescent="0.3">
      <c r="B145" s="222"/>
      <c r="C145" s="221"/>
      <c r="D145" s="8" t="s">
        <v>93</v>
      </c>
      <c r="E145" s="8" t="s">
        <v>93</v>
      </c>
      <c r="G145" s="83" t="s">
        <v>312</v>
      </c>
      <c r="H145" s="124">
        <f>105024680-H144</f>
        <v>4740139.6899999976</v>
      </c>
    </row>
    <row r="146" spans="2:8" ht="46.8" x14ac:dyDescent="0.3">
      <c r="B146" s="222"/>
      <c r="C146" s="221"/>
      <c r="D146" s="8" t="s">
        <v>94</v>
      </c>
      <c r="E146" s="8" t="s">
        <v>94</v>
      </c>
      <c r="G146" s="83" t="s">
        <v>314</v>
      </c>
      <c r="H146" s="124">
        <f>H144+H145</f>
        <v>105024680</v>
      </c>
    </row>
    <row r="147" spans="2:8" ht="31.2" x14ac:dyDescent="0.3">
      <c r="B147" s="222"/>
      <c r="C147" s="221"/>
      <c r="D147" s="8" t="s">
        <v>39</v>
      </c>
      <c r="E147" s="8" t="s">
        <v>39</v>
      </c>
    </row>
    <row r="148" spans="2:8" ht="31.2" x14ac:dyDescent="0.3">
      <c r="B148" s="222"/>
      <c r="C148" s="221"/>
      <c r="D148" s="8" t="s">
        <v>42</v>
      </c>
      <c r="E148" s="8" t="s">
        <v>42</v>
      </c>
    </row>
    <row r="149" spans="2:8" ht="46.8" x14ac:dyDescent="0.3">
      <c r="B149" s="222"/>
      <c r="C149" s="221"/>
      <c r="D149" s="8" t="s">
        <v>50</v>
      </c>
      <c r="E149" s="8" t="s">
        <v>50</v>
      </c>
    </row>
    <row r="150" spans="2:8" ht="46.8" x14ac:dyDescent="0.3">
      <c r="B150" s="222"/>
      <c r="C150" s="221"/>
      <c r="D150" s="8" t="s">
        <v>95</v>
      </c>
      <c r="E150" s="8" t="s">
        <v>95</v>
      </c>
    </row>
    <row r="151" spans="2:8" ht="31.2" x14ac:dyDescent="0.3">
      <c r="B151" s="222"/>
      <c r="C151" s="228" t="s">
        <v>69</v>
      </c>
      <c r="D151" s="8" t="s">
        <v>43</v>
      </c>
      <c r="E151" s="8" t="s">
        <v>44</v>
      </c>
    </row>
    <row r="152" spans="2:8" ht="31.2" x14ac:dyDescent="0.3">
      <c r="B152" s="222"/>
      <c r="C152" s="228"/>
      <c r="D152" s="8" t="s">
        <v>44</v>
      </c>
      <c r="E152" s="8" t="s">
        <v>45</v>
      </c>
    </row>
    <row r="153" spans="2:8" x14ac:dyDescent="0.3">
      <c r="B153" s="222"/>
      <c r="C153" s="228"/>
      <c r="D153" s="8" t="s">
        <v>45</v>
      </c>
    </row>
    <row r="154" spans="2:8" x14ac:dyDescent="0.3">
      <c r="B154" s="222"/>
      <c r="C154" s="228"/>
      <c r="D154" s="8" t="s">
        <v>39</v>
      </c>
    </row>
    <row r="155" spans="2:8" x14ac:dyDescent="0.3">
      <c r="B155" s="222"/>
      <c r="C155" s="228"/>
      <c r="D155" s="8" t="s">
        <v>42</v>
      </c>
    </row>
    <row r="156" spans="2:8" ht="31.2" x14ac:dyDescent="0.3">
      <c r="B156" s="222"/>
      <c r="C156" s="228"/>
      <c r="D156" s="8" t="s">
        <v>51</v>
      </c>
    </row>
    <row r="157" spans="2:8" ht="31.2" x14ac:dyDescent="0.3">
      <c r="B157" s="222"/>
      <c r="C157" s="228"/>
      <c r="D157" s="8" t="s">
        <v>96</v>
      </c>
    </row>
    <row r="158" spans="2:8" ht="31.2" x14ac:dyDescent="0.3">
      <c r="B158" s="222"/>
      <c r="C158" s="228"/>
      <c r="D158" s="8" t="s">
        <v>68</v>
      </c>
    </row>
    <row r="159" spans="2:8" ht="31.2" x14ac:dyDescent="0.3">
      <c r="B159" s="222"/>
      <c r="C159" s="228"/>
      <c r="D159" s="8" t="s">
        <v>5</v>
      </c>
    </row>
    <row r="160" spans="2:8" ht="31.2" x14ac:dyDescent="0.3">
      <c r="B160" s="222"/>
      <c r="C160" s="228"/>
      <c r="D160" s="8" t="s">
        <v>18</v>
      </c>
    </row>
    <row r="161" spans="2:4" ht="31.2" x14ac:dyDescent="0.3">
      <c r="B161" s="222"/>
      <c r="C161" s="229" t="s">
        <v>97</v>
      </c>
      <c r="D161" s="8" t="s">
        <v>98</v>
      </c>
    </row>
    <row r="162" spans="2:4" x14ac:dyDescent="0.3">
      <c r="B162" s="222"/>
      <c r="C162" s="230"/>
      <c r="D162" s="8" t="s">
        <v>39</v>
      </c>
    </row>
    <row r="163" spans="2:4" x14ac:dyDescent="0.3">
      <c r="B163" s="222"/>
      <c r="C163" s="231"/>
      <c r="D163" s="8" t="s">
        <v>42</v>
      </c>
    </row>
    <row r="165" spans="2:4" x14ac:dyDescent="0.3">
      <c r="B165" s="125" t="s">
        <v>316</v>
      </c>
    </row>
  </sheetData>
  <mergeCells count="170">
    <mergeCell ref="M120:N120"/>
    <mergeCell ref="E113:F113"/>
    <mergeCell ref="E114:F114"/>
    <mergeCell ref="E115:F115"/>
    <mergeCell ref="J103:J104"/>
    <mergeCell ref="E108:F108"/>
    <mergeCell ref="B93:P93"/>
    <mergeCell ref="B102:P102"/>
    <mergeCell ref="C120:C121"/>
    <mergeCell ref="D120:E121"/>
    <mergeCell ref="E107:F107"/>
    <mergeCell ref="C103:C104"/>
    <mergeCell ref="D103:D104"/>
    <mergeCell ref="L103:M103"/>
    <mergeCell ref="K109:K111"/>
    <mergeCell ref="J109:J111"/>
    <mergeCell ref="N109:N111"/>
    <mergeCell ref="P109:P111"/>
    <mergeCell ref="O109:O111"/>
    <mergeCell ref="L109:L111"/>
    <mergeCell ref="M109:M111"/>
    <mergeCell ref="K103:K104"/>
    <mergeCell ref="N103:N104"/>
    <mergeCell ref="L94:M94"/>
    <mergeCell ref="N55:N56"/>
    <mergeCell ref="K41:K42"/>
    <mergeCell ref="G15:I15"/>
    <mergeCell ref="L55:M55"/>
    <mergeCell ref="G55:I55"/>
    <mergeCell ref="L41:M41"/>
    <mergeCell ref="B14:P14"/>
    <mergeCell ref="B29:P29"/>
    <mergeCell ref="B40:P40"/>
    <mergeCell ref="B54:P54"/>
    <mergeCell ref="E55:F56"/>
    <mergeCell ref="O41:O42"/>
    <mergeCell ref="O55:O56"/>
    <mergeCell ref="B15:B16"/>
    <mergeCell ref="C15:C16"/>
    <mergeCell ref="D15:D16"/>
    <mergeCell ref="E15:E16"/>
    <mergeCell ref="B41:B42"/>
    <mergeCell ref="C41:C42"/>
    <mergeCell ref="G41:I41"/>
    <mergeCell ref="N15:N16"/>
    <mergeCell ref="L15:M15"/>
    <mergeCell ref="K15:K16"/>
    <mergeCell ref="J15:J16"/>
    <mergeCell ref="N30:N31"/>
    <mergeCell ref="G30:I30"/>
    <mergeCell ref="N41:N42"/>
    <mergeCell ref="C30:C31"/>
    <mergeCell ref="D30:D31"/>
    <mergeCell ref="E30:E31"/>
    <mergeCell ref="F30:F31"/>
    <mergeCell ref="J30:J31"/>
    <mergeCell ref="K30:K31"/>
    <mergeCell ref="L30:M30"/>
    <mergeCell ref="F41:F42"/>
    <mergeCell ref="J41:J42"/>
    <mergeCell ref="B55:B56"/>
    <mergeCell ref="C55:C56"/>
    <mergeCell ref="D55:D56"/>
    <mergeCell ref="J55:J56"/>
    <mergeCell ref="K55:K56"/>
    <mergeCell ref="E70:F70"/>
    <mergeCell ref="E71:F71"/>
    <mergeCell ref="E73:F73"/>
    <mergeCell ref="E75:F75"/>
    <mergeCell ref="E61:F61"/>
    <mergeCell ref="E62:F62"/>
    <mergeCell ref="E63:F63"/>
    <mergeCell ref="E66:F66"/>
    <mergeCell ref="E65:F65"/>
    <mergeCell ref="E64:F64"/>
    <mergeCell ref="E83:F83"/>
    <mergeCell ref="C144:C150"/>
    <mergeCell ref="E105:F105"/>
    <mergeCell ref="B144:B163"/>
    <mergeCell ref="F122:G122"/>
    <mergeCell ref="D122:E122"/>
    <mergeCell ref="B120:B121"/>
    <mergeCell ref="B103:B104"/>
    <mergeCell ref="B94:B95"/>
    <mergeCell ref="F94:H94"/>
    <mergeCell ref="H120:J120"/>
    <mergeCell ref="E116:F116"/>
    <mergeCell ref="D125:E125"/>
    <mergeCell ref="C151:C160"/>
    <mergeCell ref="C161:C163"/>
    <mergeCell ref="E103:F104"/>
    <mergeCell ref="F124:G124"/>
    <mergeCell ref="D126:E126"/>
    <mergeCell ref="F125:G125"/>
    <mergeCell ref="F126:G126"/>
    <mergeCell ref="F127:G127"/>
    <mergeCell ref="E91:F91"/>
    <mergeCell ref="E117:F117"/>
    <mergeCell ref="A120:A121"/>
    <mergeCell ref="E84:F84"/>
    <mergeCell ref="B135:B142"/>
    <mergeCell ref="E57:F57"/>
    <mergeCell ref="E58:F58"/>
    <mergeCell ref="E59:F59"/>
    <mergeCell ref="E60:F60"/>
    <mergeCell ref="E67:F67"/>
    <mergeCell ref="E68:F68"/>
    <mergeCell ref="E69:F69"/>
    <mergeCell ref="E72:F72"/>
    <mergeCell ref="D123:E123"/>
    <mergeCell ref="F123:G123"/>
    <mergeCell ref="E106:F106"/>
    <mergeCell ref="C109:C111"/>
    <mergeCell ref="G103:I103"/>
    <mergeCell ref="F120:G121"/>
    <mergeCell ref="C94:C95"/>
    <mergeCell ref="D94:D95"/>
    <mergeCell ref="E94:E95"/>
    <mergeCell ref="I94:I95"/>
    <mergeCell ref="E112:F112"/>
    <mergeCell ref="D109:D111"/>
    <mergeCell ref="E109:F111"/>
    <mergeCell ref="N94:N95"/>
    <mergeCell ref="A15:A16"/>
    <mergeCell ref="A30:A31"/>
    <mergeCell ref="A41:A42"/>
    <mergeCell ref="A55:A56"/>
    <mergeCell ref="A94:A95"/>
    <mergeCell ref="A103:A104"/>
    <mergeCell ref="D41:D42"/>
    <mergeCell ref="E41:E42"/>
    <mergeCell ref="F15:F16"/>
    <mergeCell ref="J94:J95"/>
    <mergeCell ref="E76:F76"/>
    <mergeCell ref="E77:F77"/>
    <mergeCell ref="E85:F85"/>
    <mergeCell ref="E87:F87"/>
    <mergeCell ref="E88:F88"/>
    <mergeCell ref="E89:F89"/>
    <mergeCell ref="E90:F90"/>
    <mergeCell ref="E78:F78"/>
    <mergeCell ref="B30:B31"/>
    <mergeCell ref="E79:F79"/>
    <mergeCell ref="E80:F80"/>
    <mergeCell ref="E81:F81"/>
    <mergeCell ref="E82:F82"/>
    <mergeCell ref="B109:B111"/>
    <mergeCell ref="A109:A111"/>
    <mergeCell ref="G109:G111"/>
    <mergeCell ref="H109:H111"/>
    <mergeCell ref="I109:I111"/>
    <mergeCell ref="B12:Q12"/>
    <mergeCell ref="B131:B133"/>
    <mergeCell ref="P15:P16"/>
    <mergeCell ref="P30:P31"/>
    <mergeCell ref="P41:P42"/>
    <mergeCell ref="P55:P56"/>
    <mergeCell ref="P103:P104"/>
    <mergeCell ref="Q120:Q121"/>
    <mergeCell ref="B119:Q119"/>
    <mergeCell ref="O15:O16"/>
    <mergeCell ref="O30:O31"/>
    <mergeCell ref="O94:O95"/>
    <mergeCell ref="O103:O104"/>
    <mergeCell ref="P120:P121"/>
    <mergeCell ref="P94:P95"/>
    <mergeCell ref="O120:O121"/>
    <mergeCell ref="K94:K95"/>
    <mergeCell ref="K120:K121"/>
    <mergeCell ref="L120:L121"/>
  </mergeCells>
  <dataValidations count="6">
    <dataValidation type="list" allowBlank="1" showInputMessage="1" showErrorMessage="1" sqref="D117 K117 L118" xr:uid="{00000000-0002-0000-0100-000000000000}">
      <formula1>#REF!</formula1>
    </dataValidation>
    <dataValidation type="list" allowBlank="1" showInputMessage="1" showErrorMessage="1" sqref="K57:K91 K32:K38 K43:K52 K17:K27 K96:K100 K105:K109 K112:K116" xr:uid="{00000000-0002-0000-0100-000001000000}">
      <formula1>$C$131:$C$133</formula1>
    </dataValidation>
    <dataValidation type="list" allowBlank="1" showInputMessage="1" showErrorMessage="1" sqref="D57:D91 D105:D109 D112:D116" xr:uid="{00000000-0002-0000-0100-000002000000}">
      <formula1>$D$144:$D$150</formula1>
    </dataValidation>
    <dataValidation type="list" allowBlank="1" showInputMessage="1" showErrorMessage="1" sqref="D17:D27 D43:D52 D32:D38" xr:uid="{00000000-0002-0000-0100-000003000000}">
      <formula1>$D$151:$D$160</formula1>
    </dataValidation>
    <dataValidation type="list" allowBlank="1" showInputMessage="1" showErrorMessage="1" sqref="P57:P91 P32:P38 Q122:Q126 P43:P52 P17:P27 P96:P100 P105:P109 P112:P116" xr:uid="{00000000-0002-0000-0100-000004000000}">
      <formula1>$C$135:$C$142</formula1>
    </dataValidation>
    <dataValidation type="list" allowBlank="1" showInputMessage="1" showErrorMessage="1" sqref="D96:D100" xr:uid="{00000000-0002-0000-0100-000005000000}">
      <formula1>$D$161:$D$163</formula1>
    </dataValidation>
  </dataValidations>
  <pageMargins left="0.31496062992125984" right="0.31496062992125984" top="0.35433070866141736" bottom="0.15748031496062992" header="0.31496062992125984" footer="0.31496062992125984"/>
  <pageSetup paperSize="8" scale="50" orientation="landscape" r:id="rId1"/>
  <rowBreaks count="2" manualBreakCount="2">
    <brk id="52" max="16383" man="1"/>
    <brk id="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S102"/>
  <sheetViews>
    <sheetView topLeftCell="A117" workbookViewId="0">
      <selection activeCell="B126" sqref="B126"/>
    </sheetView>
  </sheetViews>
  <sheetFormatPr defaultColWidth="8.6640625" defaultRowHeight="15.6" x14ac:dyDescent="0.3"/>
  <cols>
    <col min="1" max="1" width="56.88671875" style="35" customWidth="1"/>
    <col min="2" max="2" width="90.109375" style="35" customWidth="1"/>
    <col min="3" max="3" width="62.33203125" style="35" customWidth="1"/>
    <col min="4" max="4" width="41.44140625" style="35" customWidth="1"/>
    <col min="5" max="5" width="36.6640625" style="35" customWidth="1"/>
    <col min="6" max="7" width="12.88671875" style="35" customWidth="1"/>
    <col min="8" max="8" width="15.6640625" style="36" customWidth="1"/>
    <col min="9" max="9" width="15.6640625" style="37" customWidth="1"/>
    <col min="10" max="10" width="18" style="37" customWidth="1"/>
    <col min="11" max="11" width="12.6640625" style="35" customWidth="1"/>
    <col min="12" max="12" width="19.5546875" style="35" customWidth="1"/>
    <col min="13" max="13" width="15.5546875" style="35" customWidth="1"/>
    <col min="14" max="14" width="15" style="35" customWidth="1"/>
    <col min="15" max="17" width="18.88671875" style="35" customWidth="1"/>
    <col min="18" max="16384" width="8.6640625" style="35"/>
  </cols>
  <sheetData>
    <row r="3" spans="1:13" x14ac:dyDescent="0.3">
      <c r="A3" s="1"/>
    </row>
    <row r="5" spans="1:13" x14ac:dyDescent="0.3">
      <c r="B5" s="11"/>
    </row>
    <row r="6" spans="1:13" x14ac:dyDescent="0.3">
      <c r="A6" s="38"/>
      <c r="B6" s="39" t="s">
        <v>25</v>
      </c>
      <c r="C6" s="38"/>
      <c r="D6" s="38"/>
      <c r="E6" s="38"/>
      <c r="F6" s="38"/>
      <c r="G6" s="38"/>
      <c r="H6" s="40"/>
      <c r="I6" s="41"/>
      <c r="J6" s="41"/>
      <c r="K6" s="38"/>
      <c r="L6" s="38"/>
      <c r="M6" s="38"/>
    </row>
    <row r="7" spans="1:13" x14ac:dyDescent="0.3">
      <c r="B7" s="38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x14ac:dyDescent="0.3">
      <c r="A8" s="38"/>
      <c r="B8" s="43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x14ac:dyDescent="0.3">
      <c r="A9" s="44" t="s">
        <v>100</v>
      </c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x14ac:dyDescent="0.3">
      <c r="A10" s="46" t="s">
        <v>26</v>
      </c>
      <c r="B10" s="46"/>
      <c r="C10" s="38"/>
      <c r="D10" s="38"/>
      <c r="E10" s="38"/>
      <c r="F10" s="38"/>
      <c r="G10" s="38"/>
      <c r="H10" s="40"/>
      <c r="I10" s="41"/>
      <c r="J10" s="41"/>
      <c r="K10" s="38"/>
      <c r="L10" s="38"/>
      <c r="M10" s="38"/>
    </row>
    <row r="11" spans="1:13" x14ac:dyDescent="0.3">
      <c r="A11" s="38"/>
      <c r="B11" s="47"/>
      <c r="C11" s="38"/>
      <c r="D11" s="38"/>
      <c r="E11" s="38"/>
      <c r="F11" s="38"/>
      <c r="G11" s="38"/>
      <c r="H11" s="40"/>
      <c r="I11" s="41"/>
      <c r="J11" s="41"/>
      <c r="K11" s="38"/>
      <c r="L11" s="38"/>
      <c r="M11" s="38"/>
    </row>
    <row r="12" spans="1:13" x14ac:dyDescent="0.3">
      <c r="A12" s="48" t="s">
        <v>101</v>
      </c>
      <c r="B12" s="48"/>
      <c r="C12" s="45"/>
      <c r="D12" s="38"/>
      <c r="E12" s="38"/>
      <c r="F12" s="38"/>
      <c r="G12" s="38"/>
      <c r="H12" s="40"/>
      <c r="I12" s="41"/>
      <c r="J12" s="41"/>
      <c r="K12" s="38"/>
      <c r="L12" s="38"/>
      <c r="M12" s="38"/>
    </row>
    <row r="13" spans="1:13" x14ac:dyDescent="0.3">
      <c r="A13" s="44" t="s">
        <v>102</v>
      </c>
      <c r="B13" s="44"/>
      <c r="C13" s="45"/>
      <c r="D13" s="38"/>
      <c r="E13" s="38"/>
      <c r="F13" s="38"/>
      <c r="G13" s="38"/>
      <c r="H13" s="40"/>
      <c r="I13" s="41"/>
      <c r="J13" s="41"/>
      <c r="K13" s="38"/>
      <c r="L13" s="38"/>
      <c r="M13" s="38"/>
    </row>
    <row r="14" spans="1:13" x14ac:dyDescent="0.3">
      <c r="A14" s="44" t="s">
        <v>103</v>
      </c>
      <c r="B14" s="44"/>
      <c r="C14" s="45"/>
      <c r="D14" s="38"/>
      <c r="E14" s="38"/>
      <c r="F14" s="38"/>
      <c r="G14" s="38"/>
      <c r="H14" s="40"/>
      <c r="I14" s="41"/>
      <c r="J14" s="41"/>
      <c r="K14" s="38"/>
      <c r="L14" s="38"/>
      <c r="M14" s="38"/>
    </row>
    <row r="15" spans="1:13" x14ac:dyDescent="0.3">
      <c r="B15" s="49"/>
    </row>
    <row r="16" spans="1:13" x14ac:dyDescent="0.3">
      <c r="B16" s="49"/>
    </row>
    <row r="17" spans="1:19" ht="15.75" customHeight="1" x14ac:dyDescent="0.3">
      <c r="A17" s="257" t="s">
        <v>104</v>
      </c>
      <c r="B17" s="257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S17" s="51"/>
    </row>
    <row r="18" spans="1:19" ht="15.75" customHeight="1" x14ac:dyDescent="0.3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1"/>
      <c r="S18" s="51"/>
    </row>
    <row r="19" spans="1:19" x14ac:dyDescent="0.3">
      <c r="A19" s="49" t="s">
        <v>105</v>
      </c>
      <c r="B19" s="51"/>
      <c r="H19" s="35"/>
      <c r="I19" s="35"/>
      <c r="J19" s="35"/>
    </row>
    <row r="20" spans="1:19" ht="14.4" customHeight="1" x14ac:dyDescent="0.3">
      <c r="A20" s="51"/>
      <c r="B20" s="51"/>
      <c r="H20" s="35"/>
      <c r="I20" s="35"/>
      <c r="J20" s="35"/>
    </row>
    <row r="21" spans="1:19" s="54" customFormat="1" ht="5.0999999999999996" customHeight="1" thickBot="1" x14ac:dyDescent="0.35">
      <c r="A21" s="53"/>
      <c r="B21" s="53"/>
    </row>
    <row r="22" spans="1:19" x14ac:dyDescent="0.3">
      <c r="A22" s="258" t="s">
        <v>106</v>
      </c>
      <c r="B22" s="258" t="s">
        <v>107</v>
      </c>
      <c r="H22" s="35"/>
      <c r="I22" s="35"/>
      <c r="J22" s="35"/>
    </row>
    <row r="23" spans="1:19" ht="15.6" customHeight="1" thickBot="1" x14ac:dyDescent="0.35">
      <c r="A23" s="259"/>
      <c r="B23" s="259"/>
      <c r="H23" s="35"/>
      <c r="I23" s="35"/>
      <c r="J23" s="35"/>
    </row>
    <row r="24" spans="1:19" x14ac:dyDescent="0.3">
      <c r="A24" s="260" t="s">
        <v>108</v>
      </c>
      <c r="B24" s="255"/>
      <c r="H24" s="35"/>
      <c r="I24" s="35"/>
      <c r="J24" s="35"/>
    </row>
    <row r="25" spans="1:19" ht="16.2" thickBot="1" x14ac:dyDescent="0.35">
      <c r="A25" s="261"/>
      <c r="B25" s="256"/>
      <c r="H25" s="35"/>
      <c r="I25" s="35"/>
      <c r="J25" s="35"/>
    </row>
    <row r="26" spans="1:19" ht="46.5" customHeight="1" thickBot="1" x14ac:dyDescent="0.35">
      <c r="A26" s="255" t="s">
        <v>109</v>
      </c>
      <c r="B26" s="255" t="s">
        <v>110</v>
      </c>
      <c r="H26" s="35"/>
      <c r="I26" s="35"/>
      <c r="J26" s="35"/>
    </row>
    <row r="27" spans="1:19" ht="16.2" hidden="1" thickBot="1" x14ac:dyDescent="0.35">
      <c r="A27" s="256"/>
      <c r="B27" s="256"/>
      <c r="H27" s="35"/>
      <c r="I27" s="35"/>
      <c r="J27" s="35"/>
    </row>
    <row r="28" spans="1:19" x14ac:dyDescent="0.3">
      <c r="A28" s="260" t="s">
        <v>111</v>
      </c>
      <c r="B28" s="255"/>
      <c r="H28" s="35"/>
      <c r="I28" s="35"/>
      <c r="J28" s="35"/>
    </row>
    <row r="29" spans="1:19" ht="16.2" thickBot="1" x14ac:dyDescent="0.35">
      <c r="A29" s="261"/>
      <c r="B29" s="256"/>
      <c r="H29" s="35"/>
      <c r="I29" s="35"/>
      <c r="J29" s="35"/>
    </row>
    <row r="30" spans="1:19" ht="42.6" customHeight="1" thickBot="1" x14ac:dyDescent="0.35">
      <c r="A30" s="255" t="s">
        <v>112</v>
      </c>
      <c r="B30" s="255" t="s">
        <v>113</v>
      </c>
      <c r="H30" s="35"/>
      <c r="I30" s="35"/>
      <c r="J30" s="35"/>
    </row>
    <row r="31" spans="1:19" ht="16.2" hidden="1" thickBot="1" x14ac:dyDescent="0.35">
      <c r="A31" s="256"/>
      <c r="B31" s="256"/>
      <c r="H31" s="35"/>
      <c r="I31" s="35"/>
      <c r="J31" s="35"/>
    </row>
    <row r="32" spans="1:19" ht="36.9" customHeight="1" thickBot="1" x14ac:dyDescent="0.35">
      <c r="A32" s="260" t="s">
        <v>114</v>
      </c>
      <c r="B32" s="255"/>
      <c r="H32" s="35"/>
      <c r="I32" s="35"/>
      <c r="J32" s="35"/>
    </row>
    <row r="33" spans="1:10" ht="51.6" hidden="1" customHeight="1" x14ac:dyDescent="0.3">
      <c r="A33" s="261"/>
      <c r="B33" s="256"/>
      <c r="H33" s="35"/>
      <c r="I33" s="35"/>
      <c r="J33" s="35"/>
    </row>
    <row r="34" spans="1:10" ht="62.1" customHeight="1" thickBot="1" x14ac:dyDescent="0.35">
      <c r="A34" s="255" t="s">
        <v>115</v>
      </c>
      <c r="B34" s="255" t="s">
        <v>116</v>
      </c>
      <c r="H34" s="35"/>
      <c r="I34" s="35"/>
      <c r="J34" s="35"/>
    </row>
    <row r="35" spans="1:10" ht="16.2" hidden="1" thickBot="1" x14ac:dyDescent="0.35">
      <c r="A35" s="256"/>
      <c r="B35" s="256"/>
      <c r="H35" s="35"/>
      <c r="I35" s="35"/>
      <c r="J35" s="35"/>
    </row>
    <row r="36" spans="1:10" ht="33.9" customHeight="1" thickBot="1" x14ac:dyDescent="0.35">
      <c r="A36" s="260" t="s">
        <v>117</v>
      </c>
      <c r="B36" s="255"/>
      <c r="H36" s="35"/>
      <c r="I36" s="35"/>
      <c r="J36" s="35"/>
    </row>
    <row r="37" spans="1:10" ht="16.2" hidden="1" thickBot="1" x14ac:dyDescent="0.35">
      <c r="A37" s="261"/>
      <c r="B37" s="256"/>
      <c r="H37" s="35"/>
      <c r="I37" s="35"/>
      <c r="J37" s="35"/>
    </row>
    <row r="38" spans="1:10" ht="68.400000000000006" customHeight="1" thickBot="1" x14ac:dyDescent="0.35">
      <c r="A38" s="255" t="s">
        <v>118</v>
      </c>
      <c r="B38" s="255" t="s">
        <v>119</v>
      </c>
      <c r="H38" s="35"/>
      <c r="I38" s="35"/>
      <c r="J38" s="35"/>
    </row>
    <row r="39" spans="1:10" ht="16.2" hidden="1" thickBot="1" x14ac:dyDescent="0.35">
      <c r="A39" s="256"/>
      <c r="B39" s="256"/>
      <c r="H39" s="35"/>
      <c r="I39" s="35"/>
      <c r="J39" s="35"/>
    </row>
    <row r="40" spans="1:10" ht="55.5" customHeight="1" thickBot="1" x14ac:dyDescent="0.35">
      <c r="A40" s="255" t="s">
        <v>120</v>
      </c>
      <c r="B40" s="255" t="s">
        <v>121</v>
      </c>
      <c r="H40" s="35"/>
      <c r="I40" s="35"/>
      <c r="J40" s="35"/>
    </row>
    <row r="41" spans="1:10" ht="6" hidden="1" customHeight="1" x14ac:dyDescent="0.3">
      <c r="A41" s="256"/>
      <c r="B41" s="256"/>
      <c r="H41" s="35"/>
      <c r="I41" s="35"/>
      <c r="J41" s="35"/>
    </row>
    <row r="42" spans="1:10" ht="93.9" customHeight="1" thickBot="1" x14ac:dyDescent="0.35">
      <c r="A42" s="255" t="s">
        <v>122</v>
      </c>
      <c r="B42" s="255" t="s">
        <v>123</v>
      </c>
      <c r="H42" s="35"/>
      <c r="I42" s="35"/>
      <c r="J42" s="35"/>
    </row>
    <row r="43" spans="1:10" ht="47.4" hidden="1" customHeight="1" x14ac:dyDescent="0.3">
      <c r="A43" s="256"/>
      <c r="B43" s="256"/>
      <c r="H43" s="35"/>
      <c r="I43" s="35"/>
      <c r="J43" s="35"/>
    </row>
    <row r="44" spans="1:10" ht="26.1" customHeight="1" thickBot="1" x14ac:dyDescent="0.35">
      <c r="A44" s="260" t="s">
        <v>124</v>
      </c>
      <c r="B44" s="255"/>
      <c r="H44" s="35"/>
      <c r="I44" s="35"/>
      <c r="J44" s="35"/>
    </row>
    <row r="45" spans="1:10" ht="16.2" hidden="1" thickBot="1" x14ac:dyDescent="0.35">
      <c r="A45" s="261"/>
      <c r="B45" s="256"/>
      <c r="H45" s="35"/>
      <c r="I45" s="35"/>
      <c r="J45" s="35"/>
    </row>
    <row r="46" spans="1:10" ht="45.9" customHeight="1" thickBot="1" x14ac:dyDescent="0.35">
      <c r="A46" s="255" t="s">
        <v>125</v>
      </c>
      <c r="B46" s="255" t="s">
        <v>126</v>
      </c>
      <c r="H46" s="35"/>
      <c r="I46" s="35"/>
      <c r="J46" s="35"/>
    </row>
    <row r="47" spans="1:10" ht="16.2" hidden="1" thickBot="1" x14ac:dyDescent="0.35">
      <c r="A47" s="256"/>
      <c r="B47" s="256"/>
      <c r="H47" s="35"/>
      <c r="I47" s="35"/>
      <c r="J47" s="35"/>
    </row>
    <row r="48" spans="1:10" x14ac:dyDescent="0.3">
      <c r="A48" s="260" t="s">
        <v>127</v>
      </c>
      <c r="B48" s="255"/>
      <c r="H48" s="35"/>
      <c r="I48" s="35"/>
      <c r="J48" s="35"/>
    </row>
    <row r="49" spans="1:10" ht="30" customHeight="1" thickBot="1" x14ac:dyDescent="0.35">
      <c r="A49" s="261"/>
      <c r="B49" s="256"/>
      <c r="H49" s="35"/>
      <c r="I49" s="35"/>
      <c r="J49" s="35"/>
    </row>
    <row r="50" spans="1:10" ht="52.5" customHeight="1" thickBot="1" x14ac:dyDescent="0.35">
      <c r="A50" s="255" t="s">
        <v>128</v>
      </c>
      <c r="B50" s="255" t="s">
        <v>129</v>
      </c>
      <c r="H50" s="35"/>
      <c r="I50" s="35"/>
      <c r="J50" s="35"/>
    </row>
    <row r="51" spans="1:10" ht="16.2" hidden="1" thickBot="1" x14ac:dyDescent="0.35">
      <c r="A51" s="256"/>
      <c r="B51" s="256"/>
      <c r="H51" s="35"/>
      <c r="I51" s="35"/>
      <c r="J51" s="35"/>
    </row>
    <row r="52" spans="1:10" ht="29.4" customHeight="1" x14ac:dyDescent="0.3">
      <c r="A52" s="260" t="s">
        <v>130</v>
      </c>
      <c r="B52" s="255"/>
      <c r="H52" s="35"/>
      <c r="I52" s="35"/>
      <c r="J52" s="35"/>
    </row>
    <row r="53" spans="1:10" ht="15.75" customHeight="1" thickBot="1" x14ac:dyDescent="0.35">
      <c r="A53" s="261"/>
      <c r="B53" s="256"/>
      <c r="H53" s="35"/>
      <c r="I53" s="35"/>
      <c r="J53" s="35"/>
    </row>
    <row r="54" spans="1:10" ht="65.400000000000006" customHeight="1" x14ac:dyDescent="0.3">
      <c r="A54" s="255" t="s">
        <v>131</v>
      </c>
      <c r="B54" s="255" t="s">
        <v>132</v>
      </c>
      <c r="H54" s="35"/>
      <c r="I54" s="35"/>
      <c r="J54" s="35"/>
    </row>
    <row r="55" spans="1:10" ht="44.4" hidden="1" customHeight="1" x14ac:dyDescent="0.3">
      <c r="A55" s="256"/>
      <c r="B55" s="256"/>
      <c r="H55" s="35"/>
      <c r="I55" s="35"/>
      <c r="J55" s="35"/>
    </row>
    <row r="56" spans="1:10" x14ac:dyDescent="0.3">
      <c r="H56" s="35"/>
      <c r="I56" s="35"/>
      <c r="J56" s="35"/>
    </row>
    <row r="57" spans="1:10" x14ac:dyDescent="0.3">
      <c r="H57" s="35"/>
      <c r="I57" s="35"/>
      <c r="J57" s="35"/>
    </row>
    <row r="58" spans="1:10" x14ac:dyDescent="0.3">
      <c r="H58" s="35"/>
      <c r="I58" s="35"/>
      <c r="J58" s="35"/>
    </row>
    <row r="59" spans="1:10" x14ac:dyDescent="0.3">
      <c r="H59" s="35"/>
      <c r="I59" s="35"/>
      <c r="J59" s="35"/>
    </row>
    <row r="60" spans="1:10" x14ac:dyDescent="0.3">
      <c r="H60" s="35"/>
      <c r="I60" s="35"/>
      <c r="J60" s="35"/>
    </row>
    <row r="61" spans="1:10" x14ac:dyDescent="0.3">
      <c r="H61" s="35"/>
      <c r="I61" s="35"/>
      <c r="J61" s="35"/>
    </row>
    <row r="62" spans="1:10" x14ac:dyDescent="0.3">
      <c r="H62" s="35"/>
      <c r="I62" s="35"/>
      <c r="J62" s="35"/>
    </row>
    <row r="63" spans="1:10" x14ac:dyDescent="0.3">
      <c r="H63" s="35"/>
      <c r="I63" s="35"/>
      <c r="J63" s="35"/>
    </row>
    <row r="64" spans="1:10" x14ac:dyDescent="0.3">
      <c r="H64" s="35"/>
      <c r="I64" s="35"/>
      <c r="J64" s="35"/>
    </row>
    <row r="65" spans="8:10" x14ac:dyDescent="0.3">
      <c r="H65" s="35"/>
      <c r="I65" s="35"/>
      <c r="J65" s="35"/>
    </row>
    <row r="66" spans="8:10" x14ac:dyDescent="0.3">
      <c r="H66" s="35"/>
      <c r="I66" s="35"/>
      <c r="J66" s="35"/>
    </row>
    <row r="67" spans="8:10" x14ac:dyDescent="0.3">
      <c r="H67" s="35"/>
      <c r="I67" s="35"/>
      <c r="J67" s="35"/>
    </row>
    <row r="68" spans="8:10" x14ac:dyDescent="0.3">
      <c r="H68" s="35"/>
      <c r="I68" s="35"/>
      <c r="J68" s="35"/>
    </row>
    <row r="69" spans="8:10" x14ac:dyDescent="0.3">
      <c r="H69" s="35"/>
      <c r="I69" s="35"/>
      <c r="J69" s="35"/>
    </row>
    <row r="70" spans="8:10" x14ac:dyDescent="0.3">
      <c r="H70" s="35"/>
      <c r="I70" s="35"/>
      <c r="J70" s="35"/>
    </row>
    <row r="71" spans="8:10" x14ac:dyDescent="0.3">
      <c r="H71" s="35"/>
      <c r="I71" s="35"/>
      <c r="J71" s="35"/>
    </row>
    <row r="72" spans="8:10" x14ac:dyDescent="0.3">
      <c r="H72" s="35"/>
      <c r="I72" s="35"/>
      <c r="J72" s="35"/>
    </row>
    <row r="73" spans="8:10" x14ac:dyDescent="0.3">
      <c r="H73" s="35"/>
      <c r="I73" s="35"/>
      <c r="J73" s="35"/>
    </row>
    <row r="74" spans="8:10" ht="15.75" customHeight="1" x14ac:dyDescent="0.3">
      <c r="H74" s="35"/>
      <c r="I74" s="35"/>
      <c r="J74" s="35"/>
    </row>
    <row r="75" spans="8:10" ht="15" customHeight="1" x14ac:dyDescent="0.3">
      <c r="H75" s="35"/>
      <c r="I75" s="35"/>
      <c r="J75" s="35"/>
    </row>
    <row r="76" spans="8:10" x14ac:dyDescent="0.3">
      <c r="H76" s="35"/>
      <c r="I76" s="35"/>
      <c r="J76" s="35"/>
    </row>
    <row r="77" spans="8:10" x14ac:dyDescent="0.3">
      <c r="H77" s="35"/>
      <c r="I77" s="35"/>
      <c r="J77" s="35"/>
    </row>
    <row r="78" spans="8:10" x14ac:dyDescent="0.3">
      <c r="H78" s="35"/>
      <c r="I78" s="35"/>
      <c r="J78" s="35"/>
    </row>
    <row r="79" spans="8:10" x14ac:dyDescent="0.3">
      <c r="H79" s="35"/>
      <c r="I79" s="35"/>
      <c r="J79" s="35"/>
    </row>
    <row r="80" spans="8:10" x14ac:dyDescent="0.3">
      <c r="H80" s="35"/>
      <c r="I80" s="35"/>
      <c r="J80" s="35"/>
    </row>
    <row r="81" spans="8:10" x14ac:dyDescent="0.3">
      <c r="H81" s="35"/>
      <c r="I81" s="35"/>
      <c r="J81" s="35"/>
    </row>
    <row r="82" spans="8:10" x14ac:dyDescent="0.3">
      <c r="H82" s="35"/>
      <c r="I82" s="35"/>
      <c r="J82" s="35"/>
    </row>
    <row r="83" spans="8:10" x14ac:dyDescent="0.3">
      <c r="H83" s="35"/>
      <c r="I83" s="35"/>
      <c r="J83" s="35"/>
    </row>
    <row r="84" spans="8:10" ht="15.75" customHeight="1" x14ac:dyDescent="0.3">
      <c r="H84" s="35"/>
      <c r="I84" s="35"/>
      <c r="J84" s="35"/>
    </row>
    <row r="85" spans="8:10" ht="15" customHeight="1" x14ac:dyDescent="0.3">
      <c r="H85" s="35"/>
      <c r="I85" s="35"/>
      <c r="J85" s="35"/>
    </row>
    <row r="86" spans="8:10" ht="65.099999999999994" customHeight="1" x14ac:dyDescent="0.3">
      <c r="H86" s="35"/>
      <c r="I86" s="35"/>
      <c r="J86" s="35"/>
    </row>
    <row r="87" spans="8:10" x14ac:dyDescent="0.3">
      <c r="H87" s="35"/>
      <c r="I87" s="35"/>
      <c r="J87" s="35"/>
    </row>
    <row r="88" spans="8:10" x14ac:dyDescent="0.3">
      <c r="H88" s="35"/>
      <c r="I88" s="35"/>
      <c r="J88" s="35"/>
    </row>
    <row r="89" spans="8:10" x14ac:dyDescent="0.3">
      <c r="H89" s="35"/>
      <c r="I89" s="35"/>
      <c r="J89" s="35"/>
    </row>
    <row r="90" spans="8:10" x14ac:dyDescent="0.3">
      <c r="H90" s="35"/>
      <c r="I90" s="35"/>
      <c r="J90" s="35"/>
    </row>
    <row r="91" spans="8:10" x14ac:dyDescent="0.3">
      <c r="H91" s="35"/>
      <c r="I91" s="35"/>
      <c r="J91" s="35"/>
    </row>
    <row r="92" spans="8:10" x14ac:dyDescent="0.3">
      <c r="H92" s="35"/>
      <c r="I92" s="35"/>
      <c r="J92" s="35"/>
    </row>
    <row r="93" spans="8:10" x14ac:dyDescent="0.3">
      <c r="H93" s="35"/>
      <c r="I93" s="35"/>
      <c r="J93" s="35"/>
    </row>
    <row r="94" spans="8:10" ht="15.75" customHeight="1" x14ac:dyDescent="0.3">
      <c r="H94" s="35"/>
      <c r="I94" s="35"/>
      <c r="J94" s="35"/>
    </row>
    <row r="95" spans="8:10" ht="15" customHeight="1" x14ac:dyDescent="0.3">
      <c r="H95" s="35"/>
      <c r="I95" s="35"/>
      <c r="J95" s="35"/>
    </row>
    <row r="96" spans="8:10" x14ac:dyDescent="0.3">
      <c r="H96" s="35"/>
      <c r="I96" s="35"/>
      <c r="J96" s="35"/>
    </row>
    <row r="97" spans="8:10" x14ac:dyDescent="0.3">
      <c r="H97" s="35"/>
      <c r="I97" s="35"/>
      <c r="J97" s="35"/>
    </row>
    <row r="98" spans="8:10" x14ac:dyDescent="0.3">
      <c r="H98" s="35"/>
      <c r="I98" s="35"/>
      <c r="J98" s="35"/>
    </row>
    <row r="99" spans="8:10" x14ac:dyDescent="0.3">
      <c r="H99" s="35"/>
      <c r="I99" s="35"/>
      <c r="J99" s="35"/>
    </row>
    <row r="100" spans="8:10" x14ac:dyDescent="0.3">
      <c r="H100" s="35"/>
      <c r="I100" s="35"/>
      <c r="J100" s="35"/>
    </row>
    <row r="101" spans="8:10" x14ac:dyDescent="0.3">
      <c r="H101" s="35"/>
      <c r="I101" s="35"/>
      <c r="J101" s="35"/>
    </row>
    <row r="102" spans="8:10" ht="15.75" customHeight="1" x14ac:dyDescent="0.3"/>
  </sheetData>
  <mergeCells count="35">
    <mergeCell ref="A52:A53"/>
    <mergeCell ref="B52:B53"/>
    <mergeCell ref="A54:A55"/>
    <mergeCell ref="B54:B55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6:A27"/>
    <mergeCell ref="B26:B27"/>
    <mergeCell ref="A17:B17"/>
    <mergeCell ref="A22:A23"/>
    <mergeCell ref="B22:B23"/>
    <mergeCell ref="A24:A25"/>
    <mergeCell ref="B24:B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98"/>
  <sheetViews>
    <sheetView topLeftCell="A22" workbookViewId="0">
      <selection activeCell="A50" sqref="A50:B51"/>
    </sheetView>
  </sheetViews>
  <sheetFormatPr defaultColWidth="8.6640625" defaultRowHeight="15.6" x14ac:dyDescent="0.3"/>
  <cols>
    <col min="1" max="1" width="56.88671875" style="35" customWidth="1"/>
    <col min="2" max="2" width="90.109375" style="35" customWidth="1"/>
    <col min="3" max="3" width="62.33203125" style="35" customWidth="1"/>
    <col min="4" max="4" width="41.44140625" style="35" customWidth="1"/>
    <col min="5" max="5" width="36.6640625" style="35" customWidth="1"/>
    <col min="6" max="7" width="12.88671875" style="35" customWidth="1"/>
    <col min="8" max="8" width="15.6640625" style="36" customWidth="1"/>
    <col min="9" max="9" width="15.6640625" style="37" customWidth="1"/>
    <col min="10" max="10" width="18" style="37" customWidth="1"/>
    <col min="11" max="11" width="12.6640625" style="35" customWidth="1"/>
    <col min="12" max="12" width="19.5546875" style="35" customWidth="1"/>
    <col min="13" max="13" width="15.5546875" style="35" customWidth="1"/>
    <col min="14" max="14" width="15" style="35" customWidth="1"/>
    <col min="15" max="17" width="18.88671875" style="35" customWidth="1"/>
    <col min="18" max="16384" width="8.6640625" style="35"/>
  </cols>
  <sheetData>
    <row r="1" spans="1:19" x14ac:dyDescent="0.3">
      <c r="B1" s="11"/>
    </row>
    <row r="2" spans="1:19" x14ac:dyDescent="0.3">
      <c r="A2" s="38"/>
      <c r="B2" s="39" t="s">
        <v>25</v>
      </c>
      <c r="C2" s="38"/>
      <c r="D2" s="38"/>
      <c r="E2" s="38"/>
      <c r="F2" s="38"/>
      <c r="G2" s="38"/>
      <c r="H2" s="40"/>
      <c r="I2" s="41"/>
      <c r="J2" s="41"/>
      <c r="K2" s="38"/>
      <c r="L2" s="38"/>
      <c r="M2" s="38"/>
    </row>
    <row r="3" spans="1:19" x14ac:dyDescent="0.3">
      <c r="B3" s="38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9" x14ac:dyDescent="0.3">
      <c r="A4" s="38"/>
      <c r="B4" s="43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9" x14ac:dyDescent="0.3">
      <c r="A5" s="44" t="s">
        <v>100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9" x14ac:dyDescent="0.3">
      <c r="A6" s="46" t="s">
        <v>26</v>
      </c>
      <c r="B6" s="46"/>
      <c r="C6" s="38"/>
      <c r="D6" s="38"/>
      <c r="E6" s="38"/>
      <c r="F6" s="38"/>
      <c r="G6" s="38"/>
      <c r="H6" s="40"/>
      <c r="I6" s="41"/>
      <c r="J6" s="41"/>
      <c r="K6" s="38"/>
      <c r="L6" s="38"/>
      <c r="M6" s="38"/>
    </row>
    <row r="7" spans="1:19" x14ac:dyDescent="0.3">
      <c r="A7" s="38"/>
      <c r="B7" s="47"/>
      <c r="C7" s="38"/>
      <c r="D7" s="38"/>
      <c r="E7" s="38"/>
      <c r="F7" s="38"/>
      <c r="G7" s="38"/>
      <c r="H7" s="40"/>
      <c r="I7" s="41"/>
      <c r="J7" s="41"/>
      <c r="K7" s="38"/>
      <c r="L7" s="38"/>
      <c r="M7" s="38"/>
    </row>
    <row r="8" spans="1:19" x14ac:dyDescent="0.3">
      <c r="A8" s="48" t="s">
        <v>101</v>
      </c>
      <c r="B8" s="48"/>
      <c r="C8" s="45"/>
      <c r="D8" s="38"/>
      <c r="E8" s="38"/>
      <c r="F8" s="38"/>
      <c r="G8" s="38"/>
      <c r="H8" s="40"/>
      <c r="I8" s="41"/>
      <c r="J8" s="41"/>
      <c r="K8" s="38"/>
      <c r="L8" s="38"/>
      <c r="M8" s="38"/>
    </row>
    <row r="9" spans="1:19" x14ac:dyDescent="0.3">
      <c r="A9" s="44" t="s">
        <v>102</v>
      </c>
      <c r="B9" s="44"/>
      <c r="C9" s="45"/>
      <c r="D9" s="38"/>
      <c r="E9" s="38"/>
      <c r="F9" s="38"/>
      <c r="G9" s="38"/>
      <c r="H9" s="40"/>
      <c r="I9" s="41"/>
      <c r="J9" s="41"/>
      <c r="K9" s="38"/>
      <c r="L9" s="38"/>
      <c r="M9" s="38"/>
    </row>
    <row r="10" spans="1:19" x14ac:dyDescent="0.3">
      <c r="A10" s="44" t="s">
        <v>103</v>
      </c>
      <c r="B10" s="44"/>
      <c r="C10" s="45"/>
      <c r="D10" s="38"/>
      <c r="E10" s="38"/>
      <c r="F10" s="38"/>
      <c r="G10" s="38"/>
      <c r="H10" s="40"/>
      <c r="I10" s="41"/>
      <c r="J10" s="41"/>
      <c r="K10" s="38"/>
      <c r="L10" s="38"/>
      <c r="M10" s="38"/>
    </row>
    <row r="11" spans="1:19" x14ac:dyDescent="0.3">
      <c r="B11" s="49"/>
    </row>
    <row r="12" spans="1:19" x14ac:dyDescent="0.3">
      <c r="B12" s="49"/>
    </row>
    <row r="13" spans="1:19" ht="15.75" customHeight="1" x14ac:dyDescent="0.3">
      <c r="A13" s="257" t="s">
        <v>104</v>
      </c>
      <c r="B13" s="257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1"/>
      <c r="S13" s="51"/>
    </row>
    <row r="14" spans="1:19" ht="15.75" customHeight="1" x14ac:dyDescent="0.3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1"/>
      <c r="S14" s="51"/>
    </row>
    <row r="15" spans="1:19" x14ac:dyDescent="0.3">
      <c r="A15" s="49" t="s">
        <v>105</v>
      </c>
      <c r="B15" s="51"/>
      <c r="H15" s="35"/>
      <c r="I15" s="35"/>
      <c r="J15" s="35"/>
    </row>
    <row r="16" spans="1:19" ht="14.4" customHeight="1" x14ac:dyDescent="0.3">
      <c r="A16" s="51"/>
      <c r="B16" s="51"/>
      <c r="H16" s="35"/>
      <c r="I16" s="35"/>
      <c r="J16" s="35"/>
    </row>
    <row r="17" spans="1:10" s="54" customFormat="1" ht="5.0999999999999996" customHeight="1" thickBot="1" x14ac:dyDescent="0.35">
      <c r="A17" s="53"/>
      <c r="B17" s="53"/>
    </row>
    <row r="18" spans="1:10" x14ac:dyDescent="0.3">
      <c r="A18" s="258" t="s">
        <v>106</v>
      </c>
      <c r="B18" s="258" t="s">
        <v>107</v>
      </c>
      <c r="H18" s="35"/>
      <c r="I18" s="35"/>
      <c r="J18" s="35"/>
    </row>
    <row r="19" spans="1:10" ht="15.6" customHeight="1" thickBot="1" x14ac:dyDescent="0.35">
      <c r="A19" s="259"/>
      <c r="B19" s="259"/>
      <c r="H19" s="35"/>
      <c r="I19" s="35"/>
      <c r="J19" s="35"/>
    </row>
    <row r="20" spans="1:10" x14ac:dyDescent="0.3">
      <c r="A20" s="260" t="s">
        <v>108</v>
      </c>
      <c r="B20" s="255"/>
      <c r="H20" s="35"/>
      <c r="I20" s="35"/>
      <c r="J20" s="35"/>
    </row>
    <row r="21" spans="1:10" ht="16.2" thickBot="1" x14ac:dyDescent="0.35">
      <c r="A21" s="261"/>
      <c r="B21" s="256"/>
      <c r="H21" s="35"/>
      <c r="I21" s="35"/>
      <c r="J21" s="35"/>
    </row>
    <row r="22" spans="1:10" ht="46.5" customHeight="1" thickBot="1" x14ac:dyDescent="0.35">
      <c r="A22" s="255" t="s">
        <v>109</v>
      </c>
      <c r="B22" s="255" t="s">
        <v>110</v>
      </c>
      <c r="H22" s="35"/>
      <c r="I22" s="35"/>
      <c r="J22" s="35"/>
    </row>
    <row r="23" spans="1:10" ht="16.2" hidden="1" thickBot="1" x14ac:dyDescent="0.35">
      <c r="A23" s="256"/>
      <c r="B23" s="256"/>
      <c r="H23" s="35"/>
      <c r="I23" s="35"/>
      <c r="J23" s="35"/>
    </row>
    <row r="24" spans="1:10" x14ac:dyDescent="0.3">
      <c r="A24" s="260" t="s">
        <v>111</v>
      </c>
      <c r="B24" s="255"/>
      <c r="H24" s="35"/>
      <c r="I24" s="35"/>
      <c r="J24" s="35"/>
    </row>
    <row r="25" spans="1:10" ht="16.2" thickBot="1" x14ac:dyDescent="0.35">
      <c r="A25" s="261"/>
      <c r="B25" s="256"/>
      <c r="H25" s="35"/>
      <c r="I25" s="35"/>
      <c r="J25" s="35"/>
    </row>
    <row r="26" spans="1:10" ht="42.6" customHeight="1" thickBot="1" x14ac:dyDescent="0.35">
      <c r="A26" s="255" t="s">
        <v>112</v>
      </c>
      <c r="B26" s="255" t="s">
        <v>113</v>
      </c>
      <c r="H26" s="35"/>
      <c r="I26" s="35"/>
      <c r="J26" s="35"/>
    </row>
    <row r="27" spans="1:10" ht="16.2" hidden="1" thickBot="1" x14ac:dyDescent="0.35">
      <c r="A27" s="256"/>
      <c r="B27" s="256"/>
      <c r="H27" s="35"/>
      <c r="I27" s="35"/>
      <c r="J27" s="35"/>
    </row>
    <row r="28" spans="1:10" ht="36.9" customHeight="1" thickBot="1" x14ac:dyDescent="0.35">
      <c r="A28" s="260" t="s">
        <v>114</v>
      </c>
      <c r="B28" s="255"/>
      <c r="H28" s="35"/>
      <c r="I28" s="35"/>
      <c r="J28" s="35"/>
    </row>
    <row r="29" spans="1:10" ht="51.6" hidden="1" customHeight="1" x14ac:dyDescent="0.3">
      <c r="A29" s="261"/>
      <c r="B29" s="256"/>
      <c r="H29" s="35"/>
      <c r="I29" s="35"/>
      <c r="J29" s="35"/>
    </row>
    <row r="30" spans="1:10" ht="62.1" customHeight="1" thickBot="1" x14ac:dyDescent="0.35">
      <c r="A30" s="255" t="s">
        <v>115</v>
      </c>
      <c r="B30" s="255" t="s">
        <v>116</v>
      </c>
      <c r="H30" s="35"/>
      <c r="I30" s="35"/>
      <c r="J30" s="35"/>
    </row>
    <row r="31" spans="1:10" ht="16.2" hidden="1" thickBot="1" x14ac:dyDescent="0.35">
      <c r="A31" s="256"/>
      <c r="B31" s="256"/>
      <c r="H31" s="35"/>
      <c r="I31" s="35"/>
      <c r="J31" s="35"/>
    </row>
    <row r="32" spans="1:10" ht="33.9" customHeight="1" thickBot="1" x14ac:dyDescent="0.35">
      <c r="A32" s="260" t="s">
        <v>117</v>
      </c>
      <c r="B32" s="255"/>
      <c r="H32" s="35"/>
      <c r="I32" s="35"/>
      <c r="J32" s="35"/>
    </row>
    <row r="33" spans="1:10" ht="16.2" hidden="1" thickBot="1" x14ac:dyDescent="0.35">
      <c r="A33" s="261"/>
      <c r="B33" s="256"/>
      <c r="H33" s="35"/>
      <c r="I33" s="35"/>
      <c r="J33" s="35"/>
    </row>
    <row r="34" spans="1:10" ht="68.400000000000006" customHeight="1" thickBot="1" x14ac:dyDescent="0.35">
      <c r="A34" s="255" t="s">
        <v>118</v>
      </c>
      <c r="B34" s="255" t="s">
        <v>119</v>
      </c>
      <c r="H34" s="35"/>
      <c r="I34" s="35"/>
      <c r="J34" s="35"/>
    </row>
    <row r="35" spans="1:10" ht="16.2" hidden="1" thickBot="1" x14ac:dyDescent="0.35">
      <c r="A35" s="256"/>
      <c r="B35" s="256"/>
      <c r="H35" s="35"/>
      <c r="I35" s="35"/>
      <c r="J35" s="35"/>
    </row>
    <row r="36" spans="1:10" ht="55.5" customHeight="1" thickBot="1" x14ac:dyDescent="0.35">
      <c r="A36" s="255" t="s">
        <v>120</v>
      </c>
      <c r="B36" s="255" t="s">
        <v>121</v>
      </c>
      <c r="H36" s="35"/>
      <c r="I36" s="35"/>
      <c r="J36" s="35"/>
    </row>
    <row r="37" spans="1:10" ht="6" hidden="1" customHeight="1" x14ac:dyDescent="0.3">
      <c r="A37" s="256"/>
      <c r="B37" s="256"/>
      <c r="H37" s="35"/>
      <c r="I37" s="35"/>
      <c r="J37" s="35"/>
    </row>
    <row r="38" spans="1:10" ht="93.9" customHeight="1" thickBot="1" x14ac:dyDescent="0.35">
      <c r="A38" s="255" t="s">
        <v>122</v>
      </c>
      <c r="B38" s="255" t="s">
        <v>123</v>
      </c>
      <c r="H38" s="35"/>
      <c r="I38" s="35"/>
      <c r="J38" s="35"/>
    </row>
    <row r="39" spans="1:10" ht="47.4" hidden="1" customHeight="1" x14ac:dyDescent="0.3">
      <c r="A39" s="256"/>
      <c r="B39" s="256"/>
      <c r="H39" s="35"/>
      <c r="I39" s="35"/>
      <c r="J39" s="35"/>
    </row>
    <row r="40" spans="1:10" ht="26.1" customHeight="1" thickBot="1" x14ac:dyDescent="0.35">
      <c r="A40" s="260" t="s">
        <v>124</v>
      </c>
      <c r="B40" s="255"/>
      <c r="H40" s="35"/>
      <c r="I40" s="35"/>
      <c r="J40" s="35"/>
    </row>
    <row r="41" spans="1:10" ht="16.2" hidden="1" thickBot="1" x14ac:dyDescent="0.35">
      <c r="A41" s="261"/>
      <c r="B41" s="256"/>
      <c r="H41" s="35"/>
      <c r="I41" s="35"/>
      <c r="J41" s="35"/>
    </row>
    <row r="42" spans="1:10" ht="45.9" customHeight="1" thickBot="1" x14ac:dyDescent="0.35">
      <c r="A42" s="255" t="s">
        <v>125</v>
      </c>
      <c r="B42" s="255" t="s">
        <v>126</v>
      </c>
      <c r="H42" s="35"/>
      <c r="I42" s="35"/>
      <c r="J42" s="35"/>
    </row>
    <row r="43" spans="1:10" ht="16.2" hidden="1" thickBot="1" x14ac:dyDescent="0.35">
      <c r="A43" s="256"/>
      <c r="B43" s="256"/>
      <c r="H43" s="35"/>
      <c r="I43" s="35"/>
      <c r="J43" s="35"/>
    </row>
    <row r="44" spans="1:10" x14ac:dyDescent="0.3">
      <c r="A44" s="260" t="s">
        <v>127</v>
      </c>
      <c r="B44" s="255"/>
      <c r="H44" s="35"/>
      <c r="I44" s="35"/>
      <c r="J44" s="35"/>
    </row>
    <row r="45" spans="1:10" ht="30" customHeight="1" thickBot="1" x14ac:dyDescent="0.35">
      <c r="A45" s="261"/>
      <c r="B45" s="256"/>
      <c r="H45" s="35"/>
      <c r="I45" s="35"/>
      <c r="J45" s="35"/>
    </row>
    <row r="46" spans="1:10" ht="52.5" customHeight="1" thickBot="1" x14ac:dyDescent="0.35">
      <c r="A46" s="255" t="s">
        <v>128</v>
      </c>
      <c r="B46" s="255" t="s">
        <v>129</v>
      </c>
      <c r="H46" s="35"/>
      <c r="I46" s="35"/>
      <c r="J46" s="35"/>
    </row>
    <row r="47" spans="1:10" ht="16.2" hidden="1" thickBot="1" x14ac:dyDescent="0.35">
      <c r="A47" s="256"/>
      <c r="B47" s="256"/>
      <c r="H47" s="35"/>
      <c r="I47" s="35"/>
      <c r="J47" s="35"/>
    </row>
    <row r="48" spans="1:10" ht="29.4" customHeight="1" x14ac:dyDescent="0.3">
      <c r="A48" s="260" t="s">
        <v>130</v>
      </c>
      <c r="B48" s="255"/>
      <c r="H48" s="35"/>
      <c r="I48" s="35"/>
      <c r="J48" s="35"/>
    </row>
    <row r="49" spans="1:10" ht="15.75" customHeight="1" thickBot="1" x14ac:dyDescent="0.35">
      <c r="A49" s="261"/>
      <c r="B49" s="256"/>
      <c r="H49" s="35"/>
      <c r="I49" s="35"/>
      <c r="J49" s="35"/>
    </row>
    <row r="50" spans="1:10" ht="65.400000000000006" customHeight="1" x14ac:dyDescent="0.3">
      <c r="A50" s="255"/>
      <c r="B50" s="255"/>
      <c r="H50" s="35"/>
      <c r="I50" s="35"/>
      <c r="J50" s="35"/>
    </row>
    <row r="51" spans="1:10" ht="44.4" hidden="1" customHeight="1" x14ac:dyDescent="0.3">
      <c r="A51" s="256"/>
      <c r="B51" s="256"/>
      <c r="H51" s="35"/>
      <c r="I51" s="35"/>
      <c r="J51" s="35"/>
    </row>
    <row r="52" spans="1:10" x14ac:dyDescent="0.3">
      <c r="H52" s="35"/>
      <c r="I52" s="35"/>
      <c r="J52" s="35"/>
    </row>
    <row r="53" spans="1:10" x14ac:dyDescent="0.3">
      <c r="H53" s="35"/>
      <c r="I53" s="35"/>
      <c r="J53" s="35"/>
    </row>
    <row r="54" spans="1:10" x14ac:dyDescent="0.3">
      <c r="H54" s="35"/>
      <c r="I54" s="35"/>
      <c r="J54" s="35"/>
    </row>
    <row r="55" spans="1:10" x14ac:dyDescent="0.3">
      <c r="H55" s="35"/>
      <c r="I55" s="35"/>
      <c r="J55" s="35"/>
    </row>
    <row r="56" spans="1:10" x14ac:dyDescent="0.3">
      <c r="H56" s="35"/>
      <c r="I56" s="35"/>
      <c r="J56" s="35"/>
    </row>
    <row r="57" spans="1:10" x14ac:dyDescent="0.3">
      <c r="H57" s="35"/>
      <c r="I57" s="35"/>
      <c r="J57" s="35"/>
    </row>
    <row r="58" spans="1:10" x14ac:dyDescent="0.3">
      <c r="H58" s="35"/>
      <c r="I58" s="35"/>
      <c r="J58" s="35"/>
    </row>
    <row r="59" spans="1:10" x14ac:dyDescent="0.3">
      <c r="H59" s="35"/>
      <c r="I59" s="35"/>
      <c r="J59" s="35"/>
    </row>
    <row r="60" spans="1:10" x14ac:dyDescent="0.3">
      <c r="H60" s="35"/>
      <c r="I60" s="35"/>
      <c r="J60" s="35"/>
    </row>
    <row r="61" spans="1:10" x14ac:dyDescent="0.3">
      <c r="H61" s="35"/>
      <c r="I61" s="35"/>
      <c r="J61" s="35"/>
    </row>
    <row r="62" spans="1:10" x14ac:dyDescent="0.3">
      <c r="H62" s="35"/>
      <c r="I62" s="35"/>
      <c r="J62" s="35"/>
    </row>
    <row r="63" spans="1:10" x14ac:dyDescent="0.3">
      <c r="H63" s="35"/>
      <c r="I63" s="35"/>
      <c r="J63" s="35"/>
    </row>
    <row r="64" spans="1:10" x14ac:dyDescent="0.3">
      <c r="H64" s="35"/>
      <c r="I64" s="35"/>
      <c r="J64" s="35"/>
    </row>
    <row r="65" spans="8:10" x14ac:dyDescent="0.3">
      <c r="H65" s="35"/>
      <c r="I65" s="35"/>
      <c r="J65" s="35"/>
    </row>
    <row r="66" spans="8:10" x14ac:dyDescent="0.3">
      <c r="H66" s="35"/>
      <c r="I66" s="35"/>
      <c r="J66" s="35"/>
    </row>
    <row r="67" spans="8:10" x14ac:dyDescent="0.3">
      <c r="H67" s="35"/>
      <c r="I67" s="35"/>
      <c r="J67" s="35"/>
    </row>
    <row r="68" spans="8:10" x14ac:dyDescent="0.3">
      <c r="H68" s="35"/>
      <c r="I68" s="35"/>
      <c r="J68" s="35"/>
    </row>
    <row r="69" spans="8:10" x14ac:dyDescent="0.3">
      <c r="H69" s="35"/>
      <c r="I69" s="35"/>
      <c r="J69" s="35"/>
    </row>
    <row r="70" spans="8:10" ht="15.75" customHeight="1" x14ac:dyDescent="0.3">
      <c r="H70" s="35"/>
      <c r="I70" s="35"/>
      <c r="J70" s="35"/>
    </row>
    <row r="71" spans="8:10" ht="15" customHeight="1" x14ac:dyDescent="0.3">
      <c r="H71" s="35"/>
      <c r="I71" s="35"/>
      <c r="J71" s="35"/>
    </row>
    <row r="72" spans="8:10" x14ac:dyDescent="0.3">
      <c r="H72" s="35"/>
      <c r="I72" s="35"/>
      <c r="J72" s="35"/>
    </row>
    <row r="73" spans="8:10" x14ac:dyDescent="0.3">
      <c r="H73" s="35"/>
      <c r="I73" s="35"/>
      <c r="J73" s="35"/>
    </row>
    <row r="74" spans="8:10" x14ac:dyDescent="0.3">
      <c r="H74" s="35"/>
      <c r="I74" s="35"/>
      <c r="J74" s="35"/>
    </row>
    <row r="75" spans="8:10" x14ac:dyDescent="0.3">
      <c r="H75" s="35"/>
      <c r="I75" s="35"/>
      <c r="J75" s="35"/>
    </row>
    <row r="76" spans="8:10" x14ac:dyDescent="0.3">
      <c r="H76" s="35"/>
      <c r="I76" s="35"/>
      <c r="J76" s="35"/>
    </row>
    <row r="77" spans="8:10" x14ac:dyDescent="0.3">
      <c r="H77" s="35"/>
      <c r="I77" s="35"/>
      <c r="J77" s="35"/>
    </row>
    <row r="78" spans="8:10" x14ac:dyDescent="0.3">
      <c r="H78" s="35"/>
      <c r="I78" s="35"/>
      <c r="J78" s="35"/>
    </row>
    <row r="79" spans="8:10" x14ac:dyDescent="0.3">
      <c r="H79" s="35"/>
      <c r="I79" s="35"/>
      <c r="J79" s="35"/>
    </row>
    <row r="80" spans="8:10" ht="15.75" customHeight="1" x14ac:dyDescent="0.3">
      <c r="H80" s="35"/>
      <c r="I80" s="35"/>
      <c r="J80" s="35"/>
    </row>
    <row r="81" spans="8:10" ht="15" customHeight="1" x14ac:dyDescent="0.3">
      <c r="H81" s="35"/>
      <c r="I81" s="35"/>
      <c r="J81" s="35"/>
    </row>
    <row r="82" spans="8:10" ht="65.099999999999994" customHeight="1" x14ac:dyDescent="0.3">
      <c r="H82" s="35"/>
      <c r="I82" s="35"/>
      <c r="J82" s="35"/>
    </row>
    <row r="83" spans="8:10" x14ac:dyDescent="0.3">
      <c r="H83" s="35"/>
      <c r="I83" s="35"/>
      <c r="J83" s="35"/>
    </row>
    <row r="84" spans="8:10" x14ac:dyDescent="0.3">
      <c r="H84" s="35"/>
      <c r="I84" s="35"/>
      <c r="J84" s="35"/>
    </row>
    <row r="85" spans="8:10" x14ac:dyDescent="0.3">
      <c r="H85" s="35"/>
      <c r="I85" s="35"/>
      <c r="J85" s="35"/>
    </row>
    <row r="86" spans="8:10" x14ac:dyDescent="0.3">
      <c r="H86" s="35"/>
      <c r="I86" s="35"/>
      <c r="J86" s="35"/>
    </row>
    <row r="87" spans="8:10" x14ac:dyDescent="0.3">
      <c r="H87" s="35"/>
      <c r="I87" s="35"/>
      <c r="J87" s="35"/>
    </row>
    <row r="88" spans="8:10" x14ac:dyDescent="0.3">
      <c r="H88" s="35"/>
      <c r="I88" s="35"/>
      <c r="J88" s="35"/>
    </row>
    <row r="89" spans="8:10" x14ac:dyDescent="0.3">
      <c r="H89" s="35"/>
      <c r="I89" s="35"/>
      <c r="J89" s="35"/>
    </row>
    <row r="90" spans="8:10" ht="15.75" customHeight="1" x14ac:dyDescent="0.3">
      <c r="H90" s="35"/>
      <c r="I90" s="35"/>
      <c r="J90" s="35"/>
    </row>
    <row r="91" spans="8:10" ht="15" customHeight="1" x14ac:dyDescent="0.3">
      <c r="H91" s="35"/>
      <c r="I91" s="35"/>
      <c r="J91" s="35"/>
    </row>
    <row r="92" spans="8:10" x14ac:dyDescent="0.3">
      <c r="H92" s="35"/>
      <c r="I92" s="35"/>
      <c r="J92" s="35"/>
    </row>
    <row r="93" spans="8:10" x14ac:dyDescent="0.3">
      <c r="H93" s="35"/>
      <c r="I93" s="35"/>
      <c r="J93" s="35"/>
    </row>
    <row r="94" spans="8:10" x14ac:dyDescent="0.3">
      <c r="H94" s="35"/>
      <c r="I94" s="35"/>
      <c r="J94" s="35"/>
    </row>
    <row r="95" spans="8:10" x14ac:dyDescent="0.3">
      <c r="H95" s="35"/>
      <c r="I95" s="35"/>
      <c r="J95" s="35"/>
    </row>
    <row r="96" spans="8:10" x14ac:dyDescent="0.3">
      <c r="H96" s="35"/>
      <c r="I96" s="35"/>
      <c r="J96" s="35"/>
    </row>
    <row r="97" spans="8:10" x14ac:dyDescent="0.3">
      <c r="H97" s="35"/>
      <c r="I97" s="35"/>
      <c r="J97" s="35"/>
    </row>
    <row r="98" spans="8:10" ht="15.75" customHeight="1" x14ac:dyDescent="0.3"/>
  </sheetData>
  <mergeCells count="35">
    <mergeCell ref="A48:A49"/>
    <mergeCell ref="B48:B49"/>
    <mergeCell ref="A50:A51"/>
    <mergeCell ref="B50:B51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22:A23"/>
    <mergeCell ref="B22:B23"/>
    <mergeCell ref="A13:B13"/>
    <mergeCell ref="A18:A19"/>
    <mergeCell ref="B18:B19"/>
    <mergeCell ref="A20:A21"/>
    <mergeCell ref="B20:B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Instruções</vt:lpstr>
      <vt:lpstr>Detalhes Plano de Aquisições</vt:lpstr>
      <vt:lpstr>Sheet1</vt:lpstr>
      <vt:lpstr>Folha de Comentários</vt:lpstr>
      <vt:lpstr>capacitacao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Rev. Marcos T. de Almeida</dc:creator>
  <cp:lastModifiedBy>Gomes,Higor Seiberlich</cp:lastModifiedBy>
  <cp:lastPrinted>2017-08-01T18:10:03Z</cp:lastPrinted>
  <dcterms:created xsi:type="dcterms:W3CDTF">2011-03-30T14:45:37Z</dcterms:created>
  <dcterms:modified xsi:type="dcterms:W3CDTF">2017-08-29T14:38:39Z</dcterms:modified>
</cp:coreProperties>
</file>