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IGORG\Desktop\SSA Planejamento\"/>
    </mc:Choice>
  </mc:AlternateContent>
  <xr:revisionPtr revIDLastSave="0" documentId="13_ncr:1_{FA18E549-52E1-4FB9-AD72-5B32111A3188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o Aquisição" sheetId="1" r:id="rId1"/>
    <sheet name="Comentários" sheetId="2" r:id="rId2"/>
  </sheets>
  <definedNames>
    <definedName name="_xlnm.Print_Titles" localSheetId="0">'Plano Aquisição'!$1:$11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162" i="1" l="1"/>
  <c r="I156" i="1" l="1"/>
  <c r="H156" i="1"/>
  <c r="I154" i="1"/>
  <c r="H154" i="1"/>
  <c r="I152" i="1"/>
  <c r="H152" i="1"/>
  <c r="F117" i="1"/>
  <c r="F145" i="1" s="1"/>
  <c r="I91" i="1"/>
  <c r="H91" i="1"/>
  <c r="I88" i="1"/>
  <c r="H88" i="1"/>
  <c r="G87" i="1"/>
  <c r="I87" i="1" s="1"/>
  <c r="G78" i="1"/>
  <c r="I78" i="1"/>
  <c r="H78" i="1"/>
  <c r="G59" i="1"/>
  <c r="G70" i="1" s="1"/>
  <c r="I56" i="1"/>
  <c r="H56" i="1"/>
  <c r="I36" i="1"/>
  <c r="H36" i="1"/>
  <c r="I35" i="1"/>
  <c r="H35" i="1"/>
  <c r="G49" i="1"/>
  <c r="G30" i="1"/>
  <c r="H87" i="1" l="1"/>
  <c r="G107" i="1"/>
  <c r="G164" i="1" s="1"/>
</calcChain>
</file>

<file path=xl/sharedStrings.xml><?xml version="1.0" encoding="utf-8"?>
<sst xmlns="http://schemas.openxmlformats.org/spreadsheetml/2006/main" count="1388" uniqueCount="624">
  <si>
    <t>Empréstimo</t>
  </si>
  <si>
    <t>: 3682/OC-BR</t>
  </si>
  <si>
    <t>Mutuário</t>
  </si>
  <si>
    <t>: Município de Salvador</t>
  </si>
  <si>
    <t>Programa</t>
  </si>
  <si>
    <t>: Programa Nacional de Desenvolvimento do Turismo em Salvador (PRODETUR SALVADOR)</t>
  </si>
  <si>
    <t>Ano/Período</t>
  </si>
  <si>
    <t>: 2019</t>
  </si>
  <si>
    <t>Plano de Aquisições v17</t>
  </si>
  <si>
    <t>Atualizado em:</t>
  </si>
  <si>
    <t>31/10/2019</t>
  </si>
  <si>
    <t>Atualização nº:</t>
  </si>
  <si>
    <t>Atualizado por:</t>
  </si>
  <si>
    <t>Viviane Lantyer de Oliveira</t>
  </si>
  <si>
    <t>OBRAS</t>
  </si>
  <si>
    <t>Unidade Executora</t>
  </si>
  <si>
    <t>Unidade Objeto</t>
  </si>
  <si>
    <t>Método</t>
  </si>
  <si>
    <t>Quantidade de Lotes</t>
  </si>
  <si>
    <t>Número do Processo</t>
  </si>
  <si>
    <t>Montante Estimado</t>
  </si>
  <si>
    <t>Categoria de Investimento/PMR</t>
  </si>
  <si>
    <t>Entregável</t>
  </si>
  <si>
    <t>Método de Revisão</t>
  </si>
  <si>
    <t>Datas Estimadas</t>
  </si>
  <si>
    <t>Comentários - para Sistema Nacional incluir método de Seleção</t>
  </si>
  <si>
    <t>Número PRISM</t>
  </si>
  <si>
    <t>Status</t>
  </si>
  <si>
    <t>Montante Estimado em US$</t>
  </si>
  <si>
    <t>Montante Estimado % BID</t>
  </si>
  <si>
    <t>Montante Estimado % Contrapartida</t>
  </si>
  <si>
    <t>Assinatura do Contrato</t>
  </si>
  <si>
    <t>1.1</t>
  </si>
  <si>
    <t>SUCOP</t>
  </si>
  <si>
    <t>Urbanização do Rio Vermelho</t>
  </si>
  <si>
    <t xml:space="preserve">SN - Sistema Nacional                                  </t>
  </si>
  <si>
    <t>2593/2014</t>
  </si>
  <si>
    <t>01.01</t>
  </si>
  <si>
    <t>01.01.01.01</t>
  </si>
  <si>
    <t>Sistema Nacional</t>
  </si>
  <si>
    <t>25/03/2015</t>
  </si>
  <si>
    <t>Contrato Concluído</t>
  </si>
  <si>
    <t>269/2014</t>
  </si>
  <si>
    <t>1.2</t>
  </si>
  <si>
    <t>SECULT</t>
  </si>
  <si>
    <t>Orla no trecho Stella Maris/Flamengo/Ipitanga - Obra, Paisagismo e Irrigação</t>
  </si>
  <si>
    <t xml:space="preserve">LPN - Licitação Pública Nacional                        </t>
  </si>
  <si>
    <t>LPN 004/2019</t>
  </si>
  <si>
    <t>01.01.02.02</t>
  </si>
  <si>
    <t>Ex-Ante</t>
  </si>
  <si>
    <t>27/09/2019</t>
  </si>
  <si>
    <t>02/01/2020</t>
  </si>
  <si>
    <t>Processo em Curso</t>
  </si>
  <si>
    <t>1.3</t>
  </si>
  <si>
    <t>Urbanização Orla Itapuã</t>
  </si>
  <si>
    <t>266/2014</t>
  </si>
  <si>
    <t>01.01.03.01</t>
  </si>
  <si>
    <t>Processo Cancelado</t>
  </si>
  <si>
    <t>1.4</t>
  </si>
  <si>
    <t>Requalificação Orla Barra - Ondina</t>
  </si>
  <si>
    <t>01.01.04.01</t>
  </si>
  <si>
    <t>Contrato em Execução</t>
  </si>
  <si>
    <t>CPN 6/2017 (PROC 1183/2017)</t>
  </si>
  <si>
    <t>1.5</t>
  </si>
  <si>
    <t>Av. Sete de Setembro e Praça Castro Alves - Obra</t>
  </si>
  <si>
    <t>LPN 002/2018 (PROC 002/2018)</t>
  </si>
  <si>
    <t>01.02</t>
  </si>
  <si>
    <t>01.02.01.02</t>
  </si>
  <si>
    <t>21/04/2018</t>
  </si>
  <si>
    <t>BRB3825</t>
  </si>
  <si>
    <t>1.6</t>
  </si>
  <si>
    <t>Construção e restauração da Casa da História de Salvador</t>
  </si>
  <si>
    <t>LPN 002/2019</t>
  </si>
  <si>
    <t>01.03</t>
  </si>
  <si>
    <t>01.03.01.01</t>
  </si>
  <si>
    <t>05/04/2019</t>
  </si>
  <si>
    <t>21/10/2019</t>
  </si>
  <si>
    <t>BRB3963</t>
  </si>
  <si>
    <t>1.7</t>
  </si>
  <si>
    <t>SEMAN</t>
  </si>
  <si>
    <t>Reparação, conservação e reforma de edificações e fiscalização: Espaço Pierre Vierger da Fotografia - Forte Santa Maria</t>
  </si>
  <si>
    <t>01.03.02.01</t>
  </si>
  <si>
    <t>13/07/2015</t>
  </si>
  <si>
    <t>TP 001/2015 (PROC. 067/2015)</t>
  </si>
  <si>
    <t>1.8</t>
  </si>
  <si>
    <t>Reparação, conservação e reforma de edificações e fiscalização:Espaço Carybé de Artes - Forte São Diogo</t>
  </si>
  <si>
    <t>01.03.03.01</t>
  </si>
  <si>
    <t>CP 001/2015 (PROC 066/2015)</t>
  </si>
  <si>
    <t>1.9</t>
  </si>
  <si>
    <t>DESAL</t>
  </si>
  <si>
    <t>Requalificação do Mercado do Peixe/Rio Vermelho (Vila Caramuru)</t>
  </si>
  <si>
    <t>948/2014</t>
  </si>
  <si>
    <t>01.05</t>
  </si>
  <si>
    <t>01.05.01.01</t>
  </si>
  <si>
    <t>O contrato não será utilizado para comprovação de contrapartida junto ao BID</t>
  </si>
  <si>
    <t>1.10</t>
  </si>
  <si>
    <t>Implantação da sala de monitoramento - Obra</t>
  </si>
  <si>
    <t>01.06</t>
  </si>
  <si>
    <t>01.06.01.02</t>
  </si>
  <si>
    <t>Ex-Post</t>
  </si>
  <si>
    <t>23/12/2019</t>
  </si>
  <si>
    <t>Previsto</t>
  </si>
  <si>
    <t>1.11</t>
  </si>
  <si>
    <t>03.07</t>
  </si>
  <si>
    <t>03.07.01.01</t>
  </si>
  <si>
    <t>18/12/2019</t>
  </si>
  <si>
    <t>Total</t>
  </si>
  <si>
    <t>BENS</t>
  </si>
  <si>
    <t>2.1</t>
  </si>
  <si>
    <t>01.03.01.05</t>
  </si>
  <si>
    <t>10/03/2021</t>
  </si>
  <si>
    <t>30/04/2021</t>
  </si>
  <si>
    <t>Pregão Eletrônico</t>
  </si>
  <si>
    <t>2.2</t>
  </si>
  <si>
    <t>Implantação do projeto museográfico Casa da História - mobiliário sob medida</t>
  </si>
  <si>
    <t>01.03.01.06</t>
  </si>
  <si>
    <t>2.3</t>
  </si>
  <si>
    <t>01.06.01.01</t>
  </si>
  <si>
    <t>01/01/2020</t>
  </si>
  <si>
    <t>21/02/2020</t>
  </si>
  <si>
    <t xml:space="preserve">Pregão Eletrônico
</t>
  </si>
  <si>
    <t>2.4</t>
  </si>
  <si>
    <t>Aquisição de mobiliário para a sala de monitoramento - melhoria da segurança pública</t>
  </si>
  <si>
    <t>22/01/2020</t>
  </si>
  <si>
    <t>13/03/2020</t>
  </si>
  <si>
    <t>2.5</t>
  </si>
  <si>
    <t>Aquisição de equipamentos para sala de monitoramento - melhoria da segurança pública</t>
  </si>
  <si>
    <t>2.6</t>
  </si>
  <si>
    <t>03.02</t>
  </si>
  <si>
    <t>03.02.02.01</t>
  </si>
  <si>
    <t xml:space="preserve">Pregão Eletrônico - processos diversos
</t>
  </si>
  <si>
    <t>2.7</t>
  </si>
  <si>
    <t>Compra e instalação de equipamentos de TI para o Centro de Atendimento ao Turista</t>
  </si>
  <si>
    <t>03.07.01.02</t>
  </si>
  <si>
    <t xml:space="preserve">Pregão Eletrônico
</t>
  </si>
  <si>
    <t>2.8</t>
  </si>
  <si>
    <t>Compra e instalação de eletrodomésticos para o Centro de Atendimento ao Turista</t>
  </si>
  <si>
    <t>2.9</t>
  </si>
  <si>
    <t>Compra e instalação de mobiliário para o Centro de Atendimento ao Turista</t>
  </si>
  <si>
    <t>2.10</t>
  </si>
  <si>
    <t>04.01</t>
  </si>
  <si>
    <t>04.01.01.01</t>
  </si>
  <si>
    <t>2.11</t>
  </si>
  <si>
    <t>Apoio ao gerenciamento do Programa  - Equipamentos</t>
  </si>
  <si>
    <t>05.01</t>
  </si>
  <si>
    <t>05.01.01.04</t>
  </si>
  <si>
    <t>2.12</t>
  </si>
  <si>
    <t>2.13</t>
  </si>
  <si>
    <t>01.03.01.07</t>
  </si>
  <si>
    <t>24/02/2020</t>
  </si>
  <si>
    <t>29/10/2020</t>
  </si>
  <si>
    <t>SERVIÇOS QUE NÃO SÃO DE CONSULTORIA</t>
  </si>
  <si>
    <t>3.1</t>
  </si>
  <si>
    <t>PCCO Av. Sete de Setembro - Censo</t>
  </si>
  <si>
    <t xml:space="preserve">CP - Comparação de Preços                              </t>
  </si>
  <si>
    <t>CP 001/2018 (PROC 302/2018)</t>
  </si>
  <si>
    <t>01.02.01.03</t>
  </si>
  <si>
    <t>03/07/2018</t>
  </si>
  <si>
    <t>13/08/2018</t>
  </si>
  <si>
    <t>Contrato 013/2018</t>
  </si>
  <si>
    <t>3.2</t>
  </si>
  <si>
    <t>Requalificação da orla trecho Stella Maris/Flamengo/Ipitanga - Paisagismo</t>
  </si>
  <si>
    <t>01.01.02.03</t>
  </si>
  <si>
    <t>3.3</t>
  </si>
  <si>
    <t>01.07</t>
  </si>
  <si>
    <t>01.07.01.02</t>
  </si>
  <si>
    <t>3.4</t>
  </si>
  <si>
    <t>02.02</t>
  </si>
  <si>
    <t>02.02.01.01</t>
  </si>
  <si>
    <t>3.5</t>
  </si>
  <si>
    <t>02.03</t>
  </si>
  <si>
    <t>02.03.01.01</t>
  </si>
  <si>
    <t>3.6</t>
  </si>
  <si>
    <t>CP 002/2017 (PROC.547/2017)</t>
  </si>
  <si>
    <t>03.04</t>
  </si>
  <si>
    <t>03.04.01.01</t>
  </si>
  <si>
    <t>19/01/2018</t>
  </si>
  <si>
    <t>Contrato 001/2018</t>
  </si>
  <si>
    <t>3.7</t>
  </si>
  <si>
    <t>Observatorio do Turismo: Pesquisas de perfil e satisfação - ano 2, 3 e 4</t>
  </si>
  <si>
    <t>03.04.01.02,
03.04.01.03,
03.04.01.04</t>
  </si>
  <si>
    <t>01/10/2018</t>
  </si>
  <si>
    <t>02/01/2019</t>
  </si>
  <si>
    <t>Contrato 002/2019</t>
  </si>
  <si>
    <t>3.8</t>
  </si>
  <si>
    <t>Observatorio do Turismo: Pesquisas de perfil e satisfação - ano 5</t>
  </si>
  <si>
    <t>03.04.01.05</t>
  </si>
  <si>
    <t>23/07/2021</t>
  </si>
  <si>
    <t>21/09/2021</t>
  </si>
  <si>
    <t>3.9</t>
  </si>
  <si>
    <t>04.07</t>
  </si>
  <si>
    <t>04.07.01.02</t>
  </si>
  <si>
    <t>25/03/2020</t>
  </si>
  <si>
    <t>15/05/2020</t>
  </si>
  <si>
    <t>3.10</t>
  </si>
  <si>
    <t>05.01.01.01</t>
  </si>
  <si>
    <t>3.11</t>
  </si>
  <si>
    <t>LPN 001/2017 (PROC 441/2017)</t>
  </si>
  <si>
    <t>05.01.01.02</t>
  </si>
  <si>
    <t>13/06/2017</t>
  </si>
  <si>
    <t>05/03/2018</t>
  </si>
  <si>
    <t>Contrato 003/2018</t>
  </si>
  <si>
    <t>3.12</t>
  </si>
  <si>
    <t>LPN 03/2018 (PROC 076/2018)</t>
  </si>
  <si>
    <t>05.01.02.01</t>
  </si>
  <si>
    <t>01/09/2018</t>
  </si>
  <si>
    <t>BR11970</t>
  </si>
  <si>
    <t>3.13</t>
  </si>
  <si>
    <t>Serviço de apoio a supervisão da obra de restauro e construção da Casa da História e Arquivo Público Municipal</t>
  </si>
  <si>
    <t>05.01.02.02</t>
  </si>
  <si>
    <t>29/06/2019</t>
  </si>
  <si>
    <t>14/10/2019</t>
  </si>
  <si>
    <t>BRB3962</t>
  </si>
  <si>
    <t>3.14</t>
  </si>
  <si>
    <t>Serviço de apoio a supervisão da obra de urbanização na orla atlântica norte - praias de Stella Maris, Flamengo e Ipitanga</t>
  </si>
  <si>
    <t>16/12/2019</t>
  </si>
  <si>
    <t>31/01/2020</t>
  </si>
  <si>
    <t>3.15</t>
  </si>
  <si>
    <t>PCCO Av. Sete de Setembro - Serviços para o fornecimento de Kit lanches</t>
  </si>
  <si>
    <t>Registro de Preços/Pregão Eletrônico</t>
  </si>
  <si>
    <t>3.16</t>
  </si>
  <si>
    <t>01.03.01.04</t>
  </si>
  <si>
    <t>12/11/2020</t>
  </si>
  <si>
    <t>CONSULTORIAS FIRMAS</t>
  </si>
  <si>
    <t>Publicação  Manifestação de Interesse</t>
  </si>
  <si>
    <t>4.1</t>
  </si>
  <si>
    <t>Projeto executivo e estudo de viabilidade sócio- econômica e ambiental Stella Maris / Flamengo / Ipitanga</t>
  </si>
  <si>
    <t>01.01.02.01</t>
  </si>
  <si>
    <t>19/06/2015</t>
  </si>
  <si>
    <t>Contrato 005/2015</t>
  </si>
  <si>
    <t>4.2</t>
  </si>
  <si>
    <t>01.02.01.01</t>
  </si>
  <si>
    <t xml:space="preserve">Contrato 005/2015
</t>
  </si>
  <si>
    <t>4.3</t>
  </si>
  <si>
    <t>01.03.01.02</t>
  </si>
  <si>
    <t>4.4</t>
  </si>
  <si>
    <t xml:space="preserve">SBQC - Seleção Baseada na Qualidade e Custo              </t>
  </si>
  <si>
    <t>01.03.01.03</t>
  </si>
  <si>
    <t>17/12/2019</t>
  </si>
  <si>
    <t>21/08/2020</t>
  </si>
  <si>
    <t>4.5</t>
  </si>
  <si>
    <t>Projeto Museológico (Forte Santa Maria - Espaço Pierre Vierger da Fotografia)</t>
  </si>
  <si>
    <t>01.03.02.02</t>
  </si>
  <si>
    <t xml:space="preserve">Concorrência 02/2014 - Contrato 005/2015
</t>
  </si>
  <si>
    <t>4.6</t>
  </si>
  <si>
    <t>01.03.02.03</t>
  </si>
  <si>
    <t>17/12/2015</t>
  </si>
  <si>
    <t>4.7</t>
  </si>
  <si>
    <t>Projeto Museológico (Forte São Diogo - Espaço Carybé de Artes)</t>
  </si>
  <si>
    <t>01.03.03.02</t>
  </si>
  <si>
    <t>4.8</t>
  </si>
  <si>
    <t>Implantação da exposição, museografia, aquisição de equipamentos e gestão (Forte São Diogo - Espaço Carybé de Artes)</t>
  </si>
  <si>
    <t>01.03.03.03</t>
  </si>
  <si>
    <t>4.9</t>
  </si>
  <si>
    <t>01.04</t>
  </si>
  <si>
    <t>01.04.01.01</t>
  </si>
  <si>
    <t>4.10</t>
  </si>
  <si>
    <t>Implantação da sinalização turística de Salvador e acompanhamento do projeto</t>
  </si>
  <si>
    <t>14/07/2020</t>
  </si>
  <si>
    <t>19/03/2021</t>
  </si>
  <si>
    <t>4.11</t>
  </si>
  <si>
    <t>SBQC 003/2018 (PROC 265/2018)</t>
  </si>
  <si>
    <t>01.08</t>
  </si>
  <si>
    <t>01.08.01.01</t>
  </si>
  <si>
    <t>27/12/2017</t>
  </si>
  <si>
    <t>03/04/2019</t>
  </si>
  <si>
    <t>SBQC 003/2018 - Contrato 003/2019</t>
  </si>
  <si>
    <t>BR12003</t>
  </si>
  <si>
    <t>4.12</t>
  </si>
  <si>
    <t>SBQC 03/2018 (PROC 247/2018)</t>
  </si>
  <si>
    <t>02.01</t>
  </si>
  <si>
    <t>02.01.01.01</t>
  </si>
  <si>
    <t>17/10/2017</t>
  </si>
  <si>
    <t>29/10/2019</t>
  </si>
  <si>
    <t>SBQC 002/2018 - Contrato 035/2019</t>
  </si>
  <si>
    <t>4.13</t>
  </si>
  <si>
    <t>Desenvolvimento de plano de fortalecimento municipal em planejamento e gestão turística</t>
  </si>
  <si>
    <t xml:space="preserve">SQC - Seleção Baseada nas Qualificações do Consultor    </t>
  </si>
  <si>
    <t>03.01</t>
  </si>
  <si>
    <t>03.01.01.01</t>
  </si>
  <si>
    <t>13/01/2020</t>
  </si>
  <si>
    <t>17/09/2020</t>
  </si>
  <si>
    <t>4.14</t>
  </si>
  <si>
    <t>Elaboração de planos operativos anuais de fortalecimento para desenvolver PPP´s para projetos turísticos</t>
  </si>
  <si>
    <t>03.03</t>
  </si>
  <si>
    <t>03.03.01.01</t>
  </si>
  <si>
    <t>4.15</t>
  </si>
  <si>
    <t>03.03.02.01</t>
  </si>
  <si>
    <t>4.16</t>
  </si>
  <si>
    <t>Implementação do sistema de inteligência - Observatório do Turismo</t>
  </si>
  <si>
    <t>4.17</t>
  </si>
  <si>
    <t xml:space="preserve">Contratar Plano de desenvolvimento turístico sustentável das ilhas
</t>
  </si>
  <si>
    <t>03.05</t>
  </si>
  <si>
    <t>03.05.01.01</t>
  </si>
  <si>
    <t>14/04/2020</t>
  </si>
  <si>
    <t>18/12/2020</t>
  </si>
  <si>
    <t>4.18</t>
  </si>
  <si>
    <t xml:space="preserve">Elaborar e implantar Sistema interativo de comunicação com o turista
</t>
  </si>
  <si>
    <t>03.06</t>
  </si>
  <si>
    <t>03.06.01.01</t>
  </si>
  <si>
    <t>4.19</t>
  </si>
  <si>
    <t>Realizar nas três áreas turísticas do programa, campanha anual de educação voltada para o manejo de resíduos exclusivamente para a população local, turistas e empresários</t>
  </si>
  <si>
    <t>04.02</t>
  </si>
  <si>
    <t>04.02.01.01</t>
  </si>
  <si>
    <t xml:space="preserve">Concorrência Pública
</t>
  </si>
  <si>
    <t>4.20</t>
  </si>
  <si>
    <t>SECIS</t>
  </si>
  <si>
    <t>04.03</t>
  </si>
  <si>
    <t>04.03.01.01</t>
  </si>
  <si>
    <t>4.21</t>
  </si>
  <si>
    <t>SBQ 001/2018 (PROC 249/2018)</t>
  </si>
  <si>
    <t>04.04</t>
  </si>
  <si>
    <t>04.04.01.01</t>
  </si>
  <si>
    <t>30/05/2018</t>
  </si>
  <si>
    <t>08/10/2019</t>
  </si>
  <si>
    <t>4.22</t>
  </si>
  <si>
    <t xml:space="preserve">Contratar Plano de gerenciamento costeiro para Salvador 
</t>
  </si>
  <si>
    <t>04.05</t>
  </si>
  <si>
    <t>04.05.01.01</t>
  </si>
  <si>
    <t>4.23</t>
  </si>
  <si>
    <t xml:space="preserve">Implementar agendas anuais do plano de gestão costeira prioritárias para o turismo
</t>
  </si>
  <si>
    <t>04.06</t>
  </si>
  <si>
    <t>04.06.01.01</t>
  </si>
  <si>
    <t>4.24</t>
  </si>
  <si>
    <t>04.08</t>
  </si>
  <si>
    <t>04.08.01.01</t>
  </si>
  <si>
    <t>03/03/2020</t>
  </si>
  <si>
    <t>4.25</t>
  </si>
  <si>
    <t>Revisão dos regulamentos municipais para licenciamento e fiscalização ambiental</t>
  </si>
  <si>
    <t>04.09</t>
  </si>
  <si>
    <t>04.09.01.01</t>
  </si>
  <si>
    <t>16/03/2021</t>
  </si>
  <si>
    <t>19/11/2021</t>
  </si>
  <si>
    <t>4.28</t>
  </si>
  <si>
    <t>19/09/2020</t>
  </si>
  <si>
    <t xml:space="preserve">Avaliação final
</t>
  </si>
  <si>
    <t>05.01.03.02</t>
  </si>
  <si>
    <t>4.29</t>
  </si>
  <si>
    <t>05.01.03.03</t>
  </si>
  <si>
    <t>Apoio ao Gerenciamento do Programa</t>
  </si>
  <si>
    <t>05.01.01.03</t>
  </si>
  <si>
    <t>4.30</t>
  </si>
  <si>
    <t xml:space="preserve">Auditoria externa
</t>
  </si>
  <si>
    <t>05.01.04.01</t>
  </si>
  <si>
    <t>4.31</t>
  </si>
  <si>
    <t>05.01.05.01</t>
  </si>
  <si>
    <t>24/04/2015</t>
  </si>
  <si>
    <t>CONSULTORIAS INDIVIDUAIS</t>
  </si>
  <si>
    <t>Quantidade Estimada de Consultores</t>
  </si>
  <si>
    <t>Não Objeção aos  TDR da Atividade</t>
  </si>
  <si>
    <t>5.1</t>
  </si>
  <si>
    <t>PCCO Av. Sete de Setembro - Assistente social 1</t>
  </si>
  <si>
    <t xml:space="preserve">CI - Consultoria Individual-INDV                       </t>
  </si>
  <si>
    <t>CI Nº 006/2018 (PROC. 387/2018)</t>
  </si>
  <si>
    <t>01.02.01.05</t>
  </si>
  <si>
    <t>01/11/2018</t>
  </si>
  <si>
    <t>5.2</t>
  </si>
  <si>
    <t>PCCO Av. Sete de Setembro - Assistente social 2</t>
  </si>
  <si>
    <t>CI 007/2018</t>
  </si>
  <si>
    <t>01.02.01.06</t>
  </si>
  <si>
    <t>5.3</t>
  </si>
  <si>
    <t>PCCO Av. Sete de Setembro - Sociólogo</t>
  </si>
  <si>
    <t>CI 005/2018 (PROC 388/2018)</t>
  </si>
  <si>
    <t>01.02.01.07</t>
  </si>
  <si>
    <t>Contrato 20/2018</t>
  </si>
  <si>
    <t>5.4</t>
  </si>
  <si>
    <t>Consultor Individual para elaboração do diagnóstico da sinalização turística de Salvador e acompanhamento do projeto</t>
  </si>
  <si>
    <t>01.07.01.01</t>
  </si>
  <si>
    <t>5.5</t>
  </si>
  <si>
    <t>Observatorio do Turismo: Concepção</t>
  </si>
  <si>
    <t>03.04.01.06</t>
  </si>
  <si>
    <t>5.6</t>
  </si>
  <si>
    <t>Apoio ao Plano de gerenciamento costeiro para Salvador</t>
  </si>
  <si>
    <t>CI Nº 008/2018 (PROC. 442/2018)</t>
  </si>
  <si>
    <t>08/04/2019</t>
  </si>
  <si>
    <t>5.7</t>
  </si>
  <si>
    <t>Projeto de revitalização (ambiental e turística das áreas protegidas ou áreas de valor/interesse natural, através do replantio da vegetação nativa)</t>
  </si>
  <si>
    <t>04.07.01.01</t>
  </si>
  <si>
    <t>5.8</t>
  </si>
  <si>
    <t>05.01.03.01</t>
  </si>
  <si>
    <t>5.9</t>
  </si>
  <si>
    <t>02/04/2018</t>
  </si>
  <si>
    <t>02/05/2018</t>
  </si>
  <si>
    <t>Contrato 07/2018</t>
  </si>
  <si>
    <t>5.10</t>
  </si>
  <si>
    <t>Contrato 08/2018</t>
  </si>
  <si>
    <t>5.11</t>
  </si>
  <si>
    <t>Apoio ao gerenciamento do Programa  - Consultoria Especialista em Obras, Engenheiro/Arquiteto 1</t>
  </si>
  <si>
    <t>06/03/2018</t>
  </si>
  <si>
    <t>Contrato 09/2018</t>
  </si>
  <si>
    <t>5.12</t>
  </si>
  <si>
    <t>Contrato 010/2018</t>
  </si>
  <si>
    <t>5.13</t>
  </si>
  <si>
    <t>Apoio ao gerenciamento do Programa  - Consultoria Especialista em Licitações e Contratos</t>
  </si>
  <si>
    <t>CI 007/2019 (PROC 87/2019)</t>
  </si>
  <si>
    <t>20/11/2018</t>
  </si>
  <si>
    <t>01/07/2019</t>
  </si>
  <si>
    <t>Contrato 017/2019</t>
  </si>
  <si>
    <t>5.14</t>
  </si>
  <si>
    <t>Apoio ao gerenciamento do Programa  - Consultoria Especialista em Obras 2</t>
  </si>
  <si>
    <t>17/05/2019</t>
  </si>
  <si>
    <t>Contrato 007/2019</t>
  </si>
  <si>
    <t>5.15</t>
  </si>
  <si>
    <t>Apoio ao gerenciamento do Programa  - Consultoria Especialista em Planejamento e Monitoramento</t>
  </si>
  <si>
    <t>10/06/2019</t>
  </si>
  <si>
    <t>Contrato 016/2019</t>
  </si>
  <si>
    <t>5.16</t>
  </si>
  <si>
    <t>Apoio ao gerenciamento do Programa  - Consultoria Especialista Financeiro 2</t>
  </si>
  <si>
    <t>CI 008/2019 (PROC 89/2019)</t>
  </si>
  <si>
    <t>Contrato 015/2019</t>
  </si>
  <si>
    <t>5.17</t>
  </si>
  <si>
    <t>Apoio ao gerenciamento do Programa  - Consultoria Especialista em Capacitação e Certificação</t>
  </si>
  <si>
    <t>02/05/2019</t>
  </si>
  <si>
    <t>Contrato 006/2019</t>
  </si>
  <si>
    <t>5.18</t>
  </si>
  <si>
    <t>Apoio ao gerenciamento do Programa  -  Consultoria Especialista em Marketing e Sistemas de Inteligência</t>
  </si>
  <si>
    <t>CI 006/2019 (PROC 83/2019)</t>
  </si>
  <si>
    <t>12/09/2019</t>
  </si>
  <si>
    <t>Contrato 027/2019</t>
  </si>
  <si>
    <t>5.19</t>
  </si>
  <si>
    <t>Apoio ao gerenciamento do Programa  - Consultoria  Assistente de Coordenação</t>
  </si>
  <si>
    <t>CI 009/2019 (PROC 86/2019)</t>
  </si>
  <si>
    <t>03/07/2019</t>
  </si>
  <si>
    <t>Contrato 018/2019</t>
  </si>
  <si>
    <t>5.20</t>
  </si>
  <si>
    <t xml:space="preserve">Apoio ao gerenciamento do Programa  - Consultoria Especialista Ambiental
</t>
  </si>
  <si>
    <t>Contrato 005/2019</t>
  </si>
  <si>
    <t>5.21</t>
  </si>
  <si>
    <t>Apoio ao gerenciamento do Programa  - Assistente em Marketing e Sistemas de Inteligência</t>
  </si>
  <si>
    <t>CI Nº 005/2019</t>
  </si>
  <si>
    <t>21/11/2018</t>
  </si>
  <si>
    <t>11/09/2019</t>
  </si>
  <si>
    <t>Contrato 026/2019</t>
  </si>
  <si>
    <t>5.22</t>
  </si>
  <si>
    <t>Consultor Individual Especialista em Obras, Engenheiro/Arquiteto 3</t>
  </si>
  <si>
    <t>01/02/2019</t>
  </si>
  <si>
    <t>5.23</t>
  </si>
  <si>
    <t>Consultor Individual Especialista em Gestão de Espaços Históricos Culturais</t>
  </si>
  <si>
    <t>CI 012/2019</t>
  </si>
  <si>
    <t>01/08/2019</t>
  </si>
  <si>
    <t>Contrato 033/2019</t>
  </si>
  <si>
    <t>5.24</t>
  </si>
  <si>
    <t>Apoio ao gerenciamento do Programa  - Consultoria Especialista Social - Assistente Social</t>
  </si>
  <si>
    <t xml:space="preserve">CD - Contratação Direta                                </t>
  </si>
  <si>
    <t>23/05/2019</t>
  </si>
  <si>
    <t>Contrato 010/2019</t>
  </si>
  <si>
    <t>5.25</t>
  </si>
  <si>
    <t>Apoio ao gerenciamento do Programa  - Consultoria Especialista em Aquisições (Licitações e Contratos)</t>
  </si>
  <si>
    <t>25/05/2019</t>
  </si>
  <si>
    <t>5.26</t>
  </si>
  <si>
    <t>Apoio ao gerenciamento do Programa  - Consultoria Especialista em Obras, Engenheiro Civil</t>
  </si>
  <si>
    <t>Contrato 009/2019</t>
  </si>
  <si>
    <t>5.27</t>
  </si>
  <si>
    <t>Apoio ao gerenciamento do Programa  - Consultoria Especialista Financeiro, Contador</t>
  </si>
  <si>
    <t>5.28</t>
  </si>
  <si>
    <t>Apoio ao gerenciamento do Programa  - Assistente Orçamentário</t>
  </si>
  <si>
    <t>CI 011/2019 (PROC 453/2019)</t>
  </si>
  <si>
    <t>02/07/2019</t>
  </si>
  <si>
    <t>03/09/2019</t>
  </si>
  <si>
    <t>Contrato 025/2019</t>
  </si>
  <si>
    <t>5.29</t>
  </si>
  <si>
    <t>Apoio ao gerenciamento do Programa - Especialista em Arquivos Públicos</t>
  </si>
  <si>
    <t>CI 013/2019</t>
  </si>
  <si>
    <t>CAPACITAÇÃO</t>
  </si>
  <si>
    <t>Publicação  Manifestação de Interesse ou do Anúncio</t>
  </si>
  <si>
    <t>6.1</t>
  </si>
  <si>
    <t>Apoio ao gerenciamento do Programa - Capacitação Unidade Coordenadora do Programa</t>
  </si>
  <si>
    <t>CD 01/2018 (PROC 481/2018)</t>
  </si>
  <si>
    <t>03/10/2018</t>
  </si>
  <si>
    <t>6.2</t>
  </si>
  <si>
    <t>PCCO Av. Sete de Setembro - Qualificação</t>
  </si>
  <si>
    <t>01.02.01.04</t>
  </si>
  <si>
    <t>17/03/2020</t>
  </si>
  <si>
    <t>6.3</t>
  </si>
  <si>
    <t>01.09</t>
  </si>
  <si>
    <t>01.09.01.01</t>
  </si>
  <si>
    <t>6.4</t>
  </si>
  <si>
    <t>Desenvolvimento de material e capacitação dos Programa CAPACITA e Quali SSA</t>
  </si>
  <si>
    <t>01.10</t>
  </si>
  <si>
    <t>04/05/2020</t>
  </si>
  <si>
    <t>6.5</t>
  </si>
  <si>
    <t>01.10.01.02</t>
  </si>
  <si>
    <t>6.6</t>
  </si>
  <si>
    <t>6.7</t>
  </si>
  <si>
    <t>01.11</t>
  </si>
  <si>
    <t>01.11.01.02</t>
  </si>
  <si>
    <t>6.8</t>
  </si>
  <si>
    <t>01.12</t>
  </si>
  <si>
    <t>01.12.01.02</t>
  </si>
  <si>
    <t>6.9</t>
  </si>
  <si>
    <t>01.13</t>
  </si>
  <si>
    <t>01.13.01.02</t>
  </si>
  <si>
    <t>6.10</t>
  </si>
  <si>
    <t>Credenciamento</t>
  </si>
  <si>
    <t>6.11</t>
  </si>
  <si>
    <t>Curso de Capacitação para Funcionários públicos municipais  em âmbitos específicos de planejamento e gestão turística</t>
  </si>
  <si>
    <t>6.12</t>
  </si>
  <si>
    <t>03.02.01.01</t>
  </si>
  <si>
    <t>Total Geral (Montante Estimado em US$):</t>
  </si>
  <si>
    <t>FOLHA DE COMENTÁRIOS</t>
  </si>
  <si>
    <t>ATIVIDADE</t>
  </si>
  <si>
    <t>COMENTÁRIO</t>
  </si>
  <si>
    <t>1. OBRAS</t>
  </si>
  <si>
    <t>1.2 Orla no trecho Stella Maris/Flamengo/Ipitanga - Obra, Paisagismo e Irrigação</t>
  </si>
  <si>
    <t>1.3 Urbanização Orla Itapuã</t>
  </si>
  <si>
    <t xml:space="preserve">A contratação não será considerada para elegibilidade junto ao BID. </t>
  </si>
  <si>
    <t>1.4 Requalificação Orla Barra - Ondina</t>
  </si>
  <si>
    <t>Concorrência Pública 006/2017 - SUCOP
Contrato 003/2018 - SUCOP</t>
  </si>
  <si>
    <t>1.5 Av. Sete de Setembro e Praça Castro Alves - Obra</t>
  </si>
  <si>
    <t>LPN 02/2018 - Contrato 14/2018</t>
  </si>
  <si>
    <t>1.6 Construção e restauração da Casa da História de Salvador</t>
  </si>
  <si>
    <t>LPN 02/2019 - Contrato 30/2019</t>
  </si>
  <si>
    <t>1.7 Reparação, conservação e reforma de edificações e fiscalização: Espaço Pierre Vierger da Fotografia - Forte Santa Maria</t>
  </si>
  <si>
    <t>Tomada de Preços 01/2015 - Contrato 003/2015 - COMAN</t>
  </si>
  <si>
    <t>1.8 Reparação, conservação e reforma de edificações e fiscalização:Espaço Carybé de Artes - Forte São Diogo</t>
  </si>
  <si>
    <t>Concorrência Pública 01/2015 - Contrato 02/2015 - SEMAN</t>
  </si>
  <si>
    <t>2. BENS</t>
  </si>
  <si>
    <t>2.11 Apoio ao gerenciamento do Programa  - Equipamentos</t>
  </si>
  <si>
    <t>Processos diversos</t>
  </si>
  <si>
    <t>3. SERVIÇOS QUE NÃO SÃO DE CONSULTORIA</t>
  </si>
  <si>
    <t xml:space="preserve">3.10 Reuniões/viagens, etc. necessários para encontros UCP/BID
</t>
  </si>
  <si>
    <t>Atividade cancelada</t>
  </si>
  <si>
    <t>4. CONSULTORIAS FIRMAS</t>
  </si>
  <si>
    <t xml:space="preserve">4.18 Elaborar e implantar Sistema interativo de comunicação com o turista
</t>
  </si>
  <si>
    <t>Ação a ser desenvolvida através da atividade 03.04.01.07</t>
  </si>
  <si>
    <t xml:space="preserve">4.30 Auditoria externa
</t>
  </si>
  <si>
    <t>A ação é realizada através do Tribunal de Contas do Município - TCM</t>
  </si>
  <si>
    <t>Publicação do Anúncio/ Convite</t>
  </si>
  <si>
    <t>n/a</t>
  </si>
  <si>
    <t xml:space="preserve">Contratar firma para dar assistência à cooperativas de material reciclável que atendam as 3 áreas turísticas
</t>
  </si>
  <si>
    <t xml:space="preserve">Implementar os planos operativos anuais de fortalecimento para desenvolver PPP´s para projetos turísticos
</t>
  </si>
  <si>
    <t xml:space="preserve">Concorrência 003/2015
</t>
  </si>
  <si>
    <t xml:space="preserve">Avaliação ambiental estratégica(AAE)
</t>
  </si>
  <si>
    <t xml:space="preserve">Profissionais/funcionários destas entidades municipais capacitados em âmbitos específicos de planejamento e gestão turística
</t>
  </si>
  <si>
    <t xml:space="preserve">Desenvolvimento e implantação do sistema comum de qualidade, gestão da qualidade e comercialização para a rede de museus e espaços culturais da Prefeitura de Salvador
</t>
  </si>
  <si>
    <t xml:space="preserve">Contrato em execucao </t>
  </si>
  <si>
    <t>Os termos de referencia-especificacoes tecnicas estao sendo elaboradas e essa linha sera redistribuida em 6 aquisicoes.</t>
  </si>
  <si>
    <t>01.03.1.3</t>
  </si>
  <si>
    <t>Ex-ante</t>
  </si>
  <si>
    <t>O metodo foi alterado para LPN</t>
  </si>
  <si>
    <t>Metodo foi alterado</t>
  </si>
  <si>
    <t>Aquisição de 2 (dois) Centro de Atendimento ao Turista móvel</t>
  </si>
  <si>
    <t>Pregão Eletrônico - Nova aquisicao</t>
  </si>
  <si>
    <t>Inexigibilidade</t>
  </si>
  <si>
    <t>434/2015</t>
  </si>
  <si>
    <t>Substituicao do Contrato 004/2019</t>
  </si>
  <si>
    <t>Contrato 004/2019</t>
  </si>
  <si>
    <r>
      <t>Consultor Individu</t>
    </r>
    <r>
      <rPr>
        <sz val="10"/>
        <rFont val="Arial"/>
        <family val="2"/>
      </rPr>
      <t>al para revisão e implementação da linha</t>
    </r>
    <r>
      <rPr>
        <sz val="10"/>
        <color indexed="8"/>
        <rFont val="Arial"/>
        <family val="2"/>
      </rPr>
      <t xml:space="preserve"> de base para o Plano de Avaliação de Impacto</t>
    </r>
  </si>
  <si>
    <t xml:space="preserve">Nova aquisicao </t>
  </si>
  <si>
    <t>5.30</t>
  </si>
  <si>
    <t>5.31</t>
  </si>
  <si>
    <t>5.32</t>
  </si>
  <si>
    <t>Contrato 012/2019</t>
  </si>
  <si>
    <t>Contrato 011/2019</t>
  </si>
  <si>
    <t>Processo 758/2019</t>
  </si>
  <si>
    <t>LPN 004/2018 (PROC.498/2018)</t>
  </si>
  <si>
    <t>Contrato 17/2018</t>
  </si>
  <si>
    <t>Contrato 031/2019</t>
  </si>
  <si>
    <t>LPN 003/2019 (PROC 115/2019)</t>
  </si>
  <si>
    <t>LPN Nº05/2019 (PROC 961/2019)</t>
  </si>
  <si>
    <t xml:space="preserve">04.10 </t>
  </si>
  <si>
    <t xml:space="preserve">04.10.01.01 </t>
  </si>
  <si>
    <t xml:space="preserve">Implementação de sistema de indicadores e monitoramento social e ambiental do turismo em Salvador </t>
  </si>
  <si>
    <t>SQC 001/2019 (PROC 758/2019)</t>
  </si>
  <si>
    <t>Varios processos</t>
  </si>
  <si>
    <t xml:space="preserve">
01.13</t>
  </si>
  <si>
    <t>2.14</t>
  </si>
  <si>
    <t>LPN 004/2019 (PROC 746/2019)</t>
  </si>
  <si>
    <t>Contrato 030/2019</t>
  </si>
  <si>
    <t>Contrato 014/2018</t>
  </si>
  <si>
    <t>Implantação do Arquivo Público - Aquisição de arquivos deslizantes</t>
  </si>
  <si>
    <t>Aquisição e instalação de plataforma de acessibilidade do Forte São Diogo</t>
  </si>
  <si>
    <t>Contrato 032/2019</t>
  </si>
  <si>
    <t>Contrato 019/2018</t>
  </si>
  <si>
    <t>Contrato 018/2018</t>
  </si>
  <si>
    <t>O recurso foi incorporado a obra</t>
  </si>
  <si>
    <t>O recurso foi incorporado aos imprevistos do componente 5</t>
  </si>
  <si>
    <t>03.04.01.06, 03.04.01.07 e 03.06.01.01</t>
  </si>
  <si>
    <t>Avaliação de impacto (Meio Termo )</t>
  </si>
  <si>
    <t>01.10.01.01, 01.10.01.02, 01.11.01.01,  01.12.01.02.</t>
  </si>
  <si>
    <t xml:space="preserve">01.13.01.03 </t>
  </si>
  <si>
    <t>01.12.01.01,
01.13.01.01,  01.13.01.02.</t>
  </si>
  <si>
    <t>Contrato 003/2018 -SUCOP</t>
  </si>
  <si>
    <t>Contrato 003/2015</t>
  </si>
  <si>
    <t>Inexigibilidade - Contrato 08/2015</t>
  </si>
  <si>
    <t>Concorrência 02/2014 - Contrato 005/2015</t>
  </si>
  <si>
    <t>Contrato 008/2015 - SUCOP
Contrato 005/2015 - SECULT</t>
  </si>
  <si>
    <t>Pequenas reformas e ajustes físicos dos espaços do Centro de Atendimento ao Turista</t>
  </si>
  <si>
    <t>Implantação do projeto museografico - equipamentos(Casa da História de Salvador)</t>
  </si>
  <si>
    <t xml:space="preserve">Aquisição de câmeras de monitoramento  para melhoria da segurança turística 
</t>
  </si>
  <si>
    <t>Aquisição de equipamentos para fortalecimento específico na area de planejamento e gestão turística</t>
  </si>
  <si>
    <t>Containers subterrâneos instalados nas 3 áreas turísticas do Programa</t>
  </si>
  <si>
    <t>Implantação das placas de sinalização turisticas de Salvador</t>
  </si>
  <si>
    <t xml:space="preserve">Implantação do Plano operativo anual de marketing turístico </t>
  </si>
  <si>
    <t xml:space="preserve">Contratacao de servicos para treinamento em produtos turísticos de Salvador de agentes de comercialização em mercados emissores  </t>
  </si>
  <si>
    <t>Observatorio do Turismo: Pesquisas de perfil e satisfação - ano 1</t>
  </si>
  <si>
    <t>Implantação de projeto de revitalização das áreas protegidas e/ou de especial valor natural na Costa  Atlântica Norte, repovoadas com vegetação nativa</t>
  </si>
  <si>
    <t>Implantação ou melhoramento do sistema de gestão do programa</t>
  </si>
  <si>
    <t xml:space="preserve">Serviço de apoio a supervisão das obras da Avenida Sete de Setembro e Praça Castro Alves. </t>
  </si>
  <si>
    <t>Implantação do projeto museográfico da Casa da História - curadoria e serviços</t>
  </si>
  <si>
    <t>Reuniões/viagens, etc. necessários para encontros UCP/BID</t>
  </si>
  <si>
    <t>Projeto executivo e estudo de viabilidade sócio- econômica e ambiental  Avenida Sete de Setembro</t>
  </si>
  <si>
    <t xml:space="preserve">Desenvolvimento estudo de viabilidade - Casa da História e Arquivo Público </t>
  </si>
  <si>
    <t>Contratação do projeto museográfico da Casa da História</t>
  </si>
  <si>
    <t>Implantação da exposição, museografia, aquisição de equipamentos e gestão(Forte Santa Maria - Espaço Pierre Vierger da Fotografia)</t>
  </si>
  <si>
    <t>Desenvolvimento de Plano de ação para produtos do turismo Étnico-Afro-Brasileiro</t>
  </si>
  <si>
    <t>Desenvolvimento de Plano Estratégico de Marketing Turístico de Salvador</t>
  </si>
  <si>
    <t>Praias turísticas na Costa Atlântica Norte com certificação ambiental</t>
  </si>
  <si>
    <t>Elaborar Plano de mitigação e adaptação às mudanças climáticas de Salvador, elaborado e aprovado pela SECIS</t>
  </si>
  <si>
    <t>Apoio ao gerenciamento do Programa  - Consultoria Especialista Social 1</t>
  </si>
  <si>
    <t xml:space="preserve">Apoio ao gerenciamento do Programa  - Consultoria Especialista em Aquisições </t>
  </si>
  <si>
    <t>Apoio ao gerenciamento do Programa  - Consultoria Especialista Financeiro 1</t>
  </si>
  <si>
    <t>Implantação de novos produtos e experiências para o turismo ÉTNICO-AFRO-BRASILEIRO</t>
  </si>
  <si>
    <t xml:space="preserve">Desenho do Programa QUALISSA baseado nas normas pessoas nas normas ABNT, ISO 9001/2015 e PNQ 
</t>
  </si>
  <si>
    <t>Certificação de empresas com base nas normas ABNT ISO  9001/2015 e PNQ</t>
  </si>
  <si>
    <t>Capacitação de empreendedores informais</t>
  </si>
  <si>
    <t>Implantação de programa de capacitação e requalificação de mão de obra - QUALISSA</t>
  </si>
  <si>
    <t xml:space="preserve">Implantação de certificação de pessoas nas normas ABNT, ISO 9001/2015 e PNQ </t>
  </si>
  <si>
    <t>Implantação do programa de apoio técnico empresarial com base nas normas ABNT ISO  9001/2015 e PNQ</t>
  </si>
  <si>
    <t>Apoio ao gerenciamento do Programa  - Consultoria Especialista Social -- Stella Maris, Flamengo e Ipitanga 1</t>
  </si>
  <si>
    <t>Apoio ao gerenciamento do Programa  - Consultoria Especialista Social - Stella Maris, Flamengo e Ipitanga 2</t>
  </si>
  <si>
    <t>5.33</t>
  </si>
  <si>
    <t>PCCO Av. Sete de Setembro - Assistente Social 3</t>
  </si>
  <si>
    <t>CI Nº 004/2019 (PROC. 887/2019)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</si>
</sst>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##,###,##0.00"/>
    <numFmt numFmtId="166" formatCode="#,###,##0.00"/>
    <numFmt numFmtId="167" formatCode="###,##0.00"/>
    <numFmt numFmtId="168" formatCode="##,##0.00"/>
  </numFmts>
  <fonts count="14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</cellStyleXfs>
  <cellXfs count="136">
    <xf numFmtId="0" fontId="0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right" vertical="top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right" vertical="top" wrapText="1"/>
    </xf>
    <xf numFmtId="166" fontId="7" fillId="3" borderId="1" xfId="0" applyNumberFormat="1" applyFont="1" applyFill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 wrapText="1"/>
    </xf>
    <xf numFmtId="10" fontId="9" fillId="3" borderId="1" xfId="1" applyNumberFormat="1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top" wrapText="1"/>
    </xf>
    <xf numFmtId="167" fontId="9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167" fontId="10" fillId="3" borderId="1" xfId="0" applyNumberFormat="1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/>
    <xf numFmtId="10" fontId="6" fillId="3" borderId="1" xfId="1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/>
    <xf numFmtId="0" fontId="5" fillId="3" borderId="1" xfId="0" applyFont="1" applyFill="1" applyBorder="1" applyAlignment="1">
      <alignment horizontal="justify" vertical="top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/>
    <xf numFmtId="0" fontId="7" fillId="4" borderId="0" xfId="0" applyFont="1" applyFill="1" applyAlignment="1">
      <alignment vertical="top"/>
    </xf>
    <xf numFmtId="166" fontId="5" fillId="4" borderId="1" xfId="0" applyNumberFormat="1" applyFont="1" applyFill="1" applyBorder="1" applyAlignment="1">
      <alignment horizontal="center" vertical="center" wrapText="1"/>
    </xf>
    <xf numFmtId="168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/>
    <xf numFmtId="0" fontId="6" fillId="0" borderId="9" xfId="0" applyNumberFormat="1" applyFont="1" applyFill="1" applyBorder="1" applyAlignment="1"/>
    <xf numFmtId="4" fontId="6" fillId="0" borderId="9" xfId="0" applyNumberFormat="1" applyFont="1" applyFill="1" applyBorder="1" applyAlignment="1"/>
    <xf numFmtId="0" fontId="6" fillId="0" borderId="10" xfId="0" applyNumberFormat="1" applyFont="1" applyFill="1" applyBorder="1" applyAlignment="1"/>
    <xf numFmtId="4" fontId="12" fillId="0" borderId="9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0" fillId="0" borderId="4" xfId="0" applyNumberFormat="1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right" vertical="top" wrapText="1"/>
    </xf>
    <xf numFmtId="0" fontId="7" fillId="4" borderId="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164" fontId="5" fillId="4" borderId="0" xfId="0" applyNumberFormat="1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14" fontId="5" fillId="4" borderId="0" xfId="0" applyNumberFormat="1" applyFont="1" applyFill="1" applyAlignment="1">
      <alignment horizontal="left" vertical="top" wrapText="1"/>
    </xf>
    <xf numFmtId="0" fontId="7" fillId="3" borderId="0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right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164" fontId="2" fillId="3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horizontal="right" vertical="top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CCFF"/>
      <rgbColor rgb="00D2D2D2"/>
      <rgbColor rgb="0099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38101</xdr:rowOff>
    </xdr:from>
    <xdr:to>
      <xdr:col>2</xdr:col>
      <xdr:colOff>1778000</xdr:colOff>
      <xdr:row>9</xdr:row>
      <xdr:rowOff>142876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38101"/>
          <a:ext cx="28225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</xdr:row>
      <xdr:rowOff>12700</xdr:rowOff>
    </xdr:from>
    <xdr:to>
      <xdr:col>1</xdr:col>
      <xdr:colOff>279400</xdr:colOff>
      <xdr:row>5</xdr:row>
      <xdr:rowOff>0</xdr:rowOff>
    </xdr:to>
    <xdr:pic>
      <xdr:nvPicPr>
        <xdr:cNvPr id="2295" name="Picture 2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266700"/>
          <a:ext cx="6604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8"/>
  <sheetViews>
    <sheetView tabSelected="1" view="pageBreakPreview" zoomScaleNormal="100" zoomScaleSheetLayoutView="100" zoomScalePageLayoutView="80" workbookViewId="0">
      <selection activeCell="E1" sqref="E1:F1"/>
    </sheetView>
  </sheetViews>
  <sheetFormatPr defaultColWidth="11.42578125" defaultRowHeight="38.25" customHeight="1" x14ac:dyDescent="0.2"/>
  <cols>
    <col min="1" max="1" width="5.140625" style="1" bestFit="1" customWidth="1"/>
    <col min="2" max="2" width="13.140625" style="1" customWidth="1"/>
    <col min="3" max="3" width="40.42578125" style="1" customWidth="1"/>
    <col min="4" max="4" width="18.42578125" style="1" customWidth="1"/>
    <col min="5" max="5" width="14.140625" style="1" customWidth="1"/>
    <col min="6" max="6" width="17" style="1" customWidth="1"/>
    <col min="7" max="7" width="14" style="1" customWidth="1"/>
    <col min="8" max="9" width="13.42578125" style="1" customWidth="1"/>
    <col min="10" max="10" width="12.85546875" style="1" customWidth="1"/>
    <col min="11" max="11" width="13.140625" style="1" customWidth="1"/>
    <col min="12" max="12" width="11.42578125" style="1" customWidth="1"/>
    <col min="13" max="13" width="15.140625" style="1" customWidth="1"/>
    <col min="14" max="14" width="13.7109375" style="1" customWidth="1"/>
    <col min="15" max="15" width="21.42578125" style="1" customWidth="1"/>
    <col min="16" max="16" width="9.85546875" style="1" customWidth="1"/>
    <col min="17" max="17" width="13" style="1" customWidth="1"/>
    <col min="18" max="18" width="19.42578125" style="1" customWidth="1"/>
    <col min="19" max="19" width="10.85546875" style="1" bestFit="1" customWidth="1"/>
    <col min="20" max="16384" width="11.42578125" style="1"/>
  </cols>
  <sheetData>
    <row r="1" spans="1:17" ht="12.75" x14ac:dyDescent="0.2">
      <c r="A1" s="97"/>
      <c r="B1" s="97"/>
      <c r="C1" s="68"/>
      <c r="D1" s="68"/>
      <c r="E1" s="96" t="s">
        <v>0</v>
      </c>
      <c r="F1" s="96"/>
      <c r="G1" s="95" t="s">
        <v>1</v>
      </c>
      <c r="H1" s="95"/>
      <c r="I1" s="95"/>
      <c r="J1" s="95"/>
      <c r="K1" s="95"/>
      <c r="L1" s="95"/>
      <c r="M1" s="68"/>
      <c r="N1" s="68"/>
      <c r="O1" s="68"/>
      <c r="P1" s="68"/>
      <c r="Q1" s="68"/>
    </row>
    <row r="2" spans="1:17" ht="12.75" customHeight="1" x14ac:dyDescent="0.2">
      <c r="A2" s="97"/>
      <c r="B2" s="97"/>
      <c r="C2" s="68"/>
      <c r="D2" s="68"/>
      <c r="E2" s="96" t="s">
        <v>2</v>
      </c>
      <c r="F2" s="96"/>
      <c r="G2" s="95" t="s">
        <v>3</v>
      </c>
      <c r="H2" s="95"/>
      <c r="I2" s="95"/>
      <c r="J2" s="95"/>
      <c r="K2" s="95"/>
      <c r="L2" s="95"/>
      <c r="M2" s="68"/>
      <c r="N2" s="68"/>
      <c r="O2" s="68"/>
      <c r="P2" s="68"/>
      <c r="Q2" s="68"/>
    </row>
    <row r="3" spans="1:17" ht="12.75" customHeight="1" x14ac:dyDescent="0.2">
      <c r="A3" s="97"/>
      <c r="B3" s="97"/>
      <c r="C3" s="68"/>
      <c r="D3" s="68"/>
      <c r="E3" s="96" t="s">
        <v>4</v>
      </c>
      <c r="F3" s="96"/>
      <c r="G3" s="95" t="s">
        <v>5</v>
      </c>
      <c r="H3" s="95"/>
      <c r="I3" s="95"/>
      <c r="J3" s="95"/>
      <c r="K3" s="95"/>
      <c r="L3" s="95"/>
      <c r="M3" s="68"/>
      <c r="N3" s="68"/>
      <c r="O3" s="68"/>
      <c r="P3" s="68"/>
      <c r="Q3" s="68"/>
    </row>
    <row r="4" spans="1:17" ht="12.75" x14ac:dyDescent="0.2">
      <c r="A4" s="97"/>
      <c r="B4" s="97"/>
      <c r="C4" s="68"/>
      <c r="D4" s="68"/>
      <c r="E4" s="96" t="s">
        <v>6</v>
      </c>
      <c r="F4" s="96"/>
      <c r="G4" s="95" t="s">
        <v>7</v>
      </c>
      <c r="H4" s="95"/>
      <c r="I4" s="95"/>
      <c r="J4" s="95"/>
      <c r="K4" s="95"/>
      <c r="L4" s="95"/>
      <c r="M4" s="68"/>
      <c r="N4" s="68"/>
      <c r="O4" s="68"/>
      <c r="P4" s="68"/>
      <c r="Q4" s="68"/>
    </row>
    <row r="5" spans="1:17" ht="12.75" x14ac:dyDescent="0.2">
      <c r="A5" s="102"/>
      <c r="B5" s="102"/>
      <c r="C5" s="102"/>
      <c r="D5" s="102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ht="12.75" customHeight="1" x14ac:dyDescent="0.2">
      <c r="A6" s="68"/>
      <c r="B6" s="68"/>
      <c r="C6" s="68"/>
      <c r="D6" s="68"/>
      <c r="E6" s="69"/>
      <c r="F6" s="69" t="s">
        <v>8</v>
      </c>
      <c r="G6" s="69"/>
      <c r="H6" s="69"/>
      <c r="I6" s="69"/>
      <c r="J6" s="69"/>
      <c r="K6" s="69"/>
      <c r="L6" s="69"/>
      <c r="M6" s="69"/>
      <c r="N6" s="69"/>
      <c r="O6" s="68"/>
      <c r="P6" s="68"/>
      <c r="Q6" s="68"/>
    </row>
    <row r="7" spans="1:17" ht="12.75" x14ac:dyDescent="0.2">
      <c r="A7" s="68"/>
      <c r="B7" s="68"/>
      <c r="C7" s="68"/>
      <c r="D7" s="68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68"/>
      <c r="P7" s="68"/>
      <c r="Q7" s="68"/>
    </row>
    <row r="8" spans="1:17" ht="12.75" customHeight="1" x14ac:dyDescent="0.2">
      <c r="A8" s="68"/>
      <c r="B8" s="68"/>
      <c r="C8" s="68"/>
      <c r="D8" s="68"/>
      <c r="E8" s="96" t="s">
        <v>9</v>
      </c>
      <c r="F8" s="96"/>
      <c r="G8" s="103">
        <v>43789</v>
      </c>
      <c r="H8" s="100"/>
      <c r="I8" s="100"/>
      <c r="J8" s="100"/>
      <c r="K8" s="100"/>
      <c r="L8" s="100"/>
      <c r="M8" s="100"/>
      <c r="N8" s="100"/>
      <c r="O8" s="68"/>
      <c r="P8" s="68"/>
      <c r="Q8" s="68"/>
    </row>
    <row r="9" spans="1:17" ht="12.75" customHeight="1" x14ac:dyDescent="0.2">
      <c r="A9" s="68"/>
      <c r="B9" s="68"/>
      <c r="C9" s="68"/>
      <c r="D9" s="68"/>
      <c r="E9" s="96" t="s">
        <v>11</v>
      </c>
      <c r="F9" s="96"/>
      <c r="G9" s="99">
        <v>17</v>
      </c>
      <c r="H9" s="99"/>
      <c r="I9" s="99"/>
      <c r="J9" s="99"/>
      <c r="K9" s="99"/>
      <c r="L9" s="99"/>
      <c r="M9" s="99"/>
      <c r="N9" s="99"/>
      <c r="O9" s="68"/>
      <c r="P9" s="68"/>
      <c r="Q9" s="68"/>
    </row>
    <row r="10" spans="1:17" ht="12.75" customHeight="1" x14ac:dyDescent="0.2">
      <c r="A10" s="68"/>
      <c r="B10" s="68"/>
      <c r="C10" s="68"/>
      <c r="D10" s="68"/>
      <c r="E10" s="96" t="s">
        <v>12</v>
      </c>
      <c r="F10" s="96"/>
      <c r="G10" s="100" t="s">
        <v>13</v>
      </c>
      <c r="H10" s="100"/>
      <c r="I10" s="100"/>
      <c r="J10" s="100"/>
      <c r="K10" s="100"/>
      <c r="L10" s="100"/>
      <c r="M10" s="100"/>
      <c r="N10" s="100"/>
      <c r="O10" s="68"/>
      <c r="P10" s="68"/>
      <c r="Q10" s="68"/>
    </row>
    <row r="11" spans="1:17" ht="12.75" x14ac:dyDescent="0.2">
      <c r="A11" s="101"/>
      <c r="B11" s="101"/>
      <c r="C11" s="101"/>
      <c r="D11" s="101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7" ht="12.75" x14ac:dyDescent="0.2">
      <c r="A12" s="14">
        <v>1</v>
      </c>
      <c r="B12" s="94" t="s">
        <v>14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7" ht="12.75" x14ac:dyDescent="0.2">
      <c r="A13" s="108"/>
      <c r="B13" s="113" t="s">
        <v>15</v>
      </c>
      <c r="C13" s="113" t="s">
        <v>16</v>
      </c>
      <c r="D13" s="113" t="s">
        <v>17</v>
      </c>
      <c r="E13" s="113" t="s">
        <v>18</v>
      </c>
      <c r="F13" s="113" t="s">
        <v>19</v>
      </c>
      <c r="G13" s="113" t="s">
        <v>20</v>
      </c>
      <c r="H13" s="127"/>
      <c r="I13" s="127"/>
      <c r="J13" s="113" t="s">
        <v>21</v>
      </c>
      <c r="K13" s="113" t="s">
        <v>22</v>
      </c>
      <c r="L13" s="113" t="s">
        <v>23</v>
      </c>
      <c r="M13" s="113" t="s">
        <v>24</v>
      </c>
      <c r="N13" s="127"/>
      <c r="O13" s="113" t="s">
        <v>25</v>
      </c>
      <c r="P13" s="113" t="s">
        <v>26</v>
      </c>
      <c r="Q13" s="113" t="s">
        <v>27</v>
      </c>
    </row>
    <row r="14" spans="1:17" ht="51" x14ac:dyDescent="0.2">
      <c r="A14" s="108"/>
      <c r="B14" s="113"/>
      <c r="C14" s="113"/>
      <c r="D14" s="113"/>
      <c r="E14" s="113"/>
      <c r="F14" s="113"/>
      <c r="G14" s="63" t="s">
        <v>28</v>
      </c>
      <c r="H14" s="63" t="s">
        <v>29</v>
      </c>
      <c r="I14" s="63" t="s">
        <v>30</v>
      </c>
      <c r="J14" s="113"/>
      <c r="K14" s="113"/>
      <c r="L14" s="113"/>
      <c r="M14" s="63" t="s">
        <v>527</v>
      </c>
      <c r="N14" s="63" t="s">
        <v>31</v>
      </c>
      <c r="O14" s="113"/>
      <c r="P14" s="113"/>
      <c r="Q14" s="113"/>
    </row>
    <row r="15" spans="1:17" ht="34.5" customHeight="1" x14ac:dyDescent="0.2">
      <c r="A15" s="86" t="s">
        <v>32</v>
      </c>
      <c r="B15" s="86" t="s">
        <v>33</v>
      </c>
      <c r="C15" s="123" t="s">
        <v>34</v>
      </c>
      <c r="D15" s="86" t="s">
        <v>35</v>
      </c>
      <c r="E15" s="116">
        <v>1</v>
      </c>
      <c r="F15" s="8" t="s">
        <v>36</v>
      </c>
      <c r="G15" s="126">
        <v>16320547.15</v>
      </c>
      <c r="H15" s="119">
        <v>0</v>
      </c>
      <c r="I15" s="119">
        <v>1</v>
      </c>
      <c r="J15" s="86" t="s">
        <v>37</v>
      </c>
      <c r="K15" s="86" t="s">
        <v>38</v>
      </c>
      <c r="L15" s="86" t="s">
        <v>39</v>
      </c>
      <c r="M15" s="86" t="s">
        <v>528</v>
      </c>
      <c r="N15" s="86" t="s">
        <v>40</v>
      </c>
      <c r="O15" s="87" t="s">
        <v>586</v>
      </c>
      <c r="P15" s="89"/>
      <c r="Q15" s="86" t="s">
        <v>41</v>
      </c>
    </row>
    <row r="16" spans="1:17" ht="24" customHeight="1" x14ac:dyDescent="0.2">
      <c r="A16" s="86"/>
      <c r="B16" s="86"/>
      <c r="C16" s="123"/>
      <c r="D16" s="86"/>
      <c r="E16" s="86"/>
      <c r="F16" s="8" t="s">
        <v>42</v>
      </c>
      <c r="G16" s="118"/>
      <c r="H16" s="119"/>
      <c r="I16" s="119"/>
      <c r="J16" s="86"/>
      <c r="K16" s="86"/>
      <c r="L16" s="86"/>
      <c r="M16" s="86"/>
      <c r="N16" s="86"/>
      <c r="O16" s="88"/>
      <c r="P16" s="98"/>
      <c r="Q16" s="86"/>
    </row>
    <row r="17" spans="1:18" ht="38.25" customHeight="1" x14ac:dyDescent="0.2">
      <c r="A17" s="8" t="s">
        <v>43</v>
      </c>
      <c r="B17" s="8" t="s">
        <v>44</v>
      </c>
      <c r="C17" s="9" t="s">
        <v>45</v>
      </c>
      <c r="D17" s="8" t="s">
        <v>46</v>
      </c>
      <c r="E17" s="11">
        <v>1</v>
      </c>
      <c r="F17" s="8" t="s">
        <v>567</v>
      </c>
      <c r="G17" s="64">
        <v>12000000</v>
      </c>
      <c r="H17" s="16">
        <v>1</v>
      </c>
      <c r="I17" s="16">
        <v>0</v>
      </c>
      <c r="J17" s="8" t="s">
        <v>37</v>
      </c>
      <c r="K17" s="8" t="s">
        <v>48</v>
      </c>
      <c r="L17" s="8" t="s">
        <v>49</v>
      </c>
      <c r="M17" s="8" t="s">
        <v>50</v>
      </c>
      <c r="N17" s="8" t="s">
        <v>51</v>
      </c>
      <c r="O17" s="9"/>
      <c r="P17" s="8"/>
      <c r="Q17" s="8" t="s">
        <v>52</v>
      </c>
    </row>
    <row r="18" spans="1:18" ht="19.5" customHeight="1" x14ac:dyDescent="0.2">
      <c r="A18" s="86" t="s">
        <v>58</v>
      </c>
      <c r="B18" s="86" t="s">
        <v>33</v>
      </c>
      <c r="C18" s="123" t="s">
        <v>59</v>
      </c>
      <c r="D18" s="86" t="s">
        <v>35</v>
      </c>
      <c r="E18" s="116">
        <v>1</v>
      </c>
      <c r="F18" s="8" t="s">
        <v>42</v>
      </c>
      <c r="G18" s="124">
        <v>9835735</v>
      </c>
      <c r="H18" s="119">
        <v>0</v>
      </c>
      <c r="I18" s="119">
        <v>1</v>
      </c>
      <c r="J18" s="86" t="s">
        <v>37</v>
      </c>
      <c r="K18" s="86" t="s">
        <v>60</v>
      </c>
      <c r="L18" s="86" t="s">
        <v>39</v>
      </c>
      <c r="M18" s="86" t="s">
        <v>528</v>
      </c>
      <c r="N18" s="122">
        <v>43108</v>
      </c>
      <c r="O18" s="87" t="s">
        <v>582</v>
      </c>
      <c r="P18" s="89"/>
      <c r="Q18" s="86" t="s">
        <v>61</v>
      </c>
    </row>
    <row r="19" spans="1:18" ht="30.75" customHeight="1" x14ac:dyDescent="0.2">
      <c r="A19" s="86"/>
      <c r="B19" s="86"/>
      <c r="C19" s="123"/>
      <c r="D19" s="86"/>
      <c r="E19" s="86"/>
      <c r="F19" s="8" t="s">
        <v>62</v>
      </c>
      <c r="G19" s="118"/>
      <c r="H19" s="119"/>
      <c r="I19" s="119"/>
      <c r="J19" s="86"/>
      <c r="K19" s="86"/>
      <c r="L19" s="86"/>
      <c r="M19" s="86"/>
      <c r="N19" s="86"/>
      <c r="O19" s="88"/>
      <c r="P19" s="98"/>
      <c r="Q19" s="86"/>
    </row>
    <row r="20" spans="1:18" ht="38.25" customHeight="1" x14ac:dyDescent="0.2">
      <c r="A20" s="8" t="s">
        <v>63</v>
      </c>
      <c r="B20" s="8" t="s">
        <v>44</v>
      </c>
      <c r="C20" s="9" t="s">
        <v>64</v>
      </c>
      <c r="D20" s="8" t="s">
        <v>46</v>
      </c>
      <c r="E20" s="11">
        <v>1</v>
      </c>
      <c r="F20" s="8" t="s">
        <v>65</v>
      </c>
      <c r="G20" s="65">
        <v>5846448.3099999996</v>
      </c>
      <c r="H20" s="16">
        <v>1</v>
      </c>
      <c r="I20" s="16">
        <v>0</v>
      </c>
      <c r="J20" s="8" t="s">
        <v>66</v>
      </c>
      <c r="K20" s="8" t="s">
        <v>67</v>
      </c>
      <c r="L20" s="8" t="s">
        <v>49</v>
      </c>
      <c r="M20" s="8" t="s">
        <v>68</v>
      </c>
      <c r="N20" s="62">
        <v>43356</v>
      </c>
      <c r="O20" s="9" t="s">
        <v>569</v>
      </c>
      <c r="P20" s="8" t="s">
        <v>69</v>
      </c>
      <c r="Q20" s="8" t="s">
        <v>61</v>
      </c>
    </row>
    <row r="21" spans="1:18" ht="38.25" customHeight="1" x14ac:dyDescent="0.2">
      <c r="A21" s="34" t="s">
        <v>70</v>
      </c>
      <c r="B21" s="34" t="s">
        <v>44</v>
      </c>
      <c r="C21" s="35" t="s">
        <v>71</v>
      </c>
      <c r="D21" s="34" t="s">
        <v>46</v>
      </c>
      <c r="E21" s="45">
        <v>1</v>
      </c>
      <c r="F21" s="34" t="s">
        <v>72</v>
      </c>
      <c r="G21" s="65">
        <v>7129539.1299999999</v>
      </c>
      <c r="H21" s="44">
        <v>1</v>
      </c>
      <c r="I21" s="44">
        <v>0</v>
      </c>
      <c r="J21" s="34" t="s">
        <v>73</v>
      </c>
      <c r="K21" s="34" t="s">
        <v>74</v>
      </c>
      <c r="L21" s="34" t="s">
        <v>49</v>
      </c>
      <c r="M21" s="34" t="s">
        <v>75</v>
      </c>
      <c r="N21" s="34" t="s">
        <v>76</v>
      </c>
      <c r="O21" s="35" t="s">
        <v>568</v>
      </c>
      <c r="P21" s="34" t="s">
        <v>77</v>
      </c>
      <c r="Q21" s="34" t="s">
        <v>61</v>
      </c>
      <c r="R21" s="39"/>
    </row>
    <row r="22" spans="1:18" ht="18" customHeight="1" x14ac:dyDescent="0.2">
      <c r="A22" s="86" t="s">
        <v>78</v>
      </c>
      <c r="B22" s="86" t="s">
        <v>79</v>
      </c>
      <c r="C22" s="123" t="s">
        <v>80</v>
      </c>
      <c r="D22" s="86" t="s">
        <v>35</v>
      </c>
      <c r="E22" s="116">
        <v>1</v>
      </c>
      <c r="F22" s="8" t="s">
        <v>42</v>
      </c>
      <c r="G22" s="117">
        <v>406545.6</v>
      </c>
      <c r="H22" s="119">
        <v>0</v>
      </c>
      <c r="I22" s="119">
        <v>1</v>
      </c>
      <c r="J22" s="86" t="s">
        <v>73</v>
      </c>
      <c r="K22" s="86" t="s">
        <v>81</v>
      </c>
      <c r="L22" s="86" t="s">
        <v>39</v>
      </c>
      <c r="M22" s="86" t="s">
        <v>528</v>
      </c>
      <c r="N22" s="86" t="s">
        <v>82</v>
      </c>
      <c r="O22" s="87" t="s">
        <v>583</v>
      </c>
      <c r="P22" s="89"/>
      <c r="Q22" s="86" t="s">
        <v>41</v>
      </c>
    </row>
    <row r="23" spans="1:18" ht="27" customHeight="1" x14ac:dyDescent="0.2">
      <c r="A23" s="86"/>
      <c r="B23" s="86"/>
      <c r="C23" s="123"/>
      <c r="D23" s="86"/>
      <c r="E23" s="86"/>
      <c r="F23" s="8" t="s">
        <v>83</v>
      </c>
      <c r="G23" s="118"/>
      <c r="H23" s="119"/>
      <c r="I23" s="119"/>
      <c r="J23" s="86"/>
      <c r="K23" s="86"/>
      <c r="L23" s="86"/>
      <c r="M23" s="86"/>
      <c r="N23" s="86"/>
      <c r="O23" s="88"/>
      <c r="P23" s="90"/>
      <c r="Q23" s="86"/>
    </row>
    <row r="24" spans="1:18" ht="17.25" customHeight="1" x14ac:dyDescent="0.2">
      <c r="A24" s="107" t="s">
        <v>84</v>
      </c>
      <c r="B24" s="107" t="s">
        <v>79</v>
      </c>
      <c r="C24" s="115" t="s">
        <v>85</v>
      </c>
      <c r="D24" s="107" t="s">
        <v>35</v>
      </c>
      <c r="E24" s="120">
        <v>1</v>
      </c>
      <c r="F24" s="34" t="s">
        <v>42</v>
      </c>
      <c r="G24" s="117">
        <v>520071.75</v>
      </c>
      <c r="H24" s="121">
        <v>0</v>
      </c>
      <c r="I24" s="121">
        <v>1</v>
      </c>
      <c r="J24" s="107" t="s">
        <v>73</v>
      </c>
      <c r="K24" s="107" t="s">
        <v>86</v>
      </c>
      <c r="L24" s="107" t="s">
        <v>39</v>
      </c>
      <c r="M24" s="107" t="s">
        <v>528</v>
      </c>
      <c r="N24" s="107" t="s">
        <v>82</v>
      </c>
      <c r="O24" s="114"/>
      <c r="P24" s="91"/>
      <c r="Q24" s="107" t="s">
        <v>41</v>
      </c>
    </row>
    <row r="25" spans="1:18" ht="27" customHeight="1" x14ac:dyDescent="0.2">
      <c r="A25" s="107"/>
      <c r="B25" s="107"/>
      <c r="C25" s="115"/>
      <c r="D25" s="107"/>
      <c r="E25" s="107"/>
      <c r="F25" s="34" t="s">
        <v>87</v>
      </c>
      <c r="G25" s="118"/>
      <c r="H25" s="121"/>
      <c r="I25" s="121"/>
      <c r="J25" s="107"/>
      <c r="K25" s="107"/>
      <c r="L25" s="107"/>
      <c r="M25" s="107"/>
      <c r="N25" s="107"/>
      <c r="O25" s="88"/>
      <c r="P25" s="90"/>
      <c r="Q25" s="107"/>
    </row>
    <row r="26" spans="1:18" ht="38.25" customHeight="1" x14ac:dyDescent="0.2">
      <c r="A26" s="8" t="s">
        <v>95</v>
      </c>
      <c r="B26" s="8" t="s">
        <v>44</v>
      </c>
      <c r="C26" s="9" t="s">
        <v>96</v>
      </c>
      <c r="D26" s="8" t="s">
        <v>46</v>
      </c>
      <c r="E26" s="11">
        <v>1</v>
      </c>
      <c r="F26" s="8"/>
      <c r="G26" s="66">
        <v>164000</v>
      </c>
      <c r="H26" s="16">
        <v>1</v>
      </c>
      <c r="I26" s="16">
        <v>0</v>
      </c>
      <c r="J26" s="8" t="s">
        <v>97</v>
      </c>
      <c r="K26" s="8" t="s">
        <v>98</v>
      </c>
      <c r="L26" s="8" t="s">
        <v>99</v>
      </c>
      <c r="M26" s="8" t="s">
        <v>100</v>
      </c>
      <c r="N26" s="38">
        <v>43934</v>
      </c>
      <c r="O26" s="9"/>
      <c r="P26" s="8"/>
      <c r="Q26" s="8" t="s">
        <v>101</v>
      </c>
    </row>
    <row r="27" spans="1:18" ht="66" customHeight="1" x14ac:dyDescent="0.2">
      <c r="A27" s="8" t="s">
        <v>102</v>
      </c>
      <c r="B27" s="8" t="s">
        <v>44</v>
      </c>
      <c r="C27" s="9" t="s">
        <v>587</v>
      </c>
      <c r="D27" s="8" t="s">
        <v>46</v>
      </c>
      <c r="E27" s="11">
        <v>1</v>
      </c>
      <c r="F27" s="8"/>
      <c r="G27" s="66">
        <v>83000</v>
      </c>
      <c r="H27" s="16">
        <v>1</v>
      </c>
      <c r="I27" s="16">
        <v>0</v>
      </c>
      <c r="J27" s="8" t="s">
        <v>103</v>
      </c>
      <c r="K27" s="8" t="s">
        <v>104</v>
      </c>
      <c r="L27" s="8" t="s">
        <v>99</v>
      </c>
      <c r="M27" s="8" t="s">
        <v>105</v>
      </c>
      <c r="N27" s="38">
        <v>43944</v>
      </c>
      <c r="O27" s="9"/>
      <c r="P27" s="8"/>
      <c r="Q27" s="8" t="s">
        <v>52</v>
      </c>
    </row>
    <row r="28" spans="1:18" ht="65.25" customHeight="1" x14ac:dyDescent="0.2">
      <c r="A28" s="17" t="s">
        <v>88</v>
      </c>
      <c r="B28" s="17" t="s">
        <v>89</v>
      </c>
      <c r="C28" s="18" t="s">
        <v>90</v>
      </c>
      <c r="D28" s="17" t="s">
        <v>35</v>
      </c>
      <c r="E28" s="19">
        <v>1</v>
      </c>
      <c r="F28" s="17" t="s">
        <v>91</v>
      </c>
      <c r="G28" s="67"/>
      <c r="H28" s="20"/>
      <c r="I28" s="20"/>
      <c r="J28" s="17" t="s">
        <v>92</v>
      </c>
      <c r="K28" s="17" t="s">
        <v>93</v>
      </c>
      <c r="L28" s="17" t="s">
        <v>39</v>
      </c>
      <c r="M28" s="17"/>
      <c r="N28" s="17"/>
      <c r="O28" s="18" t="s">
        <v>94</v>
      </c>
      <c r="P28" s="17"/>
      <c r="Q28" s="17" t="s">
        <v>57</v>
      </c>
    </row>
    <row r="29" spans="1:18" ht="70.5" customHeight="1" x14ac:dyDescent="0.2">
      <c r="A29" s="17" t="s">
        <v>53</v>
      </c>
      <c r="B29" s="17" t="s">
        <v>33</v>
      </c>
      <c r="C29" s="18" t="s">
        <v>54</v>
      </c>
      <c r="D29" s="17" t="s">
        <v>35</v>
      </c>
      <c r="E29" s="19">
        <v>1</v>
      </c>
      <c r="F29" s="17" t="s">
        <v>55</v>
      </c>
      <c r="G29" s="67"/>
      <c r="H29" s="20"/>
      <c r="I29" s="20"/>
      <c r="J29" s="17" t="s">
        <v>37</v>
      </c>
      <c r="K29" s="17" t="s">
        <v>56</v>
      </c>
      <c r="L29" s="17" t="s">
        <v>39</v>
      </c>
      <c r="M29" s="17"/>
      <c r="N29" s="17"/>
      <c r="O29" s="18" t="s">
        <v>94</v>
      </c>
      <c r="P29" s="17"/>
      <c r="Q29" s="17" t="s">
        <v>57</v>
      </c>
    </row>
    <row r="30" spans="1:18" ht="12.75" x14ac:dyDescent="0.2">
      <c r="A30" s="8"/>
      <c r="B30" s="8"/>
      <c r="C30" s="9"/>
      <c r="D30" s="8"/>
      <c r="E30" s="8"/>
      <c r="F30" s="12" t="s">
        <v>106</v>
      </c>
      <c r="G30" s="13">
        <f>SUM(G15:G29)</f>
        <v>52305886.940000005</v>
      </c>
      <c r="H30" s="8"/>
      <c r="I30" s="8"/>
      <c r="J30" s="8"/>
      <c r="K30" s="8"/>
      <c r="L30" s="8"/>
      <c r="M30" s="8"/>
      <c r="N30" s="8"/>
      <c r="O30" s="9"/>
      <c r="P30" s="4"/>
      <c r="Q30" s="4"/>
    </row>
    <row r="31" spans="1:18" ht="12.75" x14ac:dyDescent="0.2">
      <c r="A31" s="109"/>
      <c r="B31" s="109"/>
      <c r="C31" s="109"/>
      <c r="D31" s="109"/>
    </row>
    <row r="32" spans="1:18" ht="12.75" x14ac:dyDescent="0.2">
      <c r="A32" s="2">
        <v>2</v>
      </c>
      <c r="B32" s="94" t="s">
        <v>107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ht="12.75" x14ac:dyDescent="0.2">
      <c r="A33" s="108"/>
      <c r="B33" s="94" t="s">
        <v>15</v>
      </c>
      <c r="C33" s="94" t="s">
        <v>16</v>
      </c>
      <c r="D33" s="94" t="s">
        <v>17</v>
      </c>
      <c r="E33" s="94" t="s">
        <v>18</v>
      </c>
      <c r="F33" s="94" t="s">
        <v>19</v>
      </c>
      <c r="G33" s="94" t="s">
        <v>20</v>
      </c>
      <c r="H33" s="94"/>
      <c r="I33" s="94"/>
      <c r="J33" s="94" t="s">
        <v>21</v>
      </c>
      <c r="K33" s="94" t="s">
        <v>22</v>
      </c>
      <c r="L33" s="94" t="s">
        <v>23</v>
      </c>
      <c r="M33" s="94" t="s">
        <v>24</v>
      </c>
      <c r="N33" s="94"/>
      <c r="O33" s="94" t="s">
        <v>25</v>
      </c>
      <c r="P33" s="94" t="s">
        <v>26</v>
      </c>
      <c r="Q33" s="94" t="s">
        <v>27</v>
      </c>
    </row>
    <row r="34" spans="1:17" ht="38.25" customHeight="1" x14ac:dyDescent="0.2">
      <c r="A34" s="108"/>
      <c r="B34" s="94"/>
      <c r="C34" s="94"/>
      <c r="D34" s="94"/>
      <c r="E34" s="94"/>
      <c r="F34" s="94"/>
      <c r="G34" s="3" t="s">
        <v>28</v>
      </c>
      <c r="H34" s="3" t="s">
        <v>29</v>
      </c>
      <c r="I34" s="3" t="s">
        <v>30</v>
      </c>
      <c r="J34" s="94"/>
      <c r="K34" s="94"/>
      <c r="L34" s="94"/>
      <c r="M34" s="3" t="s">
        <v>527</v>
      </c>
      <c r="N34" s="3" t="s">
        <v>31</v>
      </c>
      <c r="O34" s="94"/>
      <c r="P34" s="94"/>
      <c r="Q34" s="94"/>
    </row>
    <row r="35" spans="1:17" ht="52.5" customHeight="1" x14ac:dyDescent="0.2">
      <c r="A35" s="8" t="s">
        <v>108</v>
      </c>
      <c r="B35" s="8" t="s">
        <v>44</v>
      </c>
      <c r="C35" s="9" t="s">
        <v>588</v>
      </c>
      <c r="D35" s="8" t="s">
        <v>35</v>
      </c>
      <c r="E35" s="11">
        <v>1</v>
      </c>
      <c r="F35" s="5"/>
      <c r="G35" s="70">
        <v>1500000</v>
      </c>
      <c r="H35" s="16">
        <f>495000/G35</f>
        <v>0.33</v>
      </c>
      <c r="I35" s="16">
        <f>1005000/G35</f>
        <v>0.67</v>
      </c>
      <c r="J35" s="8" t="s">
        <v>73</v>
      </c>
      <c r="K35" s="8" t="s">
        <v>109</v>
      </c>
      <c r="L35" s="8" t="s">
        <v>39</v>
      </c>
      <c r="M35" s="8" t="s">
        <v>110</v>
      </c>
      <c r="N35" s="8" t="s">
        <v>111</v>
      </c>
      <c r="O35" s="8" t="s">
        <v>112</v>
      </c>
      <c r="P35" s="8"/>
      <c r="Q35" s="8" t="s">
        <v>101</v>
      </c>
    </row>
    <row r="36" spans="1:17" ht="38.25" customHeight="1" x14ac:dyDescent="0.2">
      <c r="A36" s="8" t="s">
        <v>113</v>
      </c>
      <c r="B36" s="8" t="s">
        <v>44</v>
      </c>
      <c r="C36" s="9" t="s">
        <v>114</v>
      </c>
      <c r="D36" s="8" t="s">
        <v>35</v>
      </c>
      <c r="E36" s="11">
        <v>1</v>
      </c>
      <c r="F36" s="5"/>
      <c r="G36" s="66">
        <v>1500000</v>
      </c>
      <c r="H36" s="16">
        <f>1005000/G36</f>
        <v>0.67</v>
      </c>
      <c r="I36" s="16">
        <f>495000/G36</f>
        <v>0.33</v>
      </c>
      <c r="J36" s="8" t="s">
        <v>73</v>
      </c>
      <c r="K36" s="8" t="s">
        <v>115</v>
      </c>
      <c r="L36" s="8" t="s">
        <v>39</v>
      </c>
      <c r="M36" s="8" t="s">
        <v>110</v>
      </c>
      <c r="N36" s="8" t="s">
        <v>111</v>
      </c>
      <c r="O36" s="8" t="s">
        <v>120</v>
      </c>
      <c r="P36" s="8"/>
      <c r="Q36" s="8" t="s">
        <v>101</v>
      </c>
    </row>
    <row r="37" spans="1:17" ht="53.25" customHeight="1" x14ac:dyDescent="0.2">
      <c r="A37" s="8" t="s">
        <v>116</v>
      </c>
      <c r="B37" s="8" t="s">
        <v>44</v>
      </c>
      <c r="C37" s="9" t="s">
        <v>589</v>
      </c>
      <c r="D37" s="8" t="s">
        <v>35</v>
      </c>
      <c r="E37" s="11">
        <v>1</v>
      </c>
      <c r="F37" s="5"/>
      <c r="G37" s="66">
        <v>2700000</v>
      </c>
      <c r="H37" s="16">
        <v>1</v>
      </c>
      <c r="I37" s="16">
        <v>0</v>
      </c>
      <c r="J37" s="8" t="s">
        <v>97</v>
      </c>
      <c r="K37" s="8" t="s">
        <v>117</v>
      </c>
      <c r="L37" s="8" t="s">
        <v>39</v>
      </c>
      <c r="M37" s="8" t="s">
        <v>118</v>
      </c>
      <c r="N37" s="38">
        <v>43942</v>
      </c>
      <c r="O37" s="8" t="s">
        <v>120</v>
      </c>
      <c r="P37" s="8"/>
      <c r="Q37" s="8" t="s">
        <v>101</v>
      </c>
    </row>
    <row r="38" spans="1:17" ht="38.25" customHeight="1" x14ac:dyDescent="0.2">
      <c r="A38" s="8" t="s">
        <v>121</v>
      </c>
      <c r="B38" s="8" t="s">
        <v>44</v>
      </c>
      <c r="C38" s="9" t="s">
        <v>122</v>
      </c>
      <c r="D38" s="8" t="s">
        <v>35</v>
      </c>
      <c r="E38" s="11">
        <v>1</v>
      </c>
      <c r="F38" s="5"/>
      <c r="G38" s="71">
        <v>50000</v>
      </c>
      <c r="H38" s="44">
        <v>0</v>
      </c>
      <c r="I38" s="44">
        <v>1</v>
      </c>
      <c r="J38" s="8" t="s">
        <v>97</v>
      </c>
      <c r="K38" s="8" t="s">
        <v>98</v>
      </c>
      <c r="L38" s="8" t="s">
        <v>39</v>
      </c>
      <c r="M38" s="8" t="s">
        <v>123</v>
      </c>
      <c r="N38" s="38">
        <v>43934</v>
      </c>
      <c r="O38" s="8" t="s">
        <v>120</v>
      </c>
      <c r="P38" s="8"/>
      <c r="Q38" s="8" t="s">
        <v>101</v>
      </c>
    </row>
    <row r="39" spans="1:17" ht="38.25" customHeight="1" x14ac:dyDescent="0.2">
      <c r="A39" s="8" t="s">
        <v>125</v>
      </c>
      <c r="B39" s="8" t="s">
        <v>44</v>
      </c>
      <c r="C39" s="9" t="s">
        <v>126</v>
      </c>
      <c r="D39" s="8" t="s">
        <v>35</v>
      </c>
      <c r="E39" s="11">
        <v>1</v>
      </c>
      <c r="F39" s="5"/>
      <c r="G39" s="71">
        <v>50000</v>
      </c>
      <c r="H39" s="16">
        <v>0</v>
      </c>
      <c r="I39" s="44">
        <v>1</v>
      </c>
      <c r="J39" s="8" t="s">
        <v>97</v>
      </c>
      <c r="K39" s="8" t="s">
        <v>98</v>
      </c>
      <c r="L39" s="8" t="s">
        <v>39</v>
      </c>
      <c r="M39" s="8" t="s">
        <v>118</v>
      </c>
      <c r="N39" s="8" t="s">
        <v>119</v>
      </c>
      <c r="O39" s="8" t="s">
        <v>120</v>
      </c>
      <c r="P39" s="8"/>
      <c r="Q39" s="8" t="s">
        <v>101</v>
      </c>
    </row>
    <row r="40" spans="1:17" ht="53.25" customHeight="1" x14ac:dyDescent="0.2">
      <c r="A40" s="8" t="s">
        <v>127</v>
      </c>
      <c r="B40" s="8" t="s">
        <v>44</v>
      </c>
      <c r="C40" s="9" t="s">
        <v>590</v>
      </c>
      <c r="D40" s="8" t="s">
        <v>35</v>
      </c>
      <c r="E40" s="11">
        <v>1</v>
      </c>
      <c r="F40" s="5"/>
      <c r="G40" s="66">
        <v>850000</v>
      </c>
      <c r="H40" s="16">
        <v>0</v>
      </c>
      <c r="I40" s="16">
        <v>1</v>
      </c>
      <c r="J40" s="8" t="s">
        <v>128</v>
      </c>
      <c r="K40" s="8" t="s">
        <v>129</v>
      </c>
      <c r="L40" s="8" t="s">
        <v>39</v>
      </c>
      <c r="M40" s="8" t="s">
        <v>528</v>
      </c>
      <c r="N40" s="38">
        <v>44742</v>
      </c>
      <c r="O40" s="8" t="s">
        <v>130</v>
      </c>
      <c r="P40" s="8"/>
      <c r="Q40" s="8" t="s">
        <v>61</v>
      </c>
    </row>
    <row r="41" spans="1:17" ht="38.25" customHeight="1" x14ac:dyDescent="0.2">
      <c r="A41" s="8" t="s">
        <v>131</v>
      </c>
      <c r="B41" s="8" t="s">
        <v>44</v>
      </c>
      <c r="C41" s="9" t="s">
        <v>132</v>
      </c>
      <c r="D41" s="8" t="s">
        <v>35</v>
      </c>
      <c r="E41" s="11">
        <v>2</v>
      </c>
      <c r="F41" s="5"/>
      <c r="G41" s="71">
        <v>15000</v>
      </c>
      <c r="H41" s="16">
        <v>1</v>
      </c>
      <c r="I41" s="16">
        <v>0</v>
      </c>
      <c r="J41" s="8" t="s">
        <v>103</v>
      </c>
      <c r="K41" s="8" t="s">
        <v>133</v>
      </c>
      <c r="L41" s="8" t="s">
        <v>39</v>
      </c>
      <c r="M41" s="8" t="s">
        <v>123</v>
      </c>
      <c r="N41" s="8" t="s">
        <v>124</v>
      </c>
      <c r="O41" s="8" t="s">
        <v>134</v>
      </c>
      <c r="P41" s="8"/>
      <c r="Q41" s="8" t="s">
        <v>52</v>
      </c>
    </row>
    <row r="42" spans="1:17" ht="38.25" customHeight="1" x14ac:dyDescent="0.2">
      <c r="A42" s="8" t="s">
        <v>135</v>
      </c>
      <c r="B42" s="8" t="s">
        <v>44</v>
      </c>
      <c r="C42" s="9" t="s">
        <v>136</v>
      </c>
      <c r="D42" s="8" t="s">
        <v>35</v>
      </c>
      <c r="E42" s="11">
        <v>1</v>
      </c>
      <c r="F42" s="5"/>
      <c r="G42" s="72">
        <v>3000</v>
      </c>
      <c r="H42" s="16">
        <v>1</v>
      </c>
      <c r="I42" s="16">
        <v>0</v>
      </c>
      <c r="J42" s="8" t="s">
        <v>103</v>
      </c>
      <c r="K42" s="8" t="s">
        <v>133</v>
      </c>
      <c r="L42" s="8" t="s">
        <v>39</v>
      </c>
      <c r="M42" s="8" t="s">
        <v>100</v>
      </c>
      <c r="N42" s="38">
        <v>43873</v>
      </c>
      <c r="O42" s="8" t="s">
        <v>134</v>
      </c>
      <c r="P42" s="8"/>
      <c r="Q42" s="8" t="s">
        <v>52</v>
      </c>
    </row>
    <row r="43" spans="1:17" ht="38.25" customHeight="1" x14ac:dyDescent="0.2">
      <c r="A43" s="8" t="s">
        <v>137</v>
      </c>
      <c r="B43" s="8" t="s">
        <v>44</v>
      </c>
      <c r="C43" s="9" t="s">
        <v>138</v>
      </c>
      <c r="D43" s="8" t="s">
        <v>35</v>
      </c>
      <c r="E43" s="11">
        <v>1</v>
      </c>
      <c r="F43" s="5"/>
      <c r="G43" s="71">
        <v>10000</v>
      </c>
      <c r="H43" s="16">
        <v>0</v>
      </c>
      <c r="I43" s="16">
        <v>1</v>
      </c>
      <c r="J43" s="8" t="s">
        <v>103</v>
      </c>
      <c r="K43" s="8" t="s">
        <v>133</v>
      </c>
      <c r="L43" s="8" t="s">
        <v>39</v>
      </c>
      <c r="M43" s="8" t="s">
        <v>123</v>
      </c>
      <c r="N43" s="38">
        <v>43912</v>
      </c>
      <c r="O43" s="8" t="s">
        <v>134</v>
      </c>
      <c r="P43" s="8"/>
      <c r="Q43" s="8" t="s">
        <v>52</v>
      </c>
    </row>
    <row r="44" spans="1:17" ht="47.25" customHeight="1" x14ac:dyDescent="0.2">
      <c r="A44" s="8" t="s">
        <v>139</v>
      </c>
      <c r="B44" s="8" t="s">
        <v>44</v>
      </c>
      <c r="C44" s="9" t="s">
        <v>591</v>
      </c>
      <c r="D44" s="8" t="s">
        <v>35</v>
      </c>
      <c r="E44" s="11">
        <v>1</v>
      </c>
      <c r="F44" s="5"/>
      <c r="G44" s="66">
        <v>1350000</v>
      </c>
      <c r="H44" s="16">
        <v>0</v>
      </c>
      <c r="I44" s="16">
        <v>1</v>
      </c>
      <c r="J44" s="8" t="s">
        <v>140</v>
      </c>
      <c r="K44" s="8" t="s">
        <v>141</v>
      </c>
      <c r="L44" s="8" t="s">
        <v>39</v>
      </c>
      <c r="M44" s="38">
        <v>43883</v>
      </c>
      <c r="N44" s="38">
        <v>43943</v>
      </c>
      <c r="O44" s="8" t="s">
        <v>134</v>
      </c>
      <c r="P44" s="8"/>
      <c r="Q44" s="8" t="s">
        <v>52</v>
      </c>
    </row>
    <row r="45" spans="1:17" ht="38.25" customHeight="1" x14ac:dyDescent="0.2">
      <c r="A45" s="8" t="s">
        <v>142</v>
      </c>
      <c r="B45" s="8" t="s">
        <v>44</v>
      </c>
      <c r="C45" s="9" t="s">
        <v>143</v>
      </c>
      <c r="D45" s="8" t="s">
        <v>35</v>
      </c>
      <c r="E45" s="11">
        <v>1</v>
      </c>
      <c r="F45" s="5"/>
      <c r="G45" s="66">
        <v>300000</v>
      </c>
      <c r="H45" s="16">
        <v>1</v>
      </c>
      <c r="I45" s="16">
        <v>0</v>
      </c>
      <c r="J45" s="8" t="s">
        <v>144</v>
      </c>
      <c r="K45" s="8" t="s">
        <v>145</v>
      </c>
      <c r="L45" s="8" t="s">
        <v>39</v>
      </c>
      <c r="M45" s="38">
        <v>43466</v>
      </c>
      <c r="N45" s="38">
        <v>44562</v>
      </c>
      <c r="O45" s="8" t="s">
        <v>130</v>
      </c>
      <c r="P45" s="8"/>
      <c r="Q45" s="8" t="s">
        <v>61</v>
      </c>
    </row>
    <row r="46" spans="1:17" ht="38.25" customHeight="1" x14ac:dyDescent="0.2">
      <c r="A46" s="8" t="s">
        <v>146</v>
      </c>
      <c r="B46" s="8" t="s">
        <v>44</v>
      </c>
      <c r="C46" s="9" t="s">
        <v>541</v>
      </c>
      <c r="D46" s="8" t="s">
        <v>35</v>
      </c>
      <c r="E46" s="11">
        <v>1</v>
      </c>
      <c r="F46" s="5"/>
      <c r="G46" s="66">
        <v>180000</v>
      </c>
      <c r="H46" s="16">
        <v>0</v>
      </c>
      <c r="I46" s="16">
        <v>1</v>
      </c>
      <c r="J46" s="8" t="s">
        <v>103</v>
      </c>
      <c r="K46" s="8" t="s">
        <v>133</v>
      </c>
      <c r="L46" s="8" t="s">
        <v>39</v>
      </c>
      <c r="M46" s="38">
        <v>43831</v>
      </c>
      <c r="N46" s="38">
        <v>43922</v>
      </c>
      <c r="O46" s="8" t="s">
        <v>542</v>
      </c>
      <c r="P46" s="8"/>
      <c r="Q46" s="8" t="s">
        <v>101</v>
      </c>
    </row>
    <row r="47" spans="1:17" ht="38.25" customHeight="1" x14ac:dyDescent="0.2">
      <c r="A47" s="8" t="s">
        <v>147</v>
      </c>
      <c r="B47" s="8" t="s">
        <v>44</v>
      </c>
      <c r="C47" s="9" t="s">
        <v>570</v>
      </c>
      <c r="D47" s="8" t="s">
        <v>35</v>
      </c>
      <c r="E47" s="11">
        <v>1</v>
      </c>
      <c r="F47" s="5"/>
      <c r="G47" s="70">
        <v>2410000</v>
      </c>
      <c r="H47" s="16">
        <v>0</v>
      </c>
      <c r="I47" s="16">
        <v>1</v>
      </c>
      <c r="J47" s="8" t="s">
        <v>73</v>
      </c>
      <c r="K47" s="8" t="s">
        <v>148</v>
      </c>
      <c r="L47" s="8" t="s">
        <v>39</v>
      </c>
      <c r="M47" s="8" t="s">
        <v>149</v>
      </c>
      <c r="N47" s="8" t="s">
        <v>150</v>
      </c>
      <c r="O47" s="8" t="s">
        <v>112</v>
      </c>
      <c r="P47" s="8"/>
      <c r="Q47" s="8" t="s">
        <v>101</v>
      </c>
    </row>
    <row r="48" spans="1:17" ht="38.25" customHeight="1" x14ac:dyDescent="0.2">
      <c r="A48" s="8" t="s">
        <v>566</v>
      </c>
      <c r="B48" s="53" t="s">
        <v>44</v>
      </c>
      <c r="C48" s="9" t="s">
        <v>571</v>
      </c>
      <c r="D48" s="8" t="s">
        <v>35</v>
      </c>
      <c r="E48" s="11"/>
      <c r="F48" s="5"/>
      <c r="G48" s="70">
        <v>30000</v>
      </c>
      <c r="H48" s="16">
        <v>1</v>
      </c>
      <c r="I48" s="16">
        <v>0</v>
      </c>
      <c r="J48" s="8" t="s">
        <v>103</v>
      </c>
      <c r="K48" s="8" t="s">
        <v>133</v>
      </c>
      <c r="L48" s="8" t="s">
        <v>39</v>
      </c>
      <c r="M48" s="38">
        <v>43862</v>
      </c>
      <c r="N48" s="38">
        <v>43922</v>
      </c>
      <c r="O48" s="8" t="s">
        <v>112</v>
      </c>
      <c r="P48" s="8"/>
      <c r="Q48" s="8" t="s">
        <v>101</v>
      </c>
    </row>
    <row r="49" spans="1:17" ht="12.75" x14ac:dyDescent="0.2">
      <c r="A49" s="4"/>
      <c r="B49" s="4"/>
      <c r="C49" s="4"/>
      <c r="D49" s="4"/>
      <c r="E49" s="6"/>
      <c r="F49" s="7" t="s">
        <v>106</v>
      </c>
      <c r="G49" s="15">
        <f>SUM(G35:G48)</f>
        <v>10948000</v>
      </c>
      <c r="H49" s="5"/>
      <c r="I49" s="5"/>
      <c r="J49" s="4"/>
      <c r="K49" s="4"/>
      <c r="L49" s="4"/>
      <c r="M49" s="4"/>
      <c r="N49" s="4"/>
      <c r="O49" s="4"/>
      <c r="P49" s="4"/>
      <c r="Q49" s="4"/>
    </row>
    <row r="50" spans="1:17" ht="12.75" x14ac:dyDescent="0.2">
      <c r="A50" s="109"/>
      <c r="B50" s="109"/>
      <c r="C50" s="109"/>
      <c r="D50" s="109"/>
    </row>
    <row r="51" spans="1:17" ht="12.75" x14ac:dyDescent="0.2">
      <c r="A51" s="2">
        <v>3</v>
      </c>
      <c r="B51" s="113" t="s">
        <v>151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</row>
    <row r="52" spans="1:17" ht="38.25" customHeight="1" x14ac:dyDescent="0.2">
      <c r="A52" s="108"/>
      <c r="B52" s="94" t="s">
        <v>15</v>
      </c>
      <c r="C52" s="94" t="s">
        <v>16</v>
      </c>
      <c r="D52" s="94" t="s">
        <v>17</v>
      </c>
      <c r="E52" s="94" t="s">
        <v>18</v>
      </c>
      <c r="F52" s="94" t="s">
        <v>19</v>
      </c>
      <c r="G52" s="94" t="s">
        <v>20</v>
      </c>
      <c r="H52" s="94"/>
      <c r="I52" s="94"/>
      <c r="J52" s="94" t="s">
        <v>21</v>
      </c>
      <c r="K52" s="94" t="s">
        <v>22</v>
      </c>
      <c r="L52" s="94" t="s">
        <v>23</v>
      </c>
      <c r="M52" s="94" t="s">
        <v>24</v>
      </c>
      <c r="N52" s="94"/>
      <c r="O52" s="94" t="s">
        <v>25</v>
      </c>
      <c r="P52" s="94" t="s">
        <v>26</v>
      </c>
      <c r="Q52" s="94" t="s">
        <v>27</v>
      </c>
    </row>
    <row r="53" spans="1:17" ht="38.25" customHeight="1" x14ac:dyDescent="0.2">
      <c r="A53" s="108"/>
      <c r="B53" s="94"/>
      <c r="C53" s="94"/>
      <c r="D53" s="94"/>
      <c r="E53" s="94"/>
      <c r="F53" s="94"/>
      <c r="G53" s="3" t="s">
        <v>28</v>
      </c>
      <c r="H53" s="3" t="s">
        <v>29</v>
      </c>
      <c r="I53" s="3" t="s">
        <v>30</v>
      </c>
      <c r="J53" s="94"/>
      <c r="K53" s="94"/>
      <c r="L53" s="94"/>
      <c r="M53" s="3" t="s">
        <v>527</v>
      </c>
      <c r="N53" s="3" t="s">
        <v>31</v>
      </c>
      <c r="O53" s="94"/>
      <c r="P53" s="94"/>
      <c r="Q53" s="94"/>
    </row>
    <row r="54" spans="1:17" ht="38.25" customHeight="1" x14ac:dyDescent="0.2">
      <c r="A54" s="8" t="s">
        <v>152</v>
      </c>
      <c r="B54" s="8" t="s">
        <v>44</v>
      </c>
      <c r="C54" s="9" t="s">
        <v>153</v>
      </c>
      <c r="D54" s="8" t="s">
        <v>154</v>
      </c>
      <c r="E54" s="11">
        <v>1</v>
      </c>
      <c r="F54" s="8" t="s">
        <v>155</v>
      </c>
      <c r="G54" s="71">
        <v>12888.61</v>
      </c>
      <c r="H54" s="16">
        <v>1</v>
      </c>
      <c r="I54" s="16">
        <v>0</v>
      </c>
      <c r="J54" s="8" t="s">
        <v>66</v>
      </c>
      <c r="K54" s="8" t="s">
        <v>156</v>
      </c>
      <c r="L54" s="8" t="s">
        <v>99</v>
      </c>
      <c r="M54" s="8" t="s">
        <v>157</v>
      </c>
      <c r="N54" s="8" t="s">
        <v>158</v>
      </c>
      <c r="O54" s="8" t="s">
        <v>159</v>
      </c>
      <c r="P54" s="8"/>
      <c r="Q54" s="8" t="s">
        <v>41</v>
      </c>
    </row>
    <row r="55" spans="1:17" ht="54" customHeight="1" x14ac:dyDescent="0.2">
      <c r="A55" s="8" t="s">
        <v>163</v>
      </c>
      <c r="B55" s="8" t="s">
        <v>44</v>
      </c>
      <c r="C55" s="9" t="s">
        <v>592</v>
      </c>
      <c r="D55" s="8" t="s">
        <v>35</v>
      </c>
      <c r="E55" s="11">
        <v>1</v>
      </c>
      <c r="F55" s="8"/>
      <c r="G55" s="66">
        <v>500000</v>
      </c>
      <c r="H55" s="16">
        <v>0</v>
      </c>
      <c r="I55" s="16">
        <v>1</v>
      </c>
      <c r="J55" s="8" t="s">
        <v>164</v>
      </c>
      <c r="K55" s="8" t="s">
        <v>165</v>
      </c>
      <c r="L55" s="8" t="s">
        <v>39</v>
      </c>
      <c r="M55" s="38">
        <v>44011</v>
      </c>
      <c r="N55" s="38">
        <v>44114</v>
      </c>
      <c r="O55" s="8" t="s">
        <v>112</v>
      </c>
      <c r="P55" s="8"/>
      <c r="Q55" s="8" t="s">
        <v>101</v>
      </c>
    </row>
    <row r="56" spans="1:17" ht="53.25" customHeight="1" x14ac:dyDescent="0.2">
      <c r="A56" s="8" t="s">
        <v>166</v>
      </c>
      <c r="B56" s="8" t="s">
        <v>44</v>
      </c>
      <c r="C56" s="9" t="s">
        <v>593</v>
      </c>
      <c r="D56" s="8" t="s">
        <v>46</v>
      </c>
      <c r="E56" s="11">
        <v>1</v>
      </c>
      <c r="F56" s="8"/>
      <c r="G56" s="70">
        <v>4809960.03</v>
      </c>
      <c r="H56" s="16">
        <f>1809960.03/G56</f>
        <v>0.37629419344675924</v>
      </c>
      <c r="I56" s="16">
        <f>3000000/G56</f>
        <v>0.6237058065532407</v>
      </c>
      <c r="J56" s="8" t="s">
        <v>167</v>
      </c>
      <c r="K56" s="8" t="s">
        <v>168</v>
      </c>
      <c r="L56" s="8" t="s">
        <v>49</v>
      </c>
      <c r="M56" s="38">
        <v>43952</v>
      </c>
      <c r="N56" s="38">
        <v>44094</v>
      </c>
      <c r="O56" s="8"/>
      <c r="P56" s="8"/>
      <c r="Q56" s="8" t="s">
        <v>101</v>
      </c>
    </row>
    <row r="57" spans="1:17" ht="58.5" customHeight="1" x14ac:dyDescent="0.2">
      <c r="A57" s="8" t="s">
        <v>169</v>
      </c>
      <c r="B57" s="8" t="s">
        <v>44</v>
      </c>
      <c r="C57" s="9" t="s">
        <v>594</v>
      </c>
      <c r="D57" s="8" t="s">
        <v>35</v>
      </c>
      <c r="E57" s="11">
        <v>1</v>
      </c>
      <c r="F57" s="8"/>
      <c r="G57" s="66">
        <v>300000</v>
      </c>
      <c r="H57" s="16">
        <v>0</v>
      </c>
      <c r="I57" s="16">
        <v>1</v>
      </c>
      <c r="J57" s="8" t="s">
        <v>170</v>
      </c>
      <c r="K57" s="8" t="s">
        <v>171</v>
      </c>
      <c r="L57" s="8" t="s">
        <v>39</v>
      </c>
      <c r="M57" s="38">
        <v>43831</v>
      </c>
      <c r="N57" s="38">
        <v>43983</v>
      </c>
      <c r="O57" s="8" t="s">
        <v>543</v>
      </c>
      <c r="P57" s="8"/>
      <c r="Q57" s="8" t="s">
        <v>101</v>
      </c>
    </row>
    <row r="58" spans="1:17" ht="58.5" customHeight="1" x14ac:dyDescent="0.2">
      <c r="A58" s="8" t="s">
        <v>172</v>
      </c>
      <c r="B58" s="8" t="s">
        <v>44</v>
      </c>
      <c r="C58" s="9" t="s">
        <v>595</v>
      </c>
      <c r="D58" s="8" t="s">
        <v>154</v>
      </c>
      <c r="E58" s="11">
        <v>1</v>
      </c>
      <c r="F58" s="8" t="s">
        <v>173</v>
      </c>
      <c r="G58" s="71">
        <v>69517.73</v>
      </c>
      <c r="H58" s="16">
        <v>1</v>
      </c>
      <c r="I58" s="16">
        <v>0</v>
      </c>
      <c r="J58" s="8" t="s">
        <v>174</v>
      </c>
      <c r="K58" s="8" t="s">
        <v>175</v>
      </c>
      <c r="L58" s="8" t="s">
        <v>99</v>
      </c>
      <c r="M58" s="51">
        <v>43392</v>
      </c>
      <c r="N58" s="8" t="s">
        <v>176</v>
      </c>
      <c r="O58" s="8" t="s">
        <v>177</v>
      </c>
      <c r="P58" s="8"/>
      <c r="Q58" s="8" t="s">
        <v>41</v>
      </c>
    </row>
    <row r="59" spans="1:17" ht="38.25" customHeight="1" x14ac:dyDescent="0.2">
      <c r="A59" s="8" t="s">
        <v>178</v>
      </c>
      <c r="B59" s="8" t="s">
        <v>44</v>
      </c>
      <c r="C59" s="9" t="s">
        <v>179</v>
      </c>
      <c r="D59" s="8" t="s">
        <v>46</v>
      </c>
      <c r="E59" s="11">
        <v>1</v>
      </c>
      <c r="F59" s="8" t="s">
        <v>555</v>
      </c>
      <c r="G59" s="73">
        <f>33025.68+31564.43+31564.43</f>
        <v>96154.540000000008</v>
      </c>
      <c r="H59" s="16">
        <v>1</v>
      </c>
      <c r="I59" s="16">
        <v>0</v>
      </c>
      <c r="J59" s="8" t="s">
        <v>174</v>
      </c>
      <c r="K59" s="8" t="s">
        <v>180</v>
      </c>
      <c r="L59" s="8" t="s">
        <v>99</v>
      </c>
      <c r="M59" s="8" t="s">
        <v>181</v>
      </c>
      <c r="N59" s="8" t="s">
        <v>182</v>
      </c>
      <c r="O59" s="8" t="s">
        <v>183</v>
      </c>
      <c r="P59" s="8"/>
      <c r="Q59" s="8" t="s">
        <v>61</v>
      </c>
    </row>
    <row r="60" spans="1:17" ht="38.25" customHeight="1" x14ac:dyDescent="0.2">
      <c r="A60" s="8" t="s">
        <v>184</v>
      </c>
      <c r="B60" s="8" t="s">
        <v>44</v>
      </c>
      <c r="C60" s="9" t="s">
        <v>185</v>
      </c>
      <c r="D60" s="8" t="s">
        <v>154</v>
      </c>
      <c r="E60" s="11">
        <v>1</v>
      </c>
      <c r="F60" s="8"/>
      <c r="G60" s="71">
        <v>2624.62</v>
      </c>
      <c r="H60" s="16">
        <v>1</v>
      </c>
      <c r="I60" s="16">
        <v>0</v>
      </c>
      <c r="J60" s="8" t="s">
        <v>174</v>
      </c>
      <c r="K60" s="8" t="s">
        <v>186</v>
      </c>
      <c r="L60" s="8" t="s">
        <v>99</v>
      </c>
      <c r="M60" s="8" t="s">
        <v>187</v>
      </c>
      <c r="N60" s="8" t="s">
        <v>188</v>
      </c>
      <c r="O60" s="8"/>
      <c r="P60" s="8"/>
      <c r="Q60" s="8" t="s">
        <v>101</v>
      </c>
    </row>
    <row r="61" spans="1:17" ht="80.25" customHeight="1" x14ac:dyDescent="0.2">
      <c r="A61" s="34" t="s">
        <v>189</v>
      </c>
      <c r="B61" s="34" t="s">
        <v>44</v>
      </c>
      <c r="C61" s="35" t="s">
        <v>596</v>
      </c>
      <c r="D61" s="34" t="s">
        <v>35</v>
      </c>
      <c r="E61" s="45">
        <v>1</v>
      </c>
      <c r="F61" s="34"/>
      <c r="G61" s="66">
        <v>680000</v>
      </c>
      <c r="H61" s="44">
        <v>0</v>
      </c>
      <c r="I61" s="44">
        <v>1</v>
      </c>
      <c r="J61" s="34" t="s">
        <v>190</v>
      </c>
      <c r="K61" s="34" t="s">
        <v>191</v>
      </c>
      <c r="L61" s="34" t="s">
        <v>39</v>
      </c>
      <c r="M61" s="34" t="s">
        <v>192</v>
      </c>
      <c r="N61" s="34" t="s">
        <v>193</v>
      </c>
      <c r="O61" s="34" t="s">
        <v>112</v>
      </c>
      <c r="P61" s="34"/>
      <c r="Q61" s="34" t="s">
        <v>101</v>
      </c>
    </row>
    <row r="62" spans="1:17" ht="51" customHeight="1" x14ac:dyDescent="0.2">
      <c r="A62" s="8" t="s">
        <v>196</v>
      </c>
      <c r="B62" s="8" t="s">
        <v>44</v>
      </c>
      <c r="C62" s="9" t="s">
        <v>597</v>
      </c>
      <c r="D62" s="8" t="s">
        <v>46</v>
      </c>
      <c r="E62" s="11">
        <v>1</v>
      </c>
      <c r="F62" s="8" t="s">
        <v>197</v>
      </c>
      <c r="G62" s="74">
        <v>109469.37</v>
      </c>
      <c r="H62" s="16">
        <v>1</v>
      </c>
      <c r="I62" s="16">
        <v>0</v>
      </c>
      <c r="J62" s="8" t="s">
        <v>144</v>
      </c>
      <c r="K62" s="8" t="s">
        <v>198</v>
      </c>
      <c r="L62" s="8" t="s">
        <v>49</v>
      </c>
      <c r="M62" s="8" t="s">
        <v>199</v>
      </c>
      <c r="N62" s="8" t="s">
        <v>200</v>
      </c>
      <c r="O62" s="8" t="s">
        <v>201</v>
      </c>
      <c r="P62" s="34"/>
      <c r="Q62" s="8" t="s">
        <v>61</v>
      </c>
    </row>
    <row r="63" spans="1:17" ht="57.95" customHeight="1" x14ac:dyDescent="0.2">
      <c r="A63" s="8" t="s">
        <v>202</v>
      </c>
      <c r="B63" s="8" t="s">
        <v>44</v>
      </c>
      <c r="C63" s="9" t="s">
        <v>598</v>
      </c>
      <c r="D63" s="8" t="s">
        <v>46</v>
      </c>
      <c r="E63" s="11">
        <v>1</v>
      </c>
      <c r="F63" s="8" t="s">
        <v>203</v>
      </c>
      <c r="G63" s="66">
        <v>298758.45</v>
      </c>
      <c r="H63" s="16">
        <v>1</v>
      </c>
      <c r="I63" s="16">
        <v>0</v>
      </c>
      <c r="J63" s="8" t="s">
        <v>144</v>
      </c>
      <c r="K63" s="8" t="s">
        <v>204</v>
      </c>
      <c r="L63" s="8" t="s">
        <v>49</v>
      </c>
      <c r="M63" s="8" t="s">
        <v>68</v>
      </c>
      <c r="N63" s="8" t="s">
        <v>205</v>
      </c>
      <c r="O63" s="8" t="s">
        <v>556</v>
      </c>
      <c r="P63" s="8" t="s">
        <v>206</v>
      </c>
      <c r="Q63" s="8" t="s">
        <v>61</v>
      </c>
    </row>
    <row r="64" spans="1:17" ht="38.25" customHeight="1" x14ac:dyDescent="0.2">
      <c r="A64" s="8" t="s">
        <v>207</v>
      </c>
      <c r="B64" s="8" t="s">
        <v>44</v>
      </c>
      <c r="C64" s="9" t="s">
        <v>208</v>
      </c>
      <c r="D64" s="8" t="s">
        <v>46</v>
      </c>
      <c r="E64" s="11">
        <v>1</v>
      </c>
      <c r="F64" s="8" t="s">
        <v>558</v>
      </c>
      <c r="G64" s="66">
        <v>320000</v>
      </c>
      <c r="H64" s="16">
        <v>1</v>
      </c>
      <c r="I64" s="16">
        <v>0</v>
      </c>
      <c r="J64" s="8" t="s">
        <v>144</v>
      </c>
      <c r="K64" s="8" t="s">
        <v>209</v>
      </c>
      <c r="L64" s="8" t="s">
        <v>49</v>
      </c>
      <c r="M64" s="8" t="s">
        <v>210</v>
      </c>
      <c r="N64" s="8" t="s">
        <v>211</v>
      </c>
      <c r="O64" s="8" t="s">
        <v>557</v>
      </c>
      <c r="P64" s="8" t="s">
        <v>212</v>
      </c>
      <c r="Q64" s="8" t="s">
        <v>61</v>
      </c>
    </row>
    <row r="65" spans="1:17" ht="38.25" customHeight="1" x14ac:dyDescent="0.2">
      <c r="A65" s="30" t="s">
        <v>213</v>
      </c>
      <c r="B65" s="30" t="s">
        <v>44</v>
      </c>
      <c r="C65" s="58" t="s">
        <v>214</v>
      </c>
      <c r="D65" s="30" t="s">
        <v>46</v>
      </c>
      <c r="E65" s="32">
        <v>1</v>
      </c>
      <c r="F65" s="30" t="s">
        <v>559</v>
      </c>
      <c r="G65" s="74">
        <v>533000</v>
      </c>
      <c r="H65" s="33">
        <v>1</v>
      </c>
      <c r="I65" s="33">
        <v>0</v>
      </c>
      <c r="J65" s="30" t="s">
        <v>144</v>
      </c>
      <c r="K65" s="30" t="s">
        <v>209</v>
      </c>
      <c r="L65" s="30" t="s">
        <v>49</v>
      </c>
      <c r="M65" s="30" t="s">
        <v>215</v>
      </c>
      <c r="N65" s="30" t="s">
        <v>216</v>
      </c>
      <c r="O65" s="30"/>
      <c r="P65" s="30"/>
      <c r="Q65" s="30" t="s">
        <v>52</v>
      </c>
    </row>
    <row r="66" spans="1:17" ht="38.25" customHeight="1" x14ac:dyDescent="0.2">
      <c r="A66" s="8" t="s">
        <v>217</v>
      </c>
      <c r="B66" s="8" t="s">
        <v>44</v>
      </c>
      <c r="C66" s="9" t="s">
        <v>218</v>
      </c>
      <c r="D66" s="8" t="s">
        <v>35</v>
      </c>
      <c r="E66" s="11">
        <v>1</v>
      </c>
      <c r="F66" s="8"/>
      <c r="G66" s="72">
        <v>5000</v>
      </c>
      <c r="H66" s="16">
        <v>1</v>
      </c>
      <c r="I66" s="16">
        <v>0</v>
      </c>
      <c r="J66" s="8" t="s">
        <v>66</v>
      </c>
      <c r="K66" s="8" t="s">
        <v>471</v>
      </c>
      <c r="L66" s="8" t="s">
        <v>99</v>
      </c>
      <c r="M66" s="8" t="s">
        <v>528</v>
      </c>
      <c r="N66" s="8" t="s">
        <v>528</v>
      </c>
      <c r="O66" s="8" t="s">
        <v>219</v>
      </c>
      <c r="P66" s="8"/>
      <c r="Q66" s="8" t="s">
        <v>101</v>
      </c>
    </row>
    <row r="67" spans="1:17" ht="50.25" customHeight="1" x14ac:dyDescent="0.2">
      <c r="A67" s="8" t="s">
        <v>220</v>
      </c>
      <c r="B67" s="8" t="s">
        <v>44</v>
      </c>
      <c r="C67" s="9" t="s">
        <v>599</v>
      </c>
      <c r="D67" s="8" t="s">
        <v>46</v>
      </c>
      <c r="E67" s="11">
        <v>1</v>
      </c>
      <c r="F67" s="8"/>
      <c r="G67" s="70">
        <v>3000000</v>
      </c>
      <c r="H67" s="16">
        <v>0.5</v>
      </c>
      <c r="I67" s="16">
        <v>0.5</v>
      </c>
      <c r="J67" s="8" t="s">
        <v>73</v>
      </c>
      <c r="K67" s="8" t="s">
        <v>221</v>
      </c>
      <c r="L67" s="8" t="s">
        <v>49</v>
      </c>
      <c r="M67" s="8" t="s">
        <v>222</v>
      </c>
      <c r="N67" s="38">
        <v>44389</v>
      </c>
      <c r="O67" s="8"/>
      <c r="P67" s="8"/>
      <c r="Q67" s="8" t="s">
        <v>101</v>
      </c>
    </row>
    <row r="68" spans="1:17" ht="52.5" customHeight="1" x14ac:dyDescent="0.2">
      <c r="A68" s="17" t="s">
        <v>194</v>
      </c>
      <c r="B68" s="17" t="s">
        <v>44</v>
      </c>
      <c r="C68" s="18" t="s">
        <v>600</v>
      </c>
      <c r="D68" s="17" t="s">
        <v>35</v>
      </c>
      <c r="E68" s="19">
        <v>1</v>
      </c>
      <c r="F68" s="17"/>
      <c r="G68" s="67"/>
      <c r="H68" s="20"/>
      <c r="I68" s="20"/>
      <c r="J68" s="17" t="s">
        <v>144</v>
      </c>
      <c r="K68" s="17" t="s">
        <v>195</v>
      </c>
      <c r="L68" s="17" t="s">
        <v>39</v>
      </c>
      <c r="M68" s="17"/>
      <c r="N68" s="17"/>
      <c r="O68" s="17" t="s">
        <v>576</v>
      </c>
      <c r="P68" s="17"/>
      <c r="Q68" s="17" t="s">
        <v>57</v>
      </c>
    </row>
    <row r="69" spans="1:17" ht="38.25" customHeight="1" x14ac:dyDescent="0.2">
      <c r="A69" s="17" t="s">
        <v>160</v>
      </c>
      <c r="B69" s="17" t="s">
        <v>44</v>
      </c>
      <c r="C69" s="18" t="s">
        <v>161</v>
      </c>
      <c r="D69" s="17" t="s">
        <v>46</v>
      </c>
      <c r="E69" s="19">
        <v>1</v>
      </c>
      <c r="F69" s="17"/>
      <c r="G69" s="17"/>
      <c r="H69" s="20"/>
      <c r="I69" s="20"/>
      <c r="J69" s="17" t="s">
        <v>37</v>
      </c>
      <c r="K69" s="17" t="s">
        <v>162</v>
      </c>
      <c r="L69" s="17" t="s">
        <v>49</v>
      </c>
      <c r="M69" s="17"/>
      <c r="N69" s="17"/>
      <c r="O69" s="17" t="s">
        <v>575</v>
      </c>
      <c r="P69" s="17"/>
      <c r="Q69" s="17" t="s">
        <v>57</v>
      </c>
    </row>
    <row r="70" spans="1:17" ht="12.75" x14ac:dyDescent="0.2">
      <c r="A70" s="4"/>
      <c r="B70" s="4"/>
      <c r="C70" s="4"/>
      <c r="D70" s="4"/>
      <c r="E70" s="6"/>
      <c r="F70" s="7" t="s">
        <v>106</v>
      </c>
      <c r="G70" s="23">
        <f>SUM(G54:G69)</f>
        <v>10737373.350000001</v>
      </c>
      <c r="H70" s="5"/>
      <c r="I70" s="5"/>
      <c r="J70" s="4"/>
      <c r="K70" s="4"/>
      <c r="L70" s="4"/>
      <c r="M70" s="4"/>
      <c r="N70" s="4"/>
      <c r="O70" s="4"/>
      <c r="P70" s="4"/>
      <c r="Q70" s="4"/>
    </row>
    <row r="71" spans="1:17" ht="12.75" x14ac:dyDescent="0.2">
      <c r="A71" s="109"/>
      <c r="B71" s="109"/>
      <c r="C71" s="109"/>
      <c r="D71" s="109"/>
    </row>
    <row r="72" spans="1:17" ht="12.75" x14ac:dyDescent="0.2">
      <c r="A72" s="2">
        <v>4</v>
      </c>
      <c r="B72" s="94" t="s">
        <v>223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1:17" ht="12.75" x14ac:dyDescent="0.2">
      <c r="A73" s="108"/>
      <c r="B73" s="94" t="s">
        <v>15</v>
      </c>
      <c r="C73" s="94" t="s">
        <v>16</v>
      </c>
      <c r="D73" s="94" t="s">
        <v>17</v>
      </c>
      <c r="E73" s="94" t="s">
        <v>19</v>
      </c>
      <c r="F73" s="94"/>
      <c r="G73" s="94" t="s">
        <v>20</v>
      </c>
      <c r="H73" s="108"/>
      <c r="I73" s="108"/>
      <c r="J73" s="94" t="s">
        <v>21</v>
      </c>
      <c r="K73" s="94" t="s">
        <v>22</v>
      </c>
      <c r="L73" s="94" t="s">
        <v>23</v>
      </c>
      <c r="M73" s="94" t="s">
        <v>24</v>
      </c>
      <c r="N73" s="108"/>
      <c r="O73" s="94" t="s">
        <v>25</v>
      </c>
      <c r="P73" s="94" t="s">
        <v>26</v>
      </c>
      <c r="Q73" s="94" t="s">
        <v>27</v>
      </c>
    </row>
    <row r="74" spans="1:17" ht="38.25" customHeight="1" x14ac:dyDescent="0.2">
      <c r="A74" s="108"/>
      <c r="B74" s="94"/>
      <c r="C74" s="94"/>
      <c r="D74" s="94"/>
      <c r="E74" s="94"/>
      <c r="F74" s="94"/>
      <c r="G74" s="3" t="s">
        <v>28</v>
      </c>
      <c r="H74" s="3" t="s">
        <v>29</v>
      </c>
      <c r="I74" s="3" t="s">
        <v>30</v>
      </c>
      <c r="J74" s="94"/>
      <c r="K74" s="94"/>
      <c r="L74" s="94"/>
      <c r="M74" s="3" t="s">
        <v>224</v>
      </c>
      <c r="N74" s="3" t="s">
        <v>31</v>
      </c>
      <c r="O74" s="94"/>
      <c r="P74" s="94"/>
      <c r="Q74" s="94"/>
    </row>
    <row r="75" spans="1:17" ht="38.25" customHeight="1" x14ac:dyDescent="0.2">
      <c r="A75" s="8" t="s">
        <v>225</v>
      </c>
      <c r="B75" s="8" t="s">
        <v>44</v>
      </c>
      <c r="C75" s="9" t="s">
        <v>226</v>
      </c>
      <c r="D75" s="8" t="s">
        <v>35</v>
      </c>
      <c r="E75" s="86" t="s">
        <v>42</v>
      </c>
      <c r="F75" s="86"/>
      <c r="G75" s="66">
        <v>61419.54</v>
      </c>
      <c r="H75" s="25">
        <v>0</v>
      </c>
      <c r="I75" s="25">
        <v>1</v>
      </c>
      <c r="J75" s="8" t="s">
        <v>37</v>
      </c>
      <c r="K75" s="8" t="s">
        <v>227</v>
      </c>
      <c r="L75" s="8" t="s">
        <v>39</v>
      </c>
      <c r="M75" s="8" t="s">
        <v>528</v>
      </c>
      <c r="N75" s="8" t="s">
        <v>228</v>
      </c>
      <c r="O75" s="8" t="s">
        <v>229</v>
      </c>
      <c r="P75" s="8"/>
      <c r="Q75" s="8" t="s">
        <v>41</v>
      </c>
    </row>
    <row r="76" spans="1:17" ht="63.75" customHeight="1" x14ac:dyDescent="0.2">
      <c r="A76" s="8" t="s">
        <v>230</v>
      </c>
      <c r="B76" s="8" t="s">
        <v>44</v>
      </c>
      <c r="C76" s="9" t="s">
        <v>601</v>
      </c>
      <c r="D76" s="8" t="s">
        <v>35</v>
      </c>
      <c r="E76" s="86" t="s">
        <v>42</v>
      </c>
      <c r="F76" s="86"/>
      <c r="G76" s="66">
        <v>267335</v>
      </c>
      <c r="H76" s="25">
        <v>0</v>
      </c>
      <c r="I76" s="25">
        <v>1</v>
      </c>
      <c r="J76" s="8" t="s">
        <v>66</v>
      </c>
      <c r="K76" s="8" t="s">
        <v>231</v>
      </c>
      <c r="L76" s="8" t="s">
        <v>39</v>
      </c>
      <c r="M76" s="8" t="s">
        <v>528</v>
      </c>
      <c r="N76" s="38">
        <v>42174</v>
      </c>
      <c r="O76" s="8" t="s">
        <v>232</v>
      </c>
      <c r="P76" s="8"/>
      <c r="Q76" s="8" t="s">
        <v>41</v>
      </c>
    </row>
    <row r="77" spans="1:17" ht="50.25" customHeight="1" x14ac:dyDescent="0.2">
      <c r="A77" s="8" t="s">
        <v>233</v>
      </c>
      <c r="B77" s="8" t="s">
        <v>44</v>
      </c>
      <c r="C77" s="9" t="s">
        <v>602</v>
      </c>
      <c r="D77" s="8" t="s">
        <v>35</v>
      </c>
      <c r="E77" s="86" t="s">
        <v>42</v>
      </c>
      <c r="F77" s="86"/>
      <c r="G77" s="66">
        <v>100000</v>
      </c>
      <c r="H77" s="25">
        <v>0</v>
      </c>
      <c r="I77" s="25">
        <v>1</v>
      </c>
      <c r="J77" s="8" t="s">
        <v>73</v>
      </c>
      <c r="K77" s="8" t="s">
        <v>234</v>
      </c>
      <c r="L77" s="8" t="s">
        <v>39</v>
      </c>
      <c r="M77" s="8" t="s">
        <v>528</v>
      </c>
      <c r="N77" s="8" t="s">
        <v>228</v>
      </c>
      <c r="O77" s="8" t="s">
        <v>229</v>
      </c>
      <c r="P77" s="8"/>
      <c r="Q77" s="8" t="s">
        <v>41</v>
      </c>
    </row>
    <row r="78" spans="1:17" ht="51" customHeight="1" x14ac:dyDescent="0.2">
      <c r="A78" s="8" t="s">
        <v>235</v>
      </c>
      <c r="B78" s="8" t="s">
        <v>44</v>
      </c>
      <c r="C78" s="9" t="s">
        <v>603</v>
      </c>
      <c r="D78" s="8" t="s">
        <v>236</v>
      </c>
      <c r="E78" s="86"/>
      <c r="F78" s="86"/>
      <c r="G78" s="66">
        <f>358712.87+400000</f>
        <v>758712.87</v>
      </c>
      <c r="H78" s="25">
        <f>358712.87/G78</f>
        <v>0.47279133409190754</v>
      </c>
      <c r="I78" s="25">
        <f>400000/G78</f>
        <v>0.52720866590809246</v>
      </c>
      <c r="J78" s="8" t="s">
        <v>73</v>
      </c>
      <c r="K78" s="8" t="s">
        <v>237</v>
      </c>
      <c r="L78" s="8" t="s">
        <v>49</v>
      </c>
      <c r="M78" s="8" t="s">
        <v>238</v>
      </c>
      <c r="N78" s="8" t="s">
        <v>239</v>
      </c>
      <c r="O78" s="8"/>
      <c r="P78" s="8"/>
      <c r="Q78" s="8" t="s">
        <v>101</v>
      </c>
    </row>
    <row r="79" spans="1:17" ht="70.5" customHeight="1" x14ac:dyDescent="0.2">
      <c r="A79" s="8" t="s">
        <v>240</v>
      </c>
      <c r="B79" s="8" t="s">
        <v>44</v>
      </c>
      <c r="C79" s="9" t="s">
        <v>241</v>
      </c>
      <c r="D79" s="8" t="s">
        <v>35</v>
      </c>
      <c r="E79" s="86" t="s">
        <v>42</v>
      </c>
      <c r="F79" s="86"/>
      <c r="G79" s="71">
        <v>23898.1</v>
      </c>
      <c r="H79" s="25">
        <v>0</v>
      </c>
      <c r="I79" s="25">
        <v>1</v>
      </c>
      <c r="J79" s="8" t="s">
        <v>73</v>
      </c>
      <c r="K79" s="8" t="s">
        <v>242</v>
      </c>
      <c r="L79" s="8" t="s">
        <v>39</v>
      </c>
      <c r="M79" s="8" t="s">
        <v>528</v>
      </c>
      <c r="N79" s="8" t="s">
        <v>228</v>
      </c>
      <c r="O79" s="8" t="s">
        <v>585</v>
      </c>
      <c r="P79" s="8"/>
      <c r="Q79" s="8" t="s">
        <v>41</v>
      </c>
    </row>
    <row r="80" spans="1:17" ht="67.5" customHeight="1" x14ac:dyDescent="0.2">
      <c r="A80" s="8" t="s">
        <v>244</v>
      </c>
      <c r="B80" s="8" t="s">
        <v>44</v>
      </c>
      <c r="C80" s="9" t="s">
        <v>604</v>
      </c>
      <c r="D80" s="8" t="s">
        <v>35</v>
      </c>
      <c r="E80" s="86" t="s">
        <v>544</v>
      </c>
      <c r="F80" s="86"/>
      <c r="G80" s="66">
        <v>319256.87</v>
      </c>
      <c r="H80" s="25">
        <v>0</v>
      </c>
      <c r="I80" s="25">
        <v>1</v>
      </c>
      <c r="J80" s="8" t="s">
        <v>73</v>
      </c>
      <c r="K80" s="8" t="s">
        <v>245</v>
      </c>
      <c r="L80" s="8" t="s">
        <v>39</v>
      </c>
      <c r="M80" s="8" t="s">
        <v>528</v>
      </c>
      <c r="N80" s="8" t="s">
        <v>246</v>
      </c>
      <c r="O80" s="8" t="s">
        <v>584</v>
      </c>
      <c r="P80" s="8"/>
      <c r="Q80" s="8" t="s">
        <v>41</v>
      </c>
    </row>
    <row r="81" spans="1:17" ht="52.5" customHeight="1" x14ac:dyDescent="0.2">
      <c r="A81" s="8" t="s">
        <v>247</v>
      </c>
      <c r="B81" s="8" t="s">
        <v>44</v>
      </c>
      <c r="C81" s="9" t="s">
        <v>248</v>
      </c>
      <c r="D81" s="8" t="s">
        <v>35</v>
      </c>
      <c r="E81" s="86" t="s">
        <v>42</v>
      </c>
      <c r="F81" s="86"/>
      <c r="G81" s="71">
        <v>23472.59</v>
      </c>
      <c r="H81" s="25">
        <v>0</v>
      </c>
      <c r="I81" s="25">
        <v>1</v>
      </c>
      <c r="J81" s="8" t="s">
        <v>73</v>
      </c>
      <c r="K81" s="8" t="s">
        <v>249</v>
      </c>
      <c r="L81" s="8" t="s">
        <v>39</v>
      </c>
      <c r="M81" s="8" t="s">
        <v>528</v>
      </c>
      <c r="N81" s="8" t="s">
        <v>228</v>
      </c>
      <c r="O81" s="8" t="s">
        <v>243</v>
      </c>
      <c r="P81" s="8"/>
      <c r="Q81" s="8" t="s">
        <v>41</v>
      </c>
    </row>
    <row r="82" spans="1:17" ht="38.25" customHeight="1" x14ac:dyDescent="0.2">
      <c r="A82" s="8" t="s">
        <v>250</v>
      </c>
      <c r="B82" s="8" t="s">
        <v>44</v>
      </c>
      <c r="C82" s="9" t="s">
        <v>251</v>
      </c>
      <c r="D82" s="8" t="s">
        <v>35</v>
      </c>
      <c r="E82" s="86" t="s">
        <v>544</v>
      </c>
      <c r="F82" s="86"/>
      <c r="G82" s="66">
        <v>319256.87</v>
      </c>
      <c r="H82" s="25">
        <v>0</v>
      </c>
      <c r="I82" s="25">
        <v>1</v>
      </c>
      <c r="J82" s="8" t="s">
        <v>73</v>
      </c>
      <c r="K82" s="8" t="s">
        <v>252</v>
      </c>
      <c r="L82" s="8" t="s">
        <v>39</v>
      </c>
      <c r="M82" s="8" t="s">
        <v>528</v>
      </c>
      <c r="N82" s="8" t="s">
        <v>246</v>
      </c>
      <c r="O82" s="8" t="s">
        <v>584</v>
      </c>
      <c r="P82" s="8"/>
      <c r="Q82" s="8" t="s">
        <v>41</v>
      </c>
    </row>
    <row r="83" spans="1:17" ht="60" customHeight="1" x14ac:dyDescent="0.2">
      <c r="A83" s="8" t="s">
        <v>260</v>
      </c>
      <c r="B83" s="8" t="s">
        <v>44</v>
      </c>
      <c r="C83" s="9" t="s">
        <v>605</v>
      </c>
      <c r="D83" s="8" t="s">
        <v>236</v>
      </c>
      <c r="E83" s="86" t="s">
        <v>261</v>
      </c>
      <c r="F83" s="86"/>
      <c r="G83" s="66">
        <v>144352.1</v>
      </c>
      <c r="H83" s="25">
        <v>1</v>
      </c>
      <c r="I83" s="25">
        <v>0</v>
      </c>
      <c r="J83" s="8" t="s">
        <v>262</v>
      </c>
      <c r="K83" s="8" t="s">
        <v>263</v>
      </c>
      <c r="L83" s="8" t="s">
        <v>49</v>
      </c>
      <c r="M83" s="8" t="s">
        <v>264</v>
      </c>
      <c r="N83" s="8" t="s">
        <v>265</v>
      </c>
      <c r="O83" s="8" t="s">
        <v>266</v>
      </c>
      <c r="P83" s="8" t="s">
        <v>267</v>
      </c>
      <c r="Q83" s="8" t="s">
        <v>61</v>
      </c>
    </row>
    <row r="84" spans="1:17" ht="52.5" customHeight="1" x14ac:dyDescent="0.2">
      <c r="A84" s="8" t="s">
        <v>268</v>
      </c>
      <c r="B84" s="8" t="s">
        <v>44</v>
      </c>
      <c r="C84" s="9" t="s">
        <v>606</v>
      </c>
      <c r="D84" s="8" t="s">
        <v>236</v>
      </c>
      <c r="E84" s="86" t="s">
        <v>269</v>
      </c>
      <c r="F84" s="86"/>
      <c r="G84" s="66">
        <v>190039.97</v>
      </c>
      <c r="H84" s="25">
        <v>1</v>
      </c>
      <c r="I84" s="25">
        <v>0</v>
      </c>
      <c r="J84" s="8" t="s">
        <v>270</v>
      </c>
      <c r="K84" s="8" t="s">
        <v>271</v>
      </c>
      <c r="L84" s="8" t="s">
        <v>49</v>
      </c>
      <c r="M84" s="8" t="s">
        <v>272</v>
      </c>
      <c r="N84" s="8" t="s">
        <v>273</v>
      </c>
      <c r="O84" s="8" t="s">
        <v>274</v>
      </c>
      <c r="P84" s="8"/>
      <c r="Q84" s="8" t="s">
        <v>61</v>
      </c>
    </row>
    <row r="85" spans="1:17" ht="38.25" customHeight="1" x14ac:dyDescent="0.2">
      <c r="A85" s="8" t="s">
        <v>275</v>
      </c>
      <c r="B85" s="8" t="s">
        <v>44</v>
      </c>
      <c r="C85" s="9" t="s">
        <v>276</v>
      </c>
      <c r="D85" s="8" t="s">
        <v>277</v>
      </c>
      <c r="E85" s="86"/>
      <c r="F85" s="86"/>
      <c r="G85" s="66">
        <v>200000</v>
      </c>
      <c r="H85" s="25">
        <v>1</v>
      </c>
      <c r="I85" s="25">
        <v>0</v>
      </c>
      <c r="J85" s="8" t="s">
        <v>278</v>
      </c>
      <c r="K85" s="8" t="s">
        <v>279</v>
      </c>
      <c r="L85" s="8" t="s">
        <v>99</v>
      </c>
      <c r="M85" s="8" t="s">
        <v>280</v>
      </c>
      <c r="N85" s="8" t="s">
        <v>281</v>
      </c>
      <c r="O85" s="8" t="s">
        <v>540</v>
      </c>
      <c r="P85" s="8"/>
      <c r="Q85" s="8" t="s">
        <v>101</v>
      </c>
    </row>
    <row r="86" spans="1:17" ht="38.25" customHeight="1" x14ac:dyDescent="0.2">
      <c r="A86" s="8" t="s">
        <v>282</v>
      </c>
      <c r="B86" s="8" t="s">
        <v>44</v>
      </c>
      <c r="C86" s="9" t="s">
        <v>283</v>
      </c>
      <c r="D86" s="8" t="s">
        <v>236</v>
      </c>
      <c r="E86" s="86"/>
      <c r="F86" s="86"/>
      <c r="G86" s="66">
        <v>550000</v>
      </c>
      <c r="H86" s="25">
        <v>1</v>
      </c>
      <c r="I86" s="25">
        <v>0</v>
      </c>
      <c r="J86" s="8" t="s">
        <v>284</v>
      </c>
      <c r="K86" s="8" t="s">
        <v>285</v>
      </c>
      <c r="L86" s="8" t="s">
        <v>49</v>
      </c>
      <c r="M86" s="38">
        <v>43891</v>
      </c>
      <c r="N86" s="38">
        <v>44197</v>
      </c>
      <c r="O86" s="8"/>
      <c r="P86" s="8"/>
      <c r="Q86" s="8" t="s">
        <v>101</v>
      </c>
    </row>
    <row r="87" spans="1:17" ht="42.75" customHeight="1" x14ac:dyDescent="0.2">
      <c r="A87" s="30" t="s">
        <v>288</v>
      </c>
      <c r="B87" s="30" t="s">
        <v>44</v>
      </c>
      <c r="C87" s="31" t="s">
        <v>289</v>
      </c>
      <c r="D87" s="30" t="s">
        <v>236</v>
      </c>
      <c r="E87" s="92"/>
      <c r="F87" s="93"/>
      <c r="G87" s="74">
        <f>206713.11+600000+400000</f>
        <v>1206713.1099999999</v>
      </c>
      <c r="H87" s="47">
        <f>206703.11/G87</f>
        <v>0.17129432695067015</v>
      </c>
      <c r="I87" s="47">
        <f>1000000/G87</f>
        <v>0.82869738607546917</v>
      </c>
      <c r="J87" s="30" t="s">
        <v>174</v>
      </c>
      <c r="K87" s="59" t="s">
        <v>577</v>
      </c>
      <c r="L87" s="30" t="s">
        <v>49</v>
      </c>
      <c r="M87" s="8" t="s">
        <v>280</v>
      </c>
      <c r="N87" s="8" t="s">
        <v>334</v>
      </c>
      <c r="O87" s="30"/>
      <c r="P87" s="30"/>
      <c r="Q87" s="8" t="s">
        <v>101</v>
      </c>
    </row>
    <row r="88" spans="1:17" ht="59.25" customHeight="1" x14ac:dyDescent="0.2">
      <c r="A88" s="8" t="s">
        <v>290</v>
      </c>
      <c r="B88" s="8" t="s">
        <v>44</v>
      </c>
      <c r="C88" s="9" t="s">
        <v>291</v>
      </c>
      <c r="D88" s="8" t="s">
        <v>277</v>
      </c>
      <c r="E88" s="86"/>
      <c r="F88" s="86"/>
      <c r="G88" s="66">
        <v>130822.19</v>
      </c>
      <c r="H88" s="25">
        <f>50000/G88</f>
        <v>0.38219815766728871</v>
      </c>
      <c r="I88" s="25">
        <f>80822.19/G88</f>
        <v>0.61780184233271129</v>
      </c>
      <c r="J88" s="8" t="s">
        <v>292</v>
      </c>
      <c r="K88" s="8" t="s">
        <v>293</v>
      </c>
      <c r="L88" s="8" t="s">
        <v>99</v>
      </c>
      <c r="M88" s="8" t="s">
        <v>294</v>
      </c>
      <c r="N88" s="8" t="s">
        <v>295</v>
      </c>
      <c r="O88" s="8" t="s">
        <v>540</v>
      </c>
      <c r="P88" s="8"/>
      <c r="Q88" s="8" t="s">
        <v>101</v>
      </c>
    </row>
    <row r="89" spans="1:17" ht="50.25" customHeight="1" x14ac:dyDescent="0.2">
      <c r="A89" s="8" t="s">
        <v>300</v>
      </c>
      <c r="B89" s="8" t="s">
        <v>44</v>
      </c>
      <c r="C89" s="9" t="s">
        <v>301</v>
      </c>
      <c r="D89" s="8" t="s">
        <v>35</v>
      </c>
      <c r="E89" s="86"/>
      <c r="F89" s="86"/>
      <c r="G89" s="66">
        <v>150000</v>
      </c>
      <c r="H89" s="25">
        <v>0</v>
      </c>
      <c r="I89" s="25">
        <v>1</v>
      </c>
      <c r="J89" s="8" t="s">
        <v>302</v>
      </c>
      <c r="K89" s="8" t="s">
        <v>303</v>
      </c>
      <c r="L89" s="8" t="s">
        <v>39</v>
      </c>
      <c r="M89" s="8" t="s">
        <v>258</v>
      </c>
      <c r="N89" s="8" t="s">
        <v>259</v>
      </c>
      <c r="O89" s="8" t="s">
        <v>304</v>
      </c>
      <c r="P89" s="8"/>
      <c r="Q89" s="8" t="s">
        <v>101</v>
      </c>
    </row>
    <row r="90" spans="1:17" ht="63" customHeight="1" x14ac:dyDescent="0.2">
      <c r="A90" s="8" t="s">
        <v>309</v>
      </c>
      <c r="B90" s="8" t="s">
        <v>44</v>
      </c>
      <c r="C90" s="9" t="s">
        <v>608</v>
      </c>
      <c r="D90" s="8" t="s">
        <v>236</v>
      </c>
      <c r="E90" s="86" t="s">
        <v>310</v>
      </c>
      <c r="F90" s="86"/>
      <c r="G90" s="66">
        <v>301350.23</v>
      </c>
      <c r="H90" s="25">
        <v>1</v>
      </c>
      <c r="I90" s="25">
        <v>0</v>
      </c>
      <c r="J90" s="8" t="s">
        <v>311</v>
      </c>
      <c r="K90" s="8" t="s">
        <v>312</v>
      </c>
      <c r="L90" s="8" t="s">
        <v>49</v>
      </c>
      <c r="M90" s="8" t="s">
        <v>313</v>
      </c>
      <c r="N90" s="8" t="s">
        <v>314</v>
      </c>
      <c r="O90" s="8" t="s">
        <v>572</v>
      </c>
      <c r="P90" s="8"/>
      <c r="Q90" s="8" t="s">
        <v>61</v>
      </c>
    </row>
    <row r="91" spans="1:17" ht="38.25" customHeight="1" x14ac:dyDescent="0.2">
      <c r="A91" s="8" t="s">
        <v>323</v>
      </c>
      <c r="B91" s="8" t="s">
        <v>44</v>
      </c>
      <c r="C91" s="9" t="s">
        <v>607</v>
      </c>
      <c r="D91" s="8" t="s">
        <v>277</v>
      </c>
      <c r="E91" s="86" t="s">
        <v>563</v>
      </c>
      <c r="F91" s="86"/>
      <c r="G91" s="66">
        <v>170000</v>
      </c>
      <c r="H91" s="25">
        <f>100000/G91</f>
        <v>0.58823529411764708</v>
      </c>
      <c r="I91" s="25">
        <f>70000/G91</f>
        <v>0.41176470588235292</v>
      </c>
      <c r="J91" s="8" t="s">
        <v>324</v>
      </c>
      <c r="K91" s="8" t="s">
        <v>325</v>
      </c>
      <c r="L91" s="8" t="s">
        <v>99</v>
      </c>
      <c r="M91" s="8" t="s">
        <v>50</v>
      </c>
      <c r="N91" s="8" t="s">
        <v>326</v>
      </c>
      <c r="O91" s="8" t="s">
        <v>554</v>
      </c>
      <c r="P91" s="8"/>
      <c r="Q91" s="8" t="s">
        <v>52</v>
      </c>
    </row>
    <row r="92" spans="1:17" ht="38.25" customHeight="1" x14ac:dyDescent="0.2">
      <c r="A92" s="8" t="s">
        <v>327</v>
      </c>
      <c r="B92" s="8" t="s">
        <v>306</v>
      </c>
      <c r="C92" s="9" t="s">
        <v>328</v>
      </c>
      <c r="D92" s="8" t="s">
        <v>35</v>
      </c>
      <c r="E92" s="86"/>
      <c r="F92" s="86"/>
      <c r="G92" s="66">
        <v>200000</v>
      </c>
      <c r="H92" s="25">
        <v>0</v>
      </c>
      <c r="I92" s="25">
        <v>1</v>
      </c>
      <c r="J92" s="8" t="s">
        <v>329</v>
      </c>
      <c r="K92" s="8" t="s">
        <v>330</v>
      </c>
      <c r="L92" s="8" t="s">
        <v>39</v>
      </c>
      <c r="M92" s="8" t="s">
        <v>331</v>
      </c>
      <c r="N92" s="8" t="s">
        <v>332</v>
      </c>
      <c r="O92" s="8"/>
      <c r="P92" s="8"/>
      <c r="Q92" s="8" t="s">
        <v>101</v>
      </c>
    </row>
    <row r="93" spans="1:17" ht="52.5" customHeight="1" x14ac:dyDescent="0.2">
      <c r="A93" s="55" t="s">
        <v>333</v>
      </c>
      <c r="B93" s="55" t="s">
        <v>44</v>
      </c>
      <c r="C93" s="56" t="s">
        <v>335</v>
      </c>
      <c r="D93" s="53" t="s">
        <v>277</v>
      </c>
      <c r="E93" s="112"/>
      <c r="F93" s="112"/>
      <c r="G93" s="75">
        <v>137340</v>
      </c>
      <c r="H93" s="25">
        <v>1</v>
      </c>
      <c r="I93" s="25">
        <v>0</v>
      </c>
      <c r="J93" s="55" t="s">
        <v>144</v>
      </c>
      <c r="K93" s="55" t="s">
        <v>336</v>
      </c>
      <c r="L93" s="53" t="s">
        <v>99</v>
      </c>
      <c r="M93" s="57">
        <v>44326</v>
      </c>
      <c r="N93" s="57">
        <v>44593</v>
      </c>
      <c r="O93" s="55"/>
      <c r="P93" s="55"/>
      <c r="Q93" s="55" t="s">
        <v>101</v>
      </c>
    </row>
    <row r="94" spans="1:17" ht="50.25" customHeight="1" x14ac:dyDescent="0.2">
      <c r="A94" s="8" t="s">
        <v>337</v>
      </c>
      <c r="B94" s="8" t="s">
        <v>44</v>
      </c>
      <c r="C94" s="9" t="s">
        <v>578</v>
      </c>
      <c r="D94" s="8" t="s">
        <v>277</v>
      </c>
      <c r="E94" s="86"/>
      <c r="F94" s="86"/>
      <c r="G94" s="66">
        <v>200000</v>
      </c>
      <c r="H94" s="25">
        <v>1</v>
      </c>
      <c r="I94" s="25">
        <v>0</v>
      </c>
      <c r="J94" s="8" t="s">
        <v>144</v>
      </c>
      <c r="K94" s="8" t="s">
        <v>338</v>
      </c>
      <c r="L94" s="8" t="s">
        <v>99</v>
      </c>
      <c r="M94" s="38">
        <v>43995</v>
      </c>
      <c r="N94" s="38">
        <v>44178</v>
      </c>
      <c r="O94" s="8" t="s">
        <v>540</v>
      </c>
      <c r="P94" s="8"/>
      <c r="Q94" s="8" t="s">
        <v>101</v>
      </c>
    </row>
    <row r="95" spans="1:17" ht="38.25" customHeight="1" x14ac:dyDescent="0.2">
      <c r="A95" s="8" t="s">
        <v>344</v>
      </c>
      <c r="B95" s="8" t="s">
        <v>44</v>
      </c>
      <c r="C95" s="9" t="s">
        <v>532</v>
      </c>
      <c r="D95" s="8" t="s">
        <v>35</v>
      </c>
      <c r="E95" s="86"/>
      <c r="F95" s="86"/>
      <c r="G95" s="66">
        <v>125894.62</v>
      </c>
      <c r="H95" s="25">
        <v>0</v>
      </c>
      <c r="I95" s="25">
        <v>1</v>
      </c>
      <c r="J95" s="8" t="s">
        <v>144</v>
      </c>
      <c r="K95" s="8" t="s">
        <v>345</v>
      </c>
      <c r="L95" s="8" t="s">
        <v>39</v>
      </c>
      <c r="M95" s="8" t="s">
        <v>528</v>
      </c>
      <c r="N95" s="8" t="s">
        <v>346</v>
      </c>
      <c r="O95" s="8" t="s">
        <v>531</v>
      </c>
      <c r="P95" s="8"/>
      <c r="Q95" s="8" t="s">
        <v>41</v>
      </c>
    </row>
    <row r="96" spans="1:17" ht="55.5" customHeight="1" x14ac:dyDescent="0.2">
      <c r="A96" s="40" t="s">
        <v>256</v>
      </c>
      <c r="B96" s="40" t="s">
        <v>44</v>
      </c>
      <c r="C96" s="41" t="s">
        <v>257</v>
      </c>
      <c r="D96" s="40" t="s">
        <v>236</v>
      </c>
      <c r="E96" s="111"/>
      <c r="F96" s="111"/>
      <c r="G96" s="42"/>
      <c r="H96" s="43"/>
      <c r="I96" s="43"/>
      <c r="J96" s="40" t="s">
        <v>164</v>
      </c>
      <c r="K96" s="40" t="s">
        <v>165</v>
      </c>
      <c r="L96" s="40" t="s">
        <v>49</v>
      </c>
      <c r="M96" s="40"/>
      <c r="N96" s="40"/>
      <c r="O96" s="40"/>
      <c r="P96" s="40"/>
      <c r="Q96" s="17" t="s">
        <v>57</v>
      </c>
    </row>
    <row r="97" spans="1:17" ht="66.95" customHeight="1" x14ac:dyDescent="0.2">
      <c r="A97" s="17" t="s">
        <v>253</v>
      </c>
      <c r="B97" s="17" t="s">
        <v>44</v>
      </c>
      <c r="C97" s="18" t="s">
        <v>534</v>
      </c>
      <c r="D97" s="17" t="s">
        <v>35</v>
      </c>
      <c r="E97" s="105"/>
      <c r="F97" s="105"/>
      <c r="G97" s="17"/>
      <c r="H97" s="26"/>
      <c r="I97" s="26"/>
      <c r="J97" s="17" t="s">
        <v>254</v>
      </c>
      <c r="K97" s="17" t="s">
        <v>255</v>
      </c>
      <c r="L97" s="17" t="s">
        <v>39</v>
      </c>
      <c r="M97" s="17"/>
      <c r="N97" s="17"/>
      <c r="O97" s="17"/>
      <c r="P97" s="17"/>
      <c r="Q97" s="17" t="s">
        <v>57</v>
      </c>
    </row>
    <row r="98" spans="1:17" ht="56.1" customHeight="1" x14ac:dyDescent="0.2">
      <c r="A98" s="17" t="s">
        <v>286</v>
      </c>
      <c r="B98" s="17" t="s">
        <v>44</v>
      </c>
      <c r="C98" s="18" t="s">
        <v>530</v>
      </c>
      <c r="D98" s="17" t="s">
        <v>236</v>
      </c>
      <c r="E98" s="105"/>
      <c r="F98" s="105"/>
      <c r="G98" s="17"/>
      <c r="H98" s="26"/>
      <c r="I98" s="26"/>
      <c r="J98" s="17" t="s">
        <v>284</v>
      </c>
      <c r="K98" s="17" t="s">
        <v>287</v>
      </c>
      <c r="L98" s="17" t="s">
        <v>49</v>
      </c>
      <c r="M98" s="17"/>
      <c r="N98" s="17"/>
      <c r="O98" s="17"/>
      <c r="P98" s="17"/>
      <c r="Q98" s="17" t="s">
        <v>57</v>
      </c>
    </row>
    <row r="99" spans="1:17" ht="59.1" customHeight="1" x14ac:dyDescent="0.2">
      <c r="A99" s="17" t="s">
        <v>296</v>
      </c>
      <c r="B99" s="17" t="s">
        <v>44</v>
      </c>
      <c r="C99" s="18" t="s">
        <v>297</v>
      </c>
      <c r="D99" s="17" t="s">
        <v>35</v>
      </c>
      <c r="E99" s="105"/>
      <c r="F99" s="105"/>
      <c r="G99" s="17"/>
      <c r="H99" s="26"/>
      <c r="I99" s="26"/>
      <c r="J99" s="17" t="s">
        <v>298</v>
      </c>
      <c r="K99" s="17" t="s">
        <v>299</v>
      </c>
      <c r="L99" s="17" t="s">
        <v>39</v>
      </c>
      <c r="M99" s="17"/>
      <c r="N99" s="17"/>
      <c r="O99" s="17"/>
      <c r="P99" s="17"/>
      <c r="Q99" s="17" t="s">
        <v>57</v>
      </c>
    </row>
    <row r="100" spans="1:17" ht="54" customHeight="1" x14ac:dyDescent="0.2">
      <c r="A100" s="17" t="s">
        <v>305</v>
      </c>
      <c r="B100" s="17" t="s">
        <v>306</v>
      </c>
      <c r="C100" s="18" t="s">
        <v>529</v>
      </c>
      <c r="D100" s="17" t="s">
        <v>35</v>
      </c>
      <c r="E100" s="105"/>
      <c r="F100" s="105"/>
      <c r="G100" s="52"/>
      <c r="H100" s="26"/>
      <c r="I100" s="26"/>
      <c r="J100" s="17" t="s">
        <v>307</v>
      </c>
      <c r="K100" s="17" t="s">
        <v>308</v>
      </c>
      <c r="L100" s="17" t="s">
        <v>39</v>
      </c>
      <c r="M100" s="17"/>
      <c r="N100" s="17"/>
      <c r="O100" s="17"/>
      <c r="P100" s="17"/>
      <c r="Q100" s="17" t="s">
        <v>57</v>
      </c>
    </row>
    <row r="101" spans="1:17" ht="63.75" customHeight="1" x14ac:dyDescent="0.2">
      <c r="A101" s="17" t="s">
        <v>315</v>
      </c>
      <c r="B101" s="17" t="s">
        <v>44</v>
      </c>
      <c r="C101" s="18" t="s">
        <v>316</v>
      </c>
      <c r="D101" s="17" t="s">
        <v>277</v>
      </c>
      <c r="E101" s="105"/>
      <c r="F101" s="105"/>
      <c r="G101" s="17"/>
      <c r="H101" s="26"/>
      <c r="I101" s="26"/>
      <c r="J101" s="17" t="s">
        <v>317</v>
      </c>
      <c r="K101" s="17" t="s">
        <v>318</v>
      </c>
      <c r="L101" s="17" t="s">
        <v>99</v>
      </c>
      <c r="M101" s="17"/>
      <c r="N101" s="17"/>
      <c r="O101" s="17"/>
      <c r="P101" s="17"/>
      <c r="Q101" s="17" t="s">
        <v>57</v>
      </c>
    </row>
    <row r="102" spans="1:17" ht="52.5" customHeight="1" x14ac:dyDescent="0.2">
      <c r="A102" s="17" t="s">
        <v>319</v>
      </c>
      <c r="B102" s="17" t="s">
        <v>44</v>
      </c>
      <c r="C102" s="18" t="s">
        <v>320</v>
      </c>
      <c r="D102" s="17" t="s">
        <v>236</v>
      </c>
      <c r="E102" s="105"/>
      <c r="F102" s="105"/>
      <c r="G102" s="52"/>
      <c r="H102" s="26"/>
      <c r="I102" s="26"/>
      <c r="J102" s="17" t="s">
        <v>321</v>
      </c>
      <c r="K102" s="17" t="s">
        <v>322</v>
      </c>
      <c r="L102" s="17" t="s">
        <v>49</v>
      </c>
      <c r="M102" s="17"/>
      <c r="N102" s="17"/>
      <c r="O102" s="17"/>
      <c r="P102" s="17"/>
      <c r="Q102" s="17" t="s">
        <v>57</v>
      </c>
    </row>
    <row r="103" spans="1:17" s="49" customFormat="1" ht="38.25" customHeight="1" x14ac:dyDescent="0.2">
      <c r="A103" s="17" t="s">
        <v>333</v>
      </c>
      <c r="B103" s="17" t="s">
        <v>44</v>
      </c>
      <c r="C103" s="18" t="s">
        <v>562</v>
      </c>
      <c r="D103" s="17" t="s">
        <v>236</v>
      </c>
      <c r="E103" s="105"/>
      <c r="F103" s="105"/>
      <c r="G103" s="29"/>
      <c r="H103" s="26"/>
      <c r="I103" s="26"/>
      <c r="J103" s="17" t="s">
        <v>560</v>
      </c>
      <c r="K103" s="17" t="s">
        <v>561</v>
      </c>
      <c r="L103" s="17" t="s">
        <v>39</v>
      </c>
      <c r="M103" s="17"/>
      <c r="N103" s="48"/>
      <c r="O103" s="17"/>
      <c r="P103" s="17"/>
      <c r="Q103" s="17" t="s">
        <v>57</v>
      </c>
    </row>
    <row r="104" spans="1:17" ht="38.25" customHeight="1" x14ac:dyDescent="0.2">
      <c r="A104" s="17" t="s">
        <v>337</v>
      </c>
      <c r="B104" s="17" t="s">
        <v>44</v>
      </c>
      <c r="C104" s="18" t="s">
        <v>339</v>
      </c>
      <c r="D104" s="17" t="s">
        <v>236</v>
      </c>
      <c r="E104" s="105"/>
      <c r="F104" s="105"/>
      <c r="G104" s="17"/>
      <c r="H104" s="26"/>
      <c r="I104" s="26"/>
      <c r="J104" s="17" t="s">
        <v>144</v>
      </c>
      <c r="K104" s="17" t="s">
        <v>340</v>
      </c>
      <c r="L104" s="17" t="s">
        <v>49</v>
      </c>
      <c r="M104" s="17"/>
      <c r="N104" s="17"/>
      <c r="O104" s="17"/>
      <c r="P104" s="17"/>
      <c r="Q104" s="17" t="s">
        <v>57</v>
      </c>
    </row>
    <row r="105" spans="1:17" ht="38.25" customHeight="1" x14ac:dyDescent="0.2">
      <c r="A105" s="17" t="s">
        <v>341</v>
      </c>
      <c r="B105" s="17" t="s">
        <v>44</v>
      </c>
      <c r="C105" s="18" t="s">
        <v>342</v>
      </c>
      <c r="D105" s="17" t="s">
        <v>236</v>
      </c>
      <c r="E105" s="105"/>
      <c r="F105" s="105"/>
      <c r="G105" s="17"/>
      <c r="H105" s="26"/>
      <c r="I105" s="26"/>
      <c r="J105" s="17" t="s">
        <v>144</v>
      </c>
      <c r="K105" s="17" t="s">
        <v>343</v>
      </c>
      <c r="L105" s="17" t="s">
        <v>49</v>
      </c>
      <c r="M105" s="17"/>
      <c r="N105" s="17"/>
      <c r="O105" s="17"/>
      <c r="P105" s="17"/>
      <c r="Q105" s="17" t="s">
        <v>57</v>
      </c>
    </row>
    <row r="106" spans="1:17" ht="38.25" customHeight="1" x14ac:dyDescent="0.2">
      <c r="A106" s="17" t="s">
        <v>333</v>
      </c>
      <c r="B106" s="17" t="s">
        <v>44</v>
      </c>
      <c r="C106" s="18" t="s">
        <v>335</v>
      </c>
      <c r="D106" s="17" t="s">
        <v>236</v>
      </c>
      <c r="E106" s="105"/>
      <c r="F106" s="105"/>
      <c r="G106" s="17"/>
      <c r="H106" s="26"/>
      <c r="I106" s="26"/>
      <c r="J106" s="17" t="s">
        <v>144</v>
      </c>
      <c r="K106" s="17" t="s">
        <v>336</v>
      </c>
      <c r="L106" s="17" t="s">
        <v>49</v>
      </c>
      <c r="M106" s="17"/>
      <c r="N106" s="17"/>
      <c r="O106" s="17"/>
      <c r="P106" s="17"/>
      <c r="Q106" s="17" t="s">
        <v>57</v>
      </c>
    </row>
    <row r="107" spans="1:17" ht="12.75" x14ac:dyDescent="0.2">
      <c r="A107" s="4"/>
      <c r="B107" s="4"/>
      <c r="C107" s="4"/>
      <c r="D107" s="8"/>
      <c r="E107" s="110" t="s">
        <v>106</v>
      </c>
      <c r="F107" s="110"/>
      <c r="G107" s="24">
        <f>SUM(G75:G106)</f>
        <v>5579864.0599999996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ht="12.75" x14ac:dyDescent="0.2">
      <c r="A108" s="109"/>
      <c r="B108" s="109"/>
      <c r="C108" s="109"/>
      <c r="D108" s="109"/>
    </row>
    <row r="109" spans="1:17" ht="12.75" x14ac:dyDescent="0.2">
      <c r="A109" s="2">
        <v>5</v>
      </c>
      <c r="B109" s="94" t="s">
        <v>347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1:17" ht="12.75" x14ac:dyDescent="0.2">
      <c r="A110" s="108"/>
      <c r="B110" s="94" t="s">
        <v>15</v>
      </c>
      <c r="C110" s="94" t="s">
        <v>16</v>
      </c>
      <c r="D110" s="94" t="s">
        <v>17</v>
      </c>
      <c r="E110" s="94" t="s">
        <v>19</v>
      </c>
      <c r="F110" s="94" t="s">
        <v>20</v>
      </c>
      <c r="G110" s="108"/>
      <c r="H110" s="108"/>
      <c r="I110" s="94" t="s">
        <v>348</v>
      </c>
      <c r="J110" s="94" t="s">
        <v>21</v>
      </c>
      <c r="K110" s="94" t="s">
        <v>22</v>
      </c>
      <c r="L110" s="94" t="s">
        <v>23</v>
      </c>
      <c r="M110" s="94" t="s">
        <v>24</v>
      </c>
      <c r="N110" s="108"/>
      <c r="O110" s="94" t="s">
        <v>25</v>
      </c>
      <c r="P110" s="94" t="s">
        <v>26</v>
      </c>
      <c r="Q110" s="94" t="s">
        <v>27</v>
      </c>
    </row>
    <row r="111" spans="1:17" ht="38.25" customHeight="1" x14ac:dyDescent="0.2">
      <c r="A111" s="108"/>
      <c r="B111" s="94"/>
      <c r="C111" s="94"/>
      <c r="D111" s="94"/>
      <c r="E111" s="94"/>
      <c r="F111" s="3" t="s">
        <v>28</v>
      </c>
      <c r="G111" s="3" t="s">
        <v>29</v>
      </c>
      <c r="H111" s="3" t="s">
        <v>30</v>
      </c>
      <c r="I111" s="94"/>
      <c r="J111" s="94"/>
      <c r="K111" s="94"/>
      <c r="L111" s="94"/>
      <c r="M111" s="3" t="s">
        <v>349</v>
      </c>
      <c r="N111" s="3" t="s">
        <v>31</v>
      </c>
      <c r="O111" s="94"/>
      <c r="P111" s="94"/>
      <c r="Q111" s="94"/>
    </row>
    <row r="112" spans="1:17" ht="38.25" customHeight="1" x14ac:dyDescent="0.2">
      <c r="A112" s="8" t="s">
        <v>350</v>
      </c>
      <c r="B112" s="8" t="s">
        <v>44</v>
      </c>
      <c r="C112" s="9" t="s">
        <v>351</v>
      </c>
      <c r="D112" s="8" t="s">
        <v>352</v>
      </c>
      <c r="E112" s="8" t="s">
        <v>353</v>
      </c>
      <c r="F112" s="37">
        <v>19223.689999999999</v>
      </c>
      <c r="G112" s="25">
        <v>1</v>
      </c>
      <c r="H112" s="25">
        <v>0</v>
      </c>
      <c r="I112" s="11">
        <v>1</v>
      </c>
      <c r="J112" s="8" t="s">
        <v>66</v>
      </c>
      <c r="K112" s="8" t="s">
        <v>354</v>
      </c>
      <c r="L112" s="8" t="s">
        <v>99</v>
      </c>
      <c r="M112" s="8" t="s">
        <v>205</v>
      </c>
      <c r="N112" s="38">
        <v>43378</v>
      </c>
      <c r="O112" s="8" t="s">
        <v>573</v>
      </c>
      <c r="P112" s="8"/>
      <c r="Q112" s="8" t="s">
        <v>61</v>
      </c>
    </row>
    <row r="113" spans="1:17" ht="38.25" customHeight="1" x14ac:dyDescent="0.2">
      <c r="A113" s="8" t="s">
        <v>356</v>
      </c>
      <c r="B113" s="8" t="s">
        <v>44</v>
      </c>
      <c r="C113" s="9" t="s">
        <v>357</v>
      </c>
      <c r="D113" s="8" t="s">
        <v>352</v>
      </c>
      <c r="E113" s="8" t="s">
        <v>358</v>
      </c>
      <c r="F113" s="37">
        <v>31274.84</v>
      </c>
      <c r="G113" s="25">
        <v>1</v>
      </c>
      <c r="H113" s="25">
        <v>0</v>
      </c>
      <c r="I113" s="11">
        <v>1</v>
      </c>
      <c r="J113" s="8" t="s">
        <v>66</v>
      </c>
      <c r="K113" s="8" t="s">
        <v>359</v>
      </c>
      <c r="L113" s="8" t="s">
        <v>99</v>
      </c>
      <c r="M113" s="30" t="s">
        <v>205</v>
      </c>
      <c r="N113" s="38">
        <v>43378</v>
      </c>
      <c r="O113" s="8" t="s">
        <v>574</v>
      </c>
      <c r="P113" s="8"/>
      <c r="Q113" s="8" t="s">
        <v>61</v>
      </c>
    </row>
    <row r="114" spans="1:17" ht="38.25" customHeight="1" x14ac:dyDescent="0.2">
      <c r="A114" s="8" t="s">
        <v>360</v>
      </c>
      <c r="B114" s="8" t="s">
        <v>44</v>
      </c>
      <c r="C114" s="9" t="s">
        <v>361</v>
      </c>
      <c r="D114" s="8" t="s">
        <v>352</v>
      </c>
      <c r="E114" s="8" t="s">
        <v>362</v>
      </c>
      <c r="F114" s="37">
        <v>31274.84</v>
      </c>
      <c r="G114" s="25">
        <v>1</v>
      </c>
      <c r="H114" s="25">
        <v>0</v>
      </c>
      <c r="I114" s="11">
        <v>1</v>
      </c>
      <c r="J114" s="8" t="s">
        <v>66</v>
      </c>
      <c r="K114" s="8" t="s">
        <v>363</v>
      </c>
      <c r="L114" s="8" t="s">
        <v>99</v>
      </c>
      <c r="M114" s="8" t="s">
        <v>205</v>
      </c>
      <c r="N114" s="8" t="s">
        <v>355</v>
      </c>
      <c r="O114" s="8" t="s">
        <v>364</v>
      </c>
      <c r="P114" s="8"/>
      <c r="Q114" s="8" t="s">
        <v>61</v>
      </c>
    </row>
    <row r="115" spans="1:17" ht="38.25" customHeight="1" x14ac:dyDescent="0.2">
      <c r="A115" s="8" t="s">
        <v>365</v>
      </c>
      <c r="B115" s="8" t="s">
        <v>44</v>
      </c>
      <c r="C115" s="9" t="s">
        <v>366</v>
      </c>
      <c r="D115" s="8" t="s">
        <v>352</v>
      </c>
      <c r="E115" s="8"/>
      <c r="F115" s="61">
        <v>50000</v>
      </c>
      <c r="G115" s="25">
        <v>1</v>
      </c>
      <c r="H115" s="25">
        <v>0</v>
      </c>
      <c r="I115" s="11">
        <v>1</v>
      </c>
      <c r="J115" s="8" t="s">
        <v>164</v>
      </c>
      <c r="K115" s="8" t="s">
        <v>367</v>
      </c>
      <c r="L115" s="8" t="s">
        <v>99</v>
      </c>
      <c r="M115" s="38">
        <v>43800</v>
      </c>
      <c r="N115" s="38">
        <v>43863</v>
      </c>
      <c r="O115" s="8"/>
      <c r="P115" s="8"/>
      <c r="Q115" s="8" t="s">
        <v>101</v>
      </c>
    </row>
    <row r="116" spans="1:17" ht="38.25" customHeight="1" x14ac:dyDescent="0.2">
      <c r="A116" s="8" t="s">
        <v>371</v>
      </c>
      <c r="B116" s="8" t="s">
        <v>44</v>
      </c>
      <c r="C116" s="9" t="s">
        <v>372</v>
      </c>
      <c r="D116" s="8" t="s">
        <v>352</v>
      </c>
      <c r="E116" s="8" t="s">
        <v>373</v>
      </c>
      <c r="F116" s="61">
        <v>18000</v>
      </c>
      <c r="G116" s="25">
        <v>1</v>
      </c>
      <c r="H116" s="25">
        <v>0</v>
      </c>
      <c r="I116" s="11">
        <v>1</v>
      </c>
      <c r="J116" s="8" t="s">
        <v>317</v>
      </c>
      <c r="K116" s="8" t="s">
        <v>318</v>
      </c>
      <c r="L116" s="8" t="s">
        <v>99</v>
      </c>
      <c r="M116" s="8" t="s">
        <v>205</v>
      </c>
      <c r="N116" s="8" t="s">
        <v>374</v>
      </c>
      <c r="O116" s="8" t="s">
        <v>546</v>
      </c>
      <c r="P116" s="8"/>
      <c r="Q116" s="8" t="s">
        <v>61</v>
      </c>
    </row>
    <row r="117" spans="1:17" ht="38.25" customHeight="1" x14ac:dyDescent="0.2">
      <c r="A117" s="8" t="s">
        <v>378</v>
      </c>
      <c r="B117" s="8" t="s">
        <v>44</v>
      </c>
      <c r="C117" s="9" t="s">
        <v>547</v>
      </c>
      <c r="D117" s="8" t="s">
        <v>352</v>
      </c>
      <c r="E117" s="8"/>
      <c r="F117" s="61">
        <f>339340-200000</f>
        <v>139340</v>
      </c>
      <c r="G117" s="25">
        <v>1</v>
      </c>
      <c r="H117" s="25">
        <v>0</v>
      </c>
      <c r="I117" s="11">
        <v>1</v>
      </c>
      <c r="J117" s="8" t="s">
        <v>144</v>
      </c>
      <c r="K117" s="8" t="s">
        <v>379</v>
      </c>
      <c r="L117" s="8" t="s">
        <v>99</v>
      </c>
      <c r="M117" s="38">
        <v>43800</v>
      </c>
      <c r="N117" s="38">
        <v>43863</v>
      </c>
      <c r="O117" s="8"/>
      <c r="P117" s="8"/>
      <c r="Q117" s="8" t="s">
        <v>101</v>
      </c>
    </row>
    <row r="118" spans="1:17" ht="57.75" customHeight="1" x14ac:dyDescent="0.2">
      <c r="A118" s="8" t="s">
        <v>380</v>
      </c>
      <c r="B118" s="8" t="s">
        <v>44</v>
      </c>
      <c r="C118" s="9" t="s">
        <v>609</v>
      </c>
      <c r="D118" s="8" t="s">
        <v>352</v>
      </c>
      <c r="E118" s="8"/>
      <c r="F118" s="21">
        <v>28645.77</v>
      </c>
      <c r="G118" s="25">
        <v>1</v>
      </c>
      <c r="H118" s="25">
        <v>0</v>
      </c>
      <c r="I118" s="11">
        <v>1</v>
      </c>
      <c r="J118" s="8" t="s">
        <v>144</v>
      </c>
      <c r="K118" s="8" t="s">
        <v>340</v>
      </c>
      <c r="L118" s="8" t="s">
        <v>99</v>
      </c>
      <c r="M118" s="8" t="s">
        <v>381</v>
      </c>
      <c r="N118" s="8" t="s">
        <v>382</v>
      </c>
      <c r="O118" s="8" t="s">
        <v>383</v>
      </c>
      <c r="P118" s="8"/>
      <c r="Q118" s="8" t="s">
        <v>41</v>
      </c>
    </row>
    <row r="119" spans="1:17" ht="57.75" customHeight="1" x14ac:dyDescent="0.2">
      <c r="A119" s="8" t="s">
        <v>384</v>
      </c>
      <c r="B119" s="8" t="s">
        <v>44</v>
      </c>
      <c r="C119" s="9" t="s">
        <v>610</v>
      </c>
      <c r="D119" s="8" t="s">
        <v>352</v>
      </c>
      <c r="E119" s="8"/>
      <c r="F119" s="21">
        <v>37092.730000000003</v>
      </c>
      <c r="G119" s="25">
        <v>1</v>
      </c>
      <c r="H119" s="25">
        <v>0</v>
      </c>
      <c r="I119" s="11">
        <v>1</v>
      </c>
      <c r="J119" s="8" t="s">
        <v>144</v>
      </c>
      <c r="K119" s="8" t="s">
        <v>340</v>
      </c>
      <c r="L119" s="8" t="s">
        <v>99</v>
      </c>
      <c r="M119" s="8" t="s">
        <v>200</v>
      </c>
      <c r="N119" s="8" t="s">
        <v>200</v>
      </c>
      <c r="O119" s="8" t="s">
        <v>385</v>
      </c>
      <c r="P119" s="8"/>
      <c r="Q119" s="8" t="s">
        <v>41</v>
      </c>
    </row>
    <row r="120" spans="1:17" ht="51" customHeight="1" x14ac:dyDescent="0.2">
      <c r="A120" s="8" t="s">
        <v>386</v>
      </c>
      <c r="B120" s="8" t="s">
        <v>44</v>
      </c>
      <c r="C120" s="9" t="s">
        <v>387</v>
      </c>
      <c r="D120" s="8" t="s">
        <v>352</v>
      </c>
      <c r="E120" s="8"/>
      <c r="F120" s="21">
        <v>43143.35</v>
      </c>
      <c r="G120" s="25">
        <v>1</v>
      </c>
      <c r="H120" s="25">
        <v>0</v>
      </c>
      <c r="I120" s="11">
        <v>1</v>
      </c>
      <c r="J120" s="8" t="s">
        <v>144</v>
      </c>
      <c r="K120" s="8" t="s">
        <v>340</v>
      </c>
      <c r="L120" s="8" t="s">
        <v>99</v>
      </c>
      <c r="M120" s="8" t="s">
        <v>388</v>
      </c>
      <c r="N120" s="8" t="s">
        <v>388</v>
      </c>
      <c r="O120" s="8" t="s">
        <v>389</v>
      </c>
      <c r="P120" s="8"/>
      <c r="Q120" s="8" t="s">
        <v>41</v>
      </c>
    </row>
    <row r="121" spans="1:17" ht="61.5" customHeight="1" x14ac:dyDescent="0.2">
      <c r="A121" s="8" t="s">
        <v>390</v>
      </c>
      <c r="B121" s="8" t="s">
        <v>44</v>
      </c>
      <c r="C121" s="9" t="s">
        <v>611</v>
      </c>
      <c r="D121" s="8" t="s">
        <v>352</v>
      </c>
      <c r="E121" s="8"/>
      <c r="F121" s="21">
        <v>37092.730000000003</v>
      </c>
      <c r="G121" s="25">
        <v>1</v>
      </c>
      <c r="H121" s="25">
        <v>0</v>
      </c>
      <c r="I121" s="11">
        <v>1</v>
      </c>
      <c r="J121" s="8" t="s">
        <v>144</v>
      </c>
      <c r="K121" s="8" t="s">
        <v>340</v>
      </c>
      <c r="L121" s="8" t="s">
        <v>99</v>
      </c>
      <c r="M121" s="8" t="s">
        <v>381</v>
      </c>
      <c r="N121" s="8" t="s">
        <v>382</v>
      </c>
      <c r="O121" s="8" t="s">
        <v>391</v>
      </c>
      <c r="P121" s="8"/>
      <c r="Q121" s="8" t="s">
        <v>41</v>
      </c>
    </row>
    <row r="122" spans="1:17" ht="38.25" customHeight="1" x14ac:dyDescent="0.2">
      <c r="A122" s="8" t="s">
        <v>392</v>
      </c>
      <c r="B122" s="8" t="s">
        <v>44</v>
      </c>
      <c r="C122" s="9" t="s">
        <v>393</v>
      </c>
      <c r="D122" s="8" t="s">
        <v>352</v>
      </c>
      <c r="E122" s="8" t="s">
        <v>394</v>
      </c>
      <c r="F122" s="21">
        <v>87219.41</v>
      </c>
      <c r="G122" s="25">
        <v>1</v>
      </c>
      <c r="H122" s="25">
        <v>0</v>
      </c>
      <c r="I122" s="11">
        <v>1</v>
      </c>
      <c r="J122" s="8" t="s">
        <v>144</v>
      </c>
      <c r="K122" s="8" t="s">
        <v>340</v>
      </c>
      <c r="L122" s="8" t="s">
        <v>99</v>
      </c>
      <c r="M122" s="8" t="s">
        <v>395</v>
      </c>
      <c r="N122" s="8" t="s">
        <v>396</v>
      </c>
      <c r="O122" s="8" t="s">
        <v>397</v>
      </c>
      <c r="P122" s="8"/>
      <c r="Q122" s="8" t="s">
        <v>61</v>
      </c>
    </row>
    <row r="123" spans="1:17" ht="38.25" customHeight="1" x14ac:dyDescent="0.2">
      <c r="A123" s="8" t="s">
        <v>398</v>
      </c>
      <c r="B123" s="8" t="s">
        <v>44</v>
      </c>
      <c r="C123" s="9" t="s">
        <v>399</v>
      </c>
      <c r="D123" s="8" t="s">
        <v>352</v>
      </c>
      <c r="E123" s="8"/>
      <c r="F123" s="21">
        <v>72627.19</v>
      </c>
      <c r="G123" s="25">
        <v>1</v>
      </c>
      <c r="H123" s="25">
        <v>0</v>
      </c>
      <c r="I123" s="11">
        <v>1</v>
      </c>
      <c r="J123" s="8" t="s">
        <v>144</v>
      </c>
      <c r="K123" s="8" t="s">
        <v>340</v>
      </c>
      <c r="L123" s="8" t="s">
        <v>99</v>
      </c>
      <c r="M123" s="8" t="s">
        <v>395</v>
      </c>
      <c r="N123" s="8" t="s">
        <v>400</v>
      </c>
      <c r="O123" s="8" t="s">
        <v>401</v>
      </c>
      <c r="P123" s="8"/>
      <c r="Q123" s="8" t="s">
        <v>61</v>
      </c>
    </row>
    <row r="124" spans="1:17" ht="38.25" customHeight="1" x14ac:dyDescent="0.2">
      <c r="A124" s="8" t="s">
        <v>402</v>
      </c>
      <c r="B124" s="8" t="s">
        <v>44</v>
      </c>
      <c r="C124" s="9" t="s">
        <v>403</v>
      </c>
      <c r="D124" s="8" t="s">
        <v>352</v>
      </c>
      <c r="E124" s="8"/>
      <c r="F124" s="10">
        <v>147460.49</v>
      </c>
      <c r="G124" s="25">
        <v>1</v>
      </c>
      <c r="H124" s="25">
        <v>0</v>
      </c>
      <c r="I124" s="11">
        <v>1</v>
      </c>
      <c r="J124" s="8" t="s">
        <v>144</v>
      </c>
      <c r="K124" s="8" t="s">
        <v>340</v>
      </c>
      <c r="L124" s="8" t="s">
        <v>99</v>
      </c>
      <c r="M124" s="8" t="s">
        <v>395</v>
      </c>
      <c r="N124" s="8" t="s">
        <v>404</v>
      </c>
      <c r="O124" s="8" t="s">
        <v>405</v>
      </c>
      <c r="P124" s="8"/>
      <c r="Q124" s="8" t="s">
        <v>61</v>
      </c>
    </row>
    <row r="125" spans="1:17" ht="38.25" customHeight="1" x14ac:dyDescent="0.2">
      <c r="A125" s="8" t="s">
        <v>406</v>
      </c>
      <c r="B125" s="8" t="s">
        <v>44</v>
      </c>
      <c r="C125" s="9" t="s">
        <v>407</v>
      </c>
      <c r="D125" s="8" t="s">
        <v>352</v>
      </c>
      <c r="E125" s="8" t="s">
        <v>408</v>
      </c>
      <c r="F125" s="10">
        <v>116146.57</v>
      </c>
      <c r="G125" s="25">
        <v>1</v>
      </c>
      <c r="H125" s="25">
        <v>0</v>
      </c>
      <c r="I125" s="11">
        <v>1</v>
      </c>
      <c r="J125" s="8" t="s">
        <v>144</v>
      </c>
      <c r="K125" s="8" t="s">
        <v>340</v>
      </c>
      <c r="L125" s="8" t="s">
        <v>99</v>
      </c>
      <c r="M125" s="8" t="s">
        <v>395</v>
      </c>
      <c r="N125" s="8" t="s">
        <v>404</v>
      </c>
      <c r="O125" s="8" t="s">
        <v>409</v>
      </c>
      <c r="P125" s="8"/>
      <c r="Q125" s="8" t="s">
        <v>61</v>
      </c>
    </row>
    <row r="126" spans="1:17" ht="38.25" customHeight="1" x14ac:dyDescent="0.2">
      <c r="A126" s="8" t="s">
        <v>410</v>
      </c>
      <c r="B126" s="8" t="s">
        <v>44</v>
      </c>
      <c r="C126" s="9" t="s">
        <v>411</v>
      </c>
      <c r="D126" s="8" t="s">
        <v>352</v>
      </c>
      <c r="E126" s="8"/>
      <c r="F126" s="10">
        <v>155069.76000000001</v>
      </c>
      <c r="G126" s="25">
        <v>1</v>
      </c>
      <c r="H126" s="25">
        <v>0</v>
      </c>
      <c r="I126" s="11">
        <v>1</v>
      </c>
      <c r="J126" s="8" t="s">
        <v>144</v>
      </c>
      <c r="K126" s="8" t="s">
        <v>340</v>
      </c>
      <c r="L126" s="8" t="s">
        <v>99</v>
      </c>
      <c r="M126" s="8" t="s">
        <v>395</v>
      </c>
      <c r="N126" s="8" t="s">
        <v>412</v>
      </c>
      <c r="O126" s="8" t="s">
        <v>413</v>
      </c>
      <c r="P126" s="8"/>
      <c r="Q126" s="8" t="s">
        <v>61</v>
      </c>
    </row>
    <row r="127" spans="1:17" ht="38.25" customHeight="1" x14ac:dyDescent="0.2">
      <c r="A127" s="8" t="s">
        <v>414</v>
      </c>
      <c r="B127" s="8" t="s">
        <v>44</v>
      </c>
      <c r="C127" s="9" t="s">
        <v>415</v>
      </c>
      <c r="D127" s="8" t="s">
        <v>352</v>
      </c>
      <c r="E127" s="8" t="s">
        <v>416</v>
      </c>
      <c r="F127" s="10">
        <v>136228.5</v>
      </c>
      <c r="G127" s="25">
        <v>1</v>
      </c>
      <c r="H127" s="25">
        <v>0</v>
      </c>
      <c r="I127" s="11">
        <v>1</v>
      </c>
      <c r="J127" s="8" t="s">
        <v>144</v>
      </c>
      <c r="K127" s="8" t="s">
        <v>340</v>
      </c>
      <c r="L127" s="8" t="s">
        <v>99</v>
      </c>
      <c r="M127" s="8" t="s">
        <v>395</v>
      </c>
      <c r="N127" s="8" t="s">
        <v>417</v>
      </c>
      <c r="O127" s="8" t="s">
        <v>418</v>
      </c>
      <c r="P127" s="8"/>
      <c r="Q127" s="8" t="s">
        <v>61</v>
      </c>
    </row>
    <row r="128" spans="1:17" ht="38.25" customHeight="1" x14ac:dyDescent="0.2">
      <c r="A128" s="8" t="s">
        <v>419</v>
      </c>
      <c r="B128" s="8" t="s">
        <v>44</v>
      </c>
      <c r="C128" s="9" t="s">
        <v>420</v>
      </c>
      <c r="D128" s="8" t="s">
        <v>352</v>
      </c>
      <c r="E128" s="8" t="s">
        <v>421</v>
      </c>
      <c r="F128" s="10">
        <v>136090.56</v>
      </c>
      <c r="G128" s="25">
        <v>1</v>
      </c>
      <c r="H128" s="25">
        <v>0</v>
      </c>
      <c r="I128" s="11">
        <v>1</v>
      </c>
      <c r="J128" s="8" t="s">
        <v>144</v>
      </c>
      <c r="K128" s="8" t="s">
        <v>340</v>
      </c>
      <c r="L128" s="8" t="s">
        <v>99</v>
      </c>
      <c r="M128" s="8" t="s">
        <v>395</v>
      </c>
      <c r="N128" s="8" t="s">
        <v>422</v>
      </c>
      <c r="O128" s="8" t="s">
        <v>423</v>
      </c>
      <c r="P128" s="8"/>
      <c r="Q128" s="8" t="s">
        <v>61</v>
      </c>
    </row>
    <row r="129" spans="1:19" ht="38.25" customHeight="1" x14ac:dyDescent="0.2">
      <c r="A129" s="8" t="s">
        <v>424</v>
      </c>
      <c r="B129" s="8" t="s">
        <v>44</v>
      </c>
      <c r="C129" s="9" t="s">
        <v>425</v>
      </c>
      <c r="D129" s="8" t="s">
        <v>352</v>
      </c>
      <c r="E129" s="8"/>
      <c r="F129" s="21">
        <v>84129.15</v>
      </c>
      <c r="G129" s="25">
        <v>1</v>
      </c>
      <c r="H129" s="25">
        <v>0</v>
      </c>
      <c r="I129" s="11">
        <v>1</v>
      </c>
      <c r="J129" s="8" t="s">
        <v>144</v>
      </c>
      <c r="K129" s="8" t="s">
        <v>340</v>
      </c>
      <c r="L129" s="8" t="s">
        <v>99</v>
      </c>
      <c r="M129" s="8" t="s">
        <v>395</v>
      </c>
      <c r="N129" s="8" t="s">
        <v>412</v>
      </c>
      <c r="O129" s="8" t="s">
        <v>426</v>
      </c>
      <c r="P129" s="8"/>
      <c r="Q129" s="8" t="s">
        <v>61</v>
      </c>
    </row>
    <row r="130" spans="1:19" ht="38.25" customHeight="1" x14ac:dyDescent="0.2">
      <c r="A130" s="8" t="s">
        <v>427</v>
      </c>
      <c r="B130" s="8" t="s">
        <v>44</v>
      </c>
      <c r="C130" s="9" t="s">
        <v>428</v>
      </c>
      <c r="D130" s="8" t="s">
        <v>352</v>
      </c>
      <c r="E130" s="8" t="s">
        <v>429</v>
      </c>
      <c r="F130" s="21">
        <v>76426.320000000007</v>
      </c>
      <c r="G130" s="25">
        <v>1</v>
      </c>
      <c r="H130" s="25">
        <v>0</v>
      </c>
      <c r="I130" s="11">
        <v>1</v>
      </c>
      <c r="J130" s="8" t="s">
        <v>144</v>
      </c>
      <c r="K130" s="8" t="s">
        <v>340</v>
      </c>
      <c r="L130" s="8" t="s">
        <v>99</v>
      </c>
      <c r="M130" s="8" t="s">
        <v>430</v>
      </c>
      <c r="N130" s="8" t="s">
        <v>431</v>
      </c>
      <c r="O130" s="8" t="s">
        <v>432</v>
      </c>
      <c r="P130" s="8"/>
      <c r="Q130" s="8" t="s">
        <v>61</v>
      </c>
    </row>
    <row r="131" spans="1:19" ht="38.25" customHeight="1" x14ac:dyDescent="0.2">
      <c r="A131" s="8" t="s">
        <v>433</v>
      </c>
      <c r="B131" s="8" t="s">
        <v>44</v>
      </c>
      <c r="C131" s="9" t="s">
        <v>434</v>
      </c>
      <c r="D131" s="8" t="s">
        <v>352</v>
      </c>
      <c r="E131" s="8"/>
      <c r="F131" s="10">
        <v>137335.17000000001</v>
      </c>
      <c r="G131" s="25">
        <v>1</v>
      </c>
      <c r="H131" s="25">
        <v>0</v>
      </c>
      <c r="I131" s="11">
        <v>1</v>
      </c>
      <c r="J131" s="8" t="s">
        <v>144</v>
      </c>
      <c r="K131" s="8" t="s">
        <v>340</v>
      </c>
      <c r="L131" s="8" t="s">
        <v>99</v>
      </c>
      <c r="M131" s="8" t="s">
        <v>435</v>
      </c>
      <c r="N131" s="38">
        <v>43800</v>
      </c>
      <c r="O131" s="8"/>
      <c r="P131" s="8"/>
      <c r="Q131" s="8" t="s">
        <v>52</v>
      </c>
    </row>
    <row r="132" spans="1:19" ht="38.25" customHeight="1" x14ac:dyDescent="0.2">
      <c r="A132" s="8" t="s">
        <v>436</v>
      </c>
      <c r="B132" s="8" t="s">
        <v>44</v>
      </c>
      <c r="C132" s="9" t="s">
        <v>437</v>
      </c>
      <c r="D132" s="8" t="s">
        <v>352</v>
      </c>
      <c r="E132" s="8" t="s">
        <v>438</v>
      </c>
      <c r="F132" s="54">
        <v>47085.71</v>
      </c>
      <c r="G132" s="25">
        <v>1</v>
      </c>
      <c r="H132" s="25">
        <v>0</v>
      </c>
      <c r="I132" s="11">
        <v>1</v>
      </c>
      <c r="J132" s="8" t="s">
        <v>73</v>
      </c>
      <c r="K132" s="8" t="s">
        <v>537</v>
      </c>
      <c r="L132" s="8" t="s">
        <v>99</v>
      </c>
      <c r="M132" s="8" t="s">
        <v>439</v>
      </c>
      <c r="N132" s="8" t="s">
        <v>211</v>
      </c>
      <c r="O132" s="8" t="s">
        <v>440</v>
      </c>
      <c r="P132" s="8"/>
      <c r="Q132" s="8" t="s">
        <v>61</v>
      </c>
    </row>
    <row r="133" spans="1:19" ht="38.25" customHeight="1" x14ac:dyDescent="0.2">
      <c r="A133" s="8" t="s">
        <v>441</v>
      </c>
      <c r="B133" s="8" t="s">
        <v>44</v>
      </c>
      <c r="C133" s="9" t="s">
        <v>442</v>
      </c>
      <c r="D133" s="8" t="s">
        <v>443</v>
      </c>
      <c r="E133" s="8"/>
      <c r="F133" s="10">
        <v>108999.92</v>
      </c>
      <c r="G133" s="25">
        <v>1</v>
      </c>
      <c r="H133" s="25">
        <v>0</v>
      </c>
      <c r="I133" s="11">
        <v>1</v>
      </c>
      <c r="J133" s="8" t="s">
        <v>144</v>
      </c>
      <c r="K133" s="8" t="s">
        <v>340</v>
      </c>
      <c r="L133" s="8" t="s">
        <v>99</v>
      </c>
      <c r="M133" s="8" t="s">
        <v>528</v>
      </c>
      <c r="N133" s="8" t="s">
        <v>444</v>
      </c>
      <c r="O133" s="8" t="s">
        <v>445</v>
      </c>
      <c r="P133" s="8"/>
      <c r="Q133" s="8" t="s">
        <v>61</v>
      </c>
    </row>
    <row r="134" spans="1:19" ht="38.25" customHeight="1" x14ac:dyDescent="0.2">
      <c r="A134" s="8" t="s">
        <v>446</v>
      </c>
      <c r="B134" s="8" t="s">
        <v>44</v>
      </c>
      <c r="C134" s="9" t="s">
        <v>447</v>
      </c>
      <c r="D134" s="8" t="s">
        <v>443</v>
      </c>
      <c r="E134" s="8"/>
      <c r="F134" s="10">
        <v>146076.72</v>
      </c>
      <c r="G134" s="25">
        <v>1</v>
      </c>
      <c r="H134" s="25">
        <v>0</v>
      </c>
      <c r="I134" s="11">
        <v>1</v>
      </c>
      <c r="J134" s="8" t="s">
        <v>144</v>
      </c>
      <c r="K134" s="8" t="s">
        <v>340</v>
      </c>
      <c r="L134" s="8" t="s">
        <v>99</v>
      </c>
      <c r="M134" s="8" t="s">
        <v>528</v>
      </c>
      <c r="N134" s="8" t="s">
        <v>448</v>
      </c>
      <c r="O134" s="8" t="s">
        <v>552</v>
      </c>
      <c r="P134" s="8"/>
      <c r="Q134" s="8" t="s">
        <v>61</v>
      </c>
    </row>
    <row r="135" spans="1:19" ht="38.25" customHeight="1" x14ac:dyDescent="0.2">
      <c r="A135" s="8" t="s">
        <v>449</v>
      </c>
      <c r="B135" s="8" t="s">
        <v>44</v>
      </c>
      <c r="C135" s="9" t="s">
        <v>450</v>
      </c>
      <c r="D135" s="8" t="s">
        <v>443</v>
      </c>
      <c r="E135" s="8"/>
      <c r="F135" s="22">
        <v>151387.48000000001</v>
      </c>
      <c r="G135" s="25">
        <v>1</v>
      </c>
      <c r="H135" s="25">
        <v>0</v>
      </c>
      <c r="I135" s="11">
        <v>1</v>
      </c>
      <c r="J135" s="8" t="s">
        <v>144</v>
      </c>
      <c r="K135" s="8" t="s">
        <v>340</v>
      </c>
      <c r="L135" s="8" t="s">
        <v>99</v>
      </c>
      <c r="M135" s="8" t="s">
        <v>528</v>
      </c>
      <c r="N135" s="8" t="s">
        <v>444</v>
      </c>
      <c r="O135" s="8" t="s">
        <v>451</v>
      </c>
      <c r="P135" s="8"/>
      <c r="Q135" s="8" t="s">
        <v>61</v>
      </c>
    </row>
    <row r="136" spans="1:19" ht="38.25" customHeight="1" x14ac:dyDescent="0.2">
      <c r="A136" s="8" t="s">
        <v>452</v>
      </c>
      <c r="B136" s="8" t="s">
        <v>44</v>
      </c>
      <c r="C136" s="9" t="s">
        <v>453</v>
      </c>
      <c r="D136" s="8" t="s">
        <v>443</v>
      </c>
      <c r="E136" s="8"/>
      <c r="F136" s="10">
        <v>120195.49</v>
      </c>
      <c r="G136" s="25">
        <v>1</v>
      </c>
      <c r="H136" s="25">
        <v>0</v>
      </c>
      <c r="I136" s="11">
        <v>1</v>
      </c>
      <c r="J136" s="8" t="s">
        <v>144</v>
      </c>
      <c r="K136" s="8" t="s">
        <v>340</v>
      </c>
      <c r="L136" s="8" t="s">
        <v>99</v>
      </c>
      <c r="M136" s="8" t="s">
        <v>528</v>
      </c>
      <c r="N136" s="8" t="s">
        <v>444</v>
      </c>
      <c r="O136" s="8" t="s">
        <v>553</v>
      </c>
      <c r="P136" s="8"/>
      <c r="Q136" s="8" t="s">
        <v>61</v>
      </c>
    </row>
    <row r="137" spans="1:19" ht="38.25" customHeight="1" x14ac:dyDescent="0.2">
      <c r="A137" s="8" t="s">
        <v>454</v>
      </c>
      <c r="B137" s="8" t="s">
        <v>44</v>
      </c>
      <c r="C137" s="9" t="s">
        <v>455</v>
      </c>
      <c r="D137" s="8" t="s">
        <v>443</v>
      </c>
      <c r="E137" s="8" t="s">
        <v>456</v>
      </c>
      <c r="F137" s="10">
        <v>118710.7</v>
      </c>
      <c r="G137" s="25">
        <v>1</v>
      </c>
      <c r="H137" s="25">
        <v>0</v>
      </c>
      <c r="I137" s="11">
        <v>1</v>
      </c>
      <c r="J137" s="8" t="s">
        <v>144</v>
      </c>
      <c r="K137" s="8" t="s">
        <v>340</v>
      </c>
      <c r="L137" s="8" t="s">
        <v>99</v>
      </c>
      <c r="M137" s="8" t="s">
        <v>457</v>
      </c>
      <c r="N137" s="8" t="s">
        <v>458</v>
      </c>
      <c r="O137" s="8" t="s">
        <v>459</v>
      </c>
      <c r="P137" s="8"/>
      <c r="Q137" s="8" t="s">
        <v>61</v>
      </c>
    </row>
    <row r="138" spans="1:19" ht="38.25" customHeight="1" x14ac:dyDescent="0.2">
      <c r="A138" s="8" t="s">
        <v>460</v>
      </c>
      <c r="B138" s="8" t="s">
        <v>44</v>
      </c>
      <c r="C138" s="9" t="s">
        <v>461</v>
      </c>
      <c r="D138" s="8" t="s">
        <v>352</v>
      </c>
      <c r="E138" s="8" t="s">
        <v>462</v>
      </c>
      <c r="F138" s="54">
        <v>95000</v>
      </c>
      <c r="G138" s="25">
        <v>1</v>
      </c>
      <c r="H138" s="25">
        <v>0</v>
      </c>
      <c r="I138" s="11">
        <v>1</v>
      </c>
      <c r="J138" s="8" t="s">
        <v>73</v>
      </c>
      <c r="K138" s="8" t="s">
        <v>537</v>
      </c>
      <c r="L138" s="8" t="s">
        <v>99</v>
      </c>
      <c r="M138" s="8" t="s">
        <v>439</v>
      </c>
      <c r="N138" s="38">
        <v>43800</v>
      </c>
      <c r="O138" s="8"/>
      <c r="P138" s="8"/>
      <c r="Q138" s="8" t="s">
        <v>52</v>
      </c>
    </row>
    <row r="139" spans="1:19" s="46" customFormat="1" ht="38.25" customHeight="1" x14ac:dyDescent="0.2">
      <c r="A139" s="8" t="s">
        <v>549</v>
      </c>
      <c r="B139" s="53" t="s">
        <v>44</v>
      </c>
      <c r="C139" s="9" t="s">
        <v>619</v>
      </c>
      <c r="D139" s="53" t="s">
        <v>443</v>
      </c>
      <c r="E139" s="8"/>
      <c r="F139" s="22">
        <v>16000</v>
      </c>
      <c r="G139" s="25">
        <v>1</v>
      </c>
      <c r="H139" s="25">
        <v>0</v>
      </c>
      <c r="I139" s="11">
        <v>1</v>
      </c>
      <c r="J139" s="8" t="s">
        <v>37</v>
      </c>
      <c r="K139" s="8" t="s">
        <v>48</v>
      </c>
      <c r="L139" s="81" t="s">
        <v>538</v>
      </c>
      <c r="M139" s="38">
        <v>43831</v>
      </c>
      <c r="N139" s="38">
        <v>43832</v>
      </c>
      <c r="O139" s="8" t="s">
        <v>548</v>
      </c>
      <c r="P139" s="8"/>
      <c r="Q139" s="8" t="s">
        <v>101</v>
      </c>
      <c r="R139" s="1"/>
      <c r="S139" s="1"/>
    </row>
    <row r="140" spans="1:19" s="46" customFormat="1" ht="38.25" customHeight="1" x14ac:dyDescent="0.2">
      <c r="A140" s="8" t="s">
        <v>550</v>
      </c>
      <c r="B140" s="53" t="s">
        <v>44</v>
      </c>
      <c r="C140" s="9" t="s">
        <v>620</v>
      </c>
      <c r="D140" s="8" t="s">
        <v>443</v>
      </c>
      <c r="E140" s="8"/>
      <c r="F140" s="22">
        <v>35000</v>
      </c>
      <c r="G140" s="25">
        <v>1</v>
      </c>
      <c r="H140" s="25">
        <v>0</v>
      </c>
      <c r="I140" s="11">
        <v>1</v>
      </c>
      <c r="J140" s="60" t="s">
        <v>37</v>
      </c>
      <c r="K140" s="60" t="s">
        <v>48</v>
      </c>
      <c r="L140" s="8" t="s">
        <v>538</v>
      </c>
      <c r="M140" s="38">
        <v>43831</v>
      </c>
      <c r="N140" s="38">
        <v>43832</v>
      </c>
      <c r="O140" s="8" t="s">
        <v>548</v>
      </c>
      <c r="P140" s="8"/>
      <c r="Q140" s="8" t="s">
        <v>101</v>
      </c>
      <c r="R140" s="1"/>
      <c r="S140" s="1"/>
    </row>
    <row r="141" spans="1:19" s="46" customFormat="1" ht="38.25" customHeight="1" x14ac:dyDescent="0.2">
      <c r="A141" s="53" t="s">
        <v>551</v>
      </c>
      <c r="B141" s="53" t="s">
        <v>44</v>
      </c>
      <c r="C141" s="9" t="s">
        <v>372</v>
      </c>
      <c r="D141" s="8" t="s">
        <v>352</v>
      </c>
      <c r="E141" s="8" t="s">
        <v>373</v>
      </c>
      <c r="F141" s="21">
        <v>15000</v>
      </c>
      <c r="G141" s="25">
        <v>1</v>
      </c>
      <c r="H141" s="25">
        <v>0</v>
      </c>
      <c r="I141" s="11">
        <v>1</v>
      </c>
      <c r="J141" s="8" t="s">
        <v>317</v>
      </c>
      <c r="K141" s="8" t="s">
        <v>318</v>
      </c>
      <c r="L141" s="8" t="s">
        <v>99</v>
      </c>
      <c r="M141" s="38">
        <v>43891</v>
      </c>
      <c r="N141" s="38">
        <v>43922</v>
      </c>
      <c r="O141" s="8" t="s">
        <v>545</v>
      </c>
      <c r="P141" s="8"/>
      <c r="Q141" s="8" t="s">
        <v>101</v>
      </c>
      <c r="R141" s="1"/>
      <c r="S141" s="1"/>
    </row>
    <row r="142" spans="1:19" s="46" customFormat="1" ht="38.25" customHeight="1" x14ac:dyDescent="0.2">
      <c r="A142" s="82" t="s">
        <v>621</v>
      </c>
      <c r="B142" s="82" t="s">
        <v>44</v>
      </c>
      <c r="C142" s="85" t="s">
        <v>622</v>
      </c>
      <c r="D142" s="82" t="s">
        <v>352</v>
      </c>
      <c r="E142" s="82" t="s">
        <v>623</v>
      </c>
      <c r="F142" s="21">
        <v>24213.73</v>
      </c>
      <c r="G142" s="25">
        <v>1</v>
      </c>
      <c r="H142" s="25">
        <v>0</v>
      </c>
      <c r="I142" s="83">
        <v>1</v>
      </c>
      <c r="J142" s="82" t="s">
        <v>66</v>
      </c>
      <c r="K142" s="82" t="s">
        <v>354</v>
      </c>
      <c r="L142" s="82" t="s">
        <v>99</v>
      </c>
      <c r="M142" s="82" t="s">
        <v>205</v>
      </c>
      <c r="N142" s="84">
        <v>43835</v>
      </c>
      <c r="O142" s="82"/>
      <c r="P142" s="82"/>
      <c r="Q142" s="82" t="s">
        <v>52</v>
      </c>
      <c r="R142" s="1"/>
      <c r="S142" s="1"/>
    </row>
    <row r="143" spans="1:19" ht="57" customHeight="1" x14ac:dyDescent="0.2">
      <c r="A143" s="17" t="s">
        <v>375</v>
      </c>
      <c r="B143" s="17" t="s">
        <v>44</v>
      </c>
      <c r="C143" s="18" t="s">
        <v>376</v>
      </c>
      <c r="D143" s="17" t="s">
        <v>352</v>
      </c>
      <c r="E143" s="17"/>
      <c r="F143" s="17"/>
      <c r="G143" s="26"/>
      <c r="H143" s="26"/>
      <c r="I143" s="19"/>
      <c r="J143" s="17" t="s">
        <v>190</v>
      </c>
      <c r="K143" s="17" t="s">
        <v>377</v>
      </c>
      <c r="L143" s="17" t="s">
        <v>99</v>
      </c>
      <c r="M143" s="17"/>
      <c r="N143" s="17"/>
      <c r="O143" s="17"/>
      <c r="P143" s="17"/>
      <c r="Q143" s="17" t="s">
        <v>57</v>
      </c>
    </row>
    <row r="144" spans="1:19" ht="38.25" customHeight="1" x14ac:dyDescent="0.2">
      <c r="A144" s="17" t="s">
        <v>368</v>
      </c>
      <c r="B144" s="17" t="s">
        <v>44</v>
      </c>
      <c r="C144" s="18" t="s">
        <v>369</v>
      </c>
      <c r="D144" s="17" t="s">
        <v>352</v>
      </c>
      <c r="E144" s="17"/>
      <c r="F144" s="17"/>
      <c r="G144" s="26"/>
      <c r="H144" s="26"/>
      <c r="I144" s="19"/>
      <c r="J144" s="17" t="s">
        <v>174</v>
      </c>
      <c r="K144" s="17" t="s">
        <v>370</v>
      </c>
      <c r="L144" s="17" t="s">
        <v>99</v>
      </c>
      <c r="M144" s="17"/>
      <c r="N144" s="17"/>
      <c r="O144" s="17"/>
      <c r="P144" s="17"/>
      <c r="Q144" s="17" t="s">
        <v>57</v>
      </c>
    </row>
    <row r="145" spans="1:17" ht="12.75" x14ac:dyDescent="0.2">
      <c r="A145" s="4"/>
      <c r="B145" s="4"/>
      <c r="C145" s="4"/>
      <c r="D145" s="4"/>
      <c r="E145" s="7" t="s">
        <v>106</v>
      </c>
      <c r="F145" s="15">
        <f>SUM(F112:F144)</f>
        <v>2461490.8200000003</v>
      </c>
      <c r="G145" s="5"/>
      <c r="H145" s="5"/>
      <c r="I145" s="4"/>
      <c r="J145" s="4"/>
      <c r="K145" s="4"/>
      <c r="L145" s="4"/>
      <c r="M145" s="4"/>
      <c r="N145" s="4"/>
      <c r="O145" s="4"/>
      <c r="P145" s="4"/>
      <c r="Q145" s="4"/>
    </row>
    <row r="146" spans="1:17" ht="12.75" x14ac:dyDescent="0.2">
      <c r="A146" s="109"/>
      <c r="B146" s="109"/>
      <c r="C146" s="109"/>
      <c r="D146" s="109"/>
    </row>
    <row r="147" spans="1:17" ht="12.75" x14ac:dyDescent="0.2">
      <c r="A147" s="2">
        <v>6</v>
      </c>
      <c r="B147" s="94" t="s">
        <v>463</v>
      </c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1:17" ht="12.75" x14ac:dyDescent="0.2">
      <c r="A148" s="108"/>
      <c r="B148" s="94" t="s">
        <v>15</v>
      </c>
      <c r="C148" s="94" t="s">
        <v>16</v>
      </c>
      <c r="D148" s="94" t="s">
        <v>17</v>
      </c>
      <c r="E148" s="94" t="s">
        <v>19</v>
      </c>
      <c r="F148" s="94"/>
      <c r="G148" s="94" t="s">
        <v>20</v>
      </c>
      <c r="H148" s="108"/>
      <c r="I148" s="108"/>
      <c r="J148" s="94" t="s">
        <v>21</v>
      </c>
      <c r="K148" s="94" t="s">
        <v>22</v>
      </c>
      <c r="L148" s="94" t="s">
        <v>23</v>
      </c>
      <c r="M148" s="94" t="s">
        <v>24</v>
      </c>
      <c r="N148" s="108"/>
      <c r="O148" s="94" t="s">
        <v>25</v>
      </c>
      <c r="P148" s="94" t="s">
        <v>26</v>
      </c>
      <c r="Q148" s="94" t="s">
        <v>27</v>
      </c>
    </row>
    <row r="149" spans="1:17" ht="38.25" customHeight="1" x14ac:dyDescent="0.2">
      <c r="A149" s="108"/>
      <c r="B149" s="94"/>
      <c r="C149" s="94"/>
      <c r="D149" s="94"/>
      <c r="E149" s="94"/>
      <c r="F149" s="94"/>
      <c r="G149" s="3" t="s">
        <v>28</v>
      </c>
      <c r="H149" s="3" t="s">
        <v>29</v>
      </c>
      <c r="I149" s="3" t="s">
        <v>30</v>
      </c>
      <c r="J149" s="94"/>
      <c r="K149" s="94"/>
      <c r="L149" s="94"/>
      <c r="M149" s="3" t="s">
        <v>464</v>
      </c>
      <c r="N149" s="3" t="s">
        <v>31</v>
      </c>
      <c r="O149" s="94"/>
      <c r="P149" s="94"/>
      <c r="Q149" s="94"/>
    </row>
    <row r="150" spans="1:17" ht="47.25" customHeight="1" x14ac:dyDescent="0.2">
      <c r="A150" s="34" t="s">
        <v>465</v>
      </c>
      <c r="B150" s="34" t="s">
        <v>44</v>
      </c>
      <c r="C150" s="35" t="s">
        <v>466</v>
      </c>
      <c r="D150" s="34" t="s">
        <v>443</v>
      </c>
      <c r="E150" s="86" t="s">
        <v>467</v>
      </c>
      <c r="F150" s="86"/>
      <c r="G150" s="72">
        <v>10000</v>
      </c>
      <c r="H150" s="25">
        <v>1</v>
      </c>
      <c r="I150" s="25">
        <v>0</v>
      </c>
      <c r="J150" s="8" t="s">
        <v>144</v>
      </c>
      <c r="K150" s="8" t="s">
        <v>340</v>
      </c>
      <c r="L150" s="8" t="s">
        <v>49</v>
      </c>
      <c r="M150" s="8" t="s">
        <v>528</v>
      </c>
      <c r="N150" s="8" t="s">
        <v>468</v>
      </c>
      <c r="O150" s="8" t="s">
        <v>564</v>
      </c>
      <c r="P150" s="8"/>
      <c r="Q150" s="34" t="s">
        <v>535</v>
      </c>
    </row>
    <row r="151" spans="1:17" ht="38.25" customHeight="1" x14ac:dyDescent="0.2">
      <c r="A151" s="34" t="s">
        <v>469</v>
      </c>
      <c r="B151" s="34" t="s">
        <v>44</v>
      </c>
      <c r="C151" s="35" t="s">
        <v>470</v>
      </c>
      <c r="D151" s="34" t="s">
        <v>35</v>
      </c>
      <c r="E151" s="107"/>
      <c r="F151" s="107"/>
      <c r="G151" s="71">
        <v>20000</v>
      </c>
      <c r="H151" s="36">
        <v>1</v>
      </c>
      <c r="I151" s="36">
        <v>0</v>
      </c>
      <c r="J151" s="34" t="s">
        <v>66</v>
      </c>
      <c r="K151" s="34" t="s">
        <v>471</v>
      </c>
      <c r="L151" s="34" t="s">
        <v>39</v>
      </c>
      <c r="M151" s="34" t="s">
        <v>123</v>
      </c>
      <c r="N151" s="34" t="s">
        <v>472</v>
      </c>
      <c r="O151" s="34" t="s">
        <v>112</v>
      </c>
      <c r="P151" s="34"/>
      <c r="Q151" s="34" t="s">
        <v>101</v>
      </c>
    </row>
    <row r="152" spans="1:17" ht="105" customHeight="1" x14ac:dyDescent="0.2">
      <c r="A152" s="8" t="s">
        <v>473</v>
      </c>
      <c r="B152" s="8" t="s">
        <v>44</v>
      </c>
      <c r="C152" s="9" t="s">
        <v>612</v>
      </c>
      <c r="D152" s="8" t="s">
        <v>236</v>
      </c>
      <c r="E152" s="86"/>
      <c r="F152" s="86"/>
      <c r="G152" s="70">
        <v>3800000</v>
      </c>
      <c r="H152" s="25">
        <f>3300000/G152</f>
        <v>0.86842105263157898</v>
      </c>
      <c r="I152" s="25">
        <f>500000/G152</f>
        <v>0.13157894736842105</v>
      </c>
      <c r="J152" s="8" t="s">
        <v>474</v>
      </c>
      <c r="K152" s="8" t="s">
        <v>475</v>
      </c>
      <c r="L152" s="8" t="s">
        <v>49</v>
      </c>
      <c r="M152" s="38">
        <v>43862</v>
      </c>
      <c r="N152" s="8"/>
      <c r="O152" s="8" t="s">
        <v>536</v>
      </c>
      <c r="P152" s="8"/>
      <c r="Q152" s="8" t="s">
        <v>101</v>
      </c>
    </row>
    <row r="153" spans="1:17" ht="54.75" customHeight="1" x14ac:dyDescent="0.2">
      <c r="A153" s="8" t="s">
        <v>476</v>
      </c>
      <c r="B153" s="8" t="s">
        <v>44</v>
      </c>
      <c r="C153" s="9" t="s">
        <v>477</v>
      </c>
      <c r="D153" s="30" t="s">
        <v>46</v>
      </c>
      <c r="E153" s="86"/>
      <c r="F153" s="86"/>
      <c r="G153" s="66">
        <v>850000</v>
      </c>
      <c r="H153" s="25">
        <v>1</v>
      </c>
      <c r="I153" s="25">
        <v>0</v>
      </c>
      <c r="J153" s="8" t="s">
        <v>478</v>
      </c>
      <c r="K153" s="8" t="s">
        <v>579</v>
      </c>
      <c r="L153" s="8" t="s">
        <v>99</v>
      </c>
      <c r="M153" s="8" t="s">
        <v>123</v>
      </c>
      <c r="N153" s="8" t="s">
        <v>479</v>
      </c>
      <c r="O153" s="8" t="s">
        <v>539</v>
      </c>
      <c r="P153" s="8"/>
      <c r="Q153" s="8" t="s">
        <v>101</v>
      </c>
    </row>
    <row r="154" spans="1:17" ht="54" customHeight="1" x14ac:dyDescent="0.2">
      <c r="A154" s="8" t="s">
        <v>482</v>
      </c>
      <c r="B154" s="8" t="s">
        <v>44</v>
      </c>
      <c r="C154" s="50" t="s">
        <v>613</v>
      </c>
      <c r="D154" s="8" t="s">
        <v>236</v>
      </c>
      <c r="E154" s="86"/>
      <c r="F154" s="86"/>
      <c r="G154" s="66">
        <v>750000</v>
      </c>
      <c r="H154" s="25">
        <f>100000/G154</f>
        <v>0.13333333333333333</v>
      </c>
      <c r="I154" s="25">
        <f>650000/G154</f>
        <v>0.8666666666666667</v>
      </c>
      <c r="J154" s="8" t="s">
        <v>565</v>
      </c>
      <c r="K154" s="8" t="s">
        <v>581</v>
      </c>
      <c r="L154" s="8" t="s">
        <v>49</v>
      </c>
      <c r="M154" s="38">
        <v>43831</v>
      </c>
      <c r="N154" s="38">
        <v>44075</v>
      </c>
      <c r="O154" s="8"/>
      <c r="P154" s="8"/>
      <c r="Q154" s="8" t="s">
        <v>101</v>
      </c>
    </row>
    <row r="155" spans="1:17" ht="38.25" customHeight="1" x14ac:dyDescent="0.2">
      <c r="A155" s="8" t="s">
        <v>492</v>
      </c>
      <c r="B155" s="8" t="s">
        <v>44</v>
      </c>
      <c r="C155" s="9" t="s">
        <v>614</v>
      </c>
      <c r="D155" s="8" t="s">
        <v>35</v>
      </c>
      <c r="E155" s="86"/>
      <c r="F155" s="86"/>
      <c r="G155" s="66">
        <v>500000</v>
      </c>
      <c r="H155" s="25">
        <v>0</v>
      </c>
      <c r="I155" s="25">
        <v>1</v>
      </c>
      <c r="J155" s="8" t="s">
        <v>490</v>
      </c>
      <c r="K155" s="8" t="s">
        <v>580</v>
      </c>
      <c r="L155" s="8" t="s">
        <v>39</v>
      </c>
      <c r="M155" s="38">
        <v>43983</v>
      </c>
      <c r="N155" s="38">
        <v>44166</v>
      </c>
      <c r="O155" s="8" t="s">
        <v>493</v>
      </c>
      <c r="P155" s="8"/>
      <c r="Q155" s="8" t="s">
        <v>101</v>
      </c>
    </row>
    <row r="156" spans="1:17" ht="38.25" customHeight="1" x14ac:dyDescent="0.2">
      <c r="A156" s="8" t="s">
        <v>494</v>
      </c>
      <c r="B156" s="8" t="s">
        <v>44</v>
      </c>
      <c r="C156" s="9" t="s">
        <v>495</v>
      </c>
      <c r="D156" s="8" t="s">
        <v>443</v>
      </c>
      <c r="E156" s="86"/>
      <c r="F156" s="86"/>
      <c r="G156" s="66">
        <v>540000</v>
      </c>
      <c r="H156" s="25">
        <f>100000/G156</f>
        <v>0.18518518518518517</v>
      </c>
      <c r="I156" s="25">
        <f>440000/G156</f>
        <v>0.81481481481481477</v>
      </c>
      <c r="J156" s="8" t="s">
        <v>128</v>
      </c>
      <c r="K156" s="8" t="s">
        <v>129</v>
      </c>
      <c r="L156" s="8" t="s">
        <v>49</v>
      </c>
      <c r="M156" s="38">
        <v>43983</v>
      </c>
      <c r="N156" s="38">
        <v>44562</v>
      </c>
      <c r="O156" s="8" t="s">
        <v>564</v>
      </c>
      <c r="P156" s="8"/>
      <c r="Q156" s="8" t="s">
        <v>101</v>
      </c>
    </row>
    <row r="157" spans="1:17" ht="48" hidden="1" customHeight="1" x14ac:dyDescent="0.2">
      <c r="A157" s="17" t="s">
        <v>496</v>
      </c>
      <c r="B157" s="17" t="s">
        <v>44</v>
      </c>
      <c r="C157" s="18" t="s">
        <v>533</v>
      </c>
      <c r="D157" s="17" t="s">
        <v>236</v>
      </c>
      <c r="E157" s="105"/>
      <c r="F157" s="105"/>
      <c r="G157" s="17"/>
      <c r="H157" s="26"/>
      <c r="I157" s="26"/>
      <c r="J157" s="17" t="s">
        <v>128</v>
      </c>
      <c r="K157" s="17" t="s">
        <v>497</v>
      </c>
      <c r="L157" s="17" t="s">
        <v>49</v>
      </c>
      <c r="M157" s="17"/>
      <c r="N157" s="17"/>
      <c r="O157" s="17"/>
      <c r="P157" s="17"/>
      <c r="Q157" s="17" t="s">
        <v>57</v>
      </c>
    </row>
    <row r="158" spans="1:17" ht="49.5" customHeight="1" x14ac:dyDescent="0.2">
      <c r="A158" s="17" t="s">
        <v>480</v>
      </c>
      <c r="B158" s="17" t="s">
        <v>44</v>
      </c>
      <c r="C158" s="18" t="s">
        <v>615</v>
      </c>
      <c r="D158" s="17" t="s">
        <v>236</v>
      </c>
      <c r="E158" s="105"/>
      <c r="F158" s="105"/>
      <c r="G158" s="17"/>
      <c r="H158" s="26"/>
      <c r="I158" s="26"/>
      <c r="J158" s="17" t="s">
        <v>478</v>
      </c>
      <c r="K158" s="17" t="s">
        <v>481</v>
      </c>
      <c r="L158" s="17" t="s">
        <v>49</v>
      </c>
      <c r="M158" s="17"/>
      <c r="N158" s="17"/>
      <c r="O158" s="17"/>
      <c r="P158" s="17"/>
      <c r="Q158" s="17" t="s">
        <v>57</v>
      </c>
    </row>
    <row r="159" spans="1:17" ht="55.5" customHeight="1" x14ac:dyDescent="0.2">
      <c r="A159" s="17" t="s">
        <v>483</v>
      </c>
      <c r="B159" s="17" t="s">
        <v>44</v>
      </c>
      <c r="C159" s="18" t="s">
        <v>616</v>
      </c>
      <c r="D159" s="17" t="s">
        <v>236</v>
      </c>
      <c r="E159" s="105"/>
      <c r="F159" s="105"/>
      <c r="G159" s="17"/>
      <c r="H159" s="26"/>
      <c r="I159" s="26"/>
      <c r="J159" s="17" t="s">
        <v>484</v>
      </c>
      <c r="K159" s="17" t="s">
        <v>485</v>
      </c>
      <c r="L159" s="17" t="s">
        <v>49</v>
      </c>
      <c r="M159" s="17"/>
      <c r="N159" s="17"/>
      <c r="O159" s="17"/>
      <c r="P159" s="17"/>
      <c r="Q159" s="17" t="s">
        <v>57</v>
      </c>
    </row>
    <row r="160" spans="1:17" ht="55.5" customHeight="1" x14ac:dyDescent="0.2">
      <c r="A160" s="17" t="s">
        <v>486</v>
      </c>
      <c r="B160" s="17" t="s">
        <v>44</v>
      </c>
      <c r="C160" s="18" t="s">
        <v>617</v>
      </c>
      <c r="D160" s="17" t="s">
        <v>277</v>
      </c>
      <c r="E160" s="105"/>
      <c r="F160" s="105"/>
      <c r="G160" s="17"/>
      <c r="H160" s="26"/>
      <c r="I160" s="26"/>
      <c r="J160" s="17" t="s">
        <v>487</v>
      </c>
      <c r="K160" s="17" t="s">
        <v>488</v>
      </c>
      <c r="L160" s="17" t="s">
        <v>49</v>
      </c>
      <c r="M160" s="17"/>
      <c r="N160" s="17"/>
      <c r="O160" s="17"/>
      <c r="P160" s="17"/>
      <c r="Q160" s="17" t="s">
        <v>57</v>
      </c>
    </row>
    <row r="161" spans="1:17" ht="74.25" customHeight="1" x14ac:dyDescent="0.2">
      <c r="A161" s="17" t="s">
        <v>489</v>
      </c>
      <c r="B161" s="17" t="s">
        <v>44</v>
      </c>
      <c r="C161" s="18" t="s">
        <v>618</v>
      </c>
      <c r="D161" s="17" t="s">
        <v>35</v>
      </c>
      <c r="E161" s="105"/>
      <c r="F161" s="105"/>
      <c r="G161" s="17"/>
      <c r="H161" s="26"/>
      <c r="I161" s="26"/>
      <c r="J161" s="17" t="s">
        <v>490</v>
      </c>
      <c r="K161" s="17" t="s">
        <v>491</v>
      </c>
      <c r="L161" s="17" t="s">
        <v>39</v>
      </c>
      <c r="M161" s="17"/>
      <c r="N161" s="17"/>
      <c r="O161" s="17"/>
      <c r="P161" s="17"/>
      <c r="Q161" s="17" t="s">
        <v>57</v>
      </c>
    </row>
    <row r="162" spans="1:17" ht="12.75" x14ac:dyDescent="0.2">
      <c r="A162" s="28"/>
      <c r="B162" s="28"/>
      <c r="C162" s="28"/>
      <c r="D162" s="28"/>
      <c r="E162" s="106" t="s">
        <v>106</v>
      </c>
      <c r="F162" s="106"/>
      <c r="G162" s="27">
        <f>SUM(G150:G161)</f>
        <v>6470000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ht="13.5" thickBot="1" x14ac:dyDescent="0.25">
      <c r="A163" s="104"/>
      <c r="B163" s="104"/>
      <c r="C163" s="104"/>
      <c r="D163" s="104"/>
    </row>
    <row r="164" spans="1:17" ht="16.5" thickBot="1" x14ac:dyDescent="0.25">
      <c r="A164" s="76"/>
      <c r="B164" s="77"/>
      <c r="C164" s="125" t="s">
        <v>498</v>
      </c>
      <c r="D164" s="125"/>
      <c r="E164" s="125"/>
      <c r="F164" s="125"/>
      <c r="G164" s="80">
        <f>G162+F145+G107+G70+G49+G30</f>
        <v>88502615.170000017</v>
      </c>
      <c r="H164" s="77"/>
      <c r="I164" s="78"/>
      <c r="J164" s="77"/>
      <c r="K164" s="77"/>
      <c r="L164" s="77"/>
      <c r="M164" s="77"/>
      <c r="N164" s="77"/>
      <c r="O164" s="77"/>
      <c r="P164" s="77"/>
      <c r="Q164" s="79"/>
    </row>
    <row r="165" spans="1:17" ht="38.25" customHeight="1" x14ac:dyDescent="0.2">
      <c r="G165"/>
      <c r="H165" s="39"/>
    </row>
    <row r="166" spans="1:17" ht="38.25" customHeight="1" x14ac:dyDescent="0.2">
      <c r="G166"/>
      <c r="H166" s="39"/>
    </row>
    <row r="167" spans="1:17" ht="38.25" customHeight="1" x14ac:dyDescent="0.2">
      <c r="G167"/>
      <c r="H167" s="39"/>
    </row>
    <row r="168" spans="1:17" ht="38.25" customHeight="1" x14ac:dyDescent="0.2">
      <c r="G168"/>
      <c r="H168" s="39"/>
    </row>
  </sheetData>
  <mergeCells count="224">
    <mergeCell ref="C164:F164"/>
    <mergeCell ref="Q13:Q14"/>
    <mergeCell ref="A15:A16"/>
    <mergeCell ref="B15:B16"/>
    <mergeCell ref="C15:C16"/>
    <mergeCell ref="D15:D16"/>
    <mergeCell ref="E15:E16"/>
    <mergeCell ref="G15:G16"/>
    <mergeCell ref="H15:H16"/>
    <mergeCell ref="I15:I16"/>
    <mergeCell ref="F13:F14"/>
    <mergeCell ref="G13:I13"/>
    <mergeCell ref="J13:J14"/>
    <mergeCell ref="K13:K14"/>
    <mergeCell ref="L13:L14"/>
    <mergeCell ref="P13:P14"/>
    <mergeCell ref="M13:N13"/>
    <mergeCell ref="O13:O14"/>
    <mergeCell ref="A13:A14"/>
    <mergeCell ref="B13:B14"/>
    <mergeCell ref="C13:C14"/>
    <mergeCell ref="D13:D14"/>
    <mergeCell ref="E13:E14"/>
    <mergeCell ref="Q15:Q16"/>
    <mergeCell ref="J15:J16"/>
    <mergeCell ref="K15:K16"/>
    <mergeCell ref="L15:L16"/>
    <mergeCell ref="M15:M16"/>
    <mergeCell ref="A22:A23"/>
    <mergeCell ref="B22:B23"/>
    <mergeCell ref="C22:C23"/>
    <mergeCell ref="D22:D23"/>
    <mergeCell ref="L18:L19"/>
    <mergeCell ref="H18:H19"/>
    <mergeCell ref="I18:I19"/>
    <mergeCell ref="M18:M19"/>
    <mergeCell ref="N18:N19"/>
    <mergeCell ref="Q18:Q19"/>
    <mergeCell ref="J18:J19"/>
    <mergeCell ref="K18:K19"/>
    <mergeCell ref="A18:A19"/>
    <mergeCell ref="B18:B19"/>
    <mergeCell ref="C18:C19"/>
    <mergeCell ref="D18:D19"/>
    <mergeCell ref="E18:E19"/>
    <mergeCell ref="G18:G19"/>
    <mergeCell ref="N22:N23"/>
    <mergeCell ref="Q22:Q23"/>
    <mergeCell ref="A24:A25"/>
    <mergeCell ref="B24:B25"/>
    <mergeCell ref="C24:C25"/>
    <mergeCell ref="D24:D25"/>
    <mergeCell ref="E22:E23"/>
    <mergeCell ref="G22:G23"/>
    <mergeCell ref="L24:L25"/>
    <mergeCell ref="M24:M25"/>
    <mergeCell ref="H22:H23"/>
    <mergeCell ref="I22:I23"/>
    <mergeCell ref="J22:J23"/>
    <mergeCell ref="K22:K23"/>
    <mergeCell ref="L22:L23"/>
    <mergeCell ref="M22:M23"/>
    <mergeCell ref="N24:N25"/>
    <mergeCell ref="Q24:Q25"/>
    <mergeCell ref="E24:E25"/>
    <mergeCell ref="G24:G25"/>
    <mergeCell ref="H24:H25"/>
    <mergeCell ref="I24:I25"/>
    <mergeCell ref="J24:J25"/>
    <mergeCell ref="K24:K25"/>
    <mergeCell ref="O24:O25"/>
    <mergeCell ref="A31:D31"/>
    <mergeCell ref="B32:Q32"/>
    <mergeCell ref="A33:A34"/>
    <mergeCell ref="B33:B34"/>
    <mergeCell ref="C33:C34"/>
    <mergeCell ref="D33:D34"/>
    <mergeCell ref="M33:N33"/>
    <mergeCell ref="O33:O34"/>
    <mergeCell ref="P33:P34"/>
    <mergeCell ref="Q33:Q34"/>
    <mergeCell ref="A50:D50"/>
    <mergeCell ref="B51:Q51"/>
    <mergeCell ref="A52:A53"/>
    <mergeCell ref="B52:B53"/>
    <mergeCell ref="C52:C53"/>
    <mergeCell ref="D52:D53"/>
    <mergeCell ref="M52:N52"/>
    <mergeCell ref="O52:O53"/>
    <mergeCell ref="E52:E53"/>
    <mergeCell ref="F52:F53"/>
    <mergeCell ref="P52:P53"/>
    <mergeCell ref="Q52:Q53"/>
    <mergeCell ref="K52:K53"/>
    <mergeCell ref="L52:L53"/>
    <mergeCell ref="Q73:Q74"/>
    <mergeCell ref="E76:F76"/>
    <mergeCell ref="K73:K74"/>
    <mergeCell ref="L73:L74"/>
    <mergeCell ref="M73:N73"/>
    <mergeCell ref="E75:F75"/>
    <mergeCell ref="G52:I52"/>
    <mergeCell ref="J52:J53"/>
    <mergeCell ref="A71:D71"/>
    <mergeCell ref="B72:Q72"/>
    <mergeCell ref="A73:A74"/>
    <mergeCell ref="B73:B74"/>
    <mergeCell ref="C73:C74"/>
    <mergeCell ref="D73:D74"/>
    <mergeCell ref="E73:F74"/>
    <mergeCell ref="G73:I73"/>
    <mergeCell ref="E107:F107"/>
    <mergeCell ref="E104:F104"/>
    <mergeCell ref="E105:F105"/>
    <mergeCell ref="E94:F94"/>
    <mergeCell ref="E106:F106"/>
    <mergeCell ref="E100:F100"/>
    <mergeCell ref="E88:F88"/>
    <mergeCell ref="E99:F99"/>
    <mergeCell ref="E89:F89"/>
    <mergeCell ref="E103:F103"/>
    <mergeCell ref="E90:F90"/>
    <mergeCell ref="E102:F102"/>
    <mergeCell ref="E91:F91"/>
    <mergeCell ref="E101:F101"/>
    <mergeCell ref="E95:F95"/>
    <mergeCell ref="E92:F92"/>
    <mergeCell ref="E98:F98"/>
    <mergeCell ref="E97:F97"/>
    <mergeCell ref="E96:F96"/>
    <mergeCell ref="E93:F93"/>
    <mergeCell ref="O110:O111"/>
    <mergeCell ref="P110:P111"/>
    <mergeCell ref="K148:K149"/>
    <mergeCell ref="L148:L149"/>
    <mergeCell ref="E161:F161"/>
    <mergeCell ref="E154:F154"/>
    <mergeCell ref="E152:F152"/>
    <mergeCell ref="E153:F153"/>
    <mergeCell ref="A108:D108"/>
    <mergeCell ref="B109:Q109"/>
    <mergeCell ref="A110:A111"/>
    <mergeCell ref="B110:B111"/>
    <mergeCell ref="C110:C111"/>
    <mergeCell ref="D110:D111"/>
    <mergeCell ref="E110:E111"/>
    <mergeCell ref="F110:H110"/>
    <mergeCell ref="I110:I111"/>
    <mergeCell ref="Q110:Q111"/>
    <mergeCell ref="J110:J111"/>
    <mergeCell ref="K110:K111"/>
    <mergeCell ref="L110:L111"/>
    <mergeCell ref="M110:N110"/>
    <mergeCell ref="A146:D146"/>
    <mergeCell ref="B147:Q147"/>
    <mergeCell ref="Q148:Q149"/>
    <mergeCell ref="O148:O149"/>
    <mergeCell ref="A163:D163"/>
    <mergeCell ref="E155:F155"/>
    <mergeCell ref="E159:F159"/>
    <mergeCell ref="E160:F160"/>
    <mergeCell ref="E158:F158"/>
    <mergeCell ref="E162:F162"/>
    <mergeCell ref="E156:F156"/>
    <mergeCell ref="E157:F157"/>
    <mergeCell ref="E150:F150"/>
    <mergeCell ref="E151:F151"/>
    <mergeCell ref="A148:A149"/>
    <mergeCell ref="B148:B149"/>
    <mergeCell ref="C148:C149"/>
    <mergeCell ref="D148:D149"/>
    <mergeCell ref="E148:F149"/>
    <mergeCell ref="M148:N148"/>
    <mergeCell ref="G148:I148"/>
    <mergeCell ref="J148:J149"/>
    <mergeCell ref="P148:P149"/>
    <mergeCell ref="G1:L1"/>
    <mergeCell ref="E1:F1"/>
    <mergeCell ref="A1:B3"/>
    <mergeCell ref="G3:L3"/>
    <mergeCell ref="E3:F3"/>
    <mergeCell ref="G2:L2"/>
    <mergeCell ref="E2:F2"/>
    <mergeCell ref="P15:P16"/>
    <mergeCell ref="P18:P19"/>
    <mergeCell ref="O15:O16"/>
    <mergeCell ref="G9:N9"/>
    <mergeCell ref="E10:F10"/>
    <mergeCell ref="G10:N10"/>
    <mergeCell ref="A11:D11"/>
    <mergeCell ref="B12:Q12"/>
    <mergeCell ref="A4:B4"/>
    <mergeCell ref="E4:F4"/>
    <mergeCell ref="G4:L4"/>
    <mergeCell ref="A5:D5"/>
    <mergeCell ref="E7:N7"/>
    <mergeCell ref="E8:F8"/>
    <mergeCell ref="G8:N8"/>
    <mergeCell ref="E9:F9"/>
    <mergeCell ref="N15:N16"/>
    <mergeCell ref="E81:F81"/>
    <mergeCell ref="O18:O19"/>
    <mergeCell ref="P22:P23"/>
    <mergeCell ref="P24:P25"/>
    <mergeCell ref="E87:F87"/>
    <mergeCell ref="E82:F82"/>
    <mergeCell ref="E79:F79"/>
    <mergeCell ref="E80:F80"/>
    <mergeCell ref="E77:F77"/>
    <mergeCell ref="E78:F78"/>
    <mergeCell ref="O22:O23"/>
    <mergeCell ref="E85:F85"/>
    <mergeCell ref="E86:F86"/>
    <mergeCell ref="E83:F83"/>
    <mergeCell ref="E84:F84"/>
    <mergeCell ref="O73:O74"/>
    <mergeCell ref="J73:J74"/>
    <mergeCell ref="P73:P74"/>
    <mergeCell ref="E33:E34"/>
    <mergeCell ref="F33:F34"/>
    <mergeCell ref="G33:I33"/>
    <mergeCell ref="J33:J34"/>
    <mergeCell ref="K33:K34"/>
    <mergeCell ref="L33:L3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6" firstPageNumber="0" fitToHeight="0" orientation="landscape" verticalDpi="30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showGridLines="0" workbookViewId="0">
      <selection activeCell="M18" sqref="M18"/>
    </sheetView>
  </sheetViews>
  <sheetFormatPr defaultColWidth="8.85546875" defaultRowHeight="12.75" x14ac:dyDescent="0.2"/>
  <cols>
    <col min="1" max="1" width="5.140625" bestFit="1" customWidth="1"/>
    <col min="2" max="2" width="7.7109375" bestFit="1" customWidth="1"/>
    <col min="3" max="3" width="5.140625" bestFit="1" customWidth="1"/>
    <col min="4" max="4" width="9" bestFit="1" customWidth="1"/>
    <col min="5" max="5" width="5.140625" bestFit="1" customWidth="1"/>
    <col min="6" max="6" width="19.28515625" bestFit="1" customWidth="1"/>
    <col min="7" max="7" width="12.85546875" bestFit="1" customWidth="1"/>
    <col min="8" max="8" width="5.140625" bestFit="1" customWidth="1"/>
    <col min="9" max="9" width="51.42578125" bestFit="1" customWidth="1"/>
    <col min="10" max="10" width="7.7109375" bestFit="1" customWidth="1"/>
    <col min="11" max="11" width="18" bestFit="1" customWidth="1"/>
    <col min="12" max="17" width="12.85546875" bestFit="1" customWidth="1"/>
    <col min="18" max="18" width="15.42578125" bestFit="1" customWidth="1"/>
    <col min="19" max="19" width="12.85546875" bestFit="1" customWidth="1"/>
    <col min="20" max="21" width="15.42578125" bestFit="1" customWidth="1"/>
    <col min="22" max="22" width="25.7109375" bestFit="1" customWidth="1"/>
    <col min="23" max="23" width="12.85546875" bestFit="1" customWidth="1"/>
    <col min="24" max="24" width="63" bestFit="1" customWidth="1"/>
  </cols>
  <sheetData>
    <row r="1" spans="1:10" ht="10.5" customHeight="1" x14ac:dyDescent="0.2">
      <c r="A1" s="135"/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0.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0.5" customHeight="1" x14ac:dyDescent="0.2">
      <c r="A3" s="133"/>
      <c r="B3" s="133"/>
      <c r="C3" s="133" t="s">
        <v>0</v>
      </c>
      <c r="D3" s="133"/>
      <c r="E3" s="133" t="s">
        <v>1</v>
      </c>
      <c r="F3" s="133"/>
      <c r="G3" s="133"/>
      <c r="H3" s="133"/>
      <c r="I3" s="133"/>
      <c r="J3" s="133"/>
    </row>
    <row r="4" spans="1:10" ht="10.5" customHeight="1" x14ac:dyDescent="0.2">
      <c r="A4" s="133"/>
      <c r="B4" s="133"/>
      <c r="C4" s="133" t="s">
        <v>2</v>
      </c>
      <c r="D4" s="133"/>
      <c r="E4" s="133" t="s">
        <v>3</v>
      </c>
      <c r="F4" s="133"/>
      <c r="G4" s="133"/>
      <c r="H4" s="133"/>
      <c r="I4" s="133"/>
      <c r="J4" s="133"/>
    </row>
    <row r="5" spans="1:10" ht="10.5" customHeight="1" x14ac:dyDescent="0.2">
      <c r="A5" s="133"/>
      <c r="B5" s="133"/>
      <c r="C5" s="133" t="s">
        <v>4</v>
      </c>
      <c r="D5" s="133"/>
      <c r="E5" s="133" t="s">
        <v>5</v>
      </c>
      <c r="F5" s="133"/>
      <c r="G5" s="133"/>
      <c r="H5" s="133"/>
      <c r="I5" s="133"/>
      <c r="J5" s="133"/>
    </row>
    <row r="6" spans="1:10" ht="10.5" customHeight="1" x14ac:dyDescent="0.2">
      <c r="A6" s="133"/>
      <c r="B6" s="133"/>
      <c r="C6" s="133" t="s">
        <v>6</v>
      </c>
      <c r="D6" s="133"/>
      <c r="E6" s="133" t="s">
        <v>7</v>
      </c>
      <c r="F6" s="133"/>
      <c r="G6" s="133"/>
      <c r="H6" s="133"/>
      <c r="I6" s="133"/>
      <c r="J6" s="133"/>
    </row>
    <row r="7" spans="1:10" ht="10.5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</row>
    <row r="8" spans="1:10" ht="15.75" customHeight="1" x14ac:dyDescent="0.2">
      <c r="A8" s="132" t="s">
        <v>8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10" ht="10.5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10.5" customHeight="1" x14ac:dyDescent="0.2">
      <c r="A10" s="133" t="s">
        <v>9</v>
      </c>
      <c r="B10" s="133"/>
      <c r="C10" s="129" t="s">
        <v>10</v>
      </c>
      <c r="D10" s="129"/>
      <c r="E10" s="129"/>
      <c r="F10" s="129"/>
      <c r="G10" s="129"/>
      <c r="H10" s="129"/>
      <c r="I10" s="129"/>
      <c r="J10" s="129"/>
    </row>
    <row r="11" spans="1:10" ht="10.5" customHeight="1" x14ac:dyDescent="0.2">
      <c r="A11" s="133" t="s">
        <v>11</v>
      </c>
      <c r="B11" s="133"/>
      <c r="C11" s="134">
        <v>17</v>
      </c>
      <c r="D11" s="129"/>
      <c r="E11" s="129"/>
      <c r="F11" s="129"/>
      <c r="G11" s="129"/>
      <c r="H11" s="129"/>
      <c r="I11" s="129"/>
      <c r="J11" s="129"/>
    </row>
    <row r="12" spans="1:10" ht="10.5" customHeight="1" x14ac:dyDescent="0.2">
      <c r="A12" s="133" t="s">
        <v>12</v>
      </c>
      <c r="B12" s="133"/>
      <c r="C12" s="129" t="s">
        <v>13</v>
      </c>
      <c r="D12" s="129"/>
      <c r="E12" s="129"/>
      <c r="F12" s="129"/>
      <c r="G12" s="129"/>
      <c r="H12" s="129"/>
      <c r="I12" s="129"/>
      <c r="J12" s="129"/>
    </row>
    <row r="13" spans="1:10" ht="10.5" customHeight="1" x14ac:dyDescent="0.2">
      <c r="A13" s="129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ht="10.5" customHeight="1" x14ac:dyDescent="0.2">
      <c r="A14" s="129"/>
      <c r="B14" s="129"/>
      <c r="C14" s="129"/>
      <c r="D14" s="129"/>
      <c r="E14" s="129"/>
      <c r="F14" s="129"/>
      <c r="G14" s="129"/>
      <c r="H14" s="129"/>
      <c r="I14" s="129"/>
      <c r="J14" s="129"/>
    </row>
    <row r="15" spans="1:10" ht="10.5" customHeight="1" x14ac:dyDescent="0.2">
      <c r="A15" s="131" t="s">
        <v>499</v>
      </c>
      <c r="B15" s="131"/>
      <c r="C15" s="131"/>
      <c r="D15" s="131"/>
      <c r="E15" s="131"/>
      <c r="F15" s="131"/>
      <c r="G15" s="131"/>
      <c r="H15" s="131"/>
      <c r="I15" s="131"/>
      <c r="J15" s="131"/>
    </row>
    <row r="16" spans="1:10" ht="10.5" customHeight="1" x14ac:dyDescent="0.2">
      <c r="A16" s="129"/>
      <c r="B16" s="129"/>
      <c r="C16" s="129"/>
      <c r="D16" s="129"/>
      <c r="E16" s="129"/>
      <c r="F16" s="129"/>
      <c r="G16" s="129"/>
      <c r="H16" s="129"/>
      <c r="I16" s="129"/>
      <c r="J16" s="129"/>
    </row>
    <row r="17" spans="1:10" ht="10.5" customHeight="1" x14ac:dyDescent="0.2">
      <c r="A17" s="129"/>
      <c r="B17" s="129"/>
      <c r="C17" s="129"/>
      <c r="D17" s="129"/>
      <c r="E17" s="129"/>
      <c r="F17" s="129"/>
      <c r="G17" s="129"/>
      <c r="H17" s="129"/>
      <c r="I17" s="129"/>
      <c r="J17" s="129"/>
    </row>
    <row r="18" spans="1:10" ht="10.5" customHeight="1" x14ac:dyDescent="0.2">
      <c r="A18" s="131" t="s">
        <v>500</v>
      </c>
      <c r="B18" s="131"/>
      <c r="C18" s="131"/>
      <c r="D18" s="131"/>
      <c r="E18" s="131"/>
      <c r="F18" s="131"/>
      <c r="G18" s="131"/>
      <c r="H18" s="131" t="s">
        <v>501</v>
      </c>
      <c r="I18" s="131"/>
      <c r="J18" s="131"/>
    </row>
    <row r="19" spans="1:10" ht="10.5" customHeight="1" x14ac:dyDescent="0.2">
      <c r="A19" s="130" t="s">
        <v>502</v>
      </c>
      <c r="B19" s="130"/>
      <c r="C19" s="130"/>
      <c r="D19" s="130"/>
      <c r="E19" s="130"/>
      <c r="F19" s="130"/>
      <c r="G19" s="130"/>
      <c r="H19" s="130"/>
      <c r="I19" s="130"/>
      <c r="J19" s="130"/>
    </row>
    <row r="20" spans="1:10" ht="10.5" customHeight="1" x14ac:dyDescent="0.2">
      <c r="A20" s="128" t="s">
        <v>503</v>
      </c>
      <c r="B20" s="128"/>
      <c r="C20" s="128"/>
      <c r="D20" s="128"/>
      <c r="E20" s="128"/>
      <c r="F20" s="128"/>
      <c r="G20" s="128"/>
      <c r="H20" s="128" t="s">
        <v>47</v>
      </c>
      <c r="I20" s="128"/>
      <c r="J20" s="128"/>
    </row>
    <row r="21" spans="1:10" ht="10.5" customHeight="1" x14ac:dyDescent="0.2">
      <c r="A21" s="128" t="s">
        <v>504</v>
      </c>
      <c r="B21" s="128"/>
      <c r="C21" s="128"/>
      <c r="D21" s="128"/>
      <c r="E21" s="128"/>
      <c r="F21" s="128"/>
      <c r="G21" s="128"/>
      <c r="H21" s="128" t="s">
        <v>505</v>
      </c>
      <c r="I21" s="128"/>
      <c r="J21" s="128"/>
    </row>
    <row r="22" spans="1:10" ht="21.75" customHeight="1" x14ac:dyDescent="0.2">
      <c r="A22" s="128" t="s">
        <v>506</v>
      </c>
      <c r="B22" s="128"/>
      <c r="C22" s="128"/>
      <c r="D22" s="128"/>
      <c r="E22" s="128"/>
      <c r="F22" s="128"/>
      <c r="G22" s="128"/>
      <c r="H22" s="128" t="s">
        <v>507</v>
      </c>
      <c r="I22" s="128"/>
      <c r="J22" s="128"/>
    </row>
    <row r="23" spans="1:10" ht="10.5" customHeight="1" x14ac:dyDescent="0.2">
      <c r="A23" s="128" t="s">
        <v>508</v>
      </c>
      <c r="B23" s="128"/>
      <c r="C23" s="128"/>
      <c r="D23" s="128"/>
      <c r="E23" s="128"/>
      <c r="F23" s="128"/>
      <c r="G23" s="128"/>
      <c r="H23" s="128" t="s">
        <v>509</v>
      </c>
      <c r="I23" s="128"/>
      <c r="J23" s="128"/>
    </row>
    <row r="24" spans="1:10" ht="10.5" customHeight="1" x14ac:dyDescent="0.2">
      <c r="A24" s="128" t="s">
        <v>510</v>
      </c>
      <c r="B24" s="128"/>
      <c r="C24" s="128"/>
      <c r="D24" s="128"/>
      <c r="E24" s="128"/>
      <c r="F24" s="128"/>
      <c r="G24" s="128"/>
      <c r="H24" s="128" t="s">
        <v>511</v>
      </c>
      <c r="I24" s="128"/>
      <c r="J24" s="128"/>
    </row>
    <row r="25" spans="1:10" ht="21.75" customHeight="1" x14ac:dyDescent="0.2">
      <c r="A25" s="128" t="s">
        <v>512</v>
      </c>
      <c r="B25" s="128"/>
      <c r="C25" s="128"/>
      <c r="D25" s="128"/>
      <c r="E25" s="128"/>
      <c r="F25" s="128"/>
      <c r="G25" s="128"/>
      <c r="H25" s="128" t="s">
        <v>513</v>
      </c>
      <c r="I25" s="128"/>
      <c r="J25" s="128"/>
    </row>
    <row r="26" spans="1:10" ht="21.75" customHeight="1" x14ac:dyDescent="0.2">
      <c r="A26" s="128" t="s">
        <v>514</v>
      </c>
      <c r="B26" s="128"/>
      <c r="C26" s="128"/>
      <c r="D26" s="128"/>
      <c r="E26" s="128"/>
      <c r="F26" s="128"/>
      <c r="G26" s="128"/>
      <c r="H26" s="128" t="s">
        <v>515</v>
      </c>
      <c r="I26" s="128"/>
      <c r="J26" s="128"/>
    </row>
    <row r="27" spans="1:10" ht="10.5" customHeight="1" x14ac:dyDescent="0.2">
      <c r="A27" s="130" t="s">
        <v>516</v>
      </c>
      <c r="B27" s="130"/>
      <c r="C27" s="130"/>
      <c r="D27" s="130"/>
      <c r="E27" s="130"/>
      <c r="F27" s="130"/>
      <c r="G27" s="130"/>
      <c r="H27" s="128"/>
      <c r="I27" s="130"/>
      <c r="J27" s="130"/>
    </row>
    <row r="28" spans="1:10" ht="10.5" customHeight="1" x14ac:dyDescent="0.2">
      <c r="A28" s="128" t="s">
        <v>517</v>
      </c>
      <c r="B28" s="128"/>
      <c r="C28" s="128"/>
      <c r="D28" s="128"/>
      <c r="E28" s="128"/>
      <c r="F28" s="128"/>
      <c r="G28" s="128"/>
      <c r="H28" s="128" t="s">
        <v>518</v>
      </c>
      <c r="I28" s="128"/>
      <c r="J28" s="128"/>
    </row>
    <row r="29" spans="1:10" ht="10.5" customHeight="1" x14ac:dyDescent="0.2">
      <c r="A29" s="130" t="s">
        <v>519</v>
      </c>
      <c r="B29" s="130"/>
      <c r="C29" s="130"/>
      <c r="D29" s="130"/>
      <c r="E29" s="130"/>
      <c r="F29" s="130"/>
      <c r="G29" s="130"/>
      <c r="H29" s="128"/>
      <c r="I29" s="130"/>
      <c r="J29" s="130"/>
    </row>
    <row r="30" spans="1:10" ht="10.5" customHeight="1" x14ac:dyDescent="0.2">
      <c r="A30" s="128" t="s">
        <v>520</v>
      </c>
      <c r="B30" s="128"/>
      <c r="C30" s="128"/>
      <c r="D30" s="128"/>
      <c r="E30" s="128"/>
      <c r="F30" s="128"/>
      <c r="G30" s="128"/>
      <c r="H30" s="128" t="s">
        <v>521</v>
      </c>
      <c r="I30" s="128"/>
      <c r="J30" s="128"/>
    </row>
    <row r="31" spans="1:10" ht="10.5" customHeight="1" x14ac:dyDescent="0.2">
      <c r="A31" s="130" t="s">
        <v>522</v>
      </c>
      <c r="B31" s="130"/>
      <c r="C31" s="130"/>
      <c r="D31" s="130"/>
      <c r="E31" s="130"/>
      <c r="F31" s="130"/>
      <c r="G31" s="130"/>
      <c r="H31" s="128"/>
      <c r="I31" s="130"/>
      <c r="J31" s="130"/>
    </row>
    <row r="32" spans="1:10" ht="10.5" customHeight="1" x14ac:dyDescent="0.2">
      <c r="A32" s="128" t="s">
        <v>523</v>
      </c>
      <c r="B32" s="128"/>
      <c r="C32" s="128"/>
      <c r="D32" s="128"/>
      <c r="E32" s="128"/>
      <c r="F32" s="128"/>
      <c r="G32" s="128"/>
      <c r="H32" s="128" t="s">
        <v>524</v>
      </c>
      <c r="I32" s="128"/>
      <c r="J32" s="128"/>
    </row>
    <row r="33" spans="1:10" ht="10.5" customHeight="1" x14ac:dyDescent="0.2">
      <c r="A33" s="128" t="s">
        <v>525</v>
      </c>
      <c r="B33" s="128"/>
      <c r="C33" s="128"/>
      <c r="D33" s="128"/>
      <c r="E33" s="128"/>
      <c r="F33" s="128"/>
      <c r="G33" s="128"/>
      <c r="H33" s="128" t="s">
        <v>526</v>
      </c>
      <c r="I33" s="128"/>
      <c r="J33" s="128"/>
    </row>
    <row r="34" spans="1:10" ht="10.5" customHeight="1" x14ac:dyDescent="0.2">
      <c r="A34" s="129"/>
      <c r="B34" s="129"/>
      <c r="C34" s="129"/>
      <c r="D34" s="129"/>
      <c r="E34" s="129"/>
      <c r="F34" s="129"/>
      <c r="G34" s="129"/>
      <c r="H34" s="129"/>
      <c r="I34" s="129"/>
      <c r="J34" s="129"/>
    </row>
  </sheetData>
  <mergeCells count="55">
    <mergeCell ref="A6:B6"/>
    <mergeCell ref="C6:D6"/>
    <mergeCell ref="E6:J6"/>
    <mergeCell ref="A7:J7"/>
    <mergeCell ref="A1:J1"/>
    <mergeCell ref="A2:J2"/>
    <mergeCell ref="A3:B5"/>
    <mergeCell ref="C3:D3"/>
    <mergeCell ref="E3:J3"/>
    <mergeCell ref="C4:D4"/>
    <mergeCell ref="E4:J4"/>
    <mergeCell ref="C5:D5"/>
    <mergeCell ref="E5:J5"/>
    <mergeCell ref="A8:J8"/>
    <mergeCell ref="A11:B11"/>
    <mergeCell ref="C11:J11"/>
    <mergeCell ref="A22:G22"/>
    <mergeCell ref="H22:J22"/>
    <mergeCell ref="A13:J13"/>
    <mergeCell ref="A14:J14"/>
    <mergeCell ref="A15:J15"/>
    <mergeCell ref="A16:J16"/>
    <mergeCell ref="A17:J17"/>
    <mergeCell ref="A18:G18"/>
    <mergeCell ref="A12:B12"/>
    <mergeCell ref="C12:J12"/>
    <mergeCell ref="A9:J9"/>
    <mergeCell ref="A10:B10"/>
    <mergeCell ref="C10:J10"/>
    <mergeCell ref="A26:G26"/>
    <mergeCell ref="H26:J26"/>
    <mergeCell ref="A27:J27"/>
    <mergeCell ref="H18:J18"/>
    <mergeCell ref="A19:J19"/>
    <mergeCell ref="A20:G20"/>
    <mergeCell ref="H20:J20"/>
    <mergeCell ref="A21:G21"/>
    <mergeCell ref="H21:J21"/>
    <mergeCell ref="A23:G23"/>
    <mergeCell ref="H23:J23"/>
    <mergeCell ref="A24:G24"/>
    <mergeCell ref="H24:J24"/>
    <mergeCell ref="A25:G25"/>
    <mergeCell ref="H25:J25"/>
    <mergeCell ref="A28:G28"/>
    <mergeCell ref="H28:J28"/>
    <mergeCell ref="A34:J34"/>
    <mergeCell ref="A30:G30"/>
    <mergeCell ref="H30:J30"/>
    <mergeCell ref="A31:J31"/>
    <mergeCell ref="A32:G32"/>
    <mergeCell ref="H32:J32"/>
    <mergeCell ref="A33:G33"/>
    <mergeCell ref="H33:J33"/>
    <mergeCell ref="A29:J29"/>
  </mergeCells>
  <phoneticPr fontId="0" type="noConversion"/>
  <pageMargins left="0.52999997138977051" right="0.52999997138977051" top="0.52999997138977051" bottom="0.52999997138977051" header="0" footer="0"/>
  <pageSetup paperSize="9" firstPageNumber="0" fitToWidth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Plano Aquisição</vt:lpstr>
      <vt:lpstr>Comentários</vt:lpstr>
      <vt:lpstr>'Plano Aquisição'!Titulos_de_impressao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Ana Raquel Rocha Reis Cruz</dc:creator>
  <lastModifiedBy>Gomes, Higor Seiberlich</lastModifiedBy>
  <lastPrinted>2019-12-06T21:03:25.0000000Z</lastPrinted>
  <dcterms:created xsi:type="dcterms:W3CDTF">2019-11-20T20:43:00.0000000Z</dcterms:created>
  <dcterms:modified xsi:type="dcterms:W3CDTF">2019-12-17T14:11:10.0000000Z</dcterms:modified>
  <dc:title/>
</coreProperties>
</file>