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20" yWindow="870" windowWidth="10260" windowHeight="7335"/>
  </bookViews>
  <sheets>
    <sheet name="PA" sheetId="3" r:id="rId1"/>
    <sheet name="Plan1" sheetId="4" r:id="rId2"/>
  </sheets>
  <definedNames>
    <definedName name="_xlnm.Print_Area" localSheetId="0">PA!$B$1:$N$189</definedName>
  </definedNames>
  <calcPr calcId="145621"/>
</workbook>
</file>

<file path=xl/calcChain.xml><?xml version="1.0" encoding="utf-8"?>
<calcChain xmlns="http://schemas.openxmlformats.org/spreadsheetml/2006/main">
  <c r="E168" i="3" l="1"/>
  <c r="E152" i="3" l="1"/>
  <c r="H151" i="3" s="1"/>
  <c r="H70" i="3"/>
  <c r="I75" i="3"/>
  <c r="I10" i="3"/>
  <c r="I166" i="3"/>
  <c r="H166" i="3"/>
  <c r="I77" i="3" l="1"/>
  <c r="H77" i="3"/>
  <c r="H71" i="3"/>
  <c r="I70" i="3" s="1"/>
  <c r="H164" i="3" l="1"/>
  <c r="E164" i="3"/>
  <c r="I164" i="3" l="1"/>
  <c r="H163" i="3"/>
  <c r="I163" i="3" s="1"/>
  <c r="I162" i="3"/>
  <c r="H162" i="3"/>
  <c r="I160" i="3"/>
  <c r="H160" i="3"/>
  <c r="I158" i="3"/>
  <c r="H158" i="3"/>
  <c r="I156" i="3"/>
  <c r="H156" i="3"/>
  <c r="I154" i="3"/>
  <c r="H154" i="3"/>
  <c r="I152" i="3"/>
  <c r="H152" i="3"/>
  <c r="I148" i="3"/>
  <c r="H148" i="3"/>
  <c r="I142" i="3"/>
  <c r="H142" i="3"/>
  <c r="I140" i="3"/>
  <c r="H140" i="3"/>
  <c r="I138" i="3"/>
  <c r="H138" i="3"/>
  <c r="I136" i="3"/>
  <c r="H136" i="3"/>
  <c r="H133" i="3"/>
  <c r="I133" i="3" s="1"/>
  <c r="I134" i="3" s="1"/>
  <c r="I132" i="3"/>
  <c r="H132" i="3"/>
  <c r="I130" i="3"/>
  <c r="H130" i="3"/>
  <c r="I128" i="3"/>
  <c r="H128" i="3"/>
  <c r="I126" i="3"/>
  <c r="H126" i="3"/>
  <c r="I124" i="3"/>
  <c r="H124" i="3"/>
  <c r="I120" i="3"/>
  <c r="H120" i="3"/>
  <c r="I118" i="3"/>
  <c r="H118" i="3"/>
  <c r="I116" i="3"/>
  <c r="H116" i="3"/>
  <c r="I114" i="3"/>
  <c r="H114" i="3"/>
  <c r="I112" i="3"/>
  <c r="H112" i="3"/>
  <c r="I110" i="3"/>
  <c r="H110" i="3"/>
  <c r="I108" i="3"/>
  <c r="H108" i="3"/>
  <c r="I106" i="3"/>
  <c r="H106" i="3"/>
  <c r="I104" i="3"/>
  <c r="H104" i="3"/>
  <c r="I102" i="3"/>
  <c r="H102" i="3"/>
  <c r="I100" i="3"/>
  <c r="H100" i="3"/>
  <c r="H97" i="3"/>
  <c r="I96" i="3"/>
  <c r="H96" i="3"/>
  <c r="I94" i="3"/>
  <c r="H94" i="3"/>
  <c r="I91" i="3"/>
  <c r="H91" i="3"/>
  <c r="I89" i="3"/>
  <c r="H89" i="3"/>
  <c r="I87" i="3"/>
  <c r="H87" i="3"/>
  <c r="I84" i="3"/>
  <c r="H84" i="3"/>
  <c r="I82" i="3"/>
  <c r="H82" i="3"/>
  <c r="I80" i="3"/>
  <c r="H80" i="3"/>
  <c r="I73" i="3"/>
  <c r="I69" i="3"/>
  <c r="H69" i="3"/>
  <c r="I67" i="3"/>
  <c r="H67" i="3"/>
  <c r="I65" i="3"/>
  <c r="H65" i="3"/>
  <c r="I63" i="3"/>
  <c r="H63" i="3"/>
  <c r="I61" i="3"/>
  <c r="H61" i="3"/>
  <c r="I59" i="3"/>
  <c r="H59" i="3"/>
  <c r="I57" i="3"/>
  <c r="H57" i="3"/>
  <c r="I55" i="3"/>
  <c r="H55" i="3"/>
  <c r="I53" i="3"/>
  <c r="H53" i="3"/>
  <c r="I51" i="3"/>
  <c r="H51" i="3"/>
  <c r="I49" i="3"/>
  <c r="H49" i="3"/>
  <c r="I47" i="3"/>
  <c r="H47" i="3"/>
  <c r="I45" i="3"/>
  <c r="H45" i="3"/>
  <c r="I43" i="3"/>
  <c r="H43" i="3"/>
  <c r="I41" i="3"/>
  <c r="H41" i="3"/>
  <c r="I39" i="3"/>
  <c r="H39" i="3"/>
  <c r="I37" i="3"/>
  <c r="H37" i="3"/>
  <c r="I35" i="3"/>
  <c r="H35" i="3"/>
  <c r="I33" i="3"/>
  <c r="H33" i="3"/>
  <c r="I31" i="3"/>
  <c r="H31" i="3"/>
  <c r="I29" i="3"/>
  <c r="H29" i="3"/>
  <c r="I27" i="3"/>
  <c r="H27" i="3"/>
  <c r="I25" i="3"/>
  <c r="H25" i="3"/>
  <c r="I23" i="3"/>
  <c r="H23" i="3"/>
  <c r="I21" i="3"/>
  <c r="H21" i="3"/>
  <c r="I19" i="3"/>
  <c r="H19" i="3"/>
  <c r="H17" i="3"/>
  <c r="H15" i="3"/>
  <c r="H13" i="3"/>
  <c r="I11" i="3"/>
  <c r="H11" i="3"/>
  <c r="I168" i="3" l="1"/>
  <c r="H134" i="3"/>
  <c r="H168" i="3" s="1"/>
  <c r="H167" i="3" s="1"/>
  <c r="I167" i="3" s="1"/>
</calcChain>
</file>

<file path=xl/sharedStrings.xml><?xml version="1.0" encoding="utf-8"?>
<sst xmlns="http://schemas.openxmlformats.org/spreadsheetml/2006/main" count="958" uniqueCount="334">
  <si>
    <t>Plano de Aquisições (P.A.)</t>
  </si>
  <si>
    <t>N° de
referência
do P.A.</t>
  </si>
  <si>
    <t>Nº de referência da M.I.¹</t>
  </si>
  <si>
    <t>Descrição do contrato e custo estimado da aquisição</t>
  </si>
  <si>
    <t>Método de aquisição</t>
  </si>
  <si>
    <t>Local
(%)</t>
  </si>
  <si>
    <t>BID
(%)</t>
  </si>
  <si>
    <t>Términos Estimados</t>
  </si>
  <si>
    <t>Publicação do aviso específico da Aquisição</t>
  </si>
  <si>
    <t>Término do contrato</t>
  </si>
  <si>
    <t>Título:</t>
  </si>
  <si>
    <t>Custo Estimado: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</si>
  <si>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</si>
  <si>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</si>
  <si>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</si>
  <si>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</si>
  <si>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</si>
  <si>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</si>
  <si>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</si>
  <si>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</si>
  <si>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</si>
  <si>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</si>
  <si>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1. BENS</t>
  </si>
  <si>
    <t>2. OBRAS</t>
  </si>
  <si>
    <t>3. SERVIÇOS DIFERENTES DE CONSULTORIA</t>
  </si>
  <si>
    <t>3.1</t>
  </si>
  <si>
    <t>4. SERVIÇOS DE CONSULTORIA</t>
  </si>
  <si>
    <t>4.2</t>
  </si>
  <si>
    <t>4.1</t>
  </si>
  <si>
    <t>4.3</t>
  </si>
  <si>
    <t>4.4</t>
  </si>
  <si>
    <t>4.5</t>
  </si>
  <si>
    <t>Não</t>
  </si>
  <si>
    <t>Terceiro trimestre de 2013</t>
  </si>
  <si>
    <t>Pendente</t>
  </si>
  <si>
    <t>1.9</t>
  </si>
  <si>
    <t>1.10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</si>
  <si>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</si>
  <si>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</si>
  <si>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</si>
  <si>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</si>
  <si>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</si>
  <si>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</si>
  <si>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</si>
  <si>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</si>
  <si>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</si>
  <si>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</si>
  <si>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</si>
  <si>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Barco, motor de popa e carreta para NATURATINS</t>
  </si>
  <si>
    <t>Apoio ao Gerenciamento</t>
  </si>
  <si>
    <t xml:space="preserve">Bebedouro para garrafão de 20 litros </t>
  </si>
  <si>
    <t>1.23</t>
  </si>
  <si>
    <t>Equipamento de informatica para o ITERTINS</t>
  </si>
  <si>
    <t>Fornecimento e instalação de aparenhos de ar condicionados</t>
  </si>
  <si>
    <t>Implantação de barragens de regularização/acumulação nas partes altas das bacias - Barragem - P8 e Barragens Elevatórias de Nível no Curso do Rio PIUM</t>
  </si>
  <si>
    <t>LPI</t>
  </si>
  <si>
    <t>2.3</t>
  </si>
  <si>
    <t>Infraestrutura Produtiva e Complementar</t>
  </si>
  <si>
    <t>2.1.3</t>
  </si>
  <si>
    <t>LPN</t>
  </si>
  <si>
    <t>4.6</t>
  </si>
  <si>
    <t>4.7</t>
  </si>
  <si>
    <t>4.8</t>
  </si>
  <si>
    <t>4.9</t>
  </si>
  <si>
    <t>4.10</t>
  </si>
  <si>
    <t>4.11</t>
  </si>
  <si>
    <t>4.12</t>
  </si>
  <si>
    <t>4.13</t>
  </si>
  <si>
    <t>4.15</t>
  </si>
  <si>
    <t>4.16</t>
  </si>
  <si>
    <t>4.17</t>
  </si>
  <si>
    <t>4.18</t>
  </si>
  <si>
    <t>4.19</t>
  </si>
  <si>
    <t>1.2.2</t>
  </si>
  <si>
    <t>SBQC</t>
  </si>
  <si>
    <t>1.2.1</t>
  </si>
  <si>
    <t>Supervisão e Fiscalização das Obras e Serviços do Programa</t>
  </si>
  <si>
    <t>1.3.1</t>
  </si>
  <si>
    <t>Elaboração do Projeto Executivo das Barragens e Projeto Básico da infraestrutura complementar</t>
  </si>
  <si>
    <t>1.4.1</t>
  </si>
  <si>
    <t>2.2.1</t>
  </si>
  <si>
    <t>Promoção e atração de Investimento</t>
  </si>
  <si>
    <t>2.2.2</t>
  </si>
  <si>
    <t>Estruturação de planos de negócios e investimentos para organizar e fortalecer as cadeias produtivas</t>
  </si>
  <si>
    <t>2.2.3.1</t>
  </si>
  <si>
    <t>2.2.3.2</t>
  </si>
  <si>
    <t>2.2.4.1</t>
  </si>
  <si>
    <t>2.2.4.2</t>
  </si>
  <si>
    <t>2.2.4.3</t>
  </si>
  <si>
    <t>2.2.4.4</t>
  </si>
  <si>
    <t>2.2.4.5</t>
  </si>
  <si>
    <t>2.2.4.6</t>
  </si>
  <si>
    <t>2.2.4.7</t>
  </si>
  <si>
    <t>2.2.4.8</t>
  </si>
  <si>
    <t>2.2.4.9</t>
  </si>
  <si>
    <t>2.2.4.10</t>
  </si>
  <si>
    <t>2.2.4.11</t>
  </si>
  <si>
    <t>4.20</t>
  </si>
  <si>
    <t>4.21</t>
  </si>
  <si>
    <t>4.22</t>
  </si>
  <si>
    <t>4.23</t>
  </si>
  <si>
    <t>4.24</t>
  </si>
  <si>
    <t>4.25</t>
  </si>
  <si>
    <t>4.26</t>
  </si>
  <si>
    <t>4.27</t>
  </si>
  <si>
    <t>4.29</t>
  </si>
  <si>
    <t>4.30</t>
  </si>
  <si>
    <t>4.31</t>
  </si>
  <si>
    <t>4.32</t>
  </si>
  <si>
    <t>Mobilização participativa dos envolvidos no Programa</t>
  </si>
  <si>
    <t>Diagnóstico socioeconômico e ambiental dos interessados e suas áreas produtivas disponíveis</t>
  </si>
  <si>
    <t>Aquisição de estrutura de rede e teleconferência para SEAGRO e UGP, incluindo equipamento e mão de obra.</t>
  </si>
  <si>
    <t>Aquisição de móveis para UGP</t>
  </si>
  <si>
    <t>Aquisição de aparelho de ar condicionados</t>
  </si>
  <si>
    <t>Móveis de escritório</t>
  </si>
  <si>
    <t>Fornecimento e instalação de aparelhos de ar condicionados</t>
  </si>
  <si>
    <t>Equipamento (computadores, notebook, impressoras jato de tinta, impressora laser, filtro de linha, estabilizadores, GPS, projetor de multimídia (data show), câmera digital, aparelho telefônico, fax)</t>
  </si>
  <si>
    <t>Aquisição de equipamentos de informática e data show</t>
  </si>
  <si>
    <t>Construção de escritório em Lagoa da Confusão para o Ruraltins, com áreas aproximadas de 127 m2</t>
  </si>
  <si>
    <t>Sistema de Gestão do Programa. Contratação do sistema de gestão preparado para procidades ou similares.</t>
  </si>
  <si>
    <t>Informação e apoio para implantação de empresas - Implementação de um portal de informações</t>
  </si>
  <si>
    <t>Segundo trimestre de 2013</t>
  </si>
  <si>
    <t>Quarto trimestre de 2013</t>
  </si>
  <si>
    <t>Primeiro trimestre de 2017</t>
  </si>
  <si>
    <t>Quarto trimestre de 2012</t>
  </si>
  <si>
    <t>Adjudicado</t>
  </si>
  <si>
    <t>Em Processo</t>
  </si>
  <si>
    <t>Quarto trimestre de 2014</t>
  </si>
  <si>
    <t>Segundo trimestre de 2014</t>
  </si>
  <si>
    <t>Criação de associações com objetivos de organizar a produção</t>
  </si>
  <si>
    <t>Capacitação técnica e ambiental dos produtores</t>
  </si>
  <si>
    <t>Capacitação dos produtores em Cooperativismo</t>
  </si>
  <si>
    <t>Criação de uma cooperativa central objetivando a comercialização dos produtos</t>
  </si>
  <si>
    <t>Estruturar a cooperativa, para agregar valor aos produtos</t>
  </si>
  <si>
    <t>Regularização das áreas de produção quanto aos aspectos ambientais</t>
  </si>
  <si>
    <t>Produção de material didático de apoio sobre cooperativismo, associativismo e licenciamento ambiental</t>
  </si>
  <si>
    <t>Atendimento empresarial</t>
  </si>
  <si>
    <t>2.2.4.12.1</t>
  </si>
  <si>
    <t>2.2.4.12.2</t>
  </si>
  <si>
    <t>2.2.4.12.3</t>
  </si>
  <si>
    <t>2.2.4.12.4</t>
  </si>
  <si>
    <t>2.2.5</t>
  </si>
  <si>
    <t>2.3.1.1</t>
  </si>
  <si>
    <t>2.3.1.2</t>
  </si>
  <si>
    <t>2.3.1.3</t>
  </si>
  <si>
    <t>2.3.1.4</t>
  </si>
  <si>
    <t>2.3.1.5</t>
  </si>
  <si>
    <t>2.3.1.6</t>
  </si>
  <si>
    <t>4.33</t>
  </si>
  <si>
    <t>4.34</t>
  </si>
  <si>
    <t>Capacitação de Técnicos</t>
  </si>
  <si>
    <t>Fortalecimento do laboratório da UFT/Gurupi e criação do Laboratório em Palmas</t>
  </si>
  <si>
    <t>Implantação do laboratório móvel de reprodução animal</t>
  </si>
  <si>
    <t>Melhoria no projeto de piscicultura</t>
  </si>
  <si>
    <t>Apoio a pesquisa aplicada as condições naturais das várzeas</t>
  </si>
  <si>
    <t>Elaboração do Plano de Recursos Hídricos da Bacia Hidrográfica do Rio Pium no Estado do Tocantins - PSRH</t>
  </si>
  <si>
    <t>Terceiro trimestre de 2014</t>
  </si>
  <si>
    <t>Instalação e Operação da Rede de traçado dos Recursos Hídricos: Monitoramento da qualidade dos recursos hídricos e da água, desenvolvimento e implantação de sistemas de informações hidrometeorológicas para as áreas de interveções</t>
  </si>
  <si>
    <t>Mitigação Ambiental -Resgate e monitoramento de fauna; salvaguarda da população; limpeza do reservatório; e supressão e recomposição da vegetação</t>
  </si>
  <si>
    <t>Quarto trimestre de 2017</t>
  </si>
  <si>
    <t>Monitoramento ambiental - Monitoramento limnológico da fauna de peixes e fragmentos florestais ( ipucas e do lençol freático)</t>
  </si>
  <si>
    <t>Oportunidade de Capacitação para técnicos do UGP/PRODOESTE e Parceiros do Programa</t>
  </si>
  <si>
    <t>Estruturação do laboratório de análises para o Naturatins</t>
  </si>
  <si>
    <t>Realização de vistorias/cadastro de usuários</t>
  </si>
  <si>
    <t>Realização de fiscalização</t>
  </si>
  <si>
    <t>Regularização dos Produtores</t>
  </si>
  <si>
    <t>Capacitação de técnicos e produtores em manejo de sistemas irrigados</t>
  </si>
  <si>
    <t>3.1.1</t>
  </si>
  <si>
    <t>Pesquisa de linha de base do Programa</t>
  </si>
  <si>
    <t>3.1.2</t>
  </si>
  <si>
    <t>3.2.1</t>
  </si>
  <si>
    <t>Contratação de auditoria independente do Programa</t>
  </si>
  <si>
    <t>AF</t>
  </si>
  <si>
    <t>Terceiro trimestre de 2016</t>
  </si>
  <si>
    <t>Primeiro trimestre de 2014</t>
  </si>
  <si>
    <t>1.4.2</t>
  </si>
  <si>
    <t>Elaboração e/ou atualização do Plano de Reassentamento</t>
  </si>
  <si>
    <t>3.2</t>
  </si>
  <si>
    <t>Quatro trimestre de 2017</t>
  </si>
  <si>
    <t>CP</t>
  </si>
  <si>
    <t>Quatro trimestre de 2013</t>
  </si>
  <si>
    <t>Quatro trimestre de 2014</t>
  </si>
  <si>
    <t>Terceiro trimestre de 2015</t>
  </si>
  <si>
    <t>Quatro trimestre de 2015</t>
  </si>
  <si>
    <t>Segundo trimestre de 2015</t>
  </si>
  <si>
    <t>Terceiro trimestre de 2017</t>
  </si>
  <si>
    <t>3.3</t>
  </si>
  <si>
    <t>Sim</t>
  </si>
  <si>
    <t>4.14</t>
  </si>
  <si>
    <t>4.28</t>
  </si>
  <si>
    <t>convenio</t>
  </si>
  <si>
    <t>PE</t>
  </si>
  <si>
    <t>Ex-ante</t>
  </si>
  <si>
    <t>2.3.2.1.1</t>
  </si>
  <si>
    <t>2.3.2.1.2</t>
  </si>
  <si>
    <t>2.3.2.1.3</t>
  </si>
  <si>
    <t>2.3.2.1.4</t>
  </si>
  <si>
    <t>2.3.2.3</t>
  </si>
  <si>
    <t>2.3.2.8.4.</t>
  </si>
  <si>
    <t>2.3.2.9.4.</t>
  </si>
  <si>
    <t>2.3.2.9.5.</t>
  </si>
  <si>
    <t>2.3.2.11.1.1</t>
  </si>
  <si>
    <t>2.3.2.11.1.2</t>
  </si>
  <si>
    <t>2.3.2.11.1.3</t>
  </si>
  <si>
    <t>2.3.2.11.1.4</t>
  </si>
  <si>
    <t>2.3.2.11.2.1</t>
  </si>
  <si>
    <t>2.3.2.11.2.2</t>
  </si>
  <si>
    <t>2.3.2.11.3.1</t>
  </si>
  <si>
    <t>2.3.2.11.3.2</t>
  </si>
  <si>
    <t>2.3.2.17</t>
  </si>
  <si>
    <t>Quarto trimestre de 2015</t>
  </si>
  <si>
    <t>2.1.1/2.1.2</t>
  </si>
  <si>
    <t>2.3.2.10</t>
  </si>
  <si>
    <t>2.3.2.8.5</t>
  </si>
  <si>
    <t>2.3.2.9.1</t>
  </si>
  <si>
    <t>2.3.2.13</t>
  </si>
  <si>
    <t>Diagnótico de mercado para produtos "in natura" e com valor agregado</t>
  </si>
  <si>
    <t>Resgate arqueológico: Avaliação dos impactos sobre as áreas de conservação existente na região do Programa e potenciai riscos culturais relacionados a possiveis depósitos arqueológicos</t>
  </si>
  <si>
    <t>Ações Socioambientais - Educação ambiental; comunicação Institucional; e acompanhamento do processo de desapropriação</t>
  </si>
  <si>
    <t>2.3.2.14</t>
  </si>
  <si>
    <t>Monitoramento e Avaliação do Programa</t>
  </si>
  <si>
    <t>2.3.2.15</t>
  </si>
  <si>
    <t>Capacitação de Técnicos nos Município de Lagoa da Confusão, Pium e Cristalândia</t>
  </si>
  <si>
    <t>Quarto trimestre de 2018</t>
  </si>
  <si>
    <t>ex-post</t>
  </si>
  <si>
    <t>Ex-post</t>
  </si>
  <si>
    <t>SQC</t>
  </si>
  <si>
    <t>CD - 
UNITINS</t>
  </si>
  <si>
    <t>Fonte de financiamento, porcentagem e valor</t>
  </si>
  <si>
    <t>Situação (pendente  /em processo    /adjudicado     /cancelado)</t>
  </si>
  <si>
    <t>Observação</t>
  </si>
  <si>
    <t>2.3.2.4</t>
  </si>
  <si>
    <t>Contrução de indicadores de qualidade da água</t>
  </si>
  <si>
    <t>2.3.2.5</t>
  </si>
  <si>
    <t>Monitoramento da qualidade da água - implantação de banco de dados</t>
  </si>
  <si>
    <t>2.3.2.6</t>
  </si>
  <si>
    <t>Estruturação de sistema de georreferenciamento</t>
  </si>
  <si>
    <t>2.3.2.7</t>
  </si>
  <si>
    <t>Implantação de rede de controle de qualidade do ar</t>
  </si>
  <si>
    <t>2.3.2.8.1</t>
  </si>
  <si>
    <t>Aquisição de Veiculo 4x4</t>
  </si>
  <si>
    <t>2.3.2.8.2</t>
  </si>
  <si>
    <t>2.3.2.8.3</t>
  </si>
  <si>
    <t>2.3.2.9.2</t>
  </si>
  <si>
    <t>2.3.2.9.3</t>
  </si>
  <si>
    <t>2.3.2.12</t>
  </si>
  <si>
    <t>2.3.2.16</t>
  </si>
  <si>
    <t>2.3.2.19</t>
  </si>
  <si>
    <t>Veículos para atendimento as demandas do PRODOESTE. Duas caminhonete cabine dupla, 4x4</t>
  </si>
  <si>
    <t>Capacitação em associativismo dos produtores envolvidos</t>
  </si>
  <si>
    <t>X</t>
  </si>
  <si>
    <t>RETIRADO</t>
  </si>
  <si>
    <t>1 US$ = R$ 2,00</t>
  </si>
  <si>
    <t>Revisão       (Ex-ante ou            Ex-post)</t>
  </si>
  <si>
    <t>Terceiro trimestre de 2012</t>
  </si>
  <si>
    <t>Terceiro trimestre de 2009</t>
  </si>
  <si>
    <t>Segundo trimestre de 2010</t>
  </si>
  <si>
    <t>Terceiro trimestre de 2010</t>
  </si>
  <si>
    <t>Segundo trimestre de 2011</t>
  </si>
  <si>
    <t>Terceiro trimestre de 2011</t>
  </si>
  <si>
    <t>Segundo trimestre de 2012</t>
  </si>
  <si>
    <t>1.11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</si>
  <si>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</si>
  <si>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</si>
  <si>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</si>
  <si>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</si>
  <si>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</si>
  <si>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</si>
  <si>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</si>
  <si>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</si>
  <si>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</si>
  <si>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Segundo trimestre de 2016</t>
  </si>
  <si>
    <t>Licitação Pública Nacional</t>
  </si>
  <si>
    <t>Contratação Direta</t>
  </si>
  <si>
    <t>Seleção Baseada na Qualidade e Custo</t>
  </si>
  <si>
    <t>Licitação de Auditoria</t>
  </si>
  <si>
    <t>(CONV)</t>
  </si>
  <si>
    <t>Comparação de Preço</t>
  </si>
  <si>
    <t>Pregão Eletrônico</t>
  </si>
  <si>
    <t>Convenio</t>
  </si>
  <si>
    <t>Licitação Pública Internacional</t>
  </si>
  <si>
    <t>(LPI)</t>
  </si>
  <si>
    <t xml:space="preserve">(LPN) </t>
  </si>
  <si>
    <t xml:space="preserve">(CD) </t>
  </si>
  <si>
    <t xml:space="preserve">(SBQC) </t>
  </si>
  <si>
    <t xml:space="preserve">(AF200) </t>
  </si>
  <si>
    <t>(PE)</t>
  </si>
  <si>
    <t xml:space="preserve">(CP) </t>
  </si>
  <si>
    <t>Siglas dos métodos de aquisição:</t>
  </si>
  <si>
    <t>Pré-qualificação (Sim/Não)</t>
  </si>
  <si>
    <t xml:space="preserve">                                                                                                                 </t>
  </si>
  <si>
    <t>Priorização</t>
  </si>
  <si>
    <r>
      <t>Equipamento</t>
    </r>
    <r>
      <rPr>
        <sz val="10"/>
        <rFont val="Calibri"/>
        <family val="2"/>
        <scheme val="minor"/>
      </rPr>
      <t xml:space="preserve"> (computadores, notebook, impressoras jato de tinta, impressora laser, filtro de linha, estabilizadores, GPS, projetor de multimídia (data show), câmera digital, aparelho telefônico, fax)</t>
    </r>
  </si>
  <si>
    <t xml:space="preserve"> Matriz de Investimento</t>
  </si>
  <si>
    <t xml:space="preserve">  ( 1 )</t>
  </si>
  <si>
    <r>
      <t xml:space="preserve">Equipamentos para uso dos técnicos </t>
    </r>
    <r>
      <rPr>
        <sz val="10"/>
        <rFont val="Calibri"/>
        <family val="2"/>
        <scheme val="minor"/>
      </rPr>
      <t>(computadores, impressora, nobreak, notebok, GPS, máquina fotográfica, filmadora)</t>
    </r>
  </si>
  <si>
    <r>
      <t>Equipamento</t>
    </r>
    <r>
      <rPr>
        <sz val="10"/>
        <rFont val="Calibri"/>
        <family val="2"/>
        <scheme val="minor"/>
      </rPr>
      <t xml:space="preserve"> (Computadores, notebook, impressoras jato de tinta, impressora laser, filtro de linha, estabilizadores, GPS, projetor de multimpidia (data show), camara digital, aparelho telefônico, fax)</t>
    </r>
  </si>
  <si>
    <t>x</t>
  </si>
  <si>
    <t>4.35</t>
  </si>
  <si>
    <t>Mitigação Ambiental (Resgate e monitoramento de fauna; salvaguarda da população; limpeza do reservatório; e supressão e recomposição da vegetação), Monitoramento ambiental - Monitoramento (limnológico, fauna e fragmentos florestais ( ipucas e do lençol freático)) e Ações Socioambientais - Educação ambiental (comunicação Institucional; e acompanhamento do processo de desapropriação)</t>
  </si>
  <si>
    <t>2.3.1.3, 2.3.1.4 e 2.3.1.6</t>
  </si>
  <si>
    <t>1.33</t>
  </si>
  <si>
    <t>Contratado Consórcio Engeplus/Água &amp; Solos</t>
  </si>
  <si>
    <t>Constratado Consórcio Quanta/Magana</t>
  </si>
  <si>
    <t>Contrado a Empresa Quanta Consultoria Ltda</t>
  </si>
  <si>
    <t>Em fase de MI</t>
  </si>
  <si>
    <t>Agadando o recebimento das Propostas para 07/10/2013</t>
  </si>
  <si>
    <t>Encaminhado para as empresas</t>
  </si>
  <si>
    <t>4.36</t>
  </si>
  <si>
    <t>Primeiro trimeste de 2014</t>
  </si>
  <si>
    <t>PE /ATA</t>
  </si>
  <si>
    <t>Veículos para atendimento as demandas do PRODOESTE. Uma van</t>
  </si>
  <si>
    <t>2.3.2.20</t>
  </si>
  <si>
    <t>2.3.2.1.5</t>
  </si>
  <si>
    <t>Curso de MBA em Gerenciamento de Projetos, Excel básico e avançado e MS Project básico e avançado</t>
  </si>
  <si>
    <t>2.3.2.2.1</t>
  </si>
  <si>
    <t>2.3.2.2.2</t>
  </si>
  <si>
    <t>1.34</t>
  </si>
  <si>
    <t>Aquisição e colocação de cortinas/persianas para a UGP</t>
  </si>
  <si>
    <t>AGRUPADO EM ITEM 4.35</t>
  </si>
  <si>
    <t>Aquisição de Veículos para Parceiros: 3 veiculos tipo camionetas tração 4x4 e 3 motos 150 cilindradas</t>
  </si>
  <si>
    <t>Veículos utilitarios 4x4 para ITERTINS</t>
  </si>
  <si>
    <t>RETIRADO NA VERSÃO ???</t>
  </si>
  <si>
    <t>V-04 - 16/09/2013</t>
  </si>
  <si>
    <t>Veículos para atendimento as demandas do PRODOESTE. Van, caminhonetes cabine dupla, 4x4</t>
  </si>
  <si>
    <t>Retirado valor de $ 6 mil para o item 1.36 aquisição e intalação de contina</t>
  </si>
  <si>
    <t>4.37</t>
  </si>
  <si>
    <t>AGRUPADO EM ITEM 4.37</t>
  </si>
  <si>
    <t>2.2.4.1 a 2.2.4.11, 2.2.4.12.1, 2.2.4.12.4, 2.2.5 e 2.3.1.5</t>
  </si>
  <si>
    <t>Alterado o metodo de aquisição de CD-UNITINS para SBQC</t>
  </si>
  <si>
    <t>Alterado o metodo de aquisição de CD-UNITINS para SQC</t>
  </si>
  <si>
    <t>Alterado o método de aquisição de CD-UNITINS para SBQC, retirado $ 175 mil para a contratação de cursos de especialização e Excel e Project avançados</t>
  </si>
  <si>
    <t>De acordo com Cláusula Contratual 4.05(b)(v)</t>
  </si>
  <si>
    <t>Contratação da UNITINS para as pesquisas no componente de promoção e Desenvolvimento Regional.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</si>
</sst>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_-[$$-409]* #,##0.00_ ;_-[$$-409]* \-#,##0.00\ ;_-[$$-409]* &quot;-&quot;??_ ;_-@_ "/>
    <numFmt numFmtId="166" formatCode="[$$-409]#,##0.00_ ;\-[$$-409]#,##0.00\ "/>
    <numFmt numFmtId="167" formatCode="_-* #,##0_-;\-* #,##0_-;_-* &quot;-&quot;??_-;_-@_-"/>
    <numFmt numFmtId="168" formatCode="[$$-409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4" xfId="0" applyFont="1" applyBorder="1" applyAlignment="1">
      <alignment horizontal="right" vertical="center"/>
    </xf>
    <xf numFmtId="10" fontId="8" fillId="0" borderId="2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166" fontId="6" fillId="0" borderId="7" xfId="0" applyNumberFormat="1" applyFont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10" fontId="8" fillId="0" borderId="2" xfId="1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66" fontId="6" fillId="0" borderId="7" xfId="0" applyNumberFormat="1" applyFont="1" applyFill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0" fontId="4" fillId="0" borderId="13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0" fontId="4" fillId="0" borderId="2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2" borderId="5" xfId="0" applyFont="1" applyFill="1" applyBorder="1" applyAlignment="1">
      <alignment vertical="top"/>
    </xf>
    <xf numFmtId="0" fontId="0" fillId="2" borderId="11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0" fillId="2" borderId="4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49" fontId="15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168" fontId="6" fillId="3" borderId="7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2" borderId="4" xfId="0" applyFont="1" applyFill="1" applyBorder="1" applyAlignment="1">
      <alignment vertical="top"/>
    </xf>
    <xf numFmtId="0" fontId="0" fillId="2" borderId="10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/>
    <xf numFmtId="0" fontId="19" fillId="7" borderId="4" xfId="0" applyFont="1" applyFill="1" applyBorder="1" applyAlignment="1">
      <alignment horizontal="right" vertical="center"/>
    </xf>
    <xf numFmtId="0" fontId="19" fillId="7" borderId="5" xfId="0" applyFont="1" applyFill="1" applyBorder="1" applyAlignment="1">
      <alignment vertical="center" wrapText="1"/>
    </xf>
    <xf numFmtId="10" fontId="19" fillId="7" borderId="2" xfId="1" applyNumberFormat="1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right" vertical="center"/>
    </xf>
    <xf numFmtId="166" fontId="18" fillId="7" borderId="7" xfId="0" applyNumberFormat="1" applyFont="1" applyFill="1" applyBorder="1" applyAlignment="1">
      <alignment horizontal="center" vertical="center"/>
    </xf>
    <xf numFmtId="167" fontId="18" fillId="7" borderId="1" xfId="2" applyNumberFormat="1" applyFont="1" applyFill="1" applyBorder="1" applyAlignment="1">
      <alignment horizontal="center" vertical="center"/>
    </xf>
    <xf numFmtId="164" fontId="18" fillId="7" borderId="1" xfId="2" applyNumberFormat="1" applyFont="1" applyFill="1" applyBorder="1" applyAlignment="1">
      <alignment horizontal="center" vertical="center"/>
    </xf>
    <xf numFmtId="0" fontId="7" fillId="0" borderId="0" xfId="0" applyFont="1"/>
    <xf numFmtId="0" fontId="16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3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167" fontId="6" fillId="0" borderId="1" xfId="2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/>
    </xf>
    <xf numFmtId="0" fontId="18" fillId="7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right" vertical="center"/>
    </xf>
    <xf numFmtId="0" fontId="8" fillId="7" borderId="5" xfId="0" applyFont="1" applyFill="1" applyBorder="1" applyAlignment="1">
      <alignment vertical="center" wrapText="1"/>
    </xf>
    <xf numFmtId="0" fontId="4" fillId="7" borderId="9" xfId="0" applyFont="1" applyFill="1" applyBorder="1" applyAlignment="1">
      <alignment horizontal="center" vertical="center"/>
    </xf>
    <xf numFmtId="10" fontId="8" fillId="7" borderId="2" xfId="1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right" vertical="center"/>
    </xf>
    <xf numFmtId="166" fontId="6" fillId="7" borderId="7" xfId="0" applyNumberFormat="1" applyFont="1" applyFill="1" applyBorder="1" applyAlignment="1">
      <alignment horizontal="center" vertical="center"/>
    </xf>
    <xf numFmtId="167" fontId="6" fillId="7" borderId="1" xfId="2" applyNumberFormat="1" applyFont="1" applyFill="1" applyBorder="1" applyAlignment="1">
      <alignment horizontal="center" vertical="center"/>
    </xf>
    <xf numFmtId="164" fontId="6" fillId="7" borderId="1" xfId="2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3" fontId="6" fillId="7" borderId="1" xfId="2" applyNumberFormat="1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8223"/>
      <color rgb="FF00FF0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701596</xdr:colOff>
      <xdr:row>2</xdr:row>
      <xdr:rowOff>95253</xdr:rowOff>
    </xdr:from>
    <xdr:to>
      <xdr:col>13</xdr:col>
      <xdr:colOff>687901</xdr:colOff>
      <xdr:row>4</xdr:row>
      <xdr:rowOff>10584</xdr:rowOff>
    </xdr:to>
    <xdr:grpSp>
      <xdr:nvGrpSpPr>
        <xdr:cNvPr id="4" name="Grupo 3"/>
        <xdr:cNvGrpSpPr>
          <a:grpSpLocks/>
        </xdr:cNvGrpSpPr>
      </xdr:nvGrpSpPr>
      <xdr:grpSpPr bwMode="auto">
        <a:xfrm>
          <a:off x="12131596" y="476253"/>
          <a:ext cx="1615080" cy="296331"/>
          <a:chOff x="1880000" y="5042732"/>
          <a:chExt cx="4636216" cy="690524"/>
        </a:xfrm>
      </xdr:grpSpPr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76655" y="5042732"/>
            <a:ext cx="1939561" cy="6905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m 5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0000" y="5042732"/>
            <a:ext cx="2746023" cy="6905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</xdr:col>
      <xdr:colOff>0</xdr:colOff>
      <xdr:row>0</xdr:row>
      <xdr:rowOff>19050</xdr:rowOff>
    </xdr:from>
    <xdr:to>
      <xdr:col>1</xdr:col>
      <xdr:colOff>216</xdr:colOff>
      <xdr:row>3</xdr:row>
      <xdr:rowOff>51329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19050"/>
          <a:ext cx="216" cy="6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3</xdr:row>
      <xdr:rowOff>32279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0"/>
          <a:ext cx="0" cy="6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52917</xdr:rowOff>
    </xdr:from>
    <xdr:to>
      <xdr:col>3</xdr:col>
      <xdr:colOff>505570</xdr:colOff>
      <xdr:row>3</xdr:row>
      <xdr:rowOff>190284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2833" y="243417"/>
          <a:ext cx="1320487" cy="518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1820328</xdr:colOff>
      <xdr:row>0</xdr:row>
      <xdr:rowOff>52917</xdr:rowOff>
    </xdr:from>
    <xdr:to>
      <xdr:col>5</xdr:col>
      <xdr:colOff>423328</xdr:colOff>
      <xdr:row>4</xdr:row>
      <xdr:rowOff>163107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5245" y="52917"/>
          <a:ext cx="2169583" cy="872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328083</xdr:colOff>
      <xdr:row>0</xdr:row>
      <xdr:rowOff>21167</xdr:rowOff>
    </xdr:from>
    <xdr:to>
      <xdr:col>9</xdr:col>
      <xdr:colOff>196511</xdr:colOff>
      <xdr:row>4</xdr:row>
      <xdr:rowOff>154960</xdr:rowOff>
    </xdr:to>
    <xdr:pic>
      <xdr:nvPicPr>
        <xdr:cNvPr id="13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250" y="21167"/>
          <a:ext cx="2099394" cy="895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179915</xdr:colOff>
      <xdr:row>0</xdr:row>
      <xdr:rowOff>0</xdr:rowOff>
    </xdr:from>
    <xdr:to>
      <xdr:col>11</xdr:col>
      <xdr:colOff>150200</xdr:colOff>
      <xdr:row>4</xdr:row>
      <xdr:rowOff>126765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88" t="5525" r="5833"/>
        <a:stretch>
          <a:fillRect/>
        </a:stretch>
      </xdr:blipFill>
      <xdr:spPr bwMode="auto">
        <a:xfrm>
          <a:off x="10964332" y="0"/>
          <a:ext cx="711118" cy="88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view="pageBreakPreview" zoomScaleNormal="90" zoomScaleSheetLayoutView="100" workbookViewId="0">
      <selection activeCell="F10" sqref="F10:F11"/>
    </sheetView>
  </sheetViews>
  <sheetFormatPr defaultRowHeight="15" x14ac:dyDescent="0.25"/>
  <cols>
    <col min="1" max="1" width="12" customWidth="1"/>
    <col min="2" max="2" width="10.42578125" customWidth="1"/>
    <col min="3" max="3" width="12.140625" customWidth="1"/>
    <col min="4" max="4" width="15.5703125" customWidth="1"/>
    <col min="5" max="5" width="53.42578125" customWidth="1"/>
    <col min="6" max="6" width="10.7109375" customWidth="1"/>
    <col min="8" max="8" width="11.5703125" bestFit="1" customWidth="1"/>
    <col min="9" max="9" width="12.7109375" bestFit="1" customWidth="1"/>
    <col min="10" max="10" width="12.5703125" customWidth="1"/>
    <col min="11" max="11" width="11.140625" customWidth="1"/>
    <col min="12" max="12" width="10.7109375" customWidth="1"/>
    <col min="13" max="13" width="13.7109375" customWidth="1"/>
    <col min="14" max="14" width="31.28515625" customWidth="1"/>
  </cols>
  <sheetData>
    <row r="1" spans="1:14" x14ac:dyDescent="0.25">
      <c r="A1" s="37"/>
      <c r="B1" s="66" t="s">
        <v>290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0"/>
    </row>
    <row r="2" spans="1:14" x14ac:dyDescent="0.25">
      <c r="A2" s="38"/>
      <c r="B2" s="67"/>
      <c r="C2" s="34"/>
      <c r="D2" s="34"/>
      <c r="E2" s="34"/>
      <c r="F2" s="34"/>
      <c r="G2" s="34"/>
      <c r="H2" s="34"/>
      <c r="I2" s="34"/>
      <c r="J2" s="34"/>
      <c r="K2" s="34"/>
      <c r="L2" s="34"/>
      <c r="M2" s="36" t="s">
        <v>49</v>
      </c>
      <c r="N2" s="31"/>
    </row>
    <row r="3" spans="1:14" x14ac:dyDescent="0.25">
      <c r="A3" s="38"/>
      <c r="B3" s="67"/>
      <c r="C3" s="34"/>
      <c r="D3" s="34"/>
      <c r="E3" s="34"/>
      <c r="F3" s="34"/>
      <c r="G3" s="34"/>
      <c r="H3" s="34"/>
      <c r="I3" s="34"/>
      <c r="J3" s="34"/>
      <c r="K3" s="34"/>
      <c r="L3" s="34"/>
      <c r="M3" s="36"/>
      <c r="N3" s="31"/>
    </row>
    <row r="4" spans="1:14" x14ac:dyDescent="0.25">
      <c r="A4" s="38"/>
      <c r="B4" s="67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1"/>
    </row>
    <row r="5" spans="1:14" x14ac:dyDescent="0.25">
      <c r="A5" s="39"/>
      <c r="B5" s="68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2"/>
    </row>
    <row r="6" spans="1:14" ht="28.5" x14ac:dyDescent="0.25">
      <c r="A6" s="58"/>
      <c r="B6" s="58" t="s">
        <v>0</v>
      </c>
      <c r="C6" s="59"/>
      <c r="D6" s="59"/>
      <c r="E6" s="59"/>
      <c r="F6" s="59"/>
      <c r="G6" s="59"/>
      <c r="H6" s="59"/>
      <c r="I6" s="59"/>
      <c r="J6" s="59"/>
      <c r="K6" s="59"/>
      <c r="L6" s="60"/>
      <c r="M6" s="103" t="s">
        <v>323</v>
      </c>
      <c r="N6" s="104"/>
    </row>
    <row r="7" spans="1:14" ht="36" customHeight="1" x14ac:dyDescent="0.25">
      <c r="A7" s="105" t="s">
        <v>291</v>
      </c>
      <c r="B7" s="107" t="s">
        <v>1</v>
      </c>
      <c r="C7" s="107" t="s">
        <v>2</v>
      </c>
      <c r="D7" s="108" t="s">
        <v>3</v>
      </c>
      <c r="E7" s="109"/>
      <c r="F7" s="112" t="s">
        <v>4</v>
      </c>
      <c r="G7" s="107" t="s">
        <v>253</v>
      </c>
      <c r="H7" s="107" t="s">
        <v>228</v>
      </c>
      <c r="I7" s="113"/>
      <c r="J7" s="107" t="s">
        <v>289</v>
      </c>
      <c r="K7" s="107" t="s">
        <v>7</v>
      </c>
      <c r="L7" s="107"/>
      <c r="M7" s="114" t="s">
        <v>229</v>
      </c>
      <c r="N7" s="116" t="s">
        <v>230</v>
      </c>
    </row>
    <row r="8" spans="1:14" ht="77.25" customHeight="1" x14ac:dyDescent="0.25">
      <c r="A8" s="106"/>
      <c r="B8" s="107"/>
      <c r="C8" s="107"/>
      <c r="D8" s="110"/>
      <c r="E8" s="111"/>
      <c r="F8" s="112"/>
      <c r="G8" s="107"/>
      <c r="H8" s="57" t="s">
        <v>6</v>
      </c>
      <c r="I8" s="57" t="s">
        <v>5</v>
      </c>
      <c r="J8" s="107"/>
      <c r="K8" s="25" t="s">
        <v>8</v>
      </c>
      <c r="L8" s="25" t="s">
        <v>9</v>
      </c>
      <c r="M8" s="115"/>
      <c r="N8" s="117"/>
    </row>
    <row r="9" spans="1:14" ht="25.5" customHeight="1" x14ac:dyDescent="0.25">
      <c r="A9" s="61"/>
      <c r="B9" s="61" t="s">
        <v>22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4" ht="30" customHeight="1" x14ac:dyDescent="0.25">
      <c r="A10" s="91"/>
      <c r="B10" s="92" t="s">
        <v>12</v>
      </c>
      <c r="C10" s="93" t="s">
        <v>193</v>
      </c>
      <c r="D10" s="42" t="s">
        <v>10</v>
      </c>
      <c r="E10" s="40" t="s">
        <v>111</v>
      </c>
      <c r="F10" s="94" t="s">
        <v>191</v>
      </c>
      <c r="G10" s="126" t="s">
        <v>192</v>
      </c>
      <c r="H10" s="18">
        <v>0.94269999999999998</v>
      </c>
      <c r="I10" s="18">
        <f>32050/E11</f>
        <v>5.9132841328413281E-2</v>
      </c>
      <c r="J10" s="95" t="s">
        <v>32</v>
      </c>
      <c r="K10" s="99" t="s">
        <v>33</v>
      </c>
      <c r="L10" s="99" t="s">
        <v>127</v>
      </c>
      <c r="M10" s="99" t="s">
        <v>34</v>
      </c>
      <c r="N10" s="174" t="s">
        <v>325</v>
      </c>
    </row>
    <row r="11" spans="1:14" ht="25.5" customHeight="1" x14ac:dyDescent="0.25">
      <c r="A11" s="91"/>
      <c r="B11" s="92"/>
      <c r="C11" s="93"/>
      <c r="D11" s="43" t="s">
        <v>11</v>
      </c>
      <c r="E11" s="20">
        <v>542000</v>
      </c>
      <c r="F11" s="94"/>
      <c r="G11" s="127"/>
      <c r="H11" s="15">
        <f>E11*H10</f>
        <v>510943.39999999997</v>
      </c>
      <c r="I11" s="15">
        <f>E11*I10</f>
        <v>32050</v>
      </c>
      <c r="J11" s="95"/>
      <c r="K11" s="100"/>
      <c r="L11" s="100"/>
      <c r="M11" s="100"/>
      <c r="N11" s="175"/>
    </row>
    <row r="12" spans="1:14" ht="25.5" customHeight="1" x14ac:dyDescent="0.25">
      <c r="A12" s="91"/>
      <c r="B12" s="92" t="s">
        <v>13</v>
      </c>
      <c r="C12" s="93" t="s">
        <v>194</v>
      </c>
      <c r="D12" s="42" t="s">
        <v>10</v>
      </c>
      <c r="E12" s="41" t="s">
        <v>112</v>
      </c>
      <c r="F12" s="94" t="s">
        <v>191</v>
      </c>
      <c r="G12" s="94" t="s">
        <v>192</v>
      </c>
      <c r="H12" s="18">
        <v>1</v>
      </c>
      <c r="I12" s="18">
        <v>0</v>
      </c>
      <c r="J12" s="95" t="s">
        <v>32</v>
      </c>
      <c r="K12" s="99" t="s">
        <v>33</v>
      </c>
      <c r="L12" s="99" t="s">
        <v>127</v>
      </c>
      <c r="M12" s="99" t="s">
        <v>34</v>
      </c>
      <c r="N12" s="92"/>
    </row>
    <row r="13" spans="1:14" ht="25.5" customHeight="1" x14ac:dyDescent="0.25">
      <c r="A13" s="91"/>
      <c r="B13" s="92"/>
      <c r="C13" s="93"/>
      <c r="D13" s="43" t="s">
        <v>11</v>
      </c>
      <c r="E13" s="20">
        <v>8000</v>
      </c>
      <c r="F13" s="94"/>
      <c r="G13" s="94"/>
      <c r="H13" s="15">
        <f>E13*H12</f>
        <v>8000</v>
      </c>
      <c r="I13" s="15">
        <v>0</v>
      </c>
      <c r="J13" s="95"/>
      <c r="K13" s="100"/>
      <c r="L13" s="100"/>
      <c r="M13" s="100"/>
      <c r="N13" s="144"/>
    </row>
    <row r="14" spans="1:14" ht="25.5" customHeight="1" x14ac:dyDescent="0.25">
      <c r="A14" s="91"/>
      <c r="B14" s="92" t="s">
        <v>14</v>
      </c>
      <c r="C14" s="93" t="s">
        <v>195</v>
      </c>
      <c r="D14" s="42" t="s">
        <v>10</v>
      </c>
      <c r="E14" s="41" t="s">
        <v>113</v>
      </c>
      <c r="F14" s="94" t="s">
        <v>191</v>
      </c>
      <c r="G14" s="94" t="s">
        <v>192</v>
      </c>
      <c r="H14" s="18">
        <v>1</v>
      </c>
      <c r="I14" s="18">
        <v>0</v>
      </c>
      <c r="J14" s="95" t="s">
        <v>32</v>
      </c>
      <c r="K14" s="99" t="s">
        <v>33</v>
      </c>
      <c r="L14" s="99" t="s">
        <v>127</v>
      </c>
      <c r="M14" s="99" t="s">
        <v>34</v>
      </c>
      <c r="N14" s="92"/>
    </row>
    <row r="15" spans="1:14" ht="25.5" customHeight="1" x14ac:dyDescent="0.25">
      <c r="A15" s="91"/>
      <c r="B15" s="92"/>
      <c r="C15" s="93"/>
      <c r="D15" s="43" t="s">
        <v>11</v>
      </c>
      <c r="E15" s="20">
        <v>3000</v>
      </c>
      <c r="F15" s="94"/>
      <c r="G15" s="94"/>
      <c r="H15" s="15">
        <f>E15*H14</f>
        <v>3000</v>
      </c>
      <c r="I15" s="15">
        <v>0</v>
      </c>
      <c r="J15" s="95"/>
      <c r="K15" s="100"/>
      <c r="L15" s="100"/>
      <c r="M15" s="100"/>
      <c r="N15" s="144"/>
    </row>
    <row r="16" spans="1:14" ht="25.5" customHeight="1" x14ac:dyDescent="0.25">
      <c r="A16" s="91"/>
      <c r="B16" s="92" t="s">
        <v>15</v>
      </c>
      <c r="C16" s="93" t="s">
        <v>196</v>
      </c>
      <c r="D16" s="42" t="s">
        <v>10</v>
      </c>
      <c r="E16" s="41" t="s">
        <v>117</v>
      </c>
      <c r="F16" s="94" t="s">
        <v>191</v>
      </c>
      <c r="G16" s="94" t="s">
        <v>192</v>
      </c>
      <c r="H16" s="18">
        <v>1</v>
      </c>
      <c r="I16" s="18">
        <v>0</v>
      </c>
      <c r="J16" s="95" t="s">
        <v>32</v>
      </c>
      <c r="K16" s="99" t="s">
        <v>33</v>
      </c>
      <c r="L16" s="99" t="s">
        <v>127</v>
      </c>
      <c r="M16" s="99" t="s">
        <v>34</v>
      </c>
      <c r="N16" s="92"/>
    </row>
    <row r="17" spans="1:14" ht="25.5" customHeight="1" x14ac:dyDescent="0.25">
      <c r="A17" s="91"/>
      <c r="B17" s="92"/>
      <c r="C17" s="93"/>
      <c r="D17" s="43" t="s">
        <v>11</v>
      </c>
      <c r="E17" s="20">
        <v>10000</v>
      </c>
      <c r="F17" s="94"/>
      <c r="G17" s="94"/>
      <c r="H17" s="15">
        <f>E17*H16</f>
        <v>10000</v>
      </c>
      <c r="I17" s="15">
        <v>0</v>
      </c>
      <c r="J17" s="95"/>
      <c r="K17" s="100"/>
      <c r="L17" s="100"/>
      <c r="M17" s="100"/>
      <c r="N17" s="144"/>
    </row>
    <row r="18" spans="1:14" ht="25.5" customHeight="1" x14ac:dyDescent="0.25">
      <c r="A18" s="96"/>
      <c r="B18" s="92" t="s">
        <v>16</v>
      </c>
      <c r="C18" s="97" t="s">
        <v>197</v>
      </c>
      <c r="D18" s="44" t="s">
        <v>10</v>
      </c>
      <c r="E18" s="45" t="s">
        <v>162</v>
      </c>
      <c r="F18" s="94" t="s">
        <v>191</v>
      </c>
      <c r="G18" s="94" t="s">
        <v>192</v>
      </c>
      <c r="H18" s="12">
        <v>0.4</v>
      </c>
      <c r="I18" s="12">
        <v>0.6</v>
      </c>
      <c r="J18" s="98" t="s">
        <v>32</v>
      </c>
      <c r="K18" s="121" t="s">
        <v>156</v>
      </c>
      <c r="L18" s="121" t="s">
        <v>127</v>
      </c>
      <c r="M18" s="121" t="s">
        <v>34</v>
      </c>
      <c r="N18" s="145"/>
    </row>
    <row r="19" spans="1:14" ht="25.5" customHeight="1" x14ac:dyDescent="0.25">
      <c r="A19" s="96"/>
      <c r="B19" s="92"/>
      <c r="C19" s="97"/>
      <c r="D19" s="46" t="s">
        <v>11</v>
      </c>
      <c r="E19" s="14">
        <v>250000</v>
      </c>
      <c r="F19" s="94"/>
      <c r="G19" s="94"/>
      <c r="H19" s="15">
        <f>E19*H18</f>
        <v>100000</v>
      </c>
      <c r="I19" s="15">
        <f>E19*I18</f>
        <v>150000</v>
      </c>
      <c r="J19" s="98"/>
      <c r="K19" s="122"/>
      <c r="L19" s="122"/>
      <c r="M19" s="122"/>
      <c r="N19" s="145"/>
    </row>
    <row r="20" spans="1:14" ht="25.5" hidden="1" customHeight="1" x14ac:dyDescent="0.25">
      <c r="A20" s="87" t="s">
        <v>250</v>
      </c>
      <c r="B20" s="159" t="s">
        <v>17</v>
      </c>
      <c r="C20" s="177" t="s">
        <v>231</v>
      </c>
      <c r="D20" s="161" t="s">
        <v>10</v>
      </c>
      <c r="E20" s="162" t="s">
        <v>232</v>
      </c>
      <c r="F20" s="163" t="s">
        <v>191</v>
      </c>
      <c r="G20" s="163" t="s">
        <v>225</v>
      </c>
      <c r="H20" s="164">
        <v>0</v>
      </c>
      <c r="I20" s="164">
        <v>1</v>
      </c>
      <c r="J20" s="165" t="s">
        <v>32</v>
      </c>
      <c r="K20" s="166" t="s">
        <v>255</v>
      </c>
      <c r="L20" s="166" t="s">
        <v>256</v>
      </c>
      <c r="M20" s="165" t="s">
        <v>34</v>
      </c>
      <c r="N20" s="167" t="s">
        <v>322</v>
      </c>
    </row>
    <row r="21" spans="1:14" ht="25.5" hidden="1" customHeight="1" x14ac:dyDescent="0.25">
      <c r="A21" s="88"/>
      <c r="B21" s="159"/>
      <c r="C21" s="178"/>
      <c r="D21" s="168" t="s">
        <v>11</v>
      </c>
      <c r="E21" s="169"/>
      <c r="F21" s="163"/>
      <c r="G21" s="163"/>
      <c r="H21" s="179">
        <f t="shared" ref="H21" si="0">E21*H20</f>
        <v>0</v>
      </c>
      <c r="I21" s="179">
        <f t="shared" ref="I21" si="1">E21*I20</f>
        <v>0</v>
      </c>
      <c r="J21" s="165"/>
      <c r="K21" s="172"/>
      <c r="L21" s="172"/>
      <c r="M21" s="165"/>
      <c r="N21" s="173"/>
    </row>
    <row r="22" spans="1:14" ht="25.5" hidden="1" customHeight="1" x14ac:dyDescent="0.25">
      <c r="A22" s="87" t="s">
        <v>250</v>
      </c>
      <c r="B22" s="159" t="s">
        <v>18</v>
      </c>
      <c r="C22" s="180" t="s">
        <v>233</v>
      </c>
      <c r="D22" s="161" t="s">
        <v>10</v>
      </c>
      <c r="E22" s="162" t="s">
        <v>234</v>
      </c>
      <c r="F22" s="163" t="s">
        <v>191</v>
      </c>
      <c r="G22" s="163" t="s">
        <v>225</v>
      </c>
      <c r="H22" s="164">
        <v>0</v>
      </c>
      <c r="I22" s="164">
        <v>1</v>
      </c>
      <c r="J22" s="165" t="s">
        <v>32</v>
      </c>
      <c r="K22" s="166" t="s">
        <v>257</v>
      </c>
      <c r="L22" s="166" t="s">
        <v>258</v>
      </c>
      <c r="M22" s="165" t="s">
        <v>34</v>
      </c>
      <c r="N22" s="167" t="s">
        <v>251</v>
      </c>
    </row>
    <row r="23" spans="1:14" ht="25.5" hidden="1" customHeight="1" x14ac:dyDescent="0.25">
      <c r="A23" s="88"/>
      <c r="B23" s="159"/>
      <c r="C23" s="178"/>
      <c r="D23" s="168" t="s">
        <v>11</v>
      </c>
      <c r="E23" s="169"/>
      <c r="F23" s="163"/>
      <c r="G23" s="163"/>
      <c r="H23" s="170">
        <f t="shared" ref="H23" si="2">E23*H22</f>
        <v>0</v>
      </c>
      <c r="I23" s="171">
        <f t="shared" ref="I23" si="3">E23*I22</f>
        <v>0</v>
      </c>
      <c r="J23" s="165"/>
      <c r="K23" s="172"/>
      <c r="L23" s="172"/>
      <c r="M23" s="165"/>
      <c r="N23" s="173"/>
    </row>
    <row r="24" spans="1:14" ht="25.5" hidden="1" customHeight="1" x14ac:dyDescent="0.25">
      <c r="A24" s="87" t="s">
        <v>250</v>
      </c>
      <c r="B24" s="159" t="s">
        <v>19</v>
      </c>
      <c r="C24" s="177" t="s">
        <v>235</v>
      </c>
      <c r="D24" s="161" t="s">
        <v>10</v>
      </c>
      <c r="E24" s="162" t="s">
        <v>236</v>
      </c>
      <c r="F24" s="163" t="s">
        <v>191</v>
      </c>
      <c r="G24" s="163" t="s">
        <v>225</v>
      </c>
      <c r="H24" s="164">
        <v>0</v>
      </c>
      <c r="I24" s="164">
        <v>1</v>
      </c>
      <c r="J24" s="165" t="s">
        <v>32</v>
      </c>
      <c r="K24" s="166" t="s">
        <v>259</v>
      </c>
      <c r="L24" s="166" t="s">
        <v>260</v>
      </c>
      <c r="M24" s="165" t="s">
        <v>34</v>
      </c>
      <c r="N24" s="167" t="s">
        <v>251</v>
      </c>
    </row>
    <row r="25" spans="1:14" ht="25.5" hidden="1" customHeight="1" x14ac:dyDescent="0.25">
      <c r="A25" s="88"/>
      <c r="B25" s="159"/>
      <c r="C25" s="178"/>
      <c r="D25" s="168" t="s">
        <v>11</v>
      </c>
      <c r="E25" s="169"/>
      <c r="F25" s="163"/>
      <c r="G25" s="163"/>
      <c r="H25" s="170">
        <f t="shared" ref="H25" si="4">E25*H24</f>
        <v>0</v>
      </c>
      <c r="I25" s="171">
        <f t="shared" ref="I25" si="5">E25*I24</f>
        <v>0</v>
      </c>
      <c r="J25" s="165"/>
      <c r="K25" s="172"/>
      <c r="L25" s="172"/>
      <c r="M25" s="165"/>
      <c r="N25" s="173"/>
    </row>
    <row r="26" spans="1:14" ht="25.5" hidden="1" customHeight="1" x14ac:dyDescent="0.25">
      <c r="A26" s="87" t="s">
        <v>250</v>
      </c>
      <c r="B26" s="159" t="s">
        <v>35</v>
      </c>
      <c r="C26" s="177" t="s">
        <v>237</v>
      </c>
      <c r="D26" s="161" t="s">
        <v>10</v>
      </c>
      <c r="E26" s="162" t="s">
        <v>238</v>
      </c>
      <c r="F26" s="163" t="s">
        <v>191</v>
      </c>
      <c r="G26" s="163" t="s">
        <v>225</v>
      </c>
      <c r="H26" s="164">
        <v>0</v>
      </c>
      <c r="I26" s="164">
        <v>1</v>
      </c>
      <c r="J26" s="165" t="s">
        <v>32</v>
      </c>
      <c r="K26" s="166" t="s">
        <v>254</v>
      </c>
      <c r="L26" s="166" t="s">
        <v>121</v>
      </c>
      <c r="M26" s="165" t="s">
        <v>34</v>
      </c>
      <c r="N26" s="167" t="s">
        <v>251</v>
      </c>
    </row>
    <row r="27" spans="1:14" ht="25.5" hidden="1" customHeight="1" x14ac:dyDescent="0.25">
      <c r="A27" s="88"/>
      <c r="B27" s="159"/>
      <c r="C27" s="178"/>
      <c r="D27" s="168" t="s">
        <v>11</v>
      </c>
      <c r="E27" s="169"/>
      <c r="F27" s="163"/>
      <c r="G27" s="163"/>
      <c r="H27" s="170">
        <f>E27*H26</f>
        <v>0</v>
      </c>
      <c r="I27" s="171">
        <f>E27*I26</f>
        <v>0</v>
      </c>
      <c r="J27" s="165"/>
      <c r="K27" s="172"/>
      <c r="L27" s="172"/>
      <c r="M27" s="165"/>
      <c r="N27" s="173"/>
    </row>
    <row r="28" spans="1:14" ht="25.5" hidden="1" customHeight="1" x14ac:dyDescent="0.25">
      <c r="A28" s="87" t="s">
        <v>250</v>
      </c>
      <c r="B28" s="159" t="s">
        <v>36</v>
      </c>
      <c r="C28" s="160" t="s">
        <v>138</v>
      </c>
      <c r="D28" s="161" t="s">
        <v>10</v>
      </c>
      <c r="E28" s="162" t="s">
        <v>151</v>
      </c>
      <c r="F28" s="163" t="s">
        <v>191</v>
      </c>
      <c r="G28" s="163" t="s">
        <v>225</v>
      </c>
      <c r="H28" s="164">
        <v>0</v>
      </c>
      <c r="I28" s="164">
        <v>1</v>
      </c>
      <c r="J28" s="165" t="s">
        <v>32</v>
      </c>
      <c r="K28" s="166" t="s">
        <v>33</v>
      </c>
      <c r="L28" s="166" t="s">
        <v>128</v>
      </c>
      <c r="M28" s="165" t="s">
        <v>34</v>
      </c>
      <c r="N28" s="167" t="s">
        <v>251</v>
      </c>
    </row>
    <row r="29" spans="1:14" ht="25.5" hidden="1" customHeight="1" x14ac:dyDescent="0.25">
      <c r="A29" s="88"/>
      <c r="B29" s="159"/>
      <c r="C29" s="160"/>
      <c r="D29" s="168" t="s">
        <v>11</v>
      </c>
      <c r="E29" s="169"/>
      <c r="F29" s="163"/>
      <c r="G29" s="163"/>
      <c r="H29" s="170">
        <f>E29*H28</f>
        <v>0</v>
      </c>
      <c r="I29" s="171">
        <f>E29*I28</f>
        <v>0</v>
      </c>
      <c r="J29" s="165"/>
      <c r="K29" s="172"/>
      <c r="L29" s="172"/>
      <c r="M29" s="165"/>
      <c r="N29" s="173"/>
    </row>
    <row r="30" spans="1:14" ht="25.5" hidden="1" customHeight="1" x14ac:dyDescent="0.25">
      <c r="A30" s="87" t="s">
        <v>250</v>
      </c>
      <c r="B30" s="159" t="s">
        <v>261</v>
      </c>
      <c r="C30" s="160" t="s">
        <v>139</v>
      </c>
      <c r="D30" s="161" t="s">
        <v>10</v>
      </c>
      <c r="E30" s="162" t="s">
        <v>152</v>
      </c>
      <c r="F30" s="163" t="s">
        <v>191</v>
      </c>
      <c r="G30" s="163" t="s">
        <v>192</v>
      </c>
      <c r="H30" s="164">
        <v>1</v>
      </c>
      <c r="I30" s="164">
        <v>0</v>
      </c>
      <c r="J30" s="165" t="s">
        <v>32</v>
      </c>
      <c r="K30" s="166" t="s">
        <v>33</v>
      </c>
      <c r="L30" s="166" t="s">
        <v>128</v>
      </c>
      <c r="M30" s="165" t="s">
        <v>34</v>
      </c>
      <c r="N30" s="167" t="s">
        <v>251</v>
      </c>
    </row>
    <row r="31" spans="1:14" ht="25.5" hidden="1" customHeight="1" x14ac:dyDescent="0.25">
      <c r="A31" s="88"/>
      <c r="B31" s="159"/>
      <c r="C31" s="160"/>
      <c r="D31" s="168" t="s">
        <v>11</v>
      </c>
      <c r="E31" s="169"/>
      <c r="F31" s="163"/>
      <c r="G31" s="163"/>
      <c r="H31" s="170">
        <f>E31*H30</f>
        <v>0</v>
      </c>
      <c r="I31" s="171">
        <f>E31*I30</f>
        <v>0</v>
      </c>
      <c r="J31" s="165"/>
      <c r="K31" s="172"/>
      <c r="L31" s="172"/>
      <c r="M31" s="165"/>
      <c r="N31" s="173"/>
    </row>
    <row r="32" spans="1:14" ht="25.5" hidden="1" customHeight="1" x14ac:dyDescent="0.25">
      <c r="A32" s="87" t="s">
        <v>250</v>
      </c>
      <c r="B32" s="159" t="s">
        <v>37</v>
      </c>
      <c r="C32" s="160" t="s">
        <v>239</v>
      </c>
      <c r="D32" s="161" t="s">
        <v>10</v>
      </c>
      <c r="E32" s="162" t="s">
        <v>240</v>
      </c>
      <c r="F32" s="163" t="s">
        <v>191</v>
      </c>
      <c r="G32" s="163" t="s">
        <v>192</v>
      </c>
      <c r="H32" s="164">
        <v>1</v>
      </c>
      <c r="I32" s="164">
        <v>0</v>
      </c>
      <c r="J32" s="165" t="s">
        <v>32</v>
      </c>
      <c r="K32" s="166" t="s">
        <v>156</v>
      </c>
      <c r="L32" s="166" t="s">
        <v>184</v>
      </c>
      <c r="M32" s="165" t="s">
        <v>34</v>
      </c>
      <c r="N32" s="167" t="s">
        <v>251</v>
      </c>
    </row>
    <row r="33" spans="1:14" ht="25.5" hidden="1" customHeight="1" x14ac:dyDescent="0.25">
      <c r="A33" s="88"/>
      <c r="B33" s="159"/>
      <c r="C33" s="160"/>
      <c r="D33" s="168" t="s">
        <v>11</v>
      </c>
      <c r="E33" s="169"/>
      <c r="F33" s="163"/>
      <c r="G33" s="163"/>
      <c r="H33" s="170">
        <f>E33*H32</f>
        <v>0</v>
      </c>
      <c r="I33" s="171">
        <f>E33*I32</f>
        <v>0</v>
      </c>
      <c r="J33" s="165"/>
      <c r="K33" s="172"/>
      <c r="L33" s="172"/>
      <c r="M33" s="165"/>
      <c r="N33" s="173"/>
    </row>
    <row r="34" spans="1:14" ht="25.5" customHeight="1" x14ac:dyDescent="0.25">
      <c r="A34" s="96"/>
      <c r="B34" s="92" t="s">
        <v>38</v>
      </c>
      <c r="C34" s="97" t="s">
        <v>241</v>
      </c>
      <c r="D34" s="44" t="s">
        <v>10</v>
      </c>
      <c r="E34" s="45" t="s">
        <v>48</v>
      </c>
      <c r="F34" s="94" t="s">
        <v>179</v>
      </c>
      <c r="G34" s="94" t="s">
        <v>192</v>
      </c>
      <c r="H34" s="12">
        <v>0.58620000000000005</v>
      </c>
      <c r="I34" s="12">
        <v>0.4138</v>
      </c>
      <c r="J34" s="98" t="s">
        <v>32</v>
      </c>
      <c r="K34" s="121" t="s">
        <v>128</v>
      </c>
      <c r="L34" s="121" t="s">
        <v>127</v>
      </c>
      <c r="M34" s="98" t="s">
        <v>34</v>
      </c>
      <c r="N34" s="145"/>
    </row>
    <row r="35" spans="1:14" ht="25.5" customHeight="1" x14ac:dyDescent="0.25">
      <c r="A35" s="96"/>
      <c r="B35" s="92"/>
      <c r="C35" s="97"/>
      <c r="D35" s="46" t="s">
        <v>11</v>
      </c>
      <c r="E35" s="20">
        <v>7250</v>
      </c>
      <c r="F35" s="94"/>
      <c r="G35" s="94"/>
      <c r="H35" s="15">
        <f>E35*H34</f>
        <v>4249.9500000000007</v>
      </c>
      <c r="I35" s="15">
        <f>E35*I34</f>
        <v>3000.05</v>
      </c>
      <c r="J35" s="98"/>
      <c r="K35" s="122"/>
      <c r="L35" s="122"/>
      <c r="M35" s="98"/>
      <c r="N35" s="145"/>
    </row>
    <row r="36" spans="1:14" ht="25.5" customHeight="1" x14ac:dyDescent="0.25">
      <c r="A36" s="96"/>
      <c r="B36" s="92" t="s">
        <v>39</v>
      </c>
      <c r="C36" s="97" t="s">
        <v>242</v>
      </c>
      <c r="D36" s="44" t="s">
        <v>10</v>
      </c>
      <c r="E36" s="47" t="s">
        <v>114</v>
      </c>
      <c r="F36" s="94" t="s">
        <v>191</v>
      </c>
      <c r="G36" s="94" t="s">
        <v>192</v>
      </c>
      <c r="H36" s="12">
        <v>1</v>
      </c>
      <c r="I36" s="12">
        <v>0</v>
      </c>
      <c r="J36" s="98" t="s">
        <v>32</v>
      </c>
      <c r="K36" s="121" t="s">
        <v>128</v>
      </c>
      <c r="L36" s="121" t="s">
        <v>127</v>
      </c>
      <c r="M36" s="98" t="s">
        <v>34</v>
      </c>
      <c r="N36" s="145"/>
    </row>
    <row r="37" spans="1:14" ht="25.5" customHeight="1" x14ac:dyDescent="0.25">
      <c r="A37" s="96"/>
      <c r="B37" s="92"/>
      <c r="C37" s="97"/>
      <c r="D37" s="46" t="s">
        <v>11</v>
      </c>
      <c r="E37" s="14">
        <v>5000</v>
      </c>
      <c r="F37" s="94"/>
      <c r="G37" s="94"/>
      <c r="H37" s="15">
        <f>E37*H36</f>
        <v>5000</v>
      </c>
      <c r="I37" s="15">
        <f>E37*I36</f>
        <v>0</v>
      </c>
      <c r="J37" s="98"/>
      <c r="K37" s="122"/>
      <c r="L37" s="122"/>
      <c r="M37" s="98"/>
      <c r="N37" s="145"/>
    </row>
    <row r="38" spans="1:14" ht="40.5" customHeight="1" x14ac:dyDescent="0.25">
      <c r="A38" s="96"/>
      <c r="B38" s="92" t="s">
        <v>40</v>
      </c>
      <c r="C38" s="97" t="s">
        <v>198</v>
      </c>
      <c r="D38" s="44" t="s">
        <v>10</v>
      </c>
      <c r="E38" s="45" t="s">
        <v>295</v>
      </c>
      <c r="F38" s="94" t="s">
        <v>191</v>
      </c>
      <c r="G38" s="94" t="s">
        <v>192</v>
      </c>
      <c r="H38" s="12">
        <v>0.5</v>
      </c>
      <c r="I38" s="12">
        <v>0.5</v>
      </c>
      <c r="J38" s="98" t="s">
        <v>32</v>
      </c>
      <c r="K38" s="121" t="s">
        <v>128</v>
      </c>
      <c r="L38" s="121" t="s">
        <v>127</v>
      </c>
      <c r="M38" s="98" t="s">
        <v>34</v>
      </c>
      <c r="N38" s="145"/>
    </row>
    <row r="39" spans="1:14" ht="25.5" customHeight="1" x14ac:dyDescent="0.25">
      <c r="A39" s="96"/>
      <c r="B39" s="92"/>
      <c r="C39" s="97"/>
      <c r="D39" s="46" t="s">
        <v>11</v>
      </c>
      <c r="E39" s="14">
        <v>28800</v>
      </c>
      <c r="F39" s="94"/>
      <c r="G39" s="94"/>
      <c r="H39" s="15">
        <f>E39*H38</f>
        <v>14400</v>
      </c>
      <c r="I39" s="15">
        <f>E39*I38</f>
        <v>14400</v>
      </c>
      <c r="J39" s="98"/>
      <c r="K39" s="122"/>
      <c r="L39" s="122"/>
      <c r="M39" s="98"/>
      <c r="N39" s="145"/>
    </row>
    <row r="40" spans="1:14" ht="25.5" hidden="1" customHeight="1" x14ac:dyDescent="0.25">
      <c r="A40" s="87" t="s">
        <v>250</v>
      </c>
      <c r="B40" s="159" t="s">
        <v>41</v>
      </c>
      <c r="C40" s="160" t="s">
        <v>243</v>
      </c>
      <c r="D40" s="161" t="s">
        <v>10</v>
      </c>
      <c r="E40" s="162" t="s">
        <v>240</v>
      </c>
      <c r="F40" s="163" t="s">
        <v>191</v>
      </c>
      <c r="G40" s="163" t="s">
        <v>192</v>
      </c>
      <c r="H40" s="164">
        <v>1</v>
      </c>
      <c r="I40" s="164">
        <v>0</v>
      </c>
      <c r="J40" s="165" t="s">
        <v>32</v>
      </c>
      <c r="K40" s="166" t="s">
        <v>33</v>
      </c>
      <c r="L40" s="166" t="s">
        <v>128</v>
      </c>
      <c r="M40" s="165" t="s">
        <v>34</v>
      </c>
      <c r="N40" s="167" t="s">
        <v>251</v>
      </c>
    </row>
    <row r="41" spans="1:14" ht="25.5" hidden="1" customHeight="1" x14ac:dyDescent="0.25">
      <c r="A41" s="88"/>
      <c r="B41" s="159"/>
      <c r="C41" s="160"/>
      <c r="D41" s="168" t="s">
        <v>11</v>
      </c>
      <c r="E41" s="169"/>
      <c r="F41" s="163"/>
      <c r="G41" s="163"/>
      <c r="H41" s="170">
        <f>E41*H40</f>
        <v>0</v>
      </c>
      <c r="I41" s="171">
        <f>E41*I40</f>
        <v>0</v>
      </c>
      <c r="J41" s="165"/>
      <c r="K41" s="172"/>
      <c r="L41" s="172"/>
      <c r="M41" s="165"/>
      <c r="N41" s="173"/>
    </row>
    <row r="42" spans="1:14" ht="25.5" hidden="1" customHeight="1" x14ac:dyDescent="0.25">
      <c r="A42" s="87" t="s">
        <v>250</v>
      </c>
      <c r="B42" s="159" t="s">
        <v>42</v>
      </c>
      <c r="C42" s="160" t="s">
        <v>244</v>
      </c>
      <c r="D42" s="161" t="s">
        <v>10</v>
      </c>
      <c r="E42" s="162" t="s">
        <v>48</v>
      </c>
      <c r="F42" s="163" t="s">
        <v>191</v>
      </c>
      <c r="G42" s="163" t="s">
        <v>192</v>
      </c>
      <c r="H42" s="164">
        <v>1</v>
      </c>
      <c r="I42" s="164">
        <v>0</v>
      </c>
      <c r="J42" s="165" t="s">
        <v>32</v>
      </c>
      <c r="K42" s="166" t="s">
        <v>156</v>
      </c>
      <c r="L42" s="166" t="s">
        <v>184</v>
      </c>
      <c r="M42" s="165" t="s">
        <v>34</v>
      </c>
      <c r="N42" s="167" t="s">
        <v>251</v>
      </c>
    </row>
    <row r="43" spans="1:14" ht="25.5" hidden="1" customHeight="1" x14ac:dyDescent="0.25">
      <c r="A43" s="88"/>
      <c r="B43" s="159"/>
      <c r="C43" s="160"/>
      <c r="D43" s="168" t="s">
        <v>11</v>
      </c>
      <c r="E43" s="169"/>
      <c r="F43" s="163"/>
      <c r="G43" s="163"/>
      <c r="H43" s="170">
        <f>E43*H42</f>
        <v>0</v>
      </c>
      <c r="I43" s="171">
        <f>E43*I42</f>
        <v>0</v>
      </c>
      <c r="J43" s="165"/>
      <c r="K43" s="172"/>
      <c r="L43" s="172"/>
      <c r="M43" s="165"/>
      <c r="N43" s="173"/>
    </row>
    <row r="44" spans="1:14" ht="25.5" customHeight="1" x14ac:dyDescent="0.25">
      <c r="A44" s="96"/>
      <c r="B44" s="92" t="s">
        <v>43</v>
      </c>
      <c r="C44" s="97" t="s">
        <v>199</v>
      </c>
      <c r="D44" s="44" t="s">
        <v>10</v>
      </c>
      <c r="E44" s="45" t="s">
        <v>114</v>
      </c>
      <c r="F44" s="94" t="s">
        <v>191</v>
      </c>
      <c r="G44" s="94" t="s">
        <v>192</v>
      </c>
      <c r="H44" s="12">
        <v>0.2</v>
      </c>
      <c r="I44" s="12">
        <v>0.8</v>
      </c>
      <c r="J44" s="98" t="s">
        <v>32</v>
      </c>
      <c r="K44" s="121" t="s">
        <v>128</v>
      </c>
      <c r="L44" s="121" t="s">
        <v>127</v>
      </c>
      <c r="M44" s="98" t="s">
        <v>34</v>
      </c>
      <c r="N44" s="145"/>
    </row>
    <row r="45" spans="1:14" ht="25.5" customHeight="1" x14ac:dyDescent="0.25">
      <c r="A45" s="96"/>
      <c r="B45" s="92"/>
      <c r="C45" s="97"/>
      <c r="D45" s="46" t="s">
        <v>11</v>
      </c>
      <c r="E45" s="14">
        <v>5000</v>
      </c>
      <c r="F45" s="94"/>
      <c r="G45" s="94"/>
      <c r="H45" s="15">
        <f>E45*H44</f>
        <v>1000</v>
      </c>
      <c r="I45" s="15">
        <f>E45*I44</f>
        <v>4000</v>
      </c>
      <c r="J45" s="98"/>
      <c r="K45" s="122"/>
      <c r="L45" s="122"/>
      <c r="M45" s="98"/>
      <c r="N45" s="145"/>
    </row>
    <row r="46" spans="1:14" ht="38.25" customHeight="1" x14ac:dyDescent="0.25">
      <c r="A46" s="96"/>
      <c r="B46" s="92" t="s">
        <v>44</v>
      </c>
      <c r="C46" s="97" t="s">
        <v>200</v>
      </c>
      <c r="D46" s="44" t="s">
        <v>10</v>
      </c>
      <c r="E46" s="45" t="s">
        <v>295</v>
      </c>
      <c r="F46" s="126" t="s">
        <v>191</v>
      </c>
      <c r="G46" s="94" t="s">
        <v>192</v>
      </c>
      <c r="H46" s="12">
        <v>0.5</v>
      </c>
      <c r="I46" s="12">
        <v>0.5</v>
      </c>
      <c r="J46" s="98" t="s">
        <v>32</v>
      </c>
      <c r="K46" s="121" t="s">
        <v>128</v>
      </c>
      <c r="L46" s="121" t="s">
        <v>127</v>
      </c>
      <c r="M46" s="98" t="s">
        <v>34</v>
      </c>
      <c r="N46" s="145"/>
    </row>
    <row r="47" spans="1:14" ht="25.5" customHeight="1" x14ac:dyDescent="0.25">
      <c r="A47" s="96"/>
      <c r="B47" s="92"/>
      <c r="C47" s="97"/>
      <c r="D47" s="46" t="s">
        <v>11</v>
      </c>
      <c r="E47" s="14">
        <v>28800</v>
      </c>
      <c r="F47" s="127"/>
      <c r="G47" s="94"/>
      <c r="H47" s="15">
        <f>E47*H46</f>
        <v>14400</v>
      </c>
      <c r="I47" s="15">
        <f>E47*I46</f>
        <v>14400</v>
      </c>
      <c r="J47" s="98"/>
      <c r="K47" s="122"/>
      <c r="L47" s="122"/>
      <c r="M47" s="98"/>
      <c r="N47" s="145"/>
    </row>
    <row r="48" spans="1:14" ht="39.75" customHeight="1" x14ac:dyDescent="0.25">
      <c r="A48" s="96"/>
      <c r="B48" s="92" t="s">
        <v>45</v>
      </c>
      <c r="C48" s="97" t="s">
        <v>201</v>
      </c>
      <c r="D48" s="44" t="s">
        <v>10</v>
      </c>
      <c r="E48" s="45" t="s">
        <v>292</v>
      </c>
      <c r="F48" s="126" t="s">
        <v>191</v>
      </c>
      <c r="G48" s="94" t="s">
        <v>225</v>
      </c>
      <c r="H48" s="12">
        <v>0</v>
      </c>
      <c r="I48" s="12">
        <v>1</v>
      </c>
      <c r="J48" s="98" t="s">
        <v>32</v>
      </c>
      <c r="K48" s="121" t="s">
        <v>128</v>
      </c>
      <c r="L48" s="121" t="s">
        <v>127</v>
      </c>
      <c r="M48" s="98" t="s">
        <v>34</v>
      </c>
      <c r="N48" s="145"/>
    </row>
    <row r="49" spans="1:14" ht="25.5" customHeight="1" x14ac:dyDescent="0.25">
      <c r="A49" s="96"/>
      <c r="B49" s="92"/>
      <c r="C49" s="97"/>
      <c r="D49" s="46" t="s">
        <v>11</v>
      </c>
      <c r="E49" s="14">
        <v>14080</v>
      </c>
      <c r="F49" s="127"/>
      <c r="G49" s="94"/>
      <c r="H49" s="15">
        <f>E49*H48</f>
        <v>0</v>
      </c>
      <c r="I49" s="15">
        <f>E49*I48</f>
        <v>14080</v>
      </c>
      <c r="J49" s="98"/>
      <c r="K49" s="122"/>
      <c r="L49" s="122"/>
      <c r="M49" s="98"/>
      <c r="N49" s="145"/>
    </row>
    <row r="50" spans="1:14" ht="25.5" customHeight="1" x14ac:dyDescent="0.25">
      <c r="A50" s="96"/>
      <c r="B50" s="92" t="s">
        <v>46</v>
      </c>
      <c r="C50" s="97" t="s">
        <v>202</v>
      </c>
      <c r="D50" s="44" t="s">
        <v>10</v>
      </c>
      <c r="E50" s="45" t="s">
        <v>115</v>
      </c>
      <c r="F50" s="126" t="s">
        <v>191</v>
      </c>
      <c r="G50" s="94" t="s">
        <v>225</v>
      </c>
      <c r="H50" s="12">
        <v>0</v>
      </c>
      <c r="I50" s="12">
        <v>1</v>
      </c>
      <c r="J50" s="98" t="s">
        <v>32</v>
      </c>
      <c r="K50" s="121" t="s">
        <v>128</v>
      </c>
      <c r="L50" s="121" t="s">
        <v>127</v>
      </c>
      <c r="M50" s="98" t="s">
        <v>34</v>
      </c>
      <c r="N50" s="145"/>
    </row>
    <row r="51" spans="1:14" ht="25.5" customHeight="1" x14ac:dyDescent="0.25">
      <c r="A51" s="96"/>
      <c r="B51" s="92"/>
      <c r="C51" s="97"/>
      <c r="D51" s="46" t="s">
        <v>11</v>
      </c>
      <c r="E51" s="14">
        <v>2240</v>
      </c>
      <c r="F51" s="127"/>
      <c r="G51" s="94"/>
      <c r="H51" s="15">
        <f>E51*H50</f>
        <v>0</v>
      </c>
      <c r="I51" s="15">
        <f>E51*I50</f>
        <v>2240</v>
      </c>
      <c r="J51" s="98"/>
      <c r="K51" s="122"/>
      <c r="L51" s="122"/>
      <c r="M51" s="98"/>
      <c r="N51" s="145"/>
    </row>
    <row r="52" spans="1:14" ht="25.5" customHeight="1" x14ac:dyDescent="0.25">
      <c r="A52" s="96"/>
      <c r="B52" s="92" t="s">
        <v>47</v>
      </c>
      <c r="C52" s="97" t="s">
        <v>203</v>
      </c>
      <c r="D52" s="44" t="s">
        <v>10</v>
      </c>
      <c r="E52" s="45" t="s">
        <v>50</v>
      </c>
      <c r="F52" s="126" t="s">
        <v>191</v>
      </c>
      <c r="G52" s="94" t="s">
        <v>225</v>
      </c>
      <c r="H52" s="12">
        <v>0</v>
      </c>
      <c r="I52" s="12">
        <v>1</v>
      </c>
      <c r="J52" s="98" t="s">
        <v>32</v>
      </c>
      <c r="K52" s="121" t="s">
        <v>128</v>
      </c>
      <c r="L52" s="121" t="s">
        <v>127</v>
      </c>
      <c r="M52" s="98" t="s">
        <v>34</v>
      </c>
      <c r="N52" s="145"/>
    </row>
    <row r="53" spans="1:14" ht="25.5" customHeight="1" x14ac:dyDescent="0.25">
      <c r="A53" s="96"/>
      <c r="B53" s="92"/>
      <c r="C53" s="97"/>
      <c r="D53" s="46" t="s">
        <v>11</v>
      </c>
      <c r="E53" s="14">
        <v>990</v>
      </c>
      <c r="F53" s="127"/>
      <c r="G53" s="94"/>
      <c r="H53" s="16">
        <f>E53*H52</f>
        <v>0</v>
      </c>
      <c r="I53" s="16">
        <f>E53*I52</f>
        <v>990</v>
      </c>
      <c r="J53" s="98"/>
      <c r="K53" s="122"/>
      <c r="L53" s="122"/>
      <c r="M53" s="98"/>
      <c r="N53" s="145"/>
    </row>
    <row r="54" spans="1:14" ht="25.5" customHeight="1" x14ac:dyDescent="0.25">
      <c r="A54" s="96"/>
      <c r="B54" s="92" t="s">
        <v>51</v>
      </c>
      <c r="C54" s="97" t="s">
        <v>204</v>
      </c>
      <c r="D54" s="44" t="s">
        <v>10</v>
      </c>
      <c r="E54" s="45" t="s">
        <v>114</v>
      </c>
      <c r="F54" s="126" t="s">
        <v>191</v>
      </c>
      <c r="G54" s="94" t="s">
        <v>192</v>
      </c>
      <c r="H54" s="12">
        <v>0.58620000000000005</v>
      </c>
      <c r="I54" s="12">
        <v>0.4138</v>
      </c>
      <c r="J54" s="98" t="s">
        <v>32</v>
      </c>
      <c r="K54" s="121" t="s">
        <v>128</v>
      </c>
      <c r="L54" s="121" t="s">
        <v>127</v>
      </c>
      <c r="M54" s="98" t="s">
        <v>34</v>
      </c>
      <c r="N54" s="145"/>
    </row>
    <row r="55" spans="1:14" ht="25.5" customHeight="1" x14ac:dyDescent="0.25">
      <c r="A55" s="96"/>
      <c r="B55" s="92"/>
      <c r="C55" s="97"/>
      <c r="D55" s="46" t="s">
        <v>11</v>
      </c>
      <c r="E55" s="14">
        <v>8530</v>
      </c>
      <c r="F55" s="127"/>
      <c r="G55" s="94"/>
      <c r="H55" s="15">
        <f>H54*E55</f>
        <v>5000.2860000000001</v>
      </c>
      <c r="I55" s="15">
        <f>I54*E55</f>
        <v>3529.7139999999999</v>
      </c>
      <c r="J55" s="98"/>
      <c r="K55" s="122"/>
      <c r="L55" s="122"/>
      <c r="M55" s="98"/>
      <c r="N55" s="145"/>
    </row>
    <row r="56" spans="1:14" ht="25.5" customHeight="1" x14ac:dyDescent="0.25">
      <c r="A56" s="96"/>
      <c r="B56" s="92" t="s">
        <v>262</v>
      </c>
      <c r="C56" s="97" t="s">
        <v>205</v>
      </c>
      <c r="D56" s="44" t="s">
        <v>10</v>
      </c>
      <c r="E56" s="45" t="s">
        <v>116</v>
      </c>
      <c r="F56" s="126" t="s">
        <v>191</v>
      </c>
      <c r="G56" s="94" t="s">
        <v>225</v>
      </c>
      <c r="H56" s="12">
        <v>0</v>
      </c>
      <c r="I56" s="12">
        <v>1</v>
      </c>
      <c r="J56" s="98" t="s">
        <v>32</v>
      </c>
      <c r="K56" s="121" t="s">
        <v>128</v>
      </c>
      <c r="L56" s="121" t="s">
        <v>127</v>
      </c>
      <c r="M56" s="98" t="s">
        <v>34</v>
      </c>
      <c r="N56" s="145"/>
    </row>
    <row r="57" spans="1:14" ht="25.5" customHeight="1" x14ac:dyDescent="0.25">
      <c r="A57" s="96"/>
      <c r="B57" s="92"/>
      <c r="C57" s="97"/>
      <c r="D57" s="46" t="s">
        <v>11</v>
      </c>
      <c r="E57" s="14">
        <v>10420</v>
      </c>
      <c r="F57" s="127"/>
      <c r="G57" s="94"/>
      <c r="H57" s="15">
        <f>E57*H56</f>
        <v>0</v>
      </c>
      <c r="I57" s="15">
        <f>E57*I56</f>
        <v>10420</v>
      </c>
      <c r="J57" s="98"/>
      <c r="K57" s="122"/>
      <c r="L57" s="122"/>
      <c r="M57" s="98"/>
      <c r="N57" s="145"/>
    </row>
    <row r="58" spans="1:14" ht="25.5" customHeight="1" x14ac:dyDescent="0.25">
      <c r="A58" s="96"/>
      <c r="B58" s="92" t="s">
        <v>263</v>
      </c>
      <c r="C58" s="97" t="s">
        <v>206</v>
      </c>
      <c r="D58" s="44" t="s">
        <v>10</v>
      </c>
      <c r="E58" s="45" t="s">
        <v>53</v>
      </c>
      <c r="F58" s="94" t="s">
        <v>191</v>
      </c>
      <c r="G58" s="94" t="s">
        <v>225</v>
      </c>
      <c r="H58" s="12">
        <v>0</v>
      </c>
      <c r="I58" s="12">
        <v>1</v>
      </c>
      <c r="J58" s="98" t="s">
        <v>32</v>
      </c>
      <c r="K58" s="121" t="s">
        <v>128</v>
      </c>
      <c r="L58" s="121" t="s">
        <v>127</v>
      </c>
      <c r="M58" s="98" t="s">
        <v>34</v>
      </c>
      <c r="N58" s="145"/>
    </row>
    <row r="59" spans="1:14" ht="25.5" customHeight="1" x14ac:dyDescent="0.25">
      <c r="A59" s="96"/>
      <c r="B59" s="92"/>
      <c r="C59" s="97"/>
      <c r="D59" s="46" t="s">
        <v>11</v>
      </c>
      <c r="E59" s="14">
        <v>1660</v>
      </c>
      <c r="F59" s="94"/>
      <c r="G59" s="94"/>
      <c r="H59" s="15">
        <f>E59*H58</f>
        <v>0</v>
      </c>
      <c r="I59" s="15">
        <f>E59*I58</f>
        <v>1660</v>
      </c>
      <c r="J59" s="98"/>
      <c r="K59" s="122"/>
      <c r="L59" s="122"/>
      <c r="M59" s="98"/>
      <c r="N59" s="145"/>
    </row>
    <row r="60" spans="1:14" ht="54.75" customHeight="1" x14ac:dyDescent="0.25">
      <c r="A60" s="96"/>
      <c r="B60" s="92" t="s">
        <v>264</v>
      </c>
      <c r="C60" s="97" t="s">
        <v>207</v>
      </c>
      <c r="D60" s="44" t="s">
        <v>10</v>
      </c>
      <c r="E60" s="45" t="s">
        <v>296</v>
      </c>
      <c r="F60" s="94" t="s">
        <v>191</v>
      </c>
      <c r="G60" s="94" t="s">
        <v>225</v>
      </c>
      <c r="H60" s="12">
        <v>0</v>
      </c>
      <c r="I60" s="12">
        <v>1</v>
      </c>
      <c r="J60" s="98" t="s">
        <v>32</v>
      </c>
      <c r="K60" s="121" t="s">
        <v>128</v>
      </c>
      <c r="L60" s="121" t="s">
        <v>127</v>
      </c>
      <c r="M60" s="98" t="s">
        <v>34</v>
      </c>
      <c r="N60" s="145"/>
    </row>
    <row r="61" spans="1:14" ht="25.5" customHeight="1" x14ac:dyDescent="0.25">
      <c r="A61" s="96"/>
      <c r="B61" s="92"/>
      <c r="C61" s="97"/>
      <c r="D61" s="46" t="s">
        <v>11</v>
      </c>
      <c r="E61" s="14">
        <v>10420</v>
      </c>
      <c r="F61" s="94"/>
      <c r="G61" s="94"/>
      <c r="H61" s="15">
        <f>E61*H60</f>
        <v>0</v>
      </c>
      <c r="I61" s="15">
        <f>E61*I60</f>
        <v>10420</v>
      </c>
      <c r="J61" s="98"/>
      <c r="K61" s="122"/>
      <c r="L61" s="122"/>
      <c r="M61" s="98"/>
      <c r="N61" s="145"/>
    </row>
    <row r="62" spans="1:14" ht="25.5" customHeight="1" x14ac:dyDescent="0.25">
      <c r="A62" s="96"/>
      <c r="B62" s="92" t="s">
        <v>265</v>
      </c>
      <c r="C62" s="97" t="s">
        <v>208</v>
      </c>
      <c r="D62" s="44" t="s">
        <v>10</v>
      </c>
      <c r="E62" s="45" t="s">
        <v>115</v>
      </c>
      <c r="F62" s="94" t="s">
        <v>191</v>
      </c>
      <c r="G62" s="94" t="s">
        <v>225</v>
      </c>
      <c r="H62" s="12">
        <v>0</v>
      </c>
      <c r="I62" s="12">
        <v>1</v>
      </c>
      <c r="J62" s="98" t="s">
        <v>32</v>
      </c>
      <c r="K62" s="121" t="s">
        <v>128</v>
      </c>
      <c r="L62" s="121" t="s">
        <v>127</v>
      </c>
      <c r="M62" s="98" t="s">
        <v>34</v>
      </c>
      <c r="N62" s="145"/>
    </row>
    <row r="63" spans="1:14" ht="25.5" customHeight="1" x14ac:dyDescent="0.25">
      <c r="A63" s="96"/>
      <c r="B63" s="92"/>
      <c r="C63" s="97"/>
      <c r="D63" s="46" t="s">
        <v>11</v>
      </c>
      <c r="E63" s="14">
        <v>1660</v>
      </c>
      <c r="F63" s="94"/>
      <c r="G63" s="94"/>
      <c r="H63" s="15">
        <f>E63*H62</f>
        <v>0</v>
      </c>
      <c r="I63" s="15">
        <f>E63*I62</f>
        <v>1660</v>
      </c>
      <c r="J63" s="98"/>
      <c r="K63" s="122"/>
      <c r="L63" s="122"/>
      <c r="M63" s="98"/>
      <c r="N63" s="145"/>
    </row>
    <row r="64" spans="1:14" ht="33.75" hidden="1" customHeight="1" x14ac:dyDescent="0.25">
      <c r="A64" s="87" t="s">
        <v>250</v>
      </c>
      <c r="B64" s="159" t="s">
        <v>266</v>
      </c>
      <c r="C64" s="160" t="s">
        <v>245</v>
      </c>
      <c r="D64" s="161" t="s">
        <v>10</v>
      </c>
      <c r="E64" s="162" t="s">
        <v>320</v>
      </c>
      <c r="F64" s="163" t="s">
        <v>191</v>
      </c>
      <c r="G64" s="163" t="s">
        <v>192</v>
      </c>
      <c r="H64" s="164">
        <v>1</v>
      </c>
      <c r="I64" s="164">
        <v>0</v>
      </c>
      <c r="J64" s="165" t="s">
        <v>32</v>
      </c>
      <c r="K64" s="166" t="s">
        <v>156</v>
      </c>
      <c r="L64" s="166" t="s">
        <v>184</v>
      </c>
      <c r="M64" s="165" t="s">
        <v>34</v>
      </c>
      <c r="N64" s="167" t="s">
        <v>251</v>
      </c>
    </row>
    <row r="65" spans="1:14" ht="25.5" hidden="1" customHeight="1" x14ac:dyDescent="0.25">
      <c r="A65" s="88"/>
      <c r="B65" s="159"/>
      <c r="C65" s="160"/>
      <c r="D65" s="168" t="s">
        <v>11</v>
      </c>
      <c r="E65" s="169"/>
      <c r="F65" s="163"/>
      <c r="G65" s="163"/>
      <c r="H65" s="170">
        <f>E65*H64</f>
        <v>0</v>
      </c>
      <c r="I65" s="171">
        <f>E65*I64</f>
        <v>0</v>
      </c>
      <c r="J65" s="165"/>
      <c r="K65" s="172"/>
      <c r="L65" s="172"/>
      <c r="M65" s="165"/>
      <c r="N65" s="173"/>
    </row>
    <row r="66" spans="1:14" ht="25.5" hidden="1" customHeight="1" x14ac:dyDescent="0.25">
      <c r="A66" s="87" t="s">
        <v>250</v>
      </c>
      <c r="B66" s="159" t="s">
        <v>267</v>
      </c>
      <c r="C66" s="160" t="s">
        <v>246</v>
      </c>
      <c r="D66" s="161" t="s">
        <v>10</v>
      </c>
      <c r="E66" s="162" t="s">
        <v>321</v>
      </c>
      <c r="F66" s="163" t="s">
        <v>191</v>
      </c>
      <c r="G66" s="163" t="s">
        <v>192</v>
      </c>
      <c r="H66" s="164">
        <v>1</v>
      </c>
      <c r="I66" s="164">
        <v>0</v>
      </c>
      <c r="J66" s="165" t="s">
        <v>32</v>
      </c>
      <c r="K66" s="166" t="s">
        <v>182</v>
      </c>
      <c r="L66" s="166" t="s">
        <v>271</v>
      </c>
      <c r="M66" s="165" t="s">
        <v>34</v>
      </c>
      <c r="N66" s="167" t="s">
        <v>251</v>
      </c>
    </row>
    <row r="67" spans="1:14" ht="25.5" hidden="1" customHeight="1" x14ac:dyDescent="0.25">
      <c r="A67" s="88"/>
      <c r="B67" s="159"/>
      <c r="C67" s="160"/>
      <c r="D67" s="168" t="s">
        <v>11</v>
      </c>
      <c r="E67" s="169"/>
      <c r="F67" s="163"/>
      <c r="G67" s="163"/>
      <c r="H67" s="170">
        <f>E67*H66</f>
        <v>0</v>
      </c>
      <c r="I67" s="171">
        <f>E67*I66</f>
        <v>0</v>
      </c>
      <c r="J67" s="165"/>
      <c r="K67" s="172"/>
      <c r="L67" s="172"/>
      <c r="M67" s="165"/>
      <c r="N67" s="173"/>
    </row>
    <row r="68" spans="1:14" ht="25.5" customHeight="1" x14ac:dyDescent="0.25">
      <c r="A68" s="96"/>
      <c r="B68" s="92" t="s">
        <v>268</v>
      </c>
      <c r="C68" s="97" t="s">
        <v>209</v>
      </c>
      <c r="D68" s="44" t="s">
        <v>10</v>
      </c>
      <c r="E68" s="45" t="s">
        <v>52</v>
      </c>
      <c r="F68" s="94" t="s">
        <v>191</v>
      </c>
      <c r="G68" s="94" t="s">
        <v>192</v>
      </c>
      <c r="H68" s="12">
        <v>0.5</v>
      </c>
      <c r="I68" s="12">
        <v>0.5</v>
      </c>
      <c r="J68" s="98" t="s">
        <v>32</v>
      </c>
      <c r="K68" s="121" t="s">
        <v>156</v>
      </c>
      <c r="L68" s="121" t="s">
        <v>210</v>
      </c>
      <c r="M68" s="98" t="s">
        <v>34</v>
      </c>
      <c r="N68" s="145"/>
    </row>
    <row r="69" spans="1:14" ht="25.5" customHeight="1" x14ac:dyDescent="0.25">
      <c r="A69" s="96"/>
      <c r="B69" s="92"/>
      <c r="C69" s="97"/>
      <c r="D69" s="46" t="s">
        <v>11</v>
      </c>
      <c r="E69" s="14">
        <v>10000</v>
      </c>
      <c r="F69" s="94"/>
      <c r="G69" s="94"/>
      <c r="H69" s="15">
        <f>E69*H68</f>
        <v>5000</v>
      </c>
      <c r="I69" s="15">
        <f>E69*I68</f>
        <v>5000</v>
      </c>
      <c r="J69" s="98"/>
      <c r="K69" s="122"/>
      <c r="L69" s="122"/>
      <c r="M69" s="98"/>
      <c r="N69" s="145"/>
    </row>
    <row r="70" spans="1:14" ht="43.5" customHeight="1" x14ac:dyDescent="0.25">
      <c r="A70" s="96"/>
      <c r="B70" s="92" t="s">
        <v>269</v>
      </c>
      <c r="C70" s="97" t="s">
        <v>209</v>
      </c>
      <c r="D70" s="44" t="s">
        <v>10</v>
      </c>
      <c r="E70" s="45" t="s">
        <v>324</v>
      </c>
      <c r="F70" s="94" t="s">
        <v>191</v>
      </c>
      <c r="G70" s="94" t="s">
        <v>192</v>
      </c>
      <c r="H70" s="12">
        <f>359910/E71</f>
        <v>0.78300881105188735</v>
      </c>
      <c r="I70" s="12">
        <f>1-H70</f>
        <v>0.21699118894811265</v>
      </c>
      <c r="J70" s="98" t="s">
        <v>32</v>
      </c>
      <c r="K70" s="121" t="s">
        <v>128</v>
      </c>
      <c r="L70" s="121" t="s">
        <v>156</v>
      </c>
      <c r="M70" s="98" t="s">
        <v>34</v>
      </c>
      <c r="N70" s="174"/>
    </row>
    <row r="71" spans="1:14" ht="25.5" customHeight="1" x14ac:dyDescent="0.25">
      <c r="A71" s="96"/>
      <c r="B71" s="92"/>
      <c r="C71" s="97"/>
      <c r="D71" s="46" t="s">
        <v>11</v>
      </c>
      <c r="E71" s="14">
        <v>459650</v>
      </c>
      <c r="F71" s="94"/>
      <c r="G71" s="94"/>
      <c r="H71" s="15">
        <f>E71-I71</f>
        <v>350910</v>
      </c>
      <c r="I71" s="15">
        <v>108740</v>
      </c>
      <c r="J71" s="98"/>
      <c r="K71" s="122"/>
      <c r="L71" s="122"/>
      <c r="M71" s="98"/>
      <c r="N71" s="175"/>
    </row>
    <row r="72" spans="1:14" s="78" customFormat="1" ht="41.25" customHeight="1" x14ac:dyDescent="0.25">
      <c r="A72" s="87"/>
      <c r="B72" s="92" t="s">
        <v>270</v>
      </c>
      <c r="C72" s="97" t="s">
        <v>247</v>
      </c>
      <c r="D72" s="44" t="s">
        <v>10</v>
      </c>
      <c r="E72" s="45" t="s">
        <v>248</v>
      </c>
      <c r="F72" s="94" t="s">
        <v>310</v>
      </c>
      <c r="G72" s="94" t="s">
        <v>192</v>
      </c>
      <c r="H72" s="12">
        <v>1</v>
      </c>
      <c r="I72" s="12">
        <v>0</v>
      </c>
      <c r="J72" s="98" t="s">
        <v>32</v>
      </c>
      <c r="K72" s="121" t="s">
        <v>33</v>
      </c>
      <c r="L72" s="121" t="s">
        <v>122</v>
      </c>
      <c r="M72" s="98" t="s">
        <v>126</v>
      </c>
      <c r="N72" s="154"/>
    </row>
    <row r="73" spans="1:14" s="78" customFormat="1" ht="25.5" customHeight="1" x14ac:dyDescent="0.25">
      <c r="A73" s="88"/>
      <c r="B73" s="92"/>
      <c r="C73" s="97"/>
      <c r="D73" s="46" t="s">
        <v>11</v>
      </c>
      <c r="E73" s="176">
        <v>90910</v>
      </c>
      <c r="F73" s="94"/>
      <c r="G73" s="94"/>
      <c r="H73" s="142">
        <v>90910</v>
      </c>
      <c r="I73" s="16">
        <f>E73*I72</f>
        <v>0</v>
      </c>
      <c r="J73" s="98"/>
      <c r="K73" s="122"/>
      <c r="L73" s="122"/>
      <c r="M73" s="98"/>
      <c r="N73" s="155"/>
    </row>
    <row r="74" spans="1:14" s="78" customFormat="1" ht="41.25" customHeight="1" x14ac:dyDescent="0.25">
      <c r="A74" s="87"/>
      <c r="B74" s="92" t="s">
        <v>301</v>
      </c>
      <c r="C74" s="97" t="s">
        <v>312</v>
      </c>
      <c r="D74" s="44" t="s">
        <v>10</v>
      </c>
      <c r="E74" s="45" t="s">
        <v>311</v>
      </c>
      <c r="F74" s="94" t="s">
        <v>191</v>
      </c>
      <c r="G74" s="94" t="s">
        <v>192</v>
      </c>
      <c r="H74" s="12">
        <v>1</v>
      </c>
      <c r="I74" s="12">
        <v>0</v>
      </c>
      <c r="J74" s="98" t="s">
        <v>32</v>
      </c>
      <c r="K74" s="121" t="s">
        <v>122</v>
      </c>
      <c r="L74" s="121" t="s">
        <v>122</v>
      </c>
      <c r="M74" s="98" t="s">
        <v>34</v>
      </c>
      <c r="N74" s="154"/>
    </row>
    <row r="75" spans="1:14" s="78" customFormat="1" ht="25.5" customHeight="1" x14ac:dyDescent="0.25">
      <c r="A75" s="88"/>
      <c r="B75" s="92"/>
      <c r="C75" s="97"/>
      <c r="D75" s="46" t="s">
        <v>11</v>
      </c>
      <c r="E75" s="176">
        <v>68180</v>
      </c>
      <c r="F75" s="94"/>
      <c r="G75" s="94"/>
      <c r="H75" s="142">
        <v>68180</v>
      </c>
      <c r="I75" s="16">
        <f>E75*I74</f>
        <v>0</v>
      </c>
      <c r="J75" s="98"/>
      <c r="K75" s="122"/>
      <c r="L75" s="122"/>
      <c r="M75" s="98"/>
      <c r="N75" s="155"/>
    </row>
    <row r="76" spans="1:14" s="78" customFormat="1" ht="31.5" customHeight="1" x14ac:dyDescent="0.25">
      <c r="A76" s="87"/>
      <c r="B76" s="92" t="s">
        <v>317</v>
      </c>
      <c r="C76" s="97" t="s">
        <v>313</v>
      </c>
      <c r="D76" s="44" t="s">
        <v>10</v>
      </c>
      <c r="E76" s="45" t="s">
        <v>318</v>
      </c>
      <c r="F76" s="94" t="s">
        <v>179</v>
      </c>
      <c r="G76" s="94" t="s">
        <v>192</v>
      </c>
      <c r="H76" s="12">
        <v>1</v>
      </c>
      <c r="I76" s="12">
        <v>0</v>
      </c>
      <c r="J76" s="98" t="s">
        <v>32</v>
      </c>
      <c r="K76" s="121" t="s">
        <v>122</v>
      </c>
      <c r="L76" s="121" t="s">
        <v>122</v>
      </c>
      <c r="M76" s="98" t="s">
        <v>34</v>
      </c>
      <c r="N76" s="154"/>
    </row>
    <row r="77" spans="1:14" s="78" customFormat="1" ht="25.5" customHeight="1" x14ac:dyDescent="0.25">
      <c r="A77" s="88"/>
      <c r="B77" s="92"/>
      <c r="C77" s="97"/>
      <c r="D77" s="46" t="s">
        <v>11</v>
      </c>
      <c r="E77" s="176">
        <v>6000</v>
      </c>
      <c r="F77" s="94"/>
      <c r="G77" s="94"/>
      <c r="H77" s="142">
        <f>E77*H76</f>
        <v>6000</v>
      </c>
      <c r="I77" s="16">
        <f>E77*I76</f>
        <v>0</v>
      </c>
      <c r="J77" s="98"/>
      <c r="K77" s="122"/>
      <c r="L77" s="122"/>
      <c r="M77" s="98"/>
      <c r="N77" s="155"/>
    </row>
    <row r="78" spans="1:14" ht="25.5" customHeight="1" x14ac:dyDescent="0.25">
      <c r="A78" s="64"/>
      <c r="B78" s="64" t="s">
        <v>23</v>
      </c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148"/>
    </row>
    <row r="79" spans="1:14" ht="47.25" customHeight="1" x14ac:dyDescent="0.25">
      <c r="A79" s="128"/>
      <c r="B79" s="92" t="s">
        <v>20</v>
      </c>
      <c r="C79" s="97" t="s">
        <v>211</v>
      </c>
      <c r="D79" s="11" t="s">
        <v>10</v>
      </c>
      <c r="E79" s="45" t="s">
        <v>54</v>
      </c>
      <c r="F79" s="94" t="s">
        <v>55</v>
      </c>
      <c r="G79" s="94" t="s">
        <v>192</v>
      </c>
      <c r="H79" s="21">
        <v>0.64049999999999996</v>
      </c>
      <c r="I79" s="21">
        <v>0.35949999999999999</v>
      </c>
      <c r="J79" s="98" t="s">
        <v>187</v>
      </c>
      <c r="K79" s="121" t="s">
        <v>33</v>
      </c>
      <c r="L79" s="121" t="s">
        <v>173</v>
      </c>
      <c r="M79" s="98" t="s">
        <v>34</v>
      </c>
      <c r="N79" s="145"/>
    </row>
    <row r="80" spans="1:14" ht="25.5" customHeight="1" x14ac:dyDescent="0.25">
      <c r="A80" s="128"/>
      <c r="B80" s="92"/>
      <c r="C80" s="97"/>
      <c r="D80" s="13" t="s">
        <v>11</v>
      </c>
      <c r="E80" s="14">
        <v>112544000</v>
      </c>
      <c r="F80" s="94"/>
      <c r="G80" s="94"/>
      <c r="H80" s="15">
        <f>E80*H79</f>
        <v>72084432</v>
      </c>
      <c r="I80" s="15">
        <f>E80*I79</f>
        <v>40459568</v>
      </c>
      <c r="J80" s="98"/>
      <c r="K80" s="122"/>
      <c r="L80" s="122"/>
      <c r="M80" s="98"/>
      <c r="N80" s="145"/>
    </row>
    <row r="81" spans="1:14" ht="25.5" customHeight="1" x14ac:dyDescent="0.25">
      <c r="A81" s="96"/>
      <c r="B81" s="92" t="s">
        <v>21</v>
      </c>
      <c r="C81" s="97" t="s">
        <v>58</v>
      </c>
      <c r="D81" s="11" t="s">
        <v>10</v>
      </c>
      <c r="E81" s="47" t="s">
        <v>57</v>
      </c>
      <c r="F81" s="94" t="s">
        <v>59</v>
      </c>
      <c r="G81" s="94" t="s">
        <v>225</v>
      </c>
      <c r="H81" s="21">
        <v>0</v>
      </c>
      <c r="I81" s="21">
        <v>1</v>
      </c>
      <c r="J81" s="98" t="s">
        <v>32</v>
      </c>
      <c r="K81" s="121" t="s">
        <v>156</v>
      </c>
      <c r="L81" s="121" t="s">
        <v>159</v>
      </c>
      <c r="M81" s="98" t="s">
        <v>34</v>
      </c>
      <c r="N81" s="145"/>
    </row>
    <row r="82" spans="1:14" ht="25.5" customHeight="1" x14ac:dyDescent="0.25">
      <c r="A82" s="96"/>
      <c r="B82" s="92"/>
      <c r="C82" s="97"/>
      <c r="D82" s="13" t="s">
        <v>11</v>
      </c>
      <c r="E82" s="14">
        <v>2420000</v>
      </c>
      <c r="F82" s="94"/>
      <c r="G82" s="94"/>
      <c r="H82" s="15">
        <f>E82*H81</f>
        <v>0</v>
      </c>
      <c r="I82" s="15">
        <f>E82*I81</f>
        <v>2420000</v>
      </c>
      <c r="J82" s="98"/>
      <c r="K82" s="122"/>
      <c r="L82" s="122"/>
      <c r="M82" s="98"/>
      <c r="N82" s="145"/>
    </row>
    <row r="83" spans="1:14" ht="32.25" customHeight="1" x14ac:dyDescent="0.25">
      <c r="A83" s="96"/>
      <c r="B83" s="92" t="s">
        <v>56</v>
      </c>
      <c r="C83" s="97" t="s">
        <v>212</v>
      </c>
      <c r="D83" s="11" t="s">
        <v>10</v>
      </c>
      <c r="E83" s="45" t="s">
        <v>118</v>
      </c>
      <c r="F83" s="94" t="s">
        <v>179</v>
      </c>
      <c r="G83" s="94" t="s">
        <v>192</v>
      </c>
      <c r="H83" s="21">
        <v>0.34189999999999998</v>
      </c>
      <c r="I83" s="21">
        <v>0.65810000000000002</v>
      </c>
      <c r="J83" s="98" t="s">
        <v>32</v>
      </c>
      <c r="K83" s="121" t="s">
        <v>122</v>
      </c>
      <c r="L83" s="121" t="s">
        <v>127</v>
      </c>
      <c r="M83" s="98" t="s">
        <v>34</v>
      </c>
      <c r="N83" s="145"/>
    </row>
    <row r="84" spans="1:14" ht="25.5" customHeight="1" x14ac:dyDescent="0.25">
      <c r="A84" s="96"/>
      <c r="B84" s="92"/>
      <c r="C84" s="97"/>
      <c r="D84" s="13" t="s">
        <v>11</v>
      </c>
      <c r="E84" s="14">
        <v>166710</v>
      </c>
      <c r="F84" s="94"/>
      <c r="G84" s="94"/>
      <c r="H84" s="15">
        <f>E84*H83</f>
        <v>56998.148999999998</v>
      </c>
      <c r="I84" s="15">
        <f>E84*I83</f>
        <v>109711.85100000001</v>
      </c>
      <c r="J84" s="98"/>
      <c r="K84" s="122"/>
      <c r="L84" s="122"/>
      <c r="M84" s="98"/>
      <c r="N84" s="145"/>
    </row>
    <row r="85" spans="1:14" ht="25.5" customHeight="1" x14ac:dyDescent="0.25">
      <c r="A85" s="64"/>
      <c r="B85" s="64" t="s">
        <v>24</v>
      </c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148"/>
    </row>
    <row r="86" spans="1:14" ht="25.5" customHeight="1" x14ac:dyDescent="0.25">
      <c r="A86" s="96"/>
      <c r="B86" s="129" t="s">
        <v>25</v>
      </c>
      <c r="C86" s="97" t="s">
        <v>213</v>
      </c>
      <c r="D86" s="11" t="s">
        <v>10</v>
      </c>
      <c r="E86" s="47" t="s">
        <v>163</v>
      </c>
      <c r="F86" s="94" t="s">
        <v>190</v>
      </c>
      <c r="G86" s="94" t="s">
        <v>224</v>
      </c>
      <c r="H86" s="21">
        <v>0</v>
      </c>
      <c r="I86" s="21">
        <v>1</v>
      </c>
      <c r="J86" s="98" t="s">
        <v>32</v>
      </c>
      <c r="K86" s="121" t="s">
        <v>33</v>
      </c>
      <c r="L86" s="121" t="s">
        <v>185</v>
      </c>
      <c r="M86" s="98" t="s">
        <v>34</v>
      </c>
      <c r="N86" s="145"/>
    </row>
    <row r="87" spans="1:14" ht="25.5" customHeight="1" x14ac:dyDescent="0.25">
      <c r="A87" s="96"/>
      <c r="B87" s="129"/>
      <c r="C87" s="97"/>
      <c r="D87" s="13" t="s">
        <v>11</v>
      </c>
      <c r="E87" s="14">
        <v>39890</v>
      </c>
      <c r="F87" s="94"/>
      <c r="G87" s="94"/>
      <c r="H87" s="15">
        <f>E87*H86</f>
        <v>0</v>
      </c>
      <c r="I87" s="15">
        <f>E87*I86</f>
        <v>39890</v>
      </c>
      <c r="J87" s="98"/>
      <c r="K87" s="122"/>
      <c r="L87" s="122"/>
      <c r="M87" s="98"/>
      <c r="N87" s="145"/>
    </row>
    <row r="88" spans="1:14" ht="25.5" customHeight="1" x14ac:dyDescent="0.25">
      <c r="A88" s="96"/>
      <c r="B88" s="129" t="s">
        <v>177</v>
      </c>
      <c r="C88" s="97" t="s">
        <v>214</v>
      </c>
      <c r="D88" s="11" t="s">
        <v>10</v>
      </c>
      <c r="E88" s="47" t="s">
        <v>164</v>
      </c>
      <c r="F88" s="94" t="s">
        <v>190</v>
      </c>
      <c r="G88" s="94" t="s">
        <v>225</v>
      </c>
      <c r="H88" s="22">
        <v>0</v>
      </c>
      <c r="I88" s="22">
        <v>1</v>
      </c>
      <c r="J88" s="98" t="s">
        <v>32</v>
      </c>
      <c r="K88" s="121" t="s">
        <v>33</v>
      </c>
      <c r="L88" s="121" t="s">
        <v>185</v>
      </c>
      <c r="M88" s="98" t="s">
        <v>34</v>
      </c>
      <c r="N88" s="149"/>
    </row>
    <row r="89" spans="1:14" ht="25.5" customHeight="1" x14ac:dyDescent="0.25">
      <c r="A89" s="96"/>
      <c r="B89" s="129"/>
      <c r="C89" s="97"/>
      <c r="D89" s="13" t="s">
        <v>11</v>
      </c>
      <c r="E89" s="14">
        <v>15810</v>
      </c>
      <c r="F89" s="94"/>
      <c r="G89" s="94"/>
      <c r="H89" s="15">
        <f>E89*H88</f>
        <v>0</v>
      </c>
      <c r="I89" s="15">
        <f>E89*I88</f>
        <v>15810</v>
      </c>
      <c r="J89" s="98"/>
      <c r="K89" s="122"/>
      <c r="L89" s="122"/>
      <c r="M89" s="98"/>
      <c r="N89" s="149"/>
    </row>
    <row r="90" spans="1:14" ht="25.5" customHeight="1" x14ac:dyDescent="0.25">
      <c r="A90" s="96"/>
      <c r="B90" s="129" t="s">
        <v>186</v>
      </c>
      <c r="C90" s="97" t="s">
        <v>215</v>
      </c>
      <c r="D90" s="11" t="s">
        <v>10</v>
      </c>
      <c r="E90" s="47" t="s">
        <v>165</v>
      </c>
      <c r="F90" s="94" t="s">
        <v>190</v>
      </c>
      <c r="G90" s="94" t="s">
        <v>225</v>
      </c>
      <c r="H90" s="22">
        <v>0</v>
      </c>
      <c r="I90" s="22">
        <v>1</v>
      </c>
      <c r="J90" s="98" t="s">
        <v>32</v>
      </c>
      <c r="K90" s="121" t="s">
        <v>33</v>
      </c>
      <c r="L90" s="121" t="s">
        <v>185</v>
      </c>
      <c r="M90" s="98" t="s">
        <v>34</v>
      </c>
      <c r="N90" s="145"/>
    </row>
    <row r="91" spans="1:14" ht="25.5" customHeight="1" x14ac:dyDescent="0.25">
      <c r="A91" s="96"/>
      <c r="B91" s="129"/>
      <c r="C91" s="97"/>
      <c r="D91" s="13" t="s">
        <v>11</v>
      </c>
      <c r="E91" s="14">
        <v>286000</v>
      </c>
      <c r="F91" s="94"/>
      <c r="G91" s="94"/>
      <c r="H91" s="15">
        <f>E91*H90</f>
        <v>0</v>
      </c>
      <c r="I91" s="15">
        <f>E91*I90</f>
        <v>286000</v>
      </c>
      <c r="J91" s="98"/>
      <c r="K91" s="122"/>
      <c r="L91" s="122"/>
      <c r="M91" s="98"/>
      <c r="N91" s="145"/>
    </row>
    <row r="92" spans="1:14" ht="25.5" customHeight="1" x14ac:dyDescent="0.25">
      <c r="A92" s="64"/>
      <c r="B92" s="64" t="s">
        <v>26</v>
      </c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148"/>
    </row>
    <row r="93" spans="1:14" ht="25.5" customHeight="1" x14ac:dyDescent="0.25">
      <c r="A93" s="91"/>
      <c r="B93" s="92" t="s">
        <v>28</v>
      </c>
      <c r="C93" s="93" t="s">
        <v>75</v>
      </c>
      <c r="D93" s="17" t="s">
        <v>10</v>
      </c>
      <c r="E93" s="41" t="s">
        <v>49</v>
      </c>
      <c r="F93" s="94" t="s">
        <v>74</v>
      </c>
      <c r="G93" s="94" t="s">
        <v>192</v>
      </c>
      <c r="H93" s="27">
        <v>0.96349359999999995</v>
      </c>
      <c r="I93" s="27">
        <v>3.6506400000000001E-2</v>
      </c>
      <c r="J93" s="95" t="s">
        <v>32</v>
      </c>
      <c r="K93" s="99" t="s">
        <v>124</v>
      </c>
      <c r="L93" s="99" t="s">
        <v>123</v>
      </c>
      <c r="M93" s="95" t="s">
        <v>125</v>
      </c>
      <c r="N93" s="150" t="s">
        <v>303</v>
      </c>
    </row>
    <row r="94" spans="1:14" ht="25.5" customHeight="1" x14ac:dyDescent="0.25">
      <c r="A94" s="91"/>
      <c r="B94" s="92"/>
      <c r="C94" s="93"/>
      <c r="D94" s="19" t="s">
        <v>11</v>
      </c>
      <c r="E94" s="20">
        <v>6492000</v>
      </c>
      <c r="F94" s="94"/>
      <c r="G94" s="94"/>
      <c r="H94" s="15">
        <f>E94*H93</f>
        <v>6255000.4512</v>
      </c>
      <c r="I94" s="15">
        <f>E94*I93</f>
        <v>236999.54880000002</v>
      </c>
      <c r="J94" s="95"/>
      <c r="K94" s="100"/>
      <c r="L94" s="100"/>
      <c r="M94" s="95"/>
      <c r="N94" s="144"/>
    </row>
    <row r="95" spans="1:14" ht="34.5" customHeight="1" x14ac:dyDescent="0.25">
      <c r="A95" s="91"/>
      <c r="B95" s="92" t="s">
        <v>27</v>
      </c>
      <c r="C95" s="93" t="s">
        <v>73</v>
      </c>
      <c r="D95" s="17" t="s">
        <v>10</v>
      </c>
      <c r="E95" s="40" t="s">
        <v>119</v>
      </c>
      <c r="F95" s="94" t="s">
        <v>74</v>
      </c>
      <c r="G95" s="94" t="s">
        <v>192</v>
      </c>
      <c r="H95" s="27">
        <v>0.6</v>
      </c>
      <c r="I95" s="27">
        <v>0.4</v>
      </c>
      <c r="J95" s="95" t="s">
        <v>32</v>
      </c>
      <c r="K95" s="99" t="s">
        <v>121</v>
      </c>
      <c r="L95" s="99" t="s">
        <v>174</v>
      </c>
      <c r="M95" s="95" t="s">
        <v>125</v>
      </c>
      <c r="N95" s="150" t="s">
        <v>304</v>
      </c>
    </row>
    <row r="96" spans="1:14" ht="25.5" customHeight="1" x14ac:dyDescent="0.25">
      <c r="A96" s="91"/>
      <c r="B96" s="92"/>
      <c r="C96" s="93"/>
      <c r="D96" s="19" t="s">
        <v>11</v>
      </c>
      <c r="E96" s="20">
        <v>250000</v>
      </c>
      <c r="F96" s="94"/>
      <c r="G96" s="94"/>
      <c r="H96" s="15">
        <f>E96*H95</f>
        <v>150000</v>
      </c>
      <c r="I96" s="15">
        <f>E96*I95</f>
        <v>100000</v>
      </c>
      <c r="J96" s="95"/>
      <c r="K96" s="100"/>
      <c r="L96" s="100"/>
      <c r="M96" s="95"/>
      <c r="N96" s="144"/>
    </row>
    <row r="97" spans="1:14" ht="25.5" customHeight="1" x14ac:dyDescent="0.25">
      <c r="A97" s="128"/>
      <c r="B97" s="129" t="s">
        <v>29</v>
      </c>
      <c r="C97" s="97" t="s">
        <v>77</v>
      </c>
      <c r="D97" s="11" t="s">
        <v>10</v>
      </c>
      <c r="E97" s="45" t="s">
        <v>76</v>
      </c>
      <c r="F97" s="94" t="s">
        <v>74</v>
      </c>
      <c r="G97" s="94" t="s">
        <v>192</v>
      </c>
      <c r="H97" s="21">
        <f>H98/E98</f>
        <v>0.95004163197335556</v>
      </c>
      <c r="I97" s="21">
        <v>0.05</v>
      </c>
      <c r="J97" s="98" t="s">
        <v>32</v>
      </c>
      <c r="K97" s="121" t="s">
        <v>33</v>
      </c>
      <c r="L97" s="121" t="s">
        <v>178</v>
      </c>
      <c r="M97" s="98" t="s">
        <v>126</v>
      </c>
      <c r="N97" s="145" t="s">
        <v>305</v>
      </c>
    </row>
    <row r="98" spans="1:14" ht="25.5" customHeight="1" x14ac:dyDescent="0.25">
      <c r="A98" s="128"/>
      <c r="B98" s="129"/>
      <c r="C98" s="97"/>
      <c r="D98" s="13" t="s">
        <v>11</v>
      </c>
      <c r="E98" s="14">
        <v>2402000</v>
      </c>
      <c r="F98" s="94"/>
      <c r="G98" s="94"/>
      <c r="H98" s="15">
        <v>2282000</v>
      </c>
      <c r="I98" s="15">
        <v>120000</v>
      </c>
      <c r="J98" s="98"/>
      <c r="K98" s="122"/>
      <c r="L98" s="122"/>
      <c r="M98" s="98"/>
      <c r="N98" s="145"/>
    </row>
    <row r="99" spans="1:14" ht="31.5" customHeight="1" x14ac:dyDescent="0.25">
      <c r="A99" s="91"/>
      <c r="B99" s="92" t="s">
        <v>30</v>
      </c>
      <c r="C99" s="93" t="s">
        <v>79</v>
      </c>
      <c r="D99" s="17" t="s">
        <v>10</v>
      </c>
      <c r="E99" s="40" t="s">
        <v>78</v>
      </c>
      <c r="F99" s="94" t="s">
        <v>74</v>
      </c>
      <c r="G99" s="94" t="s">
        <v>192</v>
      </c>
      <c r="H99" s="27">
        <v>0.5</v>
      </c>
      <c r="I99" s="27">
        <v>0.5</v>
      </c>
      <c r="J99" s="95" t="s">
        <v>32</v>
      </c>
      <c r="K99" s="99" t="s">
        <v>33</v>
      </c>
      <c r="L99" s="99" t="s">
        <v>122</v>
      </c>
      <c r="M99" s="95" t="s">
        <v>125</v>
      </c>
      <c r="N99" s="150" t="s">
        <v>302</v>
      </c>
    </row>
    <row r="100" spans="1:14" ht="25.5" customHeight="1" x14ac:dyDescent="0.25">
      <c r="A100" s="91"/>
      <c r="B100" s="92"/>
      <c r="C100" s="93"/>
      <c r="D100" s="19" t="s">
        <v>11</v>
      </c>
      <c r="E100" s="20">
        <v>3500000</v>
      </c>
      <c r="F100" s="94"/>
      <c r="G100" s="94"/>
      <c r="H100" s="15">
        <f>E100*H99</f>
        <v>1750000</v>
      </c>
      <c r="I100" s="15">
        <f>E100*I99</f>
        <v>1750000</v>
      </c>
      <c r="J100" s="95"/>
      <c r="K100" s="100"/>
      <c r="L100" s="100"/>
      <c r="M100" s="95"/>
      <c r="N100" s="144"/>
    </row>
    <row r="101" spans="1:14" ht="32.25" customHeight="1" x14ac:dyDescent="0.25">
      <c r="A101" s="128"/>
      <c r="B101" s="130" t="s">
        <v>31</v>
      </c>
      <c r="C101" s="97" t="s">
        <v>175</v>
      </c>
      <c r="D101" s="11" t="s">
        <v>10</v>
      </c>
      <c r="E101" s="45" t="s">
        <v>176</v>
      </c>
      <c r="F101" s="94" t="s">
        <v>226</v>
      </c>
      <c r="G101" s="94" t="s">
        <v>192</v>
      </c>
      <c r="H101" s="21">
        <v>1</v>
      </c>
      <c r="I101" s="21">
        <v>0</v>
      </c>
      <c r="J101" s="98" t="s">
        <v>32</v>
      </c>
      <c r="K101" s="121" t="s">
        <v>309</v>
      </c>
      <c r="L101" s="121" t="s">
        <v>127</v>
      </c>
      <c r="M101" s="98" t="s">
        <v>126</v>
      </c>
      <c r="N101" s="151"/>
    </row>
    <row r="102" spans="1:14" ht="25.5" customHeight="1" x14ac:dyDescent="0.25">
      <c r="A102" s="128"/>
      <c r="B102" s="130"/>
      <c r="C102" s="97"/>
      <c r="D102" s="13" t="s">
        <v>11</v>
      </c>
      <c r="E102" s="14">
        <v>140000</v>
      </c>
      <c r="F102" s="94"/>
      <c r="G102" s="94"/>
      <c r="H102" s="15">
        <f>E102*H101</f>
        <v>140000</v>
      </c>
      <c r="I102" s="15">
        <f>E102*I101</f>
        <v>0</v>
      </c>
      <c r="J102" s="98"/>
      <c r="K102" s="122"/>
      <c r="L102" s="122"/>
      <c r="M102" s="98"/>
      <c r="N102" s="145"/>
    </row>
    <row r="103" spans="1:14" ht="25.5" customHeight="1" x14ac:dyDescent="0.25">
      <c r="A103" s="96"/>
      <c r="B103" s="129" t="s">
        <v>60</v>
      </c>
      <c r="C103" s="97" t="s">
        <v>80</v>
      </c>
      <c r="D103" s="11" t="s">
        <v>10</v>
      </c>
      <c r="E103" s="47" t="s">
        <v>81</v>
      </c>
      <c r="F103" s="94" t="s">
        <v>74</v>
      </c>
      <c r="G103" s="94" t="s">
        <v>192</v>
      </c>
      <c r="H103" s="21">
        <v>0.8</v>
      </c>
      <c r="I103" s="21">
        <v>0.2</v>
      </c>
      <c r="J103" s="98" t="s">
        <v>32</v>
      </c>
      <c r="K103" s="121" t="s">
        <v>33</v>
      </c>
      <c r="L103" s="121" t="s">
        <v>178</v>
      </c>
      <c r="M103" s="98" t="s">
        <v>34</v>
      </c>
      <c r="N103" s="145"/>
    </row>
    <row r="104" spans="1:14" ht="25.5" customHeight="1" x14ac:dyDescent="0.25">
      <c r="A104" s="96"/>
      <c r="B104" s="129"/>
      <c r="C104" s="97"/>
      <c r="D104" s="13" t="s">
        <v>11</v>
      </c>
      <c r="E104" s="14">
        <v>500000</v>
      </c>
      <c r="F104" s="94"/>
      <c r="G104" s="94"/>
      <c r="H104" s="15">
        <f>E104*H103</f>
        <v>400000</v>
      </c>
      <c r="I104" s="15">
        <f>E104*I103</f>
        <v>100000</v>
      </c>
      <c r="J104" s="98"/>
      <c r="K104" s="122"/>
      <c r="L104" s="122"/>
      <c r="M104" s="98"/>
      <c r="N104" s="145"/>
    </row>
    <row r="105" spans="1:14" ht="31.5" customHeight="1" x14ac:dyDescent="0.25">
      <c r="A105" s="96"/>
      <c r="B105" s="129" t="s">
        <v>61</v>
      </c>
      <c r="C105" s="97" t="s">
        <v>82</v>
      </c>
      <c r="D105" s="11" t="s">
        <v>10</v>
      </c>
      <c r="E105" s="45" t="s">
        <v>83</v>
      </c>
      <c r="F105" s="94" t="s">
        <v>226</v>
      </c>
      <c r="G105" s="94" t="s">
        <v>192</v>
      </c>
      <c r="H105" s="21">
        <v>0.95</v>
      </c>
      <c r="I105" s="21">
        <v>0.05</v>
      </c>
      <c r="J105" s="98" t="s">
        <v>32</v>
      </c>
      <c r="K105" s="121" t="s">
        <v>121</v>
      </c>
      <c r="L105" s="121" t="s">
        <v>128</v>
      </c>
      <c r="M105" s="98" t="s">
        <v>34</v>
      </c>
      <c r="N105" s="145"/>
    </row>
    <row r="106" spans="1:14" ht="25.5" customHeight="1" x14ac:dyDescent="0.25">
      <c r="A106" s="96"/>
      <c r="B106" s="129"/>
      <c r="C106" s="97"/>
      <c r="D106" s="13" t="s">
        <v>11</v>
      </c>
      <c r="E106" s="14">
        <v>120000</v>
      </c>
      <c r="F106" s="94"/>
      <c r="G106" s="94"/>
      <c r="H106" s="15">
        <f>E106*H105</f>
        <v>114000</v>
      </c>
      <c r="I106" s="15">
        <f>E106*I105</f>
        <v>6000</v>
      </c>
      <c r="J106" s="98"/>
      <c r="K106" s="122"/>
      <c r="L106" s="122"/>
      <c r="M106" s="98"/>
      <c r="N106" s="145"/>
    </row>
    <row r="107" spans="1:14" ht="25.5" customHeight="1" x14ac:dyDescent="0.25">
      <c r="A107" s="96"/>
      <c r="B107" s="129" t="s">
        <v>62</v>
      </c>
      <c r="C107" s="97" t="s">
        <v>84</v>
      </c>
      <c r="D107" s="11" t="s">
        <v>10</v>
      </c>
      <c r="E107" s="45" t="s">
        <v>136</v>
      </c>
      <c r="F107" s="94" t="s">
        <v>74</v>
      </c>
      <c r="G107" s="94" t="s">
        <v>192</v>
      </c>
      <c r="H107" s="21">
        <v>0.6</v>
      </c>
      <c r="I107" s="21">
        <v>0.4</v>
      </c>
      <c r="J107" s="98" t="s">
        <v>32</v>
      </c>
      <c r="K107" s="121" t="s">
        <v>33</v>
      </c>
      <c r="L107" s="121" t="s">
        <v>178</v>
      </c>
      <c r="M107" s="98" t="s">
        <v>34</v>
      </c>
      <c r="N107" s="145"/>
    </row>
    <row r="108" spans="1:14" ht="25.5" customHeight="1" x14ac:dyDescent="0.25">
      <c r="A108" s="96"/>
      <c r="B108" s="129"/>
      <c r="C108" s="97"/>
      <c r="D108" s="13" t="s">
        <v>11</v>
      </c>
      <c r="E108" s="14">
        <v>500000</v>
      </c>
      <c r="F108" s="94"/>
      <c r="G108" s="94"/>
      <c r="H108" s="15">
        <f>E108*H107</f>
        <v>300000</v>
      </c>
      <c r="I108" s="15">
        <f>E108*I107</f>
        <v>200000</v>
      </c>
      <c r="J108" s="98"/>
      <c r="K108" s="122"/>
      <c r="L108" s="122"/>
      <c r="M108" s="98"/>
      <c r="N108" s="145"/>
    </row>
    <row r="109" spans="1:14" ht="32.25" customHeight="1" x14ac:dyDescent="0.25">
      <c r="A109" s="96"/>
      <c r="B109" s="129" t="s">
        <v>63</v>
      </c>
      <c r="C109" s="97" t="s">
        <v>85</v>
      </c>
      <c r="D109" s="11" t="s">
        <v>10</v>
      </c>
      <c r="E109" s="45" t="s">
        <v>120</v>
      </c>
      <c r="F109" s="94" t="s">
        <v>74</v>
      </c>
      <c r="G109" s="94" t="s">
        <v>192</v>
      </c>
      <c r="H109" s="21">
        <v>0.5</v>
      </c>
      <c r="I109" s="21">
        <v>0.5</v>
      </c>
      <c r="J109" s="98" t="s">
        <v>32</v>
      </c>
      <c r="K109" s="121" t="s">
        <v>33</v>
      </c>
      <c r="L109" s="121" t="s">
        <v>181</v>
      </c>
      <c r="M109" s="98" t="s">
        <v>34</v>
      </c>
      <c r="N109" s="145"/>
    </row>
    <row r="110" spans="1:14" ht="25.5" customHeight="1" x14ac:dyDescent="0.25">
      <c r="A110" s="96"/>
      <c r="B110" s="129"/>
      <c r="C110" s="97"/>
      <c r="D110" s="13" t="s">
        <v>11</v>
      </c>
      <c r="E110" s="14">
        <v>800000</v>
      </c>
      <c r="F110" s="94"/>
      <c r="G110" s="94"/>
      <c r="H110" s="15">
        <f>E110*H109</f>
        <v>400000</v>
      </c>
      <c r="I110" s="15">
        <f>E110*I109</f>
        <v>400000</v>
      </c>
      <c r="J110" s="98"/>
      <c r="K110" s="122"/>
      <c r="L110" s="122"/>
      <c r="M110" s="98"/>
      <c r="N110" s="145"/>
    </row>
    <row r="111" spans="1:14" ht="15.75" hidden="1" customHeight="1" x14ac:dyDescent="0.25">
      <c r="A111" s="87"/>
      <c r="B111" s="118" t="s">
        <v>64</v>
      </c>
      <c r="C111" s="125" t="s">
        <v>86</v>
      </c>
      <c r="D111" s="79" t="s">
        <v>10</v>
      </c>
      <c r="E111" s="80" t="s">
        <v>109</v>
      </c>
      <c r="F111" s="131" t="s">
        <v>227</v>
      </c>
      <c r="G111" s="119" t="s">
        <v>192</v>
      </c>
      <c r="H111" s="81">
        <v>0.66664999999999996</v>
      </c>
      <c r="I111" s="81">
        <v>0.33329999999999999</v>
      </c>
      <c r="J111" s="120" t="s">
        <v>32</v>
      </c>
      <c r="K111" s="123" t="s">
        <v>156</v>
      </c>
      <c r="L111" s="123" t="s">
        <v>180</v>
      </c>
      <c r="M111" s="120" t="s">
        <v>34</v>
      </c>
      <c r="N111" s="146" t="s">
        <v>327</v>
      </c>
    </row>
    <row r="112" spans="1:14" ht="25.5" hidden="1" customHeight="1" x14ac:dyDescent="0.25">
      <c r="A112" s="88"/>
      <c r="B112" s="118"/>
      <c r="C112" s="125"/>
      <c r="D112" s="82" t="s">
        <v>11</v>
      </c>
      <c r="E112" s="83">
        <v>15000</v>
      </c>
      <c r="F112" s="131"/>
      <c r="G112" s="119"/>
      <c r="H112" s="84">
        <f>E112*H111</f>
        <v>9999.75</v>
      </c>
      <c r="I112" s="85">
        <f>E112*I111</f>
        <v>4999.5</v>
      </c>
      <c r="J112" s="120"/>
      <c r="K112" s="124"/>
      <c r="L112" s="124"/>
      <c r="M112" s="120"/>
      <c r="N112" s="147"/>
    </row>
    <row r="113" spans="1:14" ht="31.5" hidden="1" x14ac:dyDescent="0.25">
      <c r="A113" s="87"/>
      <c r="B113" s="118" t="s">
        <v>65</v>
      </c>
      <c r="C113" s="125" t="s">
        <v>87</v>
      </c>
      <c r="D113" s="79" t="s">
        <v>10</v>
      </c>
      <c r="E113" s="80" t="s">
        <v>110</v>
      </c>
      <c r="F113" s="131" t="s">
        <v>227</v>
      </c>
      <c r="G113" s="119" t="s">
        <v>192</v>
      </c>
      <c r="H113" s="81">
        <v>0.5</v>
      </c>
      <c r="I113" s="81">
        <v>0.5</v>
      </c>
      <c r="J113" s="120" t="s">
        <v>32</v>
      </c>
      <c r="K113" s="123" t="s">
        <v>182</v>
      </c>
      <c r="L113" s="123" t="s">
        <v>180</v>
      </c>
      <c r="M113" s="120" t="s">
        <v>34</v>
      </c>
      <c r="N113" s="146" t="s">
        <v>327</v>
      </c>
    </row>
    <row r="114" spans="1:14" ht="25.5" hidden="1" customHeight="1" x14ac:dyDescent="0.25">
      <c r="A114" s="88"/>
      <c r="B114" s="118"/>
      <c r="C114" s="125"/>
      <c r="D114" s="82" t="s">
        <v>11</v>
      </c>
      <c r="E114" s="83">
        <v>30000</v>
      </c>
      <c r="F114" s="131"/>
      <c r="G114" s="119"/>
      <c r="H114" s="84">
        <f>E114*H113</f>
        <v>15000</v>
      </c>
      <c r="I114" s="85">
        <f>E114*I113</f>
        <v>15000</v>
      </c>
      <c r="J114" s="120"/>
      <c r="K114" s="124"/>
      <c r="L114" s="124"/>
      <c r="M114" s="120"/>
      <c r="N114" s="147"/>
    </row>
    <row r="115" spans="1:14" ht="31.5" hidden="1" x14ac:dyDescent="0.25">
      <c r="A115" s="87"/>
      <c r="B115" s="118" t="s">
        <v>66</v>
      </c>
      <c r="C115" s="125" t="s">
        <v>88</v>
      </c>
      <c r="D115" s="79" t="s">
        <v>10</v>
      </c>
      <c r="E115" s="80" t="s">
        <v>216</v>
      </c>
      <c r="F115" s="131" t="s">
        <v>227</v>
      </c>
      <c r="G115" s="119" t="s">
        <v>192</v>
      </c>
      <c r="H115" s="81">
        <v>0.6</v>
      </c>
      <c r="I115" s="81">
        <v>0.4</v>
      </c>
      <c r="J115" s="120" t="s">
        <v>32</v>
      </c>
      <c r="K115" s="123" t="s">
        <v>173</v>
      </c>
      <c r="L115" s="123" t="s">
        <v>180</v>
      </c>
      <c r="M115" s="120" t="s">
        <v>34</v>
      </c>
      <c r="N115" s="146" t="s">
        <v>327</v>
      </c>
    </row>
    <row r="116" spans="1:14" ht="25.5" hidden="1" customHeight="1" x14ac:dyDescent="0.25">
      <c r="A116" s="88"/>
      <c r="B116" s="118"/>
      <c r="C116" s="125"/>
      <c r="D116" s="82" t="s">
        <v>11</v>
      </c>
      <c r="E116" s="83">
        <v>25000</v>
      </c>
      <c r="F116" s="131"/>
      <c r="G116" s="119"/>
      <c r="H116" s="84">
        <f>E116*H115</f>
        <v>15000</v>
      </c>
      <c r="I116" s="85">
        <f>E116*I115</f>
        <v>10000</v>
      </c>
      <c r="J116" s="120"/>
      <c r="K116" s="124"/>
      <c r="L116" s="124"/>
      <c r="M116" s="120"/>
      <c r="N116" s="147"/>
    </row>
    <row r="117" spans="1:14" ht="31.5" hidden="1" x14ac:dyDescent="0.25">
      <c r="A117" s="87"/>
      <c r="B117" s="118" t="s">
        <v>67</v>
      </c>
      <c r="C117" s="125" t="s">
        <v>89</v>
      </c>
      <c r="D117" s="79" t="s">
        <v>10</v>
      </c>
      <c r="E117" s="80" t="s">
        <v>249</v>
      </c>
      <c r="F117" s="131" t="s">
        <v>227</v>
      </c>
      <c r="G117" s="119" t="s">
        <v>192</v>
      </c>
      <c r="H117" s="81">
        <v>1</v>
      </c>
      <c r="I117" s="81">
        <v>0</v>
      </c>
      <c r="J117" s="120" t="s">
        <v>32</v>
      </c>
      <c r="K117" s="123" t="s">
        <v>180</v>
      </c>
      <c r="L117" s="123" t="s">
        <v>128</v>
      </c>
      <c r="M117" s="120" t="s">
        <v>34</v>
      </c>
      <c r="N117" s="146" t="s">
        <v>327</v>
      </c>
    </row>
    <row r="118" spans="1:14" ht="25.5" hidden="1" customHeight="1" x14ac:dyDescent="0.25">
      <c r="A118" s="88"/>
      <c r="B118" s="118"/>
      <c r="C118" s="125"/>
      <c r="D118" s="82" t="s">
        <v>11</v>
      </c>
      <c r="E118" s="83">
        <v>10000</v>
      </c>
      <c r="F118" s="131"/>
      <c r="G118" s="119"/>
      <c r="H118" s="84">
        <f>E118*H117</f>
        <v>10000</v>
      </c>
      <c r="I118" s="85">
        <f>E118*I117</f>
        <v>0</v>
      </c>
      <c r="J118" s="120"/>
      <c r="K118" s="124"/>
      <c r="L118" s="124"/>
      <c r="M118" s="120"/>
      <c r="N118" s="147"/>
    </row>
    <row r="119" spans="1:14" ht="31.5" hidden="1" x14ac:dyDescent="0.25">
      <c r="A119" s="87"/>
      <c r="B119" s="118" t="s">
        <v>188</v>
      </c>
      <c r="C119" s="125" t="s">
        <v>90</v>
      </c>
      <c r="D119" s="79" t="s">
        <v>10</v>
      </c>
      <c r="E119" s="80" t="s">
        <v>129</v>
      </c>
      <c r="F119" s="131" t="s">
        <v>227</v>
      </c>
      <c r="G119" s="119" t="s">
        <v>192</v>
      </c>
      <c r="H119" s="81">
        <v>0.66664999999999996</v>
      </c>
      <c r="I119" s="81">
        <v>0.333345</v>
      </c>
      <c r="J119" s="120" t="s">
        <v>32</v>
      </c>
      <c r="K119" s="123" t="s">
        <v>128</v>
      </c>
      <c r="L119" s="123" t="s">
        <v>156</v>
      </c>
      <c r="M119" s="120" t="s">
        <v>34</v>
      </c>
      <c r="N119" s="146" t="s">
        <v>327</v>
      </c>
    </row>
    <row r="120" spans="1:14" ht="25.5" hidden="1" customHeight="1" x14ac:dyDescent="0.25">
      <c r="A120" s="88"/>
      <c r="B120" s="118"/>
      <c r="C120" s="125"/>
      <c r="D120" s="82" t="s">
        <v>11</v>
      </c>
      <c r="E120" s="83">
        <v>30000</v>
      </c>
      <c r="F120" s="131"/>
      <c r="G120" s="119"/>
      <c r="H120" s="84">
        <f>E120*H119</f>
        <v>19999.5</v>
      </c>
      <c r="I120" s="85">
        <f>E120*I119</f>
        <v>10000.35</v>
      </c>
      <c r="J120" s="120"/>
      <c r="K120" s="124"/>
      <c r="L120" s="124"/>
      <c r="M120" s="120"/>
      <c r="N120" s="147"/>
    </row>
    <row r="121" spans="1:14" ht="15.75" hidden="1" customHeight="1" x14ac:dyDescent="0.25">
      <c r="A121" s="87"/>
      <c r="B121" s="118" t="s">
        <v>68</v>
      </c>
      <c r="C121" s="125" t="s">
        <v>91</v>
      </c>
      <c r="D121" s="79" t="s">
        <v>10</v>
      </c>
      <c r="E121" s="80" t="s">
        <v>130</v>
      </c>
      <c r="F121" s="131" t="s">
        <v>227</v>
      </c>
      <c r="G121" s="119" t="s">
        <v>192</v>
      </c>
      <c r="H121" s="81">
        <v>0.625</v>
      </c>
      <c r="I121" s="81">
        <v>0.375</v>
      </c>
      <c r="J121" s="120" t="s">
        <v>32</v>
      </c>
      <c r="K121" s="123" t="s">
        <v>128</v>
      </c>
      <c r="L121" s="123" t="s">
        <v>156</v>
      </c>
      <c r="M121" s="120" t="s">
        <v>34</v>
      </c>
      <c r="N121" s="146" t="s">
        <v>327</v>
      </c>
    </row>
    <row r="122" spans="1:14" ht="25.5" hidden="1" customHeight="1" x14ac:dyDescent="0.25">
      <c r="A122" s="88"/>
      <c r="B122" s="118"/>
      <c r="C122" s="125"/>
      <c r="D122" s="82" t="s">
        <v>11</v>
      </c>
      <c r="E122" s="83">
        <v>40000</v>
      </c>
      <c r="F122" s="131"/>
      <c r="G122" s="119"/>
      <c r="H122" s="84">
        <v>25000</v>
      </c>
      <c r="I122" s="85">
        <v>15000</v>
      </c>
      <c r="J122" s="120"/>
      <c r="K122" s="124"/>
      <c r="L122" s="124"/>
      <c r="M122" s="120"/>
      <c r="N122" s="147"/>
    </row>
    <row r="123" spans="1:14" ht="15.75" hidden="1" customHeight="1" x14ac:dyDescent="0.25">
      <c r="A123" s="87"/>
      <c r="B123" s="118" t="s">
        <v>69</v>
      </c>
      <c r="C123" s="125" t="s">
        <v>92</v>
      </c>
      <c r="D123" s="79" t="s">
        <v>10</v>
      </c>
      <c r="E123" s="80" t="s">
        <v>131</v>
      </c>
      <c r="F123" s="131" t="s">
        <v>227</v>
      </c>
      <c r="G123" s="119" t="s">
        <v>192</v>
      </c>
      <c r="H123" s="81">
        <v>1</v>
      </c>
      <c r="I123" s="81">
        <v>0</v>
      </c>
      <c r="J123" s="120" t="s">
        <v>32</v>
      </c>
      <c r="K123" s="123" t="s">
        <v>128</v>
      </c>
      <c r="L123" s="123" t="s">
        <v>156</v>
      </c>
      <c r="M123" s="120" t="s">
        <v>34</v>
      </c>
      <c r="N123" s="146" t="s">
        <v>327</v>
      </c>
    </row>
    <row r="124" spans="1:14" ht="25.5" hidden="1" customHeight="1" x14ac:dyDescent="0.25">
      <c r="A124" s="88"/>
      <c r="B124" s="118"/>
      <c r="C124" s="125"/>
      <c r="D124" s="82" t="s">
        <v>11</v>
      </c>
      <c r="E124" s="83">
        <v>10000</v>
      </c>
      <c r="F124" s="131"/>
      <c r="G124" s="119"/>
      <c r="H124" s="84">
        <f>E124*H123</f>
        <v>10000</v>
      </c>
      <c r="I124" s="85">
        <f>E124*I123</f>
        <v>0</v>
      </c>
      <c r="J124" s="120"/>
      <c r="K124" s="124"/>
      <c r="L124" s="124"/>
      <c r="M124" s="120"/>
      <c r="N124" s="147"/>
    </row>
    <row r="125" spans="1:14" ht="31.5" hidden="1" x14ac:dyDescent="0.25">
      <c r="A125" s="87"/>
      <c r="B125" s="118" t="s">
        <v>70</v>
      </c>
      <c r="C125" s="125" t="s">
        <v>93</v>
      </c>
      <c r="D125" s="79" t="s">
        <v>10</v>
      </c>
      <c r="E125" s="80" t="s">
        <v>132</v>
      </c>
      <c r="F125" s="131" t="s">
        <v>227</v>
      </c>
      <c r="G125" s="119" t="s">
        <v>192</v>
      </c>
      <c r="H125" s="81">
        <v>0.5</v>
      </c>
      <c r="I125" s="81">
        <v>0.5</v>
      </c>
      <c r="J125" s="120" t="s">
        <v>32</v>
      </c>
      <c r="K125" s="123" t="s">
        <v>127</v>
      </c>
      <c r="L125" s="123" t="s">
        <v>128</v>
      </c>
      <c r="M125" s="120" t="s">
        <v>34</v>
      </c>
      <c r="N125" s="146" t="s">
        <v>327</v>
      </c>
    </row>
    <row r="126" spans="1:14" ht="25.5" hidden="1" customHeight="1" x14ac:dyDescent="0.25">
      <c r="A126" s="88"/>
      <c r="B126" s="118"/>
      <c r="C126" s="125"/>
      <c r="D126" s="82" t="s">
        <v>11</v>
      </c>
      <c r="E126" s="83">
        <v>40000</v>
      </c>
      <c r="F126" s="131"/>
      <c r="G126" s="119"/>
      <c r="H126" s="84">
        <f>E126*H125</f>
        <v>20000</v>
      </c>
      <c r="I126" s="85">
        <f>E126*I125</f>
        <v>20000</v>
      </c>
      <c r="J126" s="120"/>
      <c r="K126" s="124"/>
      <c r="L126" s="124"/>
      <c r="M126" s="120"/>
      <c r="N126" s="147"/>
    </row>
    <row r="127" spans="1:14" ht="31.5" hidden="1" x14ac:dyDescent="0.25">
      <c r="A127" s="87"/>
      <c r="B127" s="118" t="s">
        <v>71</v>
      </c>
      <c r="C127" s="125" t="s">
        <v>94</v>
      </c>
      <c r="D127" s="79" t="s">
        <v>10</v>
      </c>
      <c r="E127" s="80" t="s">
        <v>133</v>
      </c>
      <c r="F127" s="131" t="s">
        <v>227</v>
      </c>
      <c r="G127" s="119" t="s">
        <v>192</v>
      </c>
      <c r="H127" s="81">
        <v>0.5</v>
      </c>
      <c r="I127" s="81">
        <v>0.5</v>
      </c>
      <c r="J127" s="120" t="s">
        <v>32</v>
      </c>
      <c r="K127" s="123" t="s">
        <v>128</v>
      </c>
      <c r="L127" s="123" t="s">
        <v>156</v>
      </c>
      <c r="M127" s="120" t="s">
        <v>34</v>
      </c>
      <c r="N127" s="146" t="s">
        <v>327</v>
      </c>
    </row>
    <row r="128" spans="1:14" ht="25.5" hidden="1" customHeight="1" x14ac:dyDescent="0.25">
      <c r="A128" s="88"/>
      <c r="B128" s="118"/>
      <c r="C128" s="125"/>
      <c r="D128" s="82" t="s">
        <v>11</v>
      </c>
      <c r="E128" s="83">
        <v>30000</v>
      </c>
      <c r="F128" s="131"/>
      <c r="G128" s="119"/>
      <c r="H128" s="84">
        <f>E128*H127</f>
        <v>15000</v>
      </c>
      <c r="I128" s="85">
        <f>E128*I127</f>
        <v>15000</v>
      </c>
      <c r="J128" s="120"/>
      <c r="K128" s="124"/>
      <c r="L128" s="124"/>
      <c r="M128" s="120"/>
      <c r="N128" s="147"/>
    </row>
    <row r="129" spans="1:14" ht="31.5" hidden="1" x14ac:dyDescent="0.25">
      <c r="A129" s="87"/>
      <c r="B129" s="118" t="s">
        <v>72</v>
      </c>
      <c r="C129" s="125" t="s">
        <v>95</v>
      </c>
      <c r="D129" s="79" t="s">
        <v>10</v>
      </c>
      <c r="E129" s="80" t="s">
        <v>134</v>
      </c>
      <c r="F129" s="131" t="s">
        <v>227</v>
      </c>
      <c r="G129" s="119" t="s">
        <v>192</v>
      </c>
      <c r="H129" s="81">
        <v>0</v>
      </c>
      <c r="I129" s="81">
        <v>1</v>
      </c>
      <c r="J129" s="120" t="s">
        <v>32</v>
      </c>
      <c r="K129" s="123" t="s">
        <v>127</v>
      </c>
      <c r="L129" s="123" t="s">
        <v>182</v>
      </c>
      <c r="M129" s="120" t="s">
        <v>34</v>
      </c>
      <c r="N129" s="146" t="s">
        <v>327</v>
      </c>
    </row>
    <row r="130" spans="1:14" ht="25.5" hidden="1" customHeight="1" x14ac:dyDescent="0.25">
      <c r="A130" s="88"/>
      <c r="B130" s="118"/>
      <c r="C130" s="125"/>
      <c r="D130" s="82" t="s">
        <v>11</v>
      </c>
      <c r="E130" s="83">
        <v>50000</v>
      </c>
      <c r="F130" s="131"/>
      <c r="G130" s="119"/>
      <c r="H130" s="84">
        <f>E130*H129</f>
        <v>0</v>
      </c>
      <c r="I130" s="85">
        <f>E130*I129</f>
        <v>50000</v>
      </c>
      <c r="J130" s="120"/>
      <c r="K130" s="124"/>
      <c r="L130" s="124"/>
      <c r="M130" s="120"/>
      <c r="N130" s="147"/>
    </row>
    <row r="131" spans="1:14" ht="47.25" hidden="1" x14ac:dyDescent="0.25">
      <c r="A131" s="87"/>
      <c r="B131" s="118" t="s">
        <v>97</v>
      </c>
      <c r="C131" s="125" t="s">
        <v>96</v>
      </c>
      <c r="D131" s="79" t="s">
        <v>10</v>
      </c>
      <c r="E131" s="80" t="s">
        <v>135</v>
      </c>
      <c r="F131" s="131" t="s">
        <v>227</v>
      </c>
      <c r="G131" s="119" t="s">
        <v>192</v>
      </c>
      <c r="H131" s="81">
        <v>0.8</v>
      </c>
      <c r="I131" s="81">
        <v>0.2</v>
      </c>
      <c r="J131" s="120" t="s">
        <v>32</v>
      </c>
      <c r="K131" s="123" t="s">
        <v>127</v>
      </c>
      <c r="L131" s="123" t="s">
        <v>183</v>
      </c>
      <c r="M131" s="120" t="s">
        <v>34</v>
      </c>
      <c r="N131" s="146" t="s">
        <v>327</v>
      </c>
    </row>
    <row r="132" spans="1:14" ht="25.5" hidden="1" customHeight="1" x14ac:dyDescent="0.25">
      <c r="A132" s="88"/>
      <c r="B132" s="118"/>
      <c r="C132" s="125"/>
      <c r="D132" s="82" t="s">
        <v>11</v>
      </c>
      <c r="E132" s="83">
        <v>100000</v>
      </c>
      <c r="F132" s="131"/>
      <c r="G132" s="119"/>
      <c r="H132" s="84">
        <f>E132*H131</f>
        <v>80000</v>
      </c>
      <c r="I132" s="85">
        <f>E132*I131</f>
        <v>20000</v>
      </c>
      <c r="J132" s="120"/>
      <c r="K132" s="124"/>
      <c r="L132" s="124"/>
      <c r="M132" s="120"/>
      <c r="N132" s="147"/>
    </row>
    <row r="133" spans="1:14" ht="15.75" hidden="1" customHeight="1" x14ac:dyDescent="0.25">
      <c r="A133" s="87"/>
      <c r="B133" s="118" t="s">
        <v>98</v>
      </c>
      <c r="C133" s="125" t="s">
        <v>137</v>
      </c>
      <c r="D133" s="79" t="s">
        <v>10</v>
      </c>
      <c r="E133" s="80" t="s">
        <v>150</v>
      </c>
      <c r="F133" s="131" t="s">
        <v>227</v>
      </c>
      <c r="G133" s="119" t="s">
        <v>192</v>
      </c>
      <c r="H133" s="81">
        <f>46/135</f>
        <v>0.34074074074074073</v>
      </c>
      <c r="I133" s="81">
        <f>1-H133</f>
        <v>0.65925925925925921</v>
      </c>
      <c r="J133" s="120" t="s">
        <v>32</v>
      </c>
      <c r="K133" s="123" t="s">
        <v>33</v>
      </c>
      <c r="L133" s="123" t="s">
        <v>183</v>
      </c>
      <c r="M133" s="120" t="s">
        <v>34</v>
      </c>
      <c r="N133" s="146" t="s">
        <v>327</v>
      </c>
    </row>
    <row r="134" spans="1:14" ht="25.5" hidden="1" customHeight="1" x14ac:dyDescent="0.25">
      <c r="A134" s="88"/>
      <c r="B134" s="118"/>
      <c r="C134" s="125"/>
      <c r="D134" s="82" t="s">
        <v>11</v>
      </c>
      <c r="E134" s="83">
        <v>135000</v>
      </c>
      <c r="F134" s="131"/>
      <c r="G134" s="119"/>
      <c r="H134" s="84">
        <f>E134*H133</f>
        <v>46000</v>
      </c>
      <c r="I134" s="85">
        <f>E134*I133</f>
        <v>89000</v>
      </c>
      <c r="J134" s="120"/>
      <c r="K134" s="124"/>
      <c r="L134" s="124"/>
      <c r="M134" s="120"/>
      <c r="N134" s="147"/>
    </row>
    <row r="135" spans="1:14" ht="15.75" hidden="1" customHeight="1" x14ac:dyDescent="0.25">
      <c r="A135" s="87"/>
      <c r="B135" s="118" t="s">
        <v>99</v>
      </c>
      <c r="C135" s="125" t="s">
        <v>140</v>
      </c>
      <c r="D135" s="79" t="s">
        <v>10</v>
      </c>
      <c r="E135" s="80" t="s">
        <v>153</v>
      </c>
      <c r="F135" s="131" t="s">
        <v>227</v>
      </c>
      <c r="G135" s="119" t="s">
        <v>192</v>
      </c>
      <c r="H135" s="81">
        <v>0.5</v>
      </c>
      <c r="I135" s="81">
        <v>0.5</v>
      </c>
      <c r="J135" s="120" t="s">
        <v>32</v>
      </c>
      <c r="K135" s="123" t="s">
        <v>33</v>
      </c>
      <c r="L135" s="123" t="s">
        <v>184</v>
      </c>
      <c r="M135" s="120" t="s">
        <v>34</v>
      </c>
      <c r="N135" s="146" t="s">
        <v>327</v>
      </c>
    </row>
    <row r="136" spans="1:14" ht="25.5" hidden="1" customHeight="1" x14ac:dyDescent="0.25">
      <c r="A136" s="88"/>
      <c r="B136" s="118"/>
      <c r="C136" s="125"/>
      <c r="D136" s="82" t="s">
        <v>11</v>
      </c>
      <c r="E136" s="83">
        <v>40000</v>
      </c>
      <c r="F136" s="131"/>
      <c r="G136" s="119"/>
      <c r="H136" s="84">
        <f>E136*H135</f>
        <v>20000</v>
      </c>
      <c r="I136" s="85">
        <f>E136*I135</f>
        <v>20000</v>
      </c>
      <c r="J136" s="120"/>
      <c r="K136" s="124"/>
      <c r="L136" s="124"/>
      <c r="M136" s="120"/>
      <c r="N136" s="147"/>
    </row>
    <row r="137" spans="1:14" ht="31.5" hidden="1" x14ac:dyDescent="0.25">
      <c r="A137" s="87"/>
      <c r="B137" s="118" t="s">
        <v>100</v>
      </c>
      <c r="C137" s="125" t="s">
        <v>141</v>
      </c>
      <c r="D137" s="79" t="s">
        <v>10</v>
      </c>
      <c r="E137" s="80" t="s">
        <v>154</v>
      </c>
      <c r="F137" s="131" t="s">
        <v>227</v>
      </c>
      <c r="G137" s="119" t="s">
        <v>192</v>
      </c>
      <c r="H137" s="81">
        <v>0.81820000000000004</v>
      </c>
      <c r="I137" s="81">
        <v>0.18179999999999999</v>
      </c>
      <c r="J137" s="120" t="s">
        <v>32</v>
      </c>
      <c r="K137" s="123" t="s">
        <v>33</v>
      </c>
      <c r="L137" s="123" t="s">
        <v>185</v>
      </c>
      <c r="M137" s="120" t="s">
        <v>34</v>
      </c>
      <c r="N137" s="146" t="s">
        <v>327</v>
      </c>
    </row>
    <row r="138" spans="1:14" ht="25.5" hidden="1" customHeight="1" x14ac:dyDescent="0.25">
      <c r="A138" s="88"/>
      <c r="B138" s="118"/>
      <c r="C138" s="125"/>
      <c r="D138" s="82" t="s">
        <v>11</v>
      </c>
      <c r="E138" s="83">
        <v>1100000</v>
      </c>
      <c r="F138" s="131"/>
      <c r="G138" s="119"/>
      <c r="H138" s="84">
        <f>E138*H137</f>
        <v>900020</v>
      </c>
      <c r="I138" s="85">
        <f>E138*I137</f>
        <v>199980</v>
      </c>
      <c r="J138" s="120"/>
      <c r="K138" s="124"/>
      <c r="L138" s="124"/>
      <c r="M138" s="120"/>
      <c r="N138" s="147"/>
    </row>
    <row r="139" spans="1:14" ht="25.5" customHeight="1" x14ac:dyDescent="0.25">
      <c r="A139" s="91"/>
      <c r="B139" s="92" t="s">
        <v>101</v>
      </c>
      <c r="C139" s="93" t="s">
        <v>142</v>
      </c>
      <c r="D139" s="17" t="s">
        <v>10</v>
      </c>
      <c r="E139" s="40" t="s">
        <v>155</v>
      </c>
      <c r="F139" s="94" t="s">
        <v>74</v>
      </c>
      <c r="G139" s="94" t="s">
        <v>192</v>
      </c>
      <c r="H139" s="27">
        <v>0.88607599999999997</v>
      </c>
      <c r="I139" s="27">
        <v>0.113924</v>
      </c>
      <c r="J139" s="95" t="s">
        <v>32</v>
      </c>
      <c r="K139" s="99" t="s">
        <v>121</v>
      </c>
      <c r="L139" s="99" t="s">
        <v>182</v>
      </c>
      <c r="M139" s="95" t="s">
        <v>126</v>
      </c>
      <c r="N139" s="152" t="s">
        <v>306</v>
      </c>
    </row>
    <row r="140" spans="1:14" ht="25.5" customHeight="1" x14ac:dyDescent="0.25">
      <c r="A140" s="91"/>
      <c r="B140" s="92"/>
      <c r="C140" s="93"/>
      <c r="D140" s="19" t="s">
        <v>11</v>
      </c>
      <c r="E140" s="20">
        <v>1185000</v>
      </c>
      <c r="F140" s="94"/>
      <c r="G140" s="94"/>
      <c r="H140" s="15">
        <f>E140*H139</f>
        <v>1050000.06</v>
      </c>
      <c r="I140" s="15">
        <f>E140*I139</f>
        <v>134999.94</v>
      </c>
      <c r="J140" s="95"/>
      <c r="K140" s="100"/>
      <c r="L140" s="100"/>
      <c r="M140" s="95"/>
      <c r="N140" s="102"/>
    </row>
    <row r="141" spans="1:14" ht="25.5" customHeight="1" x14ac:dyDescent="0.25">
      <c r="A141" s="96"/>
      <c r="B141" s="129" t="s">
        <v>102</v>
      </c>
      <c r="C141" s="97" t="s">
        <v>143</v>
      </c>
      <c r="D141" s="11" t="s">
        <v>10</v>
      </c>
      <c r="E141" s="45" t="s">
        <v>157</v>
      </c>
      <c r="F141" s="94" t="s">
        <v>74</v>
      </c>
      <c r="G141" s="94" t="s">
        <v>192</v>
      </c>
      <c r="H141" s="21">
        <v>0.62</v>
      </c>
      <c r="I141" s="21">
        <v>0.38</v>
      </c>
      <c r="J141" s="98" t="s">
        <v>32</v>
      </c>
      <c r="K141" s="99" t="s">
        <v>33</v>
      </c>
      <c r="L141" s="99" t="s">
        <v>123</v>
      </c>
      <c r="M141" s="98" t="s">
        <v>126</v>
      </c>
      <c r="N141" s="153" t="s">
        <v>305</v>
      </c>
    </row>
    <row r="142" spans="1:14" ht="25.5" customHeight="1" x14ac:dyDescent="0.25">
      <c r="A142" s="96"/>
      <c r="B142" s="129"/>
      <c r="C142" s="97"/>
      <c r="D142" s="13" t="s">
        <v>11</v>
      </c>
      <c r="E142" s="14">
        <v>1950750</v>
      </c>
      <c r="F142" s="94"/>
      <c r="G142" s="94"/>
      <c r="H142" s="15">
        <f>E142*H141</f>
        <v>1209465</v>
      </c>
      <c r="I142" s="15">
        <f>E142*I141</f>
        <v>741285</v>
      </c>
      <c r="J142" s="98"/>
      <c r="K142" s="100"/>
      <c r="L142" s="100"/>
      <c r="M142" s="98"/>
      <c r="N142" s="145"/>
    </row>
    <row r="143" spans="1:14" ht="50.25" hidden="1" customHeight="1" x14ac:dyDescent="0.25">
      <c r="A143" s="87" t="s">
        <v>297</v>
      </c>
      <c r="B143" s="118" t="s">
        <v>103</v>
      </c>
      <c r="C143" s="125" t="s">
        <v>144</v>
      </c>
      <c r="D143" s="79" t="s">
        <v>10</v>
      </c>
      <c r="E143" s="80" t="s">
        <v>158</v>
      </c>
      <c r="F143" s="119" t="s">
        <v>74</v>
      </c>
      <c r="G143" s="119" t="s">
        <v>192</v>
      </c>
      <c r="H143" s="81">
        <v>0.72299999999999998</v>
      </c>
      <c r="I143" s="81">
        <v>0.27700000000000002</v>
      </c>
      <c r="J143" s="120" t="s">
        <v>32</v>
      </c>
      <c r="K143" s="123" t="s">
        <v>33</v>
      </c>
      <c r="L143" s="123" t="s">
        <v>123</v>
      </c>
      <c r="M143" s="120" t="s">
        <v>34</v>
      </c>
      <c r="N143" s="146" t="s">
        <v>319</v>
      </c>
    </row>
    <row r="144" spans="1:14" ht="25.5" hidden="1" customHeight="1" x14ac:dyDescent="0.25">
      <c r="A144" s="88"/>
      <c r="B144" s="118"/>
      <c r="C144" s="125"/>
      <c r="D144" s="82" t="s">
        <v>11</v>
      </c>
      <c r="E144" s="83">
        <v>0</v>
      </c>
      <c r="F144" s="119"/>
      <c r="G144" s="119"/>
      <c r="H144" s="84">
        <v>0</v>
      </c>
      <c r="I144" s="85">
        <v>0</v>
      </c>
      <c r="J144" s="120"/>
      <c r="K144" s="124"/>
      <c r="L144" s="124"/>
      <c r="M144" s="120"/>
      <c r="N144" s="147"/>
    </row>
    <row r="145" spans="1:14" ht="44.25" hidden="1" customHeight="1" x14ac:dyDescent="0.25">
      <c r="A145" s="87" t="s">
        <v>297</v>
      </c>
      <c r="B145" s="118" t="s">
        <v>104</v>
      </c>
      <c r="C145" s="125" t="s">
        <v>145</v>
      </c>
      <c r="D145" s="79" t="s">
        <v>10</v>
      </c>
      <c r="E145" s="80" t="s">
        <v>160</v>
      </c>
      <c r="F145" s="119" t="s">
        <v>74</v>
      </c>
      <c r="G145" s="119" t="s">
        <v>192</v>
      </c>
      <c r="H145" s="81">
        <v>0.74519999999999997</v>
      </c>
      <c r="I145" s="81">
        <v>0.25480000000000003</v>
      </c>
      <c r="J145" s="120" t="s">
        <v>32</v>
      </c>
      <c r="K145" s="123" t="s">
        <v>33</v>
      </c>
      <c r="L145" s="123" t="s">
        <v>159</v>
      </c>
      <c r="M145" s="120" t="s">
        <v>34</v>
      </c>
      <c r="N145" s="146" t="s">
        <v>319</v>
      </c>
    </row>
    <row r="146" spans="1:14" ht="25.5" hidden="1" customHeight="1" x14ac:dyDescent="0.25">
      <c r="A146" s="88"/>
      <c r="B146" s="118"/>
      <c r="C146" s="125"/>
      <c r="D146" s="82" t="s">
        <v>11</v>
      </c>
      <c r="E146" s="83">
        <v>1295000</v>
      </c>
      <c r="F146" s="119"/>
      <c r="G146" s="119"/>
      <c r="H146" s="84">
        <v>0</v>
      </c>
      <c r="I146" s="85">
        <v>0</v>
      </c>
      <c r="J146" s="120"/>
      <c r="K146" s="124"/>
      <c r="L146" s="124"/>
      <c r="M146" s="120"/>
      <c r="N146" s="147"/>
    </row>
    <row r="147" spans="1:14" ht="44.25" hidden="1" customHeight="1" x14ac:dyDescent="0.25">
      <c r="A147" s="87"/>
      <c r="B147" s="118" t="s">
        <v>189</v>
      </c>
      <c r="C147" s="125" t="s">
        <v>146</v>
      </c>
      <c r="D147" s="79" t="s">
        <v>10</v>
      </c>
      <c r="E147" s="80" t="s">
        <v>217</v>
      </c>
      <c r="F147" s="119" t="s">
        <v>227</v>
      </c>
      <c r="G147" s="119" t="s">
        <v>192</v>
      </c>
      <c r="H147" s="81">
        <v>0.6</v>
      </c>
      <c r="I147" s="81">
        <v>0.4</v>
      </c>
      <c r="J147" s="120" t="s">
        <v>32</v>
      </c>
      <c r="K147" s="123" t="s">
        <v>33</v>
      </c>
      <c r="L147" s="123" t="s">
        <v>159</v>
      </c>
      <c r="M147" s="120" t="s">
        <v>126</v>
      </c>
      <c r="N147" s="146" t="s">
        <v>327</v>
      </c>
    </row>
    <row r="148" spans="1:14" ht="25.5" hidden="1" customHeight="1" x14ac:dyDescent="0.25">
      <c r="A148" s="88"/>
      <c r="B148" s="118"/>
      <c r="C148" s="125"/>
      <c r="D148" s="82" t="s">
        <v>11</v>
      </c>
      <c r="E148" s="83">
        <v>125000</v>
      </c>
      <c r="F148" s="119"/>
      <c r="G148" s="119"/>
      <c r="H148" s="84">
        <f>E148*H147</f>
        <v>75000</v>
      </c>
      <c r="I148" s="85">
        <f>E148*I147</f>
        <v>50000</v>
      </c>
      <c r="J148" s="120"/>
      <c r="K148" s="124"/>
      <c r="L148" s="124"/>
      <c r="M148" s="120"/>
      <c r="N148" s="147"/>
    </row>
    <row r="149" spans="1:14" ht="45.75" hidden="1" customHeight="1" x14ac:dyDescent="0.25">
      <c r="A149" s="87" t="s">
        <v>297</v>
      </c>
      <c r="B149" s="118" t="s">
        <v>105</v>
      </c>
      <c r="C149" s="125" t="s">
        <v>147</v>
      </c>
      <c r="D149" s="79" t="s">
        <v>10</v>
      </c>
      <c r="E149" s="80" t="s">
        <v>218</v>
      </c>
      <c r="F149" s="119" t="s">
        <v>74</v>
      </c>
      <c r="G149" s="119" t="s">
        <v>192</v>
      </c>
      <c r="H149" s="81">
        <v>0.64539999999999997</v>
      </c>
      <c r="I149" s="81">
        <v>0.35460000000000003</v>
      </c>
      <c r="J149" s="120" t="s">
        <v>32</v>
      </c>
      <c r="K149" s="123" t="s">
        <v>33</v>
      </c>
      <c r="L149" s="123" t="s">
        <v>159</v>
      </c>
      <c r="M149" s="120" t="s">
        <v>34</v>
      </c>
      <c r="N149" s="146" t="s">
        <v>319</v>
      </c>
    </row>
    <row r="150" spans="1:14" ht="25.5" hidden="1" customHeight="1" x14ac:dyDescent="0.25">
      <c r="A150" s="88"/>
      <c r="B150" s="118"/>
      <c r="C150" s="125"/>
      <c r="D150" s="82" t="s">
        <v>11</v>
      </c>
      <c r="E150" s="83">
        <v>0</v>
      </c>
      <c r="F150" s="119"/>
      <c r="G150" s="119"/>
      <c r="H150" s="84">
        <v>0</v>
      </c>
      <c r="I150" s="85">
        <v>0</v>
      </c>
      <c r="J150" s="120"/>
      <c r="K150" s="124"/>
      <c r="L150" s="124"/>
      <c r="M150" s="120"/>
      <c r="N150" s="147"/>
    </row>
    <row r="151" spans="1:14" s="86" customFormat="1" ht="64.5" customHeight="1" x14ac:dyDescent="0.25">
      <c r="A151" s="136"/>
      <c r="B151" s="129" t="s">
        <v>106</v>
      </c>
      <c r="C151" s="97" t="s">
        <v>315</v>
      </c>
      <c r="D151" s="11" t="s">
        <v>10</v>
      </c>
      <c r="E151" s="45" t="s">
        <v>161</v>
      </c>
      <c r="F151" s="143" t="s">
        <v>74</v>
      </c>
      <c r="G151" s="94" t="s">
        <v>192</v>
      </c>
      <c r="H151" s="21">
        <f>300000/E152</f>
        <v>0.44444444444444442</v>
      </c>
      <c r="I151" s="21">
        <v>0.4118</v>
      </c>
      <c r="J151" s="98" t="s">
        <v>32</v>
      </c>
      <c r="K151" s="121" t="s">
        <v>309</v>
      </c>
      <c r="L151" s="99" t="s">
        <v>159</v>
      </c>
      <c r="M151" s="98" t="s">
        <v>34</v>
      </c>
      <c r="N151" s="101" t="s">
        <v>331</v>
      </c>
    </row>
    <row r="152" spans="1:14" s="86" customFormat="1" ht="25.5" customHeight="1" x14ac:dyDescent="0.25">
      <c r="A152" s="136"/>
      <c r="B152" s="129"/>
      <c r="C152" s="97"/>
      <c r="D152" s="13" t="s">
        <v>11</v>
      </c>
      <c r="E152" s="14">
        <f>850000-175000</f>
        <v>675000</v>
      </c>
      <c r="F152" s="94"/>
      <c r="G152" s="94"/>
      <c r="H152" s="15">
        <f>E152*H151</f>
        <v>300000</v>
      </c>
      <c r="I152" s="15">
        <f>E152*I151</f>
        <v>277965</v>
      </c>
      <c r="J152" s="98"/>
      <c r="K152" s="122"/>
      <c r="L152" s="100"/>
      <c r="M152" s="98"/>
      <c r="N152" s="102"/>
    </row>
    <row r="153" spans="1:14" ht="33" customHeight="1" x14ac:dyDescent="0.25">
      <c r="A153" s="96"/>
      <c r="B153" s="129" t="s">
        <v>107</v>
      </c>
      <c r="C153" s="132" t="s">
        <v>219</v>
      </c>
      <c r="D153" s="23" t="s">
        <v>10</v>
      </c>
      <c r="E153" s="53" t="s">
        <v>166</v>
      </c>
      <c r="F153" s="158" t="s">
        <v>226</v>
      </c>
      <c r="G153" s="133" t="s">
        <v>192</v>
      </c>
      <c r="H153" s="24">
        <v>0.83783799999999997</v>
      </c>
      <c r="I153" s="24">
        <v>0.162162</v>
      </c>
      <c r="J153" s="134" t="s">
        <v>32</v>
      </c>
      <c r="K153" s="121" t="s">
        <v>309</v>
      </c>
      <c r="L153" s="135" t="s">
        <v>159</v>
      </c>
      <c r="M153" s="134" t="s">
        <v>34</v>
      </c>
      <c r="N153" s="101" t="s">
        <v>330</v>
      </c>
    </row>
    <row r="154" spans="1:14" ht="25.5" customHeight="1" x14ac:dyDescent="0.25">
      <c r="A154" s="96"/>
      <c r="B154" s="129"/>
      <c r="C154" s="97"/>
      <c r="D154" s="23" t="s">
        <v>11</v>
      </c>
      <c r="E154" s="14">
        <v>18500</v>
      </c>
      <c r="F154" s="94"/>
      <c r="G154" s="94"/>
      <c r="H154" s="15">
        <f>E154*H153</f>
        <v>15500.002999999999</v>
      </c>
      <c r="I154" s="15">
        <f>E154*I153</f>
        <v>2999.9969999999998</v>
      </c>
      <c r="J154" s="98"/>
      <c r="K154" s="122"/>
      <c r="L154" s="100"/>
      <c r="M154" s="98"/>
      <c r="N154" s="102"/>
    </row>
    <row r="155" spans="1:14" ht="35.25" customHeight="1" x14ac:dyDescent="0.25">
      <c r="A155" s="137"/>
      <c r="B155" s="139" t="s">
        <v>108</v>
      </c>
      <c r="C155" s="97" t="s">
        <v>221</v>
      </c>
      <c r="D155" s="11" t="s">
        <v>10</v>
      </c>
      <c r="E155" s="55" t="s">
        <v>222</v>
      </c>
      <c r="F155" s="143" t="s">
        <v>74</v>
      </c>
      <c r="G155" s="94" t="s">
        <v>192</v>
      </c>
      <c r="H155" s="21">
        <v>0.68652000000000002</v>
      </c>
      <c r="I155" s="21">
        <v>0.31347999999999998</v>
      </c>
      <c r="J155" s="98" t="s">
        <v>32</v>
      </c>
      <c r="K155" s="121" t="s">
        <v>309</v>
      </c>
      <c r="L155" s="99" t="s">
        <v>223</v>
      </c>
      <c r="M155" s="98" t="s">
        <v>34</v>
      </c>
      <c r="N155" s="101" t="s">
        <v>329</v>
      </c>
    </row>
    <row r="156" spans="1:14" ht="30.75" customHeight="1" x14ac:dyDescent="0.25">
      <c r="A156" s="138"/>
      <c r="B156" s="140"/>
      <c r="C156" s="97"/>
      <c r="D156" s="13" t="s">
        <v>11</v>
      </c>
      <c r="E156" s="54">
        <v>319000</v>
      </c>
      <c r="F156" s="94"/>
      <c r="G156" s="94"/>
      <c r="H156" s="15">
        <f>E156*H155</f>
        <v>218999.88</v>
      </c>
      <c r="I156" s="15">
        <f>E156*I155</f>
        <v>100000.12</v>
      </c>
      <c r="J156" s="98"/>
      <c r="K156" s="122"/>
      <c r="L156" s="135"/>
      <c r="M156" s="98"/>
      <c r="N156" s="102"/>
    </row>
    <row r="157" spans="1:14" ht="25.5" customHeight="1" x14ac:dyDescent="0.25">
      <c r="A157" s="91"/>
      <c r="B157" s="92" t="s">
        <v>108</v>
      </c>
      <c r="C157" s="93" t="s">
        <v>167</v>
      </c>
      <c r="D157" s="17" t="s">
        <v>10</v>
      </c>
      <c r="E157" s="40" t="s">
        <v>168</v>
      </c>
      <c r="F157" s="94" t="s">
        <v>226</v>
      </c>
      <c r="G157" s="94" t="s">
        <v>192</v>
      </c>
      <c r="H157" s="27">
        <v>1</v>
      </c>
      <c r="I157" s="27">
        <v>0</v>
      </c>
      <c r="J157" s="95" t="s">
        <v>32</v>
      </c>
      <c r="K157" s="99" t="s">
        <v>33</v>
      </c>
      <c r="L157" s="99" t="s">
        <v>159</v>
      </c>
      <c r="M157" s="95" t="s">
        <v>126</v>
      </c>
      <c r="N157" s="92" t="s">
        <v>305</v>
      </c>
    </row>
    <row r="158" spans="1:14" ht="25.5" customHeight="1" x14ac:dyDescent="0.25">
      <c r="A158" s="91"/>
      <c r="B158" s="92"/>
      <c r="C158" s="93"/>
      <c r="D158" s="19" t="s">
        <v>11</v>
      </c>
      <c r="E158" s="20">
        <v>80000</v>
      </c>
      <c r="F158" s="94"/>
      <c r="G158" s="94"/>
      <c r="H158" s="15">
        <f>E158*H157</f>
        <v>80000</v>
      </c>
      <c r="I158" s="15">
        <f>E158*I157</f>
        <v>0</v>
      </c>
      <c r="J158" s="95"/>
      <c r="K158" s="100"/>
      <c r="L158" s="100"/>
      <c r="M158" s="95"/>
      <c r="N158" s="144"/>
    </row>
    <row r="159" spans="1:14" ht="25.5" customHeight="1" x14ac:dyDescent="0.25">
      <c r="A159" s="96"/>
      <c r="B159" s="129" t="s">
        <v>148</v>
      </c>
      <c r="C159" s="97" t="s">
        <v>169</v>
      </c>
      <c r="D159" s="11" t="s">
        <v>10</v>
      </c>
      <c r="E159" s="47" t="s">
        <v>220</v>
      </c>
      <c r="F159" s="94" t="s">
        <v>74</v>
      </c>
      <c r="G159" s="94" t="s">
        <v>192</v>
      </c>
      <c r="H159" s="21">
        <v>1</v>
      </c>
      <c r="I159" s="21">
        <v>0</v>
      </c>
      <c r="J159" s="98" t="s">
        <v>32</v>
      </c>
      <c r="K159" s="99" t="s">
        <v>33</v>
      </c>
      <c r="L159" s="99" t="s">
        <v>159</v>
      </c>
      <c r="M159" s="98" t="s">
        <v>34</v>
      </c>
      <c r="N159" s="145"/>
    </row>
    <row r="160" spans="1:14" ht="25.5" customHeight="1" x14ac:dyDescent="0.25">
      <c r="A160" s="96"/>
      <c r="B160" s="129"/>
      <c r="C160" s="97"/>
      <c r="D160" s="13" t="s">
        <v>11</v>
      </c>
      <c r="E160" s="14">
        <v>370000</v>
      </c>
      <c r="F160" s="94"/>
      <c r="G160" s="94"/>
      <c r="H160" s="15">
        <f>E160*H159</f>
        <v>370000</v>
      </c>
      <c r="I160" s="15">
        <f>E160*I159</f>
        <v>0</v>
      </c>
      <c r="J160" s="98"/>
      <c r="K160" s="100"/>
      <c r="L160" s="100"/>
      <c r="M160" s="98"/>
      <c r="N160" s="145"/>
    </row>
    <row r="161" spans="1:14" ht="25.5" customHeight="1" x14ac:dyDescent="0.25">
      <c r="A161" s="96"/>
      <c r="B161" s="129" t="s">
        <v>149</v>
      </c>
      <c r="C161" s="97" t="s">
        <v>170</v>
      </c>
      <c r="D161" s="11" t="s">
        <v>10</v>
      </c>
      <c r="E161" s="47" t="s">
        <v>171</v>
      </c>
      <c r="F161" s="94" t="s">
        <v>172</v>
      </c>
      <c r="G161" s="94" t="s">
        <v>192</v>
      </c>
      <c r="H161" s="21">
        <v>1</v>
      </c>
      <c r="I161" s="21">
        <v>0</v>
      </c>
      <c r="J161" s="98" t="s">
        <v>32</v>
      </c>
      <c r="K161" s="99" t="s">
        <v>33</v>
      </c>
      <c r="L161" s="99" t="s">
        <v>159</v>
      </c>
      <c r="M161" s="98" t="s">
        <v>126</v>
      </c>
      <c r="N161" s="101" t="s">
        <v>307</v>
      </c>
    </row>
    <row r="162" spans="1:14" ht="25.5" customHeight="1" x14ac:dyDescent="0.25">
      <c r="A162" s="96"/>
      <c r="B162" s="129"/>
      <c r="C162" s="97"/>
      <c r="D162" s="13" t="s">
        <v>11</v>
      </c>
      <c r="E162" s="14">
        <v>387000</v>
      </c>
      <c r="F162" s="94"/>
      <c r="G162" s="94"/>
      <c r="H162" s="15">
        <f>E162*H161</f>
        <v>387000</v>
      </c>
      <c r="I162" s="15">
        <f>E162*I161</f>
        <v>0</v>
      </c>
      <c r="J162" s="98"/>
      <c r="K162" s="100"/>
      <c r="L162" s="100"/>
      <c r="M162" s="98"/>
      <c r="N162" s="102"/>
    </row>
    <row r="163" spans="1:14" ht="135" customHeight="1" x14ac:dyDescent="0.25">
      <c r="A163" s="96"/>
      <c r="B163" s="129" t="s">
        <v>298</v>
      </c>
      <c r="C163" s="89" t="s">
        <v>300</v>
      </c>
      <c r="D163" s="11" t="s">
        <v>10</v>
      </c>
      <c r="E163" s="45" t="s">
        <v>299</v>
      </c>
      <c r="F163" s="94" t="s">
        <v>74</v>
      </c>
      <c r="G163" s="94" t="s">
        <v>192</v>
      </c>
      <c r="H163" s="21">
        <f>H164/E164</f>
        <v>0.71623558558558553</v>
      </c>
      <c r="I163" s="21">
        <f>100%-H163</f>
        <v>0.28376441441441447</v>
      </c>
      <c r="J163" s="98" t="s">
        <v>32</v>
      </c>
      <c r="K163" s="99" t="s">
        <v>33</v>
      </c>
      <c r="L163" s="99" t="s">
        <v>159</v>
      </c>
      <c r="M163" s="98" t="s">
        <v>126</v>
      </c>
      <c r="N163" s="101" t="s">
        <v>305</v>
      </c>
    </row>
    <row r="164" spans="1:14" ht="25.5" customHeight="1" x14ac:dyDescent="0.25">
      <c r="A164" s="96"/>
      <c r="B164" s="129"/>
      <c r="C164" s="90"/>
      <c r="D164" s="13" t="s">
        <v>11</v>
      </c>
      <c r="E164" s="14">
        <f>361000+1295000+564000</f>
        <v>2220000</v>
      </c>
      <c r="F164" s="94"/>
      <c r="G164" s="94"/>
      <c r="H164" s="15">
        <f>364006+965034+261003</f>
        <v>1590043</v>
      </c>
      <c r="I164" s="15">
        <f>E164-H164</f>
        <v>629957</v>
      </c>
      <c r="J164" s="98"/>
      <c r="K164" s="100"/>
      <c r="L164" s="100"/>
      <c r="M164" s="98"/>
      <c r="N164" s="102"/>
    </row>
    <row r="165" spans="1:14" s="78" customFormat="1" ht="33.75" customHeight="1" x14ac:dyDescent="0.25">
      <c r="A165" s="87"/>
      <c r="B165" s="92" t="s">
        <v>308</v>
      </c>
      <c r="C165" s="97" t="s">
        <v>316</v>
      </c>
      <c r="D165" s="44" t="s">
        <v>10</v>
      </c>
      <c r="E165" s="45" t="s">
        <v>314</v>
      </c>
      <c r="F165" s="94" t="s">
        <v>226</v>
      </c>
      <c r="G165" s="94" t="s">
        <v>192</v>
      </c>
      <c r="H165" s="12">
        <v>1</v>
      </c>
      <c r="I165" s="12">
        <v>0</v>
      </c>
      <c r="J165" s="98" t="s">
        <v>32</v>
      </c>
      <c r="K165" s="121" t="s">
        <v>33</v>
      </c>
      <c r="L165" s="121" t="s">
        <v>156</v>
      </c>
      <c r="M165" s="98" t="s">
        <v>34</v>
      </c>
      <c r="N165" s="154"/>
    </row>
    <row r="166" spans="1:14" s="78" customFormat="1" ht="25.5" customHeight="1" x14ac:dyDescent="0.25">
      <c r="A166" s="88"/>
      <c r="B166" s="92"/>
      <c r="C166" s="97"/>
      <c r="D166" s="46" t="s">
        <v>11</v>
      </c>
      <c r="E166" s="14">
        <v>175000</v>
      </c>
      <c r="F166" s="94"/>
      <c r="G166" s="94"/>
      <c r="H166" s="142">
        <f>E166*H165</f>
        <v>175000</v>
      </c>
      <c r="I166" s="16">
        <f>E166*I165</f>
        <v>0</v>
      </c>
      <c r="J166" s="98"/>
      <c r="K166" s="122"/>
      <c r="L166" s="122"/>
      <c r="M166" s="98"/>
      <c r="N166" s="155"/>
    </row>
    <row r="167" spans="1:14" s="78" customFormat="1" ht="85.5" customHeight="1" x14ac:dyDescent="0.25">
      <c r="A167" s="87"/>
      <c r="B167" s="92" t="s">
        <v>326</v>
      </c>
      <c r="C167" s="89" t="s">
        <v>328</v>
      </c>
      <c r="D167" s="44" t="s">
        <v>10</v>
      </c>
      <c r="E167" s="45" t="s">
        <v>333</v>
      </c>
      <c r="F167" s="143" t="s">
        <v>227</v>
      </c>
      <c r="G167" s="94" t="s">
        <v>192</v>
      </c>
      <c r="H167" s="12">
        <f>H168/E168</f>
        <v>0.70843778089887643</v>
      </c>
      <c r="I167" s="12">
        <f>1-H167</f>
        <v>0.29156221910112357</v>
      </c>
      <c r="J167" s="98" t="s">
        <v>32</v>
      </c>
      <c r="K167" s="121" t="s">
        <v>33</v>
      </c>
      <c r="L167" s="121" t="s">
        <v>156</v>
      </c>
      <c r="M167" s="98" t="s">
        <v>34</v>
      </c>
      <c r="N167" s="156" t="s">
        <v>332</v>
      </c>
    </row>
    <row r="168" spans="1:14" s="78" customFormat="1" ht="25.5" customHeight="1" x14ac:dyDescent="0.25">
      <c r="A168" s="88"/>
      <c r="B168" s="92"/>
      <c r="C168" s="90"/>
      <c r="D168" s="46" t="s">
        <v>11</v>
      </c>
      <c r="E168" s="14">
        <f>E148+E112+E114+E116+E118+E120+E122+E124+E126+E128+E130+E132+E134+E136+E138</f>
        <v>1780000</v>
      </c>
      <c r="F168" s="94"/>
      <c r="G168" s="94"/>
      <c r="H168" s="142">
        <f>H148+H112+H114+H116+H118+H120+H122+H124+H126+H128+H130+H132+H134+H136+H138</f>
        <v>1261019.25</v>
      </c>
      <c r="I168" s="16">
        <f>I148+I112+I114+I116+I118+I120+I122+I124+I126+I128+I130+I132+I134+I136+I138</f>
        <v>518979.85</v>
      </c>
      <c r="J168" s="98"/>
      <c r="K168" s="122"/>
      <c r="L168" s="122"/>
      <c r="M168" s="98"/>
      <c r="N168" s="157"/>
    </row>
    <row r="169" spans="1:14" ht="25.5" customHeight="1" x14ac:dyDescent="0.25">
      <c r="A169" s="69"/>
      <c r="B169" s="70"/>
      <c r="C169" s="71"/>
      <c r="D169" s="72"/>
      <c r="E169" s="73"/>
      <c r="F169" s="74"/>
      <c r="G169" s="74"/>
      <c r="H169" s="75"/>
      <c r="I169" s="75"/>
      <c r="J169" s="69"/>
      <c r="K169" s="76"/>
      <c r="L169" s="76"/>
      <c r="M169" s="69"/>
      <c r="N169" s="77"/>
    </row>
    <row r="170" spans="1:14" ht="21.75" customHeight="1" x14ac:dyDescent="0.25">
      <c r="A170" s="1"/>
      <c r="B170" s="141" t="s">
        <v>252</v>
      </c>
      <c r="C170" s="141"/>
      <c r="D170" s="3"/>
      <c r="E170" s="7"/>
      <c r="F170" s="5"/>
      <c r="G170" s="5"/>
      <c r="H170" s="8"/>
      <c r="I170" s="8"/>
      <c r="J170" s="52"/>
      <c r="K170" s="6"/>
      <c r="L170" s="6"/>
      <c r="M170" s="52"/>
      <c r="N170" s="9"/>
    </row>
    <row r="171" spans="1:14" ht="22.5" customHeight="1" x14ac:dyDescent="0.25">
      <c r="A171" s="48"/>
      <c r="B171" s="48" t="s">
        <v>294</v>
      </c>
      <c r="C171" s="56" t="s">
        <v>293</v>
      </c>
      <c r="D171" s="3"/>
      <c r="E171" s="4"/>
      <c r="F171" s="5"/>
      <c r="G171" s="52"/>
      <c r="H171" s="52"/>
      <c r="I171" s="52"/>
      <c r="J171" s="52"/>
      <c r="K171" s="52"/>
      <c r="L171" s="52"/>
      <c r="M171" s="52"/>
      <c r="N171" s="52"/>
    </row>
    <row r="172" spans="1:14" x14ac:dyDescent="0.25">
      <c r="A172" s="1"/>
      <c r="B172" s="1"/>
      <c r="C172" s="1"/>
      <c r="D172" s="1"/>
      <c r="E172" s="1"/>
      <c r="F172" s="10"/>
      <c r="G172" s="1"/>
      <c r="H172" s="2"/>
      <c r="I172" s="2"/>
      <c r="J172" s="1"/>
      <c r="K172" s="1"/>
      <c r="L172" s="1"/>
      <c r="M172" s="1"/>
      <c r="N172" s="1"/>
    </row>
    <row r="173" spans="1:14" ht="18.75" x14ac:dyDescent="0.25">
      <c r="B173" s="49" t="s">
        <v>288</v>
      </c>
      <c r="D173" s="1"/>
      <c r="E173" s="1"/>
      <c r="F173" s="10"/>
      <c r="G173" s="1"/>
      <c r="H173" s="2"/>
      <c r="I173" s="2"/>
      <c r="J173" s="1"/>
      <c r="K173" s="1"/>
      <c r="L173" s="1"/>
      <c r="M173" s="1"/>
      <c r="N173" s="1"/>
    </row>
    <row r="174" spans="1:14" ht="15.75" x14ac:dyDescent="0.25">
      <c r="B174" s="1"/>
      <c r="C174" s="1"/>
      <c r="D174" s="1"/>
      <c r="E174" s="28"/>
      <c r="F174" s="10"/>
      <c r="G174" s="1"/>
      <c r="H174" s="2"/>
      <c r="I174" s="2"/>
      <c r="J174" s="1"/>
      <c r="K174" s="1"/>
      <c r="L174" s="1"/>
      <c r="M174" s="1"/>
      <c r="N174" s="1"/>
    </row>
    <row r="175" spans="1:14" ht="18.75" x14ac:dyDescent="0.25">
      <c r="B175" s="50" t="s">
        <v>281</v>
      </c>
      <c r="C175" s="26" t="s">
        <v>280</v>
      </c>
      <c r="D175" s="1"/>
      <c r="E175" s="29"/>
      <c r="F175" s="10"/>
      <c r="G175" s="1"/>
      <c r="H175" s="2"/>
      <c r="I175" s="2"/>
      <c r="J175" s="1"/>
      <c r="K175" s="1"/>
      <c r="L175" s="1"/>
      <c r="M175" s="1"/>
      <c r="N175" s="1"/>
    </row>
    <row r="176" spans="1:14" ht="6" customHeight="1" x14ac:dyDescent="0.3">
      <c r="B176" s="51"/>
      <c r="C176" s="26"/>
      <c r="D176" s="1"/>
      <c r="E176" s="29"/>
      <c r="F176" s="10"/>
      <c r="G176" s="1"/>
      <c r="H176" s="2"/>
      <c r="I176" s="2"/>
      <c r="J176" s="1"/>
      <c r="K176" s="1"/>
      <c r="L176" s="1"/>
      <c r="M176" s="1"/>
      <c r="N176" s="1"/>
    </row>
    <row r="177" spans="1:14" ht="18.75" x14ac:dyDescent="0.25">
      <c r="B177" s="50" t="s">
        <v>282</v>
      </c>
      <c r="C177" s="26" t="s">
        <v>272</v>
      </c>
      <c r="D177" s="1"/>
      <c r="E177" s="29"/>
      <c r="F177" s="10"/>
      <c r="G177" s="1"/>
      <c r="H177" s="2"/>
      <c r="I177" s="2"/>
      <c r="J177" s="1"/>
      <c r="K177" s="1"/>
      <c r="L177" s="1"/>
      <c r="M177" s="1"/>
      <c r="N177" s="1"/>
    </row>
    <row r="178" spans="1:14" ht="6" customHeight="1" x14ac:dyDescent="0.3">
      <c r="B178" s="51"/>
      <c r="C178" s="26"/>
      <c r="D178" s="1"/>
      <c r="E178" s="29"/>
      <c r="F178" s="10"/>
      <c r="G178" s="1"/>
      <c r="H178" s="2"/>
      <c r="I178" s="2"/>
      <c r="J178" s="1"/>
      <c r="K178" s="1"/>
      <c r="L178" s="1"/>
      <c r="M178" s="1"/>
      <c r="N178" s="1"/>
    </row>
    <row r="179" spans="1:14" ht="18.75" x14ac:dyDescent="0.25">
      <c r="B179" s="50" t="s">
        <v>283</v>
      </c>
      <c r="C179" s="26" t="s">
        <v>273</v>
      </c>
      <c r="D179" s="1"/>
      <c r="E179" s="29"/>
      <c r="F179" s="10"/>
      <c r="G179" s="1"/>
      <c r="H179" s="2"/>
      <c r="I179" s="2"/>
      <c r="J179" s="1"/>
      <c r="K179" s="1"/>
      <c r="L179" s="1"/>
      <c r="M179" s="1"/>
      <c r="N179" s="1"/>
    </row>
    <row r="180" spans="1:14" ht="6" customHeight="1" x14ac:dyDescent="0.3">
      <c r="B180" s="51"/>
      <c r="C180" s="26"/>
      <c r="D180" s="1"/>
      <c r="E180" s="29"/>
      <c r="F180" s="10"/>
      <c r="G180" s="1"/>
      <c r="H180" s="2"/>
      <c r="I180" s="2"/>
      <c r="J180" s="1"/>
      <c r="K180" s="1"/>
      <c r="L180" s="1"/>
      <c r="M180" s="1"/>
      <c r="N180" s="1"/>
    </row>
    <row r="181" spans="1:14" ht="18.75" x14ac:dyDescent="0.25">
      <c r="B181" s="50" t="s">
        <v>284</v>
      </c>
      <c r="C181" s="26" t="s">
        <v>274</v>
      </c>
      <c r="D181" s="1"/>
      <c r="E181" s="29"/>
      <c r="F181" s="10"/>
      <c r="G181" s="1"/>
      <c r="H181" s="2"/>
      <c r="I181" s="2"/>
      <c r="J181" s="1"/>
      <c r="K181" s="1"/>
      <c r="L181" s="1"/>
      <c r="M181" s="1"/>
      <c r="N181" s="1"/>
    </row>
    <row r="182" spans="1:14" ht="6" customHeight="1" x14ac:dyDescent="0.3">
      <c r="B182" s="51"/>
      <c r="C182" s="26"/>
      <c r="D182" s="1"/>
      <c r="E182" s="29"/>
      <c r="F182" s="10"/>
      <c r="G182" s="1"/>
      <c r="H182" s="2"/>
      <c r="I182" s="2"/>
      <c r="J182" s="1"/>
      <c r="K182" s="1"/>
      <c r="L182" s="1"/>
      <c r="M182" s="1"/>
      <c r="N182" s="1"/>
    </row>
    <row r="183" spans="1:14" ht="18.75" x14ac:dyDescent="0.25">
      <c r="B183" s="50" t="s">
        <v>285</v>
      </c>
      <c r="C183" s="26" t="s">
        <v>275</v>
      </c>
      <c r="D183" s="1"/>
      <c r="E183" s="29"/>
      <c r="F183" s="10"/>
      <c r="G183" s="1"/>
      <c r="H183" s="2"/>
      <c r="I183" s="2"/>
      <c r="J183" s="1"/>
      <c r="K183" s="1"/>
      <c r="L183" s="1"/>
      <c r="M183" s="1"/>
      <c r="N183" s="1"/>
    </row>
    <row r="184" spans="1:14" ht="6" customHeight="1" x14ac:dyDescent="0.3">
      <c r="B184" s="51"/>
      <c r="C184" s="26"/>
      <c r="D184" s="1"/>
      <c r="E184" s="29"/>
      <c r="F184" s="10"/>
      <c r="G184" s="1"/>
      <c r="H184" s="2"/>
      <c r="I184" s="2"/>
      <c r="J184" s="1"/>
      <c r="K184" s="1"/>
      <c r="L184" s="1"/>
      <c r="M184" s="1"/>
      <c r="N184" s="1"/>
    </row>
    <row r="185" spans="1:14" ht="18.75" x14ac:dyDescent="0.25">
      <c r="B185" s="50" t="s">
        <v>286</v>
      </c>
      <c r="C185" s="26" t="s">
        <v>278</v>
      </c>
      <c r="D185" s="1"/>
      <c r="E185" s="29"/>
      <c r="F185" s="10"/>
      <c r="G185" s="1"/>
      <c r="H185" s="2"/>
      <c r="I185" s="2"/>
      <c r="J185" s="1"/>
      <c r="K185" s="1"/>
      <c r="L185" s="1"/>
      <c r="M185" s="1"/>
      <c r="N185" s="1"/>
    </row>
    <row r="186" spans="1:14" ht="6" customHeight="1" x14ac:dyDescent="0.3">
      <c r="B186" s="51"/>
      <c r="C186" s="26"/>
      <c r="D186" s="1"/>
      <c r="E186" s="29"/>
      <c r="F186" s="10"/>
      <c r="G186" s="1"/>
      <c r="H186" s="2"/>
      <c r="I186" s="2"/>
      <c r="J186" s="1"/>
      <c r="K186" s="1"/>
      <c r="L186" s="1"/>
      <c r="M186" s="1"/>
      <c r="N186" s="1"/>
    </row>
    <row r="187" spans="1:14" ht="18.75" x14ac:dyDescent="0.25">
      <c r="B187" s="50" t="s">
        <v>287</v>
      </c>
      <c r="C187" s="26" t="s">
        <v>277</v>
      </c>
      <c r="D187" s="1"/>
      <c r="E187" s="29"/>
      <c r="F187" s="10"/>
      <c r="G187" s="1"/>
      <c r="H187" s="2"/>
      <c r="I187" s="2"/>
      <c r="J187" s="1"/>
      <c r="K187" s="1"/>
      <c r="L187" s="1"/>
      <c r="M187" s="1"/>
      <c r="N187" s="1"/>
    </row>
    <row r="188" spans="1:14" ht="6" customHeight="1" x14ac:dyDescent="0.3">
      <c r="B188" s="51"/>
      <c r="C188" s="26"/>
      <c r="D188" s="1"/>
      <c r="E188" s="29"/>
      <c r="F188" s="10"/>
      <c r="G188" s="1"/>
      <c r="H188" s="2"/>
      <c r="I188" s="2"/>
      <c r="J188" s="1"/>
      <c r="K188" s="1"/>
      <c r="L188" s="1"/>
      <c r="M188" s="1"/>
      <c r="N188" s="1"/>
    </row>
    <row r="189" spans="1:14" ht="18.75" x14ac:dyDescent="0.25">
      <c r="B189" s="50" t="s">
        <v>276</v>
      </c>
      <c r="C189" s="26" t="s">
        <v>279</v>
      </c>
      <c r="D189" s="1"/>
      <c r="E189" s="29"/>
      <c r="F189" s="10"/>
      <c r="G189" s="1"/>
      <c r="H189" s="2"/>
      <c r="I189" s="2"/>
      <c r="J189" s="1"/>
      <c r="K189" s="1"/>
      <c r="L189" s="1"/>
      <c r="M189" s="1"/>
      <c r="N189" s="1"/>
    </row>
    <row r="190" spans="1:14" x14ac:dyDescent="0.25">
      <c r="A190" s="1"/>
      <c r="B190" s="1"/>
      <c r="C190" s="1"/>
      <c r="D190" s="1"/>
      <c r="E190" s="1"/>
      <c r="F190" s="10"/>
      <c r="G190" s="1"/>
      <c r="H190" s="2"/>
      <c r="I190" s="2"/>
      <c r="J190" s="1"/>
      <c r="K190" s="1"/>
      <c r="L190" s="1"/>
      <c r="M190" s="1"/>
      <c r="N190" s="1"/>
    </row>
    <row r="191" spans="1:14" x14ac:dyDescent="0.25">
      <c r="A191" s="1"/>
      <c r="B191" s="1"/>
      <c r="C191" s="1"/>
      <c r="D191" s="1"/>
      <c r="E191" s="1"/>
      <c r="F191" s="10"/>
      <c r="G191" s="1"/>
      <c r="H191" s="2"/>
      <c r="I191" s="2"/>
      <c r="J191" s="1"/>
      <c r="K191" s="1"/>
      <c r="L191" s="1"/>
      <c r="M191" s="1"/>
      <c r="N191" s="1"/>
    </row>
    <row r="192" spans="1:14" x14ac:dyDescent="0.25">
      <c r="A192" s="1"/>
      <c r="B192" s="1"/>
      <c r="C192" s="1"/>
      <c r="D192" s="1"/>
      <c r="E192" s="1"/>
      <c r="F192" s="10"/>
      <c r="G192" s="1"/>
      <c r="H192" s="2"/>
      <c r="I192" s="2"/>
      <c r="J192" s="1"/>
      <c r="K192" s="1"/>
      <c r="L192" s="1"/>
      <c r="M192" s="1"/>
      <c r="N192" s="1"/>
    </row>
    <row r="193" spans="1:14" x14ac:dyDescent="0.25">
      <c r="A193" s="1"/>
      <c r="B193" s="1"/>
      <c r="C193" s="1"/>
      <c r="D193" s="1"/>
      <c r="E193" s="1"/>
      <c r="F193" s="10"/>
      <c r="G193" s="1"/>
      <c r="H193" s="2"/>
      <c r="I193" s="2"/>
      <c r="J193" s="1"/>
      <c r="K193" s="1"/>
      <c r="L193" s="1"/>
      <c r="M193" s="1"/>
      <c r="N193" s="1"/>
    </row>
    <row r="194" spans="1:14" x14ac:dyDescent="0.25">
      <c r="A194" s="1"/>
      <c r="B194" s="1"/>
      <c r="C194" s="1"/>
      <c r="D194" s="1"/>
      <c r="E194" s="1"/>
      <c r="F194" s="10"/>
      <c r="G194" s="1"/>
      <c r="H194" s="2"/>
      <c r="I194" s="2"/>
      <c r="J194" s="1"/>
      <c r="K194" s="1"/>
      <c r="L194" s="1"/>
      <c r="M194" s="1"/>
      <c r="N194" s="1"/>
    </row>
    <row r="195" spans="1:14" x14ac:dyDescent="0.25">
      <c r="A195" s="1"/>
      <c r="B195" s="1"/>
      <c r="C195" s="1"/>
      <c r="D195" s="1"/>
      <c r="E195" s="1"/>
      <c r="F195" s="10"/>
      <c r="G195" s="1"/>
      <c r="H195" s="2"/>
      <c r="I195" s="2"/>
      <c r="J195" s="1"/>
      <c r="K195" s="1"/>
      <c r="L195" s="1"/>
      <c r="M195" s="1"/>
      <c r="N195" s="1"/>
    </row>
    <row r="196" spans="1:14" x14ac:dyDescent="0.25">
      <c r="A196" s="1"/>
      <c r="B196" s="1"/>
      <c r="C196" s="1"/>
      <c r="D196" s="1"/>
      <c r="E196" s="1"/>
      <c r="F196" s="10"/>
      <c r="G196" s="1"/>
      <c r="H196" s="2"/>
      <c r="I196" s="2"/>
      <c r="J196" s="1"/>
      <c r="K196" s="1"/>
      <c r="L196" s="1"/>
      <c r="M196" s="1"/>
      <c r="N196" s="1"/>
    </row>
    <row r="197" spans="1:14" x14ac:dyDescent="0.25">
      <c r="A197" s="1"/>
      <c r="B197" s="1"/>
      <c r="C197" s="1"/>
      <c r="D197" s="1"/>
      <c r="E197" s="1"/>
      <c r="F197" s="10"/>
      <c r="G197" s="1"/>
      <c r="H197" s="2"/>
      <c r="I197" s="2"/>
      <c r="J197" s="1"/>
      <c r="K197" s="1"/>
      <c r="L197" s="1"/>
      <c r="M197" s="1"/>
      <c r="N197" s="1"/>
    </row>
  </sheetData>
  <mergeCells count="793">
    <mergeCell ref="N159:N160"/>
    <mergeCell ref="A163:A164"/>
    <mergeCell ref="B163:B164"/>
    <mergeCell ref="B170:C170"/>
    <mergeCell ref="J161:J162"/>
    <mergeCell ref="K161:K162"/>
    <mergeCell ref="L161:L162"/>
    <mergeCell ref="M161:M162"/>
    <mergeCell ref="N161:N162"/>
    <mergeCell ref="A161:A162"/>
    <mergeCell ref="B161:B162"/>
    <mergeCell ref="C161:C162"/>
    <mergeCell ref="F161:F162"/>
    <mergeCell ref="G161:G162"/>
    <mergeCell ref="A159:A160"/>
    <mergeCell ref="B159:B160"/>
    <mergeCell ref="C159:C160"/>
    <mergeCell ref="F159:F160"/>
    <mergeCell ref="G159:G160"/>
    <mergeCell ref="J159:J160"/>
    <mergeCell ref="K159:K160"/>
    <mergeCell ref="L159:L160"/>
    <mergeCell ref="M159:M160"/>
    <mergeCell ref="N165:N166"/>
    <mergeCell ref="N157:N158"/>
    <mergeCell ref="A157:A158"/>
    <mergeCell ref="B157:B158"/>
    <mergeCell ref="C157:C158"/>
    <mergeCell ref="F157:F158"/>
    <mergeCell ref="G157:G158"/>
    <mergeCell ref="J155:J156"/>
    <mergeCell ref="K155:K156"/>
    <mergeCell ref="L155:L156"/>
    <mergeCell ref="M155:M156"/>
    <mergeCell ref="N155:N156"/>
    <mergeCell ref="J157:J158"/>
    <mergeCell ref="K157:K158"/>
    <mergeCell ref="L157:L158"/>
    <mergeCell ref="M157:M158"/>
    <mergeCell ref="A155:A156"/>
    <mergeCell ref="B155:B156"/>
    <mergeCell ref="C155:C156"/>
    <mergeCell ref="F155:F156"/>
    <mergeCell ref="G155:G156"/>
    <mergeCell ref="N153:N154"/>
    <mergeCell ref="A153:A154"/>
    <mergeCell ref="B153:B154"/>
    <mergeCell ref="C153:C154"/>
    <mergeCell ref="F153:F154"/>
    <mergeCell ref="G153:G154"/>
    <mergeCell ref="J151:J152"/>
    <mergeCell ref="K151:K152"/>
    <mergeCell ref="L151:L152"/>
    <mergeCell ref="M151:M152"/>
    <mergeCell ref="N151:N152"/>
    <mergeCell ref="J153:J154"/>
    <mergeCell ref="K153:K154"/>
    <mergeCell ref="L153:L154"/>
    <mergeCell ref="M153:M154"/>
    <mergeCell ref="A151:A152"/>
    <mergeCell ref="B151:B152"/>
    <mergeCell ref="C151:C152"/>
    <mergeCell ref="F151:F152"/>
    <mergeCell ref="G151:G152"/>
    <mergeCell ref="J149:J150"/>
    <mergeCell ref="K149:K150"/>
    <mergeCell ref="L149:L150"/>
    <mergeCell ref="M149:M150"/>
    <mergeCell ref="N145:N146"/>
    <mergeCell ref="A145:A146"/>
    <mergeCell ref="B145:B146"/>
    <mergeCell ref="C145:C146"/>
    <mergeCell ref="F145:F146"/>
    <mergeCell ref="G145:G146"/>
    <mergeCell ref="N149:N150"/>
    <mergeCell ref="A149:A150"/>
    <mergeCell ref="B149:B150"/>
    <mergeCell ref="C149:C150"/>
    <mergeCell ref="F149:F150"/>
    <mergeCell ref="G149:G150"/>
    <mergeCell ref="J147:J148"/>
    <mergeCell ref="K147:K148"/>
    <mergeCell ref="L147:L148"/>
    <mergeCell ref="M147:M148"/>
    <mergeCell ref="N147:N148"/>
    <mergeCell ref="J143:J144"/>
    <mergeCell ref="K143:K144"/>
    <mergeCell ref="L143:L144"/>
    <mergeCell ref="M143:M144"/>
    <mergeCell ref="N143:N144"/>
    <mergeCell ref="A147:A148"/>
    <mergeCell ref="B147:B148"/>
    <mergeCell ref="C147:C148"/>
    <mergeCell ref="F147:F148"/>
    <mergeCell ref="G147:G148"/>
    <mergeCell ref="J145:J146"/>
    <mergeCell ref="K145:K146"/>
    <mergeCell ref="L145:L146"/>
    <mergeCell ref="M145:M146"/>
    <mergeCell ref="A143:A144"/>
    <mergeCell ref="B143:B144"/>
    <mergeCell ref="C143:C144"/>
    <mergeCell ref="F143:F144"/>
    <mergeCell ref="G143:G144"/>
    <mergeCell ref="N141:N142"/>
    <mergeCell ref="A141:A142"/>
    <mergeCell ref="B141:B142"/>
    <mergeCell ref="C141:C142"/>
    <mergeCell ref="F141:F142"/>
    <mergeCell ref="G141:G142"/>
    <mergeCell ref="J139:J140"/>
    <mergeCell ref="K139:K140"/>
    <mergeCell ref="L139:L140"/>
    <mergeCell ref="M139:M140"/>
    <mergeCell ref="N139:N140"/>
    <mergeCell ref="J141:J142"/>
    <mergeCell ref="K141:K142"/>
    <mergeCell ref="L141:L142"/>
    <mergeCell ref="M141:M142"/>
    <mergeCell ref="A139:A140"/>
    <mergeCell ref="B139:B140"/>
    <mergeCell ref="C139:C140"/>
    <mergeCell ref="F139:F140"/>
    <mergeCell ref="G139:G140"/>
    <mergeCell ref="N137:N138"/>
    <mergeCell ref="A137:A138"/>
    <mergeCell ref="B137:B138"/>
    <mergeCell ref="C137:C138"/>
    <mergeCell ref="F137:F138"/>
    <mergeCell ref="G137:G138"/>
    <mergeCell ref="J135:J136"/>
    <mergeCell ref="K135:K136"/>
    <mergeCell ref="L135:L136"/>
    <mergeCell ref="M135:M136"/>
    <mergeCell ref="N135:N136"/>
    <mergeCell ref="J137:J138"/>
    <mergeCell ref="K137:K138"/>
    <mergeCell ref="L137:L138"/>
    <mergeCell ref="M137:M138"/>
    <mergeCell ref="A135:A136"/>
    <mergeCell ref="B135:B136"/>
    <mergeCell ref="C135:C136"/>
    <mergeCell ref="F135:F136"/>
    <mergeCell ref="G135:G136"/>
    <mergeCell ref="N133:N134"/>
    <mergeCell ref="A133:A134"/>
    <mergeCell ref="B133:B134"/>
    <mergeCell ref="C133:C134"/>
    <mergeCell ref="F133:F134"/>
    <mergeCell ref="G133:G134"/>
    <mergeCell ref="J131:J132"/>
    <mergeCell ref="K131:K132"/>
    <mergeCell ref="L131:L132"/>
    <mergeCell ref="M131:M132"/>
    <mergeCell ref="N131:N132"/>
    <mergeCell ref="J133:J134"/>
    <mergeCell ref="K133:K134"/>
    <mergeCell ref="L133:L134"/>
    <mergeCell ref="M133:M134"/>
    <mergeCell ref="A131:A132"/>
    <mergeCell ref="B131:B132"/>
    <mergeCell ref="C131:C132"/>
    <mergeCell ref="F131:F132"/>
    <mergeCell ref="G131:G132"/>
    <mergeCell ref="N129:N130"/>
    <mergeCell ref="A129:A130"/>
    <mergeCell ref="B129:B130"/>
    <mergeCell ref="C129:C130"/>
    <mergeCell ref="F129:F130"/>
    <mergeCell ref="G129:G130"/>
    <mergeCell ref="J127:J128"/>
    <mergeCell ref="K127:K128"/>
    <mergeCell ref="L127:L128"/>
    <mergeCell ref="M127:M128"/>
    <mergeCell ref="N127:N128"/>
    <mergeCell ref="J129:J130"/>
    <mergeCell ref="K129:K130"/>
    <mergeCell ref="L129:L130"/>
    <mergeCell ref="M129:M130"/>
    <mergeCell ref="A127:A128"/>
    <mergeCell ref="B127:B128"/>
    <mergeCell ref="C127:C128"/>
    <mergeCell ref="F127:F128"/>
    <mergeCell ref="G127:G128"/>
    <mergeCell ref="N125:N126"/>
    <mergeCell ref="A125:A126"/>
    <mergeCell ref="B125:B126"/>
    <mergeCell ref="C125:C126"/>
    <mergeCell ref="F125:F126"/>
    <mergeCell ref="G125:G126"/>
    <mergeCell ref="J123:J124"/>
    <mergeCell ref="K123:K124"/>
    <mergeCell ref="L123:L124"/>
    <mergeCell ref="M123:M124"/>
    <mergeCell ref="N123:N124"/>
    <mergeCell ref="J125:J126"/>
    <mergeCell ref="K125:K126"/>
    <mergeCell ref="L125:L126"/>
    <mergeCell ref="M125:M126"/>
    <mergeCell ref="A123:A124"/>
    <mergeCell ref="B123:B124"/>
    <mergeCell ref="C123:C124"/>
    <mergeCell ref="F123:F124"/>
    <mergeCell ref="G123:G124"/>
    <mergeCell ref="N121:N122"/>
    <mergeCell ref="A121:A122"/>
    <mergeCell ref="B121:B122"/>
    <mergeCell ref="C121:C122"/>
    <mergeCell ref="F121:F122"/>
    <mergeCell ref="G121:G122"/>
    <mergeCell ref="J119:J120"/>
    <mergeCell ref="K119:K120"/>
    <mergeCell ref="L119:L120"/>
    <mergeCell ref="M119:M120"/>
    <mergeCell ref="N119:N120"/>
    <mergeCell ref="J121:J122"/>
    <mergeCell ref="K121:K122"/>
    <mergeCell ref="L121:L122"/>
    <mergeCell ref="M121:M122"/>
    <mergeCell ref="A119:A120"/>
    <mergeCell ref="B119:B120"/>
    <mergeCell ref="C119:C120"/>
    <mergeCell ref="F119:F120"/>
    <mergeCell ref="G119:G120"/>
    <mergeCell ref="N117:N118"/>
    <mergeCell ref="A117:A118"/>
    <mergeCell ref="B117:B118"/>
    <mergeCell ref="C117:C118"/>
    <mergeCell ref="F117:F118"/>
    <mergeCell ref="G117:G118"/>
    <mergeCell ref="J115:J116"/>
    <mergeCell ref="K115:K116"/>
    <mergeCell ref="L115:L116"/>
    <mergeCell ref="M115:M116"/>
    <mergeCell ref="N115:N116"/>
    <mergeCell ref="J117:J118"/>
    <mergeCell ref="K117:K118"/>
    <mergeCell ref="L117:L118"/>
    <mergeCell ref="M117:M118"/>
    <mergeCell ref="A115:A116"/>
    <mergeCell ref="B115:B116"/>
    <mergeCell ref="C115:C116"/>
    <mergeCell ref="F115:F116"/>
    <mergeCell ref="G115:G116"/>
    <mergeCell ref="N113:N114"/>
    <mergeCell ref="A113:A114"/>
    <mergeCell ref="B113:B114"/>
    <mergeCell ref="C113:C114"/>
    <mergeCell ref="F113:F114"/>
    <mergeCell ref="G113:G114"/>
    <mergeCell ref="J111:J112"/>
    <mergeCell ref="K111:K112"/>
    <mergeCell ref="L111:L112"/>
    <mergeCell ref="M111:M112"/>
    <mergeCell ref="N111:N112"/>
    <mergeCell ref="J113:J114"/>
    <mergeCell ref="K113:K114"/>
    <mergeCell ref="L113:L114"/>
    <mergeCell ref="M113:M114"/>
    <mergeCell ref="A111:A112"/>
    <mergeCell ref="B111:B112"/>
    <mergeCell ref="C111:C112"/>
    <mergeCell ref="F111:F112"/>
    <mergeCell ref="G111:G112"/>
    <mergeCell ref="N109:N110"/>
    <mergeCell ref="A109:A110"/>
    <mergeCell ref="B109:B110"/>
    <mergeCell ref="C109:C110"/>
    <mergeCell ref="F109:F110"/>
    <mergeCell ref="G109:G110"/>
    <mergeCell ref="J107:J108"/>
    <mergeCell ref="K107:K108"/>
    <mergeCell ref="L107:L108"/>
    <mergeCell ref="M107:M108"/>
    <mergeCell ref="N107:N108"/>
    <mergeCell ref="J109:J110"/>
    <mergeCell ref="K109:K110"/>
    <mergeCell ref="L109:L110"/>
    <mergeCell ref="M109:M110"/>
    <mergeCell ref="A107:A108"/>
    <mergeCell ref="B107:B108"/>
    <mergeCell ref="C107:C108"/>
    <mergeCell ref="F107:F108"/>
    <mergeCell ref="G107:G108"/>
    <mergeCell ref="N105:N106"/>
    <mergeCell ref="A105:A106"/>
    <mergeCell ref="B105:B106"/>
    <mergeCell ref="C105:C106"/>
    <mergeCell ref="F105:F106"/>
    <mergeCell ref="G105:G106"/>
    <mergeCell ref="J103:J104"/>
    <mergeCell ref="K103:K104"/>
    <mergeCell ref="L103:L104"/>
    <mergeCell ref="M103:M104"/>
    <mergeCell ref="N103:N104"/>
    <mergeCell ref="J105:J106"/>
    <mergeCell ref="K105:K106"/>
    <mergeCell ref="L105:L106"/>
    <mergeCell ref="M105:M106"/>
    <mergeCell ref="A103:A104"/>
    <mergeCell ref="B103:B104"/>
    <mergeCell ref="C103:C104"/>
    <mergeCell ref="F103:F104"/>
    <mergeCell ref="G103:G104"/>
    <mergeCell ref="N101:N102"/>
    <mergeCell ref="A101:A102"/>
    <mergeCell ref="B101:B102"/>
    <mergeCell ref="C101:C102"/>
    <mergeCell ref="F101:F102"/>
    <mergeCell ref="G101:G102"/>
    <mergeCell ref="J99:J100"/>
    <mergeCell ref="K99:K100"/>
    <mergeCell ref="L99:L100"/>
    <mergeCell ref="M99:M100"/>
    <mergeCell ref="N99:N100"/>
    <mergeCell ref="J101:J102"/>
    <mergeCell ref="K101:K102"/>
    <mergeCell ref="L101:L102"/>
    <mergeCell ref="M101:M102"/>
    <mergeCell ref="A99:A100"/>
    <mergeCell ref="B99:B100"/>
    <mergeCell ref="C99:C100"/>
    <mergeCell ref="F99:F100"/>
    <mergeCell ref="G99:G100"/>
    <mergeCell ref="N97:N98"/>
    <mergeCell ref="A97:A98"/>
    <mergeCell ref="B97:B98"/>
    <mergeCell ref="C97:C98"/>
    <mergeCell ref="F97:F98"/>
    <mergeCell ref="G97:G98"/>
    <mergeCell ref="J95:J96"/>
    <mergeCell ref="K95:K96"/>
    <mergeCell ref="L95:L96"/>
    <mergeCell ref="M95:M96"/>
    <mergeCell ref="N95:N96"/>
    <mergeCell ref="J97:J98"/>
    <mergeCell ref="K97:K98"/>
    <mergeCell ref="L97:L98"/>
    <mergeCell ref="M97:M98"/>
    <mergeCell ref="A95:A96"/>
    <mergeCell ref="B95:B96"/>
    <mergeCell ref="C95:C96"/>
    <mergeCell ref="F95:F96"/>
    <mergeCell ref="G95:G96"/>
    <mergeCell ref="N93:N94"/>
    <mergeCell ref="A93:A94"/>
    <mergeCell ref="B93:B94"/>
    <mergeCell ref="C93:C94"/>
    <mergeCell ref="F93:F94"/>
    <mergeCell ref="G93:G94"/>
    <mergeCell ref="K90:K91"/>
    <mergeCell ref="L90:L91"/>
    <mergeCell ref="M90:M91"/>
    <mergeCell ref="N90:N91"/>
    <mergeCell ref="J93:J94"/>
    <mergeCell ref="K93:K94"/>
    <mergeCell ref="L93:L94"/>
    <mergeCell ref="M93:M94"/>
    <mergeCell ref="A90:A91"/>
    <mergeCell ref="B90:B91"/>
    <mergeCell ref="C90:C91"/>
    <mergeCell ref="F90:F91"/>
    <mergeCell ref="G90:G91"/>
    <mergeCell ref="J90:J91"/>
    <mergeCell ref="N88:N89"/>
    <mergeCell ref="A88:A89"/>
    <mergeCell ref="B88:B89"/>
    <mergeCell ref="C88:C89"/>
    <mergeCell ref="F88:F89"/>
    <mergeCell ref="G88:G89"/>
    <mergeCell ref="J88:J89"/>
    <mergeCell ref="K86:K87"/>
    <mergeCell ref="L86:L87"/>
    <mergeCell ref="M86:M87"/>
    <mergeCell ref="N86:N87"/>
    <mergeCell ref="K88:K89"/>
    <mergeCell ref="L88:L89"/>
    <mergeCell ref="M88:M89"/>
    <mergeCell ref="A86:A87"/>
    <mergeCell ref="B86:B87"/>
    <mergeCell ref="C86:C87"/>
    <mergeCell ref="F86:F87"/>
    <mergeCell ref="G86:G87"/>
    <mergeCell ref="J86:J87"/>
    <mergeCell ref="K83:K84"/>
    <mergeCell ref="L83:L84"/>
    <mergeCell ref="N70:N71"/>
    <mergeCell ref="A83:A84"/>
    <mergeCell ref="B83:B84"/>
    <mergeCell ref="C83:C84"/>
    <mergeCell ref="F83:F84"/>
    <mergeCell ref="G83:G84"/>
    <mergeCell ref="J81:J82"/>
    <mergeCell ref="K81:K82"/>
    <mergeCell ref="L81:L82"/>
    <mergeCell ref="M81:M82"/>
    <mergeCell ref="N81:N82"/>
    <mergeCell ref="A81:A82"/>
    <mergeCell ref="B81:B82"/>
    <mergeCell ref="C81:C82"/>
    <mergeCell ref="F81:F82"/>
    <mergeCell ref="G81:G82"/>
    <mergeCell ref="J79:J80"/>
    <mergeCell ref="K79:K80"/>
    <mergeCell ref="L79:L80"/>
    <mergeCell ref="M79:M80"/>
    <mergeCell ref="N79:N80"/>
    <mergeCell ref="N83:N84"/>
    <mergeCell ref="K72:K73"/>
    <mergeCell ref="L72:L73"/>
    <mergeCell ref="M72:M73"/>
    <mergeCell ref="N72:N73"/>
    <mergeCell ref="A72:A73"/>
    <mergeCell ref="B72:B73"/>
    <mergeCell ref="C72:C73"/>
    <mergeCell ref="F72:F73"/>
    <mergeCell ref="G72:G73"/>
    <mergeCell ref="J72:J73"/>
    <mergeCell ref="N76:N77"/>
    <mergeCell ref="A79:A80"/>
    <mergeCell ref="B79:B80"/>
    <mergeCell ref="C79:C80"/>
    <mergeCell ref="F79:F80"/>
    <mergeCell ref="G79:G80"/>
    <mergeCell ref="A76:A77"/>
    <mergeCell ref="B76:B77"/>
    <mergeCell ref="C76:C77"/>
    <mergeCell ref="F76:F77"/>
    <mergeCell ref="G76:G77"/>
    <mergeCell ref="J76:J77"/>
    <mergeCell ref="J83:J84"/>
    <mergeCell ref="N68:N69"/>
    <mergeCell ref="A68:A69"/>
    <mergeCell ref="B68:B69"/>
    <mergeCell ref="C68:C69"/>
    <mergeCell ref="F68:F69"/>
    <mergeCell ref="G68:G69"/>
    <mergeCell ref="J68:J69"/>
    <mergeCell ref="K66:K67"/>
    <mergeCell ref="L66:L67"/>
    <mergeCell ref="M66:M67"/>
    <mergeCell ref="N66:N67"/>
    <mergeCell ref="A66:A67"/>
    <mergeCell ref="B66:B67"/>
    <mergeCell ref="C66:C67"/>
    <mergeCell ref="F66:F67"/>
    <mergeCell ref="G66:G67"/>
    <mergeCell ref="J66:J67"/>
    <mergeCell ref="A70:A71"/>
    <mergeCell ref="B70:B71"/>
    <mergeCell ref="C70:C71"/>
    <mergeCell ref="F70:F71"/>
    <mergeCell ref="G70:G71"/>
    <mergeCell ref="J70:J71"/>
    <mergeCell ref="K68:K69"/>
    <mergeCell ref="L68:L69"/>
    <mergeCell ref="M68:M69"/>
    <mergeCell ref="K70:K71"/>
    <mergeCell ref="L70:L71"/>
    <mergeCell ref="M70:M71"/>
    <mergeCell ref="N64:N65"/>
    <mergeCell ref="A64:A65"/>
    <mergeCell ref="B64:B65"/>
    <mergeCell ref="C64:C65"/>
    <mergeCell ref="F64:F65"/>
    <mergeCell ref="G64:G65"/>
    <mergeCell ref="J64:J65"/>
    <mergeCell ref="K62:K63"/>
    <mergeCell ref="L62:L63"/>
    <mergeCell ref="M62:M63"/>
    <mergeCell ref="N62:N63"/>
    <mergeCell ref="K64:K65"/>
    <mergeCell ref="L64:L65"/>
    <mergeCell ref="M64:M65"/>
    <mergeCell ref="A62:A63"/>
    <mergeCell ref="B62:B63"/>
    <mergeCell ref="C62:C63"/>
    <mergeCell ref="F62:F63"/>
    <mergeCell ref="G62:G63"/>
    <mergeCell ref="J62:J63"/>
    <mergeCell ref="N60:N61"/>
    <mergeCell ref="A60:A61"/>
    <mergeCell ref="B60:B61"/>
    <mergeCell ref="C60:C61"/>
    <mergeCell ref="F60:F61"/>
    <mergeCell ref="G60:G61"/>
    <mergeCell ref="J60:J61"/>
    <mergeCell ref="K58:K59"/>
    <mergeCell ref="L58:L59"/>
    <mergeCell ref="M58:M59"/>
    <mergeCell ref="N58:N59"/>
    <mergeCell ref="K60:K61"/>
    <mergeCell ref="L60:L61"/>
    <mergeCell ref="M60:M61"/>
    <mergeCell ref="A58:A59"/>
    <mergeCell ref="B58:B59"/>
    <mergeCell ref="C58:C59"/>
    <mergeCell ref="F58:F59"/>
    <mergeCell ref="G58:G59"/>
    <mergeCell ref="J58:J59"/>
    <mergeCell ref="N56:N57"/>
    <mergeCell ref="A56:A57"/>
    <mergeCell ref="B56:B57"/>
    <mergeCell ref="C56:C57"/>
    <mergeCell ref="F56:F57"/>
    <mergeCell ref="G56:G57"/>
    <mergeCell ref="J56:J57"/>
    <mergeCell ref="K54:K55"/>
    <mergeCell ref="L54:L55"/>
    <mergeCell ref="M54:M55"/>
    <mergeCell ref="N54:N55"/>
    <mergeCell ref="K56:K57"/>
    <mergeCell ref="L56:L57"/>
    <mergeCell ref="M56:M57"/>
    <mergeCell ref="A54:A55"/>
    <mergeCell ref="B54:B55"/>
    <mergeCell ref="C54:C55"/>
    <mergeCell ref="F54:F55"/>
    <mergeCell ref="G54:G55"/>
    <mergeCell ref="J54:J55"/>
    <mergeCell ref="N52:N53"/>
    <mergeCell ref="A52:A53"/>
    <mergeCell ref="B52:B53"/>
    <mergeCell ref="C52:C53"/>
    <mergeCell ref="F52:F53"/>
    <mergeCell ref="G52:G53"/>
    <mergeCell ref="J52:J53"/>
    <mergeCell ref="K50:K51"/>
    <mergeCell ref="L50:L51"/>
    <mergeCell ref="M50:M51"/>
    <mergeCell ref="N50:N51"/>
    <mergeCell ref="K52:K53"/>
    <mergeCell ref="L52:L53"/>
    <mergeCell ref="M52:M53"/>
    <mergeCell ref="A50:A51"/>
    <mergeCell ref="B50:B51"/>
    <mergeCell ref="C50:C51"/>
    <mergeCell ref="F50:F51"/>
    <mergeCell ref="G50:G51"/>
    <mergeCell ref="J50:J51"/>
    <mergeCell ref="N48:N49"/>
    <mergeCell ref="A48:A49"/>
    <mergeCell ref="B48:B49"/>
    <mergeCell ref="C48:C49"/>
    <mergeCell ref="F48:F49"/>
    <mergeCell ref="G48:G49"/>
    <mergeCell ref="J48:J49"/>
    <mergeCell ref="K46:K47"/>
    <mergeCell ref="L46:L47"/>
    <mergeCell ref="M46:M47"/>
    <mergeCell ref="N46:N47"/>
    <mergeCell ref="K48:K49"/>
    <mergeCell ref="L48:L49"/>
    <mergeCell ref="M48:M49"/>
    <mergeCell ref="A46:A47"/>
    <mergeCell ref="B46:B47"/>
    <mergeCell ref="C46:C47"/>
    <mergeCell ref="F46:F47"/>
    <mergeCell ref="G46:G47"/>
    <mergeCell ref="J46:J47"/>
    <mergeCell ref="N44:N45"/>
    <mergeCell ref="A44:A45"/>
    <mergeCell ref="B44:B45"/>
    <mergeCell ref="C44:C45"/>
    <mergeCell ref="F44:F45"/>
    <mergeCell ref="G44:G45"/>
    <mergeCell ref="J44:J45"/>
    <mergeCell ref="K42:K43"/>
    <mergeCell ref="L42:L43"/>
    <mergeCell ref="M42:M43"/>
    <mergeCell ref="N42:N43"/>
    <mergeCell ref="K44:K45"/>
    <mergeCell ref="L44:L45"/>
    <mergeCell ref="M44:M45"/>
    <mergeCell ref="A42:A43"/>
    <mergeCell ref="B42:B43"/>
    <mergeCell ref="C42:C43"/>
    <mergeCell ref="F42:F43"/>
    <mergeCell ref="G42:G43"/>
    <mergeCell ref="J42:J43"/>
    <mergeCell ref="N40:N41"/>
    <mergeCell ref="A40:A41"/>
    <mergeCell ref="B40:B41"/>
    <mergeCell ref="C40:C41"/>
    <mergeCell ref="F40:F41"/>
    <mergeCell ref="G40:G41"/>
    <mergeCell ref="J40:J41"/>
    <mergeCell ref="K38:K39"/>
    <mergeCell ref="L38:L39"/>
    <mergeCell ref="M38:M39"/>
    <mergeCell ref="N38:N39"/>
    <mergeCell ref="K40:K41"/>
    <mergeCell ref="L40:L41"/>
    <mergeCell ref="M40:M41"/>
    <mergeCell ref="A38:A39"/>
    <mergeCell ref="B38:B39"/>
    <mergeCell ref="C38:C39"/>
    <mergeCell ref="F38:F39"/>
    <mergeCell ref="G38:G39"/>
    <mergeCell ref="J38:J39"/>
    <mergeCell ref="N36:N37"/>
    <mergeCell ref="A36:A37"/>
    <mergeCell ref="B36:B37"/>
    <mergeCell ref="C36:C37"/>
    <mergeCell ref="F36:F37"/>
    <mergeCell ref="G36:G37"/>
    <mergeCell ref="J36:J37"/>
    <mergeCell ref="K34:K35"/>
    <mergeCell ref="L34:L35"/>
    <mergeCell ref="M34:M35"/>
    <mergeCell ref="N34:N35"/>
    <mergeCell ref="K36:K37"/>
    <mergeCell ref="L36:L37"/>
    <mergeCell ref="M36:M37"/>
    <mergeCell ref="A34:A35"/>
    <mergeCell ref="B34:B35"/>
    <mergeCell ref="C34:C35"/>
    <mergeCell ref="F34:F35"/>
    <mergeCell ref="G34:G35"/>
    <mergeCell ref="J34:J35"/>
    <mergeCell ref="N32:N33"/>
    <mergeCell ref="A32:A33"/>
    <mergeCell ref="B32:B33"/>
    <mergeCell ref="C32:C33"/>
    <mergeCell ref="F32:F33"/>
    <mergeCell ref="G32:G33"/>
    <mergeCell ref="J32:J33"/>
    <mergeCell ref="K30:K31"/>
    <mergeCell ref="L30:L31"/>
    <mergeCell ref="M30:M31"/>
    <mergeCell ref="N30:N31"/>
    <mergeCell ref="K32:K33"/>
    <mergeCell ref="L32:L33"/>
    <mergeCell ref="M32:M33"/>
    <mergeCell ref="A30:A31"/>
    <mergeCell ref="B30:B31"/>
    <mergeCell ref="C30:C31"/>
    <mergeCell ref="F30:F31"/>
    <mergeCell ref="G30:G31"/>
    <mergeCell ref="J30:J31"/>
    <mergeCell ref="N28:N29"/>
    <mergeCell ref="A28:A29"/>
    <mergeCell ref="B28:B29"/>
    <mergeCell ref="C28:C29"/>
    <mergeCell ref="F28:F29"/>
    <mergeCell ref="G28:G29"/>
    <mergeCell ref="J28:J29"/>
    <mergeCell ref="K26:K27"/>
    <mergeCell ref="L26:L27"/>
    <mergeCell ref="M26:M27"/>
    <mergeCell ref="N26:N27"/>
    <mergeCell ref="K28:K29"/>
    <mergeCell ref="L28:L29"/>
    <mergeCell ref="M28:M29"/>
    <mergeCell ref="A26:A27"/>
    <mergeCell ref="B26:B27"/>
    <mergeCell ref="C26:C27"/>
    <mergeCell ref="F26:F27"/>
    <mergeCell ref="G26:G27"/>
    <mergeCell ref="J26:J27"/>
    <mergeCell ref="A24:A25"/>
    <mergeCell ref="B24:B25"/>
    <mergeCell ref="C24:C25"/>
    <mergeCell ref="F24:F25"/>
    <mergeCell ref="G24:G25"/>
    <mergeCell ref="J24:J25"/>
    <mergeCell ref="K22:K23"/>
    <mergeCell ref="L22:L23"/>
    <mergeCell ref="M22:M23"/>
    <mergeCell ref="K24:K25"/>
    <mergeCell ref="L24:L25"/>
    <mergeCell ref="M24:M25"/>
    <mergeCell ref="A22:A23"/>
    <mergeCell ref="B22:B23"/>
    <mergeCell ref="C22:C23"/>
    <mergeCell ref="F22:F23"/>
    <mergeCell ref="G22:G23"/>
    <mergeCell ref="J22:J23"/>
    <mergeCell ref="A20:A21"/>
    <mergeCell ref="B20:B21"/>
    <mergeCell ref="C20:C21"/>
    <mergeCell ref="F20:F21"/>
    <mergeCell ref="G20:G21"/>
    <mergeCell ref="J20:J21"/>
    <mergeCell ref="K18:K19"/>
    <mergeCell ref="L18:L19"/>
    <mergeCell ref="M18:M19"/>
    <mergeCell ref="K20:K21"/>
    <mergeCell ref="L20:L21"/>
    <mergeCell ref="M20:M21"/>
    <mergeCell ref="A10:A11"/>
    <mergeCell ref="B10:B11"/>
    <mergeCell ref="C10:C11"/>
    <mergeCell ref="F10:F11"/>
    <mergeCell ref="G10:G11"/>
    <mergeCell ref="J10:J11"/>
    <mergeCell ref="K12:K13"/>
    <mergeCell ref="L12:L13"/>
    <mergeCell ref="M12:M13"/>
    <mergeCell ref="A12:A13"/>
    <mergeCell ref="B12:B13"/>
    <mergeCell ref="M10:M11"/>
    <mergeCell ref="C12:C13"/>
    <mergeCell ref="F12:F13"/>
    <mergeCell ref="G12:G13"/>
    <mergeCell ref="J12:J13"/>
    <mergeCell ref="K10:K11"/>
    <mergeCell ref="L10:L11"/>
    <mergeCell ref="M6:N6"/>
    <mergeCell ref="A7:A8"/>
    <mergeCell ref="B7:B8"/>
    <mergeCell ref="C7:C8"/>
    <mergeCell ref="D7:E8"/>
    <mergeCell ref="F7:F8"/>
    <mergeCell ref="G7:G8"/>
    <mergeCell ref="H7:I7"/>
    <mergeCell ref="J7:J8"/>
    <mergeCell ref="K7:L7"/>
    <mergeCell ref="M7:M8"/>
    <mergeCell ref="N7:N8"/>
    <mergeCell ref="N12:N13"/>
    <mergeCell ref="N10:N11"/>
    <mergeCell ref="F163:F164"/>
    <mergeCell ref="G163:G164"/>
    <mergeCell ref="J163:J164"/>
    <mergeCell ref="K163:K164"/>
    <mergeCell ref="L163:L164"/>
    <mergeCell ref="M163:M164"/>
    <mergeCell ref="N163:N164"/>
    <mergeCell ref="K16:K17"/>
    <mergeCell ref="L16:L17"/>
    <mergeCell ref="M16:M17"/>
    <mergeCell ref="N16:N17"/>
    <mergeCell ref="F16:F17"/>
    <mergeCell ref="G16:G17"/>
    <mergeCell ref="J16:J17"/>
    <mergeCell ref="K14:K15"/>
    <mergeCell ref="L14:L15"/>
    <mergeCell ref="M14:M15"/>
    <mergeCell ref="N14:N15"/>
    <mergeCell ref="N20:N21"/>
    <mergeCell ref="N18:N19"/>
    <mergeCell ref="N24:N25"/>
    <mergeCell ref="N22:N23"/>
    <mergeCell ref="A14:A15"/>
    <mergeCell ref="B14:B15"/>
    <mergeCell ref="C14:C15"/>
    <mergeCell ref="F14:F15"/>
    <mergeCell ref="G14:G15"/>
    <mergeCell ref="J14:J15"/>
    <mergeCell ref="A18:A19"/>
    <mergeCell ref="B18:B19"/>
    <mergeCell ref="C18:C19"/>
    <mergeCell ref="F18:F19"/>
    <mergeCell ref="G18:G19"/>
    <mergeCell ref="J18:J19"/>
    <mergeCell ref="A16:A17"/>
    <mergeCell ref="B16:B17"/>
    <mergeCell ref="C16:C17"/>
    <mergeCell ref="N74:N75"/>
    <mergeCell ref="K76:K77"/>
    <mergeCell ref="L76:L77"/>
    <mergeCell ref="M76:M77"/>
    <mergeCell ref="A165:A166"/>
    <mergeCell ref="B165:B166"/>
    <mergeCell ref="C165:C166"/>
    <mergeCell ref="F165:F166"/>
    <mergeCell ref="G165:G166"/>
    <mergeCell ref="J165:J166"/>
    <mergeCell ref="K165:K166"/>
    <mergeCell ref="L165:L166"/>
    <mergeCell ref="M165:M166"/>
    <mergeCell ref="C163:C164"/>
    <mergeCell ref="A74:A75"/>
    <mergeCell ref="B74:B75"/>
    <mergeCell ref="C74:C75"/>
    <mergeCell ref="F74:F75"/>
    <mergeCell ref="G74:G75"/>
    <mergeCell ref="J74:J75"/>
    <mergeCell ref="K74:K75"/>
    <mergeCell ref="L74:L75"/>
    <mergeCell ref="M74:M75"/>
    <mergeCell ref="M83:M84"/>
    <mergeCell ref="N167:N168"/>
    <mergeCell ref="A167:A168"/>
    <mergeCell ref="B167:B168"/>
    <mergeCell ref="C167:C168"/>
    <mergeCell ref="F167:F168"/>
    <mergeCell ref="G167:G168"/>
    <mergeCell ref="J167:J168"/>
    <mergeCell ref="K167:K168"/>
    <mergeCell ref="L167:L168"/>
    <mergeCell ref="M167:M168"/>
  </mergeCells>
  <printOptions horizontalCentered="1" verticalCentered="1"/>
  <pageMargins left="0.51181102362204722" right="0.51181102362204722" top="0.59055118110236227" bottom="0.78740157480314965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38139709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2438/OC-BR</Approval_x0020_Number>
    <Document_x0020_Author xmlns="9c571b2f-e523-4ab2-ba2e-09e151a03ef4">Bazilio, Wesney Nogueira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2013</Fiscal_x0020_Year_x0020_IDB>
    <Other_x0020_Author xmlns="9c571b2f-e523-4ab2-ba2e-09e151a03ef4">JOSÉ INACIO DA SILVA FILHO</Other_x0020_Author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BR-L1152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Plan&lt;/USER_STAGE&gt;&lt;PD_OBJ_TYPE&gt;0&lt;/PD_OBJ_TYPE&gt;&lt;MAKERECORD&gt;N&lt;/MAKERECORD&gt;&lt;PD_FILEPT_NO&gt;PO-BR-L1152-GS&lt;/PD_FILEPT_NO&gt;&lt;/Data&gt;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 EMAIL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4E7F81DAB4EFB14EBB9BFE0E8502A2FF" ma:contentTypeVersion="0" ma:contentTypeDescription="A content type to manage public (operations) IDB documents" ma:contentTypeScope="" ma:versionID="cdf90555418f6ec12b4e211019d66ab6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6C2C43-7CF0-4DC3-ABAC-144248D4A247}"/>
</file>

<file path=customXml/itemProps2.xml><?xml version="1.0" encoding="utf-8"?>
<ds:datastoreItem xmlns:ds="http://schemas.openxmlformats.org/officeDocument/2006/customXml" ds:itemID="{0714FCB0-3539-4C8C-9185-5F4E5891775C}"/>
</file>

<file path=customXml/itemProps3.xml><?xml version="1.0" encoding="utf-8"?>
<ds:datastoreItem xmlns:ds="http://schemas.openxmlformats.org/officeDocument/2006/customXml" ds:itemID="{3E0505C1-F2F0-49A0-9590-8B768AB82470}"/>
</file>

<file path=customXml/itemProps4.xml><?xml version="1.0" encoding="utf-8"?>
<ds:datastoreItem xmlns:ds="http://schemas.openxmlformats.org/officeDocument/2006/customXml" ds:itemID="{F81FC820-2EB5-4111-8178-B225C300B7C1}"/>
</file>

<file path=customXml/itemProps5.xml><?xml version="1.0" encoding="utf-8"?>
<ds:datastoreItem xmlns:ds="http://schemas.openxmlformats.org/officeDocument/2006/customXml" ds:itemID="{7104E7B5-3A59-4331-85DF-2EC134A24F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</vt:lpstr>
      <vt:lpstr>Plan1</vt:lpstr>
      <vt:lpstr>PA!Print_Area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BR-L1152_PRODOESTE_ Versão 04_Set-2013</dc:title>
  <dc:creator>TEC_07</dc:creator>
  <cp:lastModifiedBy>Test</cp:lastModifiedBy>
  <cp:lastPrinted>2013-10-02T19:40:36Z</cp:lastPrinted>
  <dcterms:created xsi:type="dcterms:W3CDTF">2013-05-07T19:09:49Z</dcterms:created>
  <dcterms:modified xsi:type="dcterms:W3CDTF">2013-10-03T13:28:05Z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0x01010046CF21643EE8D14686A648AA6DAD0892004E7F81DAB4EFB14EBB9BFE0E8502A2FF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>JOSÉ INACIO DA SILVA FILHO</vt:lpwstr>
  </property>
  <property fmtid="{D5CDD505-2E9C-101B-9397-08002B2CF9AE}" pid="14" name="Sector IDB">
    <vt:lpwstr/>
  </property>
  <property fmtid="{D5CDD505-2E9C-101B-9397-08002B2CF9AE}" pid="15" name="Sub-Sector">
    <vt:lpwstr/>
  </property>
</Properties>
</file>