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rissa\Documents\BID\"/>
    </mc:Choice>
  </mc:AlternateContent>
  <bookViews>
    <workbookView xWindow="0" yWindow="0" windowWidth="20490" windowHeight="7755" tabRatio="656" firstSheet="1" activeTab="1"/>
  </bookViews>
  <sheets>
    <sheet name="Instruções" sheetId="4" r:id="rId1"/>
    <sheet name="Detalhes Plano de Aquisições" sheetId="1" r:id="rId2"/>
    <sheet name="Folha de comentários" sheetId="5" r:id="rId3"/>
  </sheets>
  <definedNames>
    <definedName name="_xlnm._FilterDatabase" localSheetId="1" hidden="1">'Detalhes Plano de Aquisições'!$A$15:$V$41</definedName>
    <definedName name="_xlnm.Print_Area" localSheetId="1">'Detalhes Plano de Aquisições'!$A$1:$Q$152</definedName>
    <definedName name="capacitacao">'Detalhes Plano de Aquisições'!#REF!</definedName>
  </definedNames>
  <calcPr calcId="152511"/>
</workbook>
</file>

<file path=xl/calcChain.xml><?xml version="1.0" encoding="utf-8"?>
<calcChain xmlns="http://schemas.openxmlformats.org/spreadsheetml/2006/main">
  <c r="H29" i="1" l="1"/>
  <c r="H24" i="1" l="1"/>
  <c r="H108" i="1" l="1"/>
  <c r="H107" i="1"/>
  <c r="H109" i="1" l="1"/>
  <c r="S58" i="1"/>
  <c r="H100" i="1" l="1"/>
  <c r="H101" i="1" s="1"/>
  <c r="H40" i="1"/>
  <c r="H94" i="1"/>
  <c r="H90" i="1"/>
  <c r="H89" i="1"/>
  <c r="H88" i="1"/>
  <c r="H87" i="1"/>
  <c r="H86" i="1"/>
  <c r="H79" i="1"/>
  <c r="H78" i="1"/>
  <c r="H75" i="1"/>
  <c r="H85" i="1"/>
  <c r="H77" i="1"/>
  <c r="H84" i="1"/>
  <c r="H92" i="1"/>
  <c r="H76" i="1"/>
  <c r="H74" i="1"/>
  <c r="H73" i="1"/>
  <c r="H72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30" i="1"/>
  <c r="H39" i="1"/>
  <c r="H38" i="1"/>
  <c r="H37" i="1"/>
  <c r="H36" i="1"/>
  <c r="H35" i="1"/>
  <c r="H34" i="1"/>
  <c r="H33" i="1"/>
  <c r="H32" i="1"/>
  <c r="H31" i="1"/>
  <c r="H28" i="1"/>
  <c r="H27" i="1"/>
  <c r="H26" i="1"/>
  <c r="H25" i="1"/>
  <c r="H23" i="1"/>
  <c r="H22" i="1"/>
  <c r="H21" i="1"/>
  <c r="H20" i="1"/>
  <c r="H19" i="1"/>
  <c r="H18" i="1"/>
  <c r="H17" i="1"/>
  <c r="H71" i="1"/>
  <c r="S91" i="1"/>
  <c r="H91" i="1" s="1"/>
  <c r="H93" i="1"/>
  <c r="H16" i="1"/>
  <c r="H46" i="1"/>
  <c r="H47" i="1"/>
  <c r="H48" i="1"/>
  <c r="H49" i="1"/>
  <c r="H50" i="1"/>
  <c r="H56" i="1"/>
  <c r="H80" i="1" s="1"/>
  <c r="H95" i="1" l="1"/>
  <c r="H110" i="1"/>
  <c r="H51" i="1"/>
  <c r="H41" i="1"/>
</calcChain>
</file>

<file path=xl/sharedStrings.xml><?xml version="1.0" encoding="utf-8"?>
<sst xmlns="http://schemas.openxmlformats.org/spreadsheetml/2006/main" count="847" uniqueCount="350">
  <si>
    <t>OBRAS</t>
  </si>
  <si>
    <t>Previsto</t>
  </si>
  <si>
    <t>Ex-Post</t>
  </si>
  <si>
    <t>Ex-Ante</t>
  </si>
  <si>
    <t>Sistema Nacional</t>
  </si>
  <si>
    <t>Licitação Pública Internacional por Lotes </t>
  </si>
  <si>
    <t>Processo Cancelado</t>
  </si>
  <si>
    <t>Assinatura do Contrato</t>
  </si>
  <si>
    <t>BENS</t>
  </si>
  <si>
    <t>SERVIÇOS QUE NÃO SÃO DE CONSULTORIA</t>
  </si>
  <si>
    <t>CONSULTORIAS FIRMAS</t>
  </si>
  <si>
    <t>Licitação Pública Internacional sem Pré-qualificação</t>
  </si>
  <si>
    <t>Seleção Baseada na Qualificação do Consultor (SQC)</t>
  </si>
  <si>
    <t>Status</t>
  </si>
  <si>
    <t>Consultoria Individual</t>
  </si>
  <si>
    <t>Contrato em Execução</t>
  </si>
  <si>
    <t>Comentários - para Sistema Nacional incluir método de Seleção</t>
  </si>
  <si>
    <t>Publicação  Manifestação de Interesse</t>
  </si>
  <si>
    <t>BRASIL</t>
  </si>
  <si>
    <t>Selecionar no menu suspenso</t>
  </si>
  <si>
    <t>Categoria</t>
  </si>
  <si>
    <t>Objeto</t>
  </si>
  <si>
    <t>Datas Estimadas</t>
  </si>
  <si>
    <t>Unidade Executora*</t>
  </si>
  <si>
    <t>Objeto*</t>
  </si>
  <si>
    <t>Datas Estimadas*</t>
  </si>
  <si>
    <t>Publicação do Anúncio/Convite</t>
  </si>
  <si>
    <t>Seleção Baseada na Qualidade e Custo  (SBQC)</t>
  </si>
  <si>
    <t>Seleção Baseada na Qualidade  (SBQ)</t>
  </si>
  <si>
    <t>Contratação Direta (CD)</t>
  </si>
  <si>
    <t>Seleção Baseada no Menor Custo  (SBMC)</t>
  </si>
  <si>
    <t>Seleção Baseado em Orçamento Fixo (SBOF)</t>
  </si>
  <si>
    <t>Sistema Nacional (SN)</t>
  </si>
  <si>
    <t>Licitação Pública Internacional (LPI)</t>
  </si>
  <si>
    <t>Licitação Pública Nacional (LPN)</t>
  </si>
  <si>
    <t>Comparação de Preços (CP)</t>
  </si>
  <si>
    <t>Nova Licitação</t>
  </si>
  <si>
    <t>Pregão Presencial</t>
  </si>
  <si>
    <t>Exemplos</t>
  </si>
  <si>
    <t>Seleção Baseada na Qualidade e Custo (SBQC)</t>
  </si>
  <si>
    <t>Seleção Baseada no Menor Custo (SBMC) </t>
  </si>
  <si>
    <t>Licitação Limitada Internacional  (LLI)</t>
  </si>
  <si>
    <t>Quantidade de Lotes</t>
  </si>
  <si>
    <t>Descrição Adicional</t>
  </si>
  <si>
    <t>Número do Processo</t>
  </si>
  <si>
    <t>Montante Estimado % Contrapartida</t>
  </si>
  <si>
    <t>Montante Estimado % BID</t>
  </si>
  <si>
    <t>Método de Revisão (Selecionar uma das opções)*</t>
  </si>
  <si>
    <t>Número PRISM</t>
  </si>
  <si>
    <t>Método de Revisão (Selecionar uma das opções)</t>
  </si>
  <si>
    <t>Unidade Executora</t>
  </si>
  <si>
    <t>Categoria de Investimento</t>
  </si>
  <si>
    <t>Recusa de Propostas</t>
  </si>
  <si>
    <t>Consultoria Firmas</t>
  </si>
  <si>
    <t>Licitação Pública Internacional em 2 Etapas </t>
  </si>
  <si>
    <t>Bens, Obras e Serviços</t>
  </si>
  <si>
    <t xml:space="preserve">Métodos </t>
  </si>
  <si>
    <t>Processo em Curso</t>
  </si>
  <si>
    <t>Pregão Eletrônico/Ata</t>
  </si>
  <si>
    <t xml:space="preserve">Instruções Gerais </t>
  </si>
  <si>
    <t>Processos com 100% de contrapartida</t>
  </si>
  <si>
    <t>Colocar o Nº de componente associado</t>
  </si>
  <si>
    <t xml:space="preserve">Instruções </t>
  </si>
  <si>
    <t xml:space="preserve"> O novo formato de Plano de Aquisições para as operações financiadas pelo BID tem como objetivo facilitar o preenchimento, padronização e coleta de informações com a utilização de menus suspensos em varias colunas. Por favor seguir as instruções e opções disponíveis:</t>
  </si>
  <si>
    <t>Selecionar no Menu Suspenso</t>
  </si>
  <si>
    <t>Contrato Concluido</t>
  </si>
  <si>
    <t>Declaração de Aquisição Deserta</t>
  </si>
  <si>
    <t>Consultoria Firmas e Capacitacão</t>
  </si>
  <si>
    <t>Comparação de Qualificações (3 CV)</t>
  </si>
  <si>
    <t>Pregão Eletrônico</t>
  </si>
  <si>
    <t>Ata de Registro de Preços</t>
  </si>
  <si>
    <t>Tomada de Preços</t>
  </si>
  <si>
    <t>Carta Convite</t>
  </si>
  <si>
    <t>Comentários - para Sistema Nacional incluir Método de Seleção</t>
  </si>
  <si>
    <t>Método  de Revisão</t>
  </si>
  <si>
    <t>Contrato Concluído</t>
  </si>
  <si>
    <t>Seleção Baseada na Qualidade (SBQ)</t>
  </si>
  <si>
    <t>Seleção Baseada nas Qualificações do Consultor (SQC)</t>
  </si>
  <si>
    <t>Seleção Baseada em Orçamento Fixo (SBOF)</t>
  </si>
  <si>
    <t>Licitação Pública Internacional com Pré-qualificação</t>
  </si>
  <si>
    <t>Consultorias Individuais</t>
  </si>
  <si>
    <t xml:space="preserve">Comparação de Qualificações (3 CV) </t>
  </si>
  <si>
    <t>Contratação Direta</t>
  </si>
  <si>
    <t>Montante Estimado em US$ X 1000</t>
  </si>
  <si>
    <t>(i) Colocar "Sistema Nacional" na coluna " Método" e  na coluna " Método de  Revisão".  (ii) Indicar o método (Pregão ou Ata) na coluna de "Comentário".  (iii) Não serão aceitos  processos utilizando um sistema nacional com revisão ex-ante nem ex-post</t>
  </si>
  <si>
    <t>(i) Colocar "Sistema Nacional" na coluna " Método" e  na coluna " Método de  Revisão". (ii) Indicar  "Contrapartida' e o método utilizado na coluna "Comentário"</t>
  </si>
  <si>
    <t>Categoria/ Componente</t>
  </si>
  <si>
    <t>Objeto da licitação</t>
  </si>
  <si>
    <t>Revisão/Supervisão</t>
  </si>
  <si>
    <t>Licitação  Limitada Internacional(LLI)</t>
  </si>
  <si>
    <t>Concorrencia Publica Nacional</t>
  </si>
  <si>
    <t>Metodos de Licitação N+A16acional</t>
  </si>
  <si>
    <t>1.1</t>
  </si>
  <si>
    <t>3.1</t>
  </si>
  <si>
    <t>4.1</t>
  </si>
  <si>
    <t>4.2</t>
  </si>
  <si>
    <t>4.3</t>
  </si>
  <si>
    <t>4.4</t>
  </si>
  <si>
    <t>4.5</t>
  </si>
  <si>
    <t>TOTAL</t>
  </si>
  <si>
    <t>Notas:</t>
  </si>
  <si>
    <t>(1)</t>
  </si>
  <si>
    <t>(2)</t>
  </si>
  <si>
    <t>(3)</t>
  </si>
  <si>
    <t>(4)</t>
  </si>
  <si>
    <t>-</t>
  </si>
  <si>
    <t>2.1</t>
  </si>
  <si>
    <t>2.2</t>
  </si>
  <si>
    <t>2.3</t>
  </si>
  <si>
    <t xml:space="preserve">Programa  de Urbanização de Assentamentos Populares do Rio de Janeiro  - PROAP III </t>
  </si>
  <si>
    <t>Contrato de Empréstimo: 2482/OC-BR</t>
  </si>
  <si>
    <t>16/001.236/2014</t>
  </si>
  <si>
    <t>16/008.363/2015</t>
  </si>
  <si>
    <t>16/008.361/2015</t>
  </si>
  <si>
    <t>16/008.362/2015</t>
  </si>
  <si>
    <t>16/008.359/2015</t>
  </si>
  <si>
    <t>16/000.033/2016</t>
  </si>
  <si>
    <t>16/000.055/2016</t>
  </si>
  <si>
    <t>16/000.035/2016</t>
  </si>
  <si>
    <t>16/000.058/2016</t>
  </si>
  <si>
    <t>N/A</t>
  </si>
  <si>
    <t xml:space="preserve">Pregão Eletrônico </t>
  </si>
  <si>
    <t>Aquisição de Equipamentos e Materiais para o Espaço Carioca da Juventude - ECJ</t>
  </si>
  <si>
    <t>Contratação de empresa para executar sistema de acesso on-line a acervo de imagens de satélite</t>
  </si>
  <si>
    <t>Contratação de Serviços de Manutenção do Espaço Carioca da Juventude - ECJ</t>
  </si>
  <si>
    <t>BR10600</t>
  </si>
  <si>
    <t xml:space="preserve">Contratação de Serviços de  Consultoria para Apoiar a Execução do Sistema de Controle de Uso e Ocupação do Solo. </t>
  </si>
  <si>
    <t>16/000.984/2013</t>
  </si>
  <si>
    <t>16/001.324/2013</t>
  </si>
  <si>
    <t>16/001.450/2013</t>
  </si>
  <si>
    <t>16/001.607/2013</t>
  </si>
  <si>
    <t>16/001.611/2013</t>
  </si>
  <si>
    <t>16/001.086/2014</t>
  </si>
  <si>
    <t>16/000.059/14</t>
  </si>
  <si>
    <t>16/001.149/14</t>
  </si>
  <si>
    <t>BR-B2442</t>
  </si>
  <si>
    <t xml:space="preserve"> BR-B2586</t>
  </si>
  <si>
    <t>BR-B2443</t>
  </si>
  <si>
    <t xml:space="preserve"> BR-B2584</t>
  </si>
  <si>
    <t>BR-B2585</t>
  </si>
  <si>
    <t>BR-B3211</t>
  </si>
  <si>
    <t>BR-B3227</t>
  </si>
  <si>
    <t>BR-B3228</t>
  </si>
  <si>
    <t>BR-B3248.</t>
  </si>
  <si>
    <t xml:space="preserve"> BR-B3274</t>
  </si>
  <si>
    <t>BR-B3229</t>
  </si>
  <si>
    <t>BR-B3230</t>
  </si>
  <si>
    <t>BR-B3273</t>
  </si>
  <si>
    <t>BR-B3249</t>
  </si>
  <si>
    <t>BR-B3225</t>
  </si>
  <si>
    <t>Empresa para Execução de Obras de Complemento de Infraestrutura nos Loteamentos Caminho do Partido / Bosque dos Pássaros</t>
  </si>
  <si>
    <t>Produção habitacional Barreira do Vasco / Vila do Mexicano</t>
  </si>
  <si>
    <t>2.4</t>
  </si>
  <si>
    <t>Restituição Cartográfica</t>
  </si>
  <si>
    <t>Ortofoto</t>
  </si>
  <si>
    <t>4.6</t>
  </si>
  <si>
    <t>3.4</t>
  </si>
  <si>
    <t>3.5</t>
  </si>
  <si>
    <t>3.6</t>
  </si>
  <si>
    <t>3.2</t>
  </si>
  <si>
    <t>3.3</t>
  </si>
  <si>
    <t>2.5</t>
  </si>
  <si>
    <t>1.18</t>
  </si>
  <si>
    <t>1.2</t>
  </si>
  <si>
    <t>1.3</t>
  </si>
  <si>
    <t>1.4</t>
  </si>
  <si>
    <t>1.5</t>
  </si>
  <si>
    <t>1.6</t>
  </si>
  <si>
    <t>1.7</t>
  </si>
  <si>
    <t>1.8</t>
  </si>
  <si>
    <t>1.9</t>
  </si>
  <si>
    <t>1.11</t>
  </si>
  <si>
    <t>1.12</t>
  </si>
  <si>
    <t>1.13</t>
  </si>
  <si>
    <t>1.14</t>
  </si>
  <si>
    <t>1.15</t>
  </si>
  <si>
    <t>1.16</t>
  </si>
  <si>
    <t>1.17</t>
  </si>
  <si>
    <t>1.19</t>
  </si>
  <si>
    <t>Contratação de Serviços de Consultoria para apoio ao Gerenciamento do Programa</t>
  </si>
  <si>
    <t>4.7</t>
  </si>
  <si>
    <t>Ata de registro de preços</t>
  </si>
  <si>
    <t>3.7</t>
  </si>
  <si>
    <t>Contratação de Serviços para realização de Regularização Fundiária no Loteamento Sociólogo Betinho</t>
  </si>
  <si>
    <t>Contratação de Serviços para realização de Regularização Fundiária no Loteamento Caminho do Partido / Bosque dos Pássaros</t>
  </si>
  <si>
    <t>3.8</t>
  </si>
  <si>
    <t>3.9</t>
  </si>
  <si>
    <t>3.10</t>
  </si>
  <si>
    <t>Pregão Eletrônico e Ata de registro de preços</t>
  </si>
  <si>
    <t>3.11</t>
  </si>
  <si>
    <t>3.12</t>
  </si>
  <si>
    <t>3.13</t>
  </si>
  <si>
    <t>Contratação de Serviços para realização de Regularização Fundiária no Loteamento Estrada da Paciência, 600</t>
  </si>
  <si>
    <t>BR11397</t>
  </si>
  <si>
    <t>16/000.593/15</t>
  </si>
  <si>
    <t>16/000.594/15</t>
  </si>
  <si>
    <t>16/ 001.927/16</t>
  </si>
  <si>
    <t>16/ 001.926/16</t>
  </si>
  <si>
    <t>16/001.547/2016</t>
  </si>
  <si>
    <t>02/400.286/2016</t>
  </si>
  <si>
    <t>Valores           (em R$)</t>
  </si>
  <si>
    <t>4.8</t>
  </si>
  <si>
    <t xml:space="preserve">Empresa para Execução das Obras de Reforma de POUSOs </t>
  </si>
  <si>
    <t>08/001.360/2013; 08/001.450/2015; 08/000.597/2016</t>
  </si>
  <si>
    <t>Contratação de serviços de manutenção de POUSOs</t>
  </si>
  <si>
    <t>3.14</t>
  </si>
  <si>
    <t>3.15</t>
  </si>
  <si>
    <t>16/002.657/2016</t>
  </si>
  <si>
    <t>02/400.394/2016</t>
  </si>
  <si>
    <t>16/002.769/2016</t>
  </si>
  <si>
    <t xml:space="preserve">Licitações independentes por área. </t>
  </si>
  <si>
    <t>PLANO DE AQUISIÇÕES (PA) - 42 MESES (julho de 2012 a julho 2019)</t>
  </si>
  <si>
    <t>16/000.369/2008</t>
  </si>
  <si>
    <t>16/002.107/2011</t>
  </si>
  <si>
    <t>16/000.367/2008</t>
  </si>
  <si>
    <t>16/000.252/2008</t>
  </si>
  <si>
    <t>16/000.435/2011</t>
  </si>
  <si>
    <t>3.16</t>
  </si>
  <si>
    <t>3.17</t>
  </si>
  <si>
    <t>16/001.990/2011</t>
  </si>
  <si>
    <t>16/002.000/2011</t>
  </si>
  <si>
    <t>02/400.585/2009</t>
  </si>
  <si>
    <t>02/400.257/210</t>
  </si>
  <si>
    <t>02/400.245/2014</t>
  </si>
  <si>
    <t>02/000.850/2016</t>
  </si>
  <si>
    <t>02/400.257/2010</t>
  </si>
  <si>
    <t xml:space="preserve"> BR-B3275</t>
  </si>
  <si>
    <t>Aquisição de Equipamentos para POUSOs</t>
  </si>
  <si>
    <t>02/500163/2017</t>
  </si>
  <si>
    <t>02/500.263/2017</t>
  </si>
  <si>
    <t>02/500.148/2017</t>
  </si>
  <si>
    <t>02.500.149/2017</t>
  </si>
  <si>
    <t>02/500.150/2017</t>
  </si>
  <si>
    <t>Montante estimado por meio de orçamento atualizado</t>
  </si>
  <si>
    <t xml:space="preserve">Pregão Eletrônico e Ata de registro de preços. </t>
  </si>
  <si>
    <t xml:space="preserve">Pregão Eletrônico. </t>
  </si>
  <si>
    <t>Concorrência Pública Nacional.</t>
  </si>
  <si>
    <t>Contratação de Serviços para realização de Regularização Fundiária na favela Vila São Jorge e Implantação do POUSO</t>
  </si>
  <si>
    <t>Contratação de Serviços para realização de Regularização Fundiária nas favelas (Parque Oswaldo Cruz, Parque Unidos, Vila Rica/Fim do Mundo, Agrupamento Cordovil, Vila Arará, Brás de Pina, Morro da Baiana, Morro do Adeus e Piancó, Vila Cruzeiro/Cascatinha)</t>
  </si>
  <si>
    <t>02.500.110/2017</t>
  </si>
  <si>
    <t>Contratação de empresa para executar sistema de acesso on-line a acervo de imagens de satélite (2016)</t>
  </si>
  <si>
    <t>Taxa de câmbio de referência (US$ = R$ 3,20)</t>
  </si>
  <si>
    <t>1.10</t>
  </si>
  <si>
    <t>Contratação de Serviços para realização de Regularização Fundiária nas favelas (Parque Furquim Mendes/Bairro Proletário do Dique)</t>
  </si>
  <si>
    <t>16/000.021/2016</t>
  </si>
  <si>
    <t xml:space="preserve">Concorrência Pública Nacional. </t>
  </si>
  <si>
    <t xml:space="preserve">Concurso Público (SBQ). </t>
  </si>
  <si>
    <t xml:space="preserve">Tomada de preços. </t>
  </si>
  <si>
    <t xml:space="preserve">Concorrência Técnica e Preço. </t>
  </si>
  <si>
    <r>
      <t>Data:</t>
    </r>
    <r>
      <rPr>
        <b/>
        <sz val="12"/>
        <color indexed="10"/>
        <rFont val="Times New Roman"/>
        <family val="1"/>
      </rPr>
      <t>[indicar]</t>
    </r>
  </si>
  <si>
    <r>
      <t xml:space="preserve">Atualização Nº: </t>
    </r>
    <r>
      <rPr>
        <b/>
        <sz val="12"/>
        <color indexed="10"/>
        <rFont val="Times New Roman"/>
        <family val="1"/>
      </rPr>
      <t>[indicar]</t>
    </r>
  </si>
  <si>
    <r>
      <t xml:space="preserve">Atualizado por: </t>
    </r>
    <r>
      <rPr>
        <b/>
        <sz val="12"/>
        <color indexed="10"/>
        <rFont val="Times New Roman"/>
        <family val="1"/>
      </rPr>
      <t>[indicar]</t>
    </r>
  </si>
  <si>
    <t>FOLHA DE COMENTÁRIOS</t>
  </si>
  <si>
    <t>[A seguir é apresentado um exemplo de uma folha de Comentários sobre itens do Plano de Aquisições (PA) que necessitarem de maiores esclarecimentos]</t>
  </si>
  <si>
    <t>ATIVIDADE</t>
  </si>
  <si>
    <t>COMENTÁRIO</t>
  </si>
  <si>
    <t>1. Obras</t>
  </si>
  <si>
    <t>2. Bens</t>
  </si>
  <si>
    <t>3. Serviços que Não São de consultoria</t>
  </si>
  <si>
    <t>4. Consultorias Firmas</t>
  </si>
  <si>
    <t>5. Consultorias Individuais</t>
  </si>
  <si>
    <t>6. Capacitação</t>
  </si>
  <si>
    <t>Contratação de Serviço Técnico de análise de contaminação de terreno para produção habitacional (RHEEM)</t>
  </si>
  <si>
    <t>Aprovado por: Roberto Nascimento</t>
  </si>
  <si>
    <t>Produção habitacional (Vila Joaniza)</t>
  </si>
  <si>
    <t>,</t>
  </si>
  <si>
    <t>3.18</t>
  </si>
  <si>
    <t>3.19</t>
  </si>
  <si>
    <t>3.20</t>
  </si>
  <si>
    <t>3.21</t>
  </si>
  <si>
    <t xml:space="preserve">PLANO DE AQUISIÇÕES (PA) - ATÉ 2019 </t>
  </si>
  <si>
    <t>3.22</t>
  </si>
  <si>
    <t>3.23</t>
  </si>
  <si>
    <t>Contratação de Serviços Técncos para realizar o Diagnóstico (M0) das comunidades elencadas.</t>
  </si>
  <si>
    <t>3.24</t>
  </si>
  <si>
    <t>Contratação de Serviços Técnico para continuação do trabalho de Participação Comunitária (São Jorge + demais áreas)</t>
  </si>
  <si>
    <t>Atualizado por: Guilherme Pessanha</t>
  </si>
  <si>
    <r>
      <t xml:space="preserve">Método 
</t>
    </r>
    <r>
      <rPr>
        <i/>
        <sz val="12"/>
        <color indexed="9"/>
        <rFont val="Trebuchet MS"/>
        <family val="2"/>
      </rPr>
      <t>(Selecionar uma das Opções)</t>
    </r>
    <r>
      <rPr>
        <sz val="12"/>
        <color indexed="9"/>
        <rFont val="Trebuchet MS"/>
        <family val="2"/>
      </rPr>
      <t>*</t>
    </r>
  </si>
  <si>
    <r>
      <t>Empresa para Execução das Obras de Urbanização Integrada da Comunidade</t>
    </r>
    <r>
      <rPr>
        <b/>
        <sz val="12"/>
        <rFont val="Trebuchet MS"/>
        <family val="2"/>
      </rPr>
      <t xml:space="preserve"> Vila Joaniza.</t>
    </r>
  </si>
  <si>
    <r>
      <t>Empresa para Execução das Obras de Urbanização Integrada da Comunidade</t>
    </r>
    <r>
      <rPr>
        <b/>
        <sz val="12"/>
        <rFont val="Trebuchet MS"/>
        <family val="2"/>
      </rPr>
      <t xml:space="preserve"> Barreira do Vasco /Vila do Mexicano.</t>
    </r>
  </si>
  <si>
    <r>
      <t xml:space="preserve">Empresa para Execução das Obras de Urbanização Integrada da Comunidade </t>
    </r>
    <r>
      <rPr>
        <b/>
        <sz val="12"/>
        <rFont val="Trebuchet MS"/>
        <family val="2"/>
      </rPr>
      <t>Vila São Jorge.</t>
    </r>
  </si>
  <si>
    <r>
      <t>Empresa para Execução de Obras de Infraestrutura no Loteamento</t>
    </r>
    <r>
      <rPr>
        <b/>
        <sz val="12"/>
        <rFont val="Trebuchet MS"/>
        <family val="2"/>
      </rPr>
      <t xml:space="preserve"> Sociólogo Betinho</t>
    </r>
  </si>
  <si>
    <r>
      <t xml:space="preserve">Empresa para Execução de Obras de Infraestrutura nos Loteamentos </t>
    </r>
    <r>
      <rPr>
        <b/>
        <sz val="12"/>
        <rFont val="Trebuchet MS"/>
        <family val="2"/>
      </rPr>
      <t>Caminho do Partido / Bosque dos Pássaros</t>
    </r>
  </si>
  <si>
    <r>
      <t>Empresa para Execução de Obras de Infraestrutura no Loteamento</t>
    </r>
    <r>
      <rPr>
        <b/>
        <sz val="12"/>
        <rFont val="Trebuchet MS"/>
        <family val="2"/>
      </rPr>
      <t xml:space="preserve"> Estrada da Paciência, 600</t>
    </r>
  </si>
  <si>
    <r>
      <t xml:space="preserve">Empresa para Execução das Obras de Urbanização Integrada da Comunidade </t>
    </r>
    <r>
      <rPr>
        <b/>
        <sz val="12"/>
        <rFont val="Trebuchet MS"/>
        <family val="2"/>
      </rPr>
      <t>Parque Furquim Mendes/ Bairro Proletário do Dique</t>
    </r>
  </si>
  <si>
    <r>
      <t xml:space="preserve">Empresa para Execução das Obras de Urbanização Integrada da Comunidade </t>
    </r>
    <r>
      <rPr>
        <b/>
        <sz val="12"/>
        <rFont val="Trebuchet MS"/>
        <family val="2"/>
      </rPr>
      <t>Parque Oswaldo Cruz</t>
    </r>
  </si>
  <si>
    <r>
      <t xml:space="preserve">Empresa para Execução das Obras de Urbanização Integrada da Comunidade </t>
    </r>
    <r>
      <rPr>
        <b/>
        <sz val="12"/>
        <rFont val="Trebuchet MS"/>
        <family val="2"/>
      </rPr>
      <t>Agrupamento Cordovil</t>
    </r>
    <r>
      <rPr>
        <sz val="12"/>
        <rFont val="Trebuchet MS"/>
        <family val="2"/>
      </rPr>
      <t xml:space="preserve"> (Cordovil, Bom Jardim de Cordovil, Parque CHP, Parque Proletário do Cordovil, Serra Pelada)</t>
    </r>
  </si>
  <si>
    <r>
      <t xml:space="preserve">Empresa para Execução das Obras de Urbanização Integrada da Comunidade </t>
    </r>
    <r>
      <rPr>
        <b/>
        <sz val="12"/>
        <rFont val="Trebuchet MS"/>
        <family val="2"/>
      </rPr>
      <t>Acari / Fim do Mundo</t>
    </r>
  </si>
  <si>
    <r>
      <t xml:space="preserve">Empresa para Execução das Obras de Urbanização Integrada da Comunidade </t>
    </r>
    <r>
      <rPr>
        <b/>
        <sz val="12"/>
        <rFont val="Trebuchet MS"/>
        <family val="2"/>
      </rPr>
      <t>Vila Cruzeiro_Cascatinha</t>
    </r>
  </si>
  <si>
    <r>
      <t>Empresa para Execução das Obras de Urbanização Integrada da Comunidade</t>
    </r>
    <r>
      <rPr>
        <b/>
        <sz val="12"/>
        <rFont val="Trebuchet MS"/>
        <family val="2"/>
      </rPr>
      <t xml:space="preserve"> Morro da Baiana</t>
    </r>
  </si>
  <si>
    <r>
      <t xml:space="preserve">Empresa para Execução das Obras de Urbanização Integrada da Comunidade </t>
    </r>
    <r>
      <rPr>
        <b/>
        <sz val="12"/>
        <rFont val="Trebuchet MS"/>
        <family val="2"/>
      </rPr>
      <t>Parque Unidos</t>
    </r>
  </si>
  <si>
    <r>
      <t xml:space="preserve">Empresa para Execução das Obras de Urbanização Integrada da Comunidade </t>
    </r>
    <r>
      <rPr>
        <b/>
        <sz val="12"/>
        <rFont val="Trebuchet MS"/>
        <family val="2"/>
      </rPr>
      <t>Brás de Pina</t>
    </r>
  </si>
  <si>
    <r>
      <t>Empresa para Execução das Obras de Urbanização Integrada da Comunidade</t>
    </r>
    <r>
      <rPr>
        <b/>
        <sz val="12"/>
        <rFont val="Trebuchet MS"/>
        <family val="2"/>
      </rPr>
      <t xml:space="preserve"> Morro do Adeus e Morro do Piancó</t>
    </r>
  </si>
  <si>
    <r>
      <t>Empresa para Execução das Obras de Urbanização Integrada da Comunidade</t>
    </r>
    <r>
      <rPr>
        <b/>
        <sz val="12"/>
        <rFont val="Trebuchet MS"/>
        <family val="2"/>
      </rPr>
      <t xml:space="preserve"> Arará</t>
    </r>
  </si>
  <si>
    <r>
      <t xml:space="preserve">Empresa para Execução das </t>
    </r>
    <r>
      <rPr>
        <b/>
        <sz val="12"/>
        <rFont val="Trebuchet MS"/>
        <family val="2"/>
      </rPr>
      <t>Obras de Construção de 1 CRAS Iacyra Frazão - Estrada da Paciência, 600</t>
    </r>
  </si>
  <si>
    <r>
      <t xml:space="preserve">Empresa para Execução das </t>
    </r>
    <r>
      <rPr>
        <b/>
        <sz val="12"/>
        <rFont val="Trebuchet MS"/>
        <family val="2"/>
      </rPr>
      <t>Obras de Construção de 1 CRAS Anilva</t>
    </r>
    <r>
      <rPr>
        <sz val="12"/>
        <rFont val="Trebuchet MS"/>
        <family val="2"/>
      </rPr>
      <t xml:space="preserve"> -  Parque Furquim Mendes/ Bairro Proletário do Dique</t>
    </r>
  </si>
  <si>
    <r>
      <t xml:space="preserve">Empresa para Execução das Obras de Urbanização Integrada da Comunidade </t>
    </r>
    <r>
      <rPr>
        <b/>
        <sz val="12"/>
        <rFont val="Trebuchet MS"/>
        <family val="2"/>
      </rPr>
      <t>Barão São José Operário</t>
    </r>
  </si>
  <si>
    <r>
      <t>Empresa para Execução das Obras de Urbanização Integrada do</t>
    </r>
    <r>
      <rPr>
        <b/>
        <sz val="12"/>
        <rFont val="Trebuchet MS"/>
        <family val="2"/>
      </rPr>
      <t xml:space="preserve"> Complexo Caramuru - Etapa I</t>
    </r>
  </si>
  <si>
    <r>
      <t>Empresa para Execução das Obras de Urbanização Integrada do</t>
    </r>
    <r>
      <rPr>
        <b/>
        <sz val="12"/>
        <rFont val="Trebuchet MS"/>
        <family val="2"/>
      </rPr>
      <t xml:space="preserve"> Complexo Caramuru - Etapa II</t>
    </r>
  </si>
  <si>
    <r>
      <t>Aquisição de Equipamentos para CRAS Fixo -</t>
    </r>
    <r>
      <rPr>
        <b/>
        <sz val="12"/>
        <rFont val="Trebuchet MS"/>
        <family val="2"/>
      </rPr>
      <t xml:space="preserve"> CRAS Maria da Luz</t>
    </r>
    <r>
      <rPr>
        <sz val="12"/>
        <rFont val="Trebuchet MS"/>
        <family val="2"/>
      </rPr>
      <t xml:space="preserve"> (Complexo Caramuru)</t>
    </r>
  </si>
  <si>
    <r>
      <t>Aquisição de Equipamentos e Materiais para</t>
    </r>
    <r>
      <rPr>
        <b/>
        <sz val="12"/>
        <rFont val="Trebuchet MS"/>
        <family val="2"/>
      </rPr>
      <t xml:space="preserve"> CRAS - Iacyra Frazão</t>
    </r>
    <r>
      <rPr>
        <sz val="12"/>
        <rFont val="Trebuchet MS"/>
        <family val="2"/>
      </rPr>
      <t xml:space="preserve"> - Estrada da Paciência, 600</t>
    </r>
  </si>
  <si>
    <r>
      <rPr>
        <b/>
        <sz val="12"/>
        <rFont val="Trebuchet MS"/>
        <family val="2"/>
      </rPr>
      <t xml:space="preserve">Aquisição </t>
    </r>
    <r>
      <rPr>
        <sz val="12"/>
        <rFont val="Trebuchet MS"/>
        <family val="2"/>
      </rPr>
      <t xml:space="preserve">de Equipamentos e Materiais para </t>
    </r>
    <r>
      <rPr>
        <b/>
        <sz val="12"/>
        <rFont val="Trebuchet MS"/>
        <family val="2"/>
      </rPr>
      <t>CRAS Anilva -</t>
    </r>
    <r>
      <rPr>
        <sz val="12"/>
        <rFont val="Trebuchet MS"/>
        <family val="2"/>
      </rPr>
      <t xml:space="preserve"> Parque Furquim Mendes/ Bairro Proletário do Dique</t>
    </r>
  </si>
  <si>
    <r>
      <t xml:space="preserve">Contratação de Serviços para realização de </t>
    </r>
    <r>
      <rPr>
        <b/>
        <sz val="12"/>
        <color indexed="17"/>
        <rFont val="Trebuchet MS"/>
        <family val="2"/>
      </rPr>
      <t>Regularização Fundiária</t>
    </r>
    <r>
      <rPr>
        <sz val="12"/>
        <color indexed="17"/>
        <rFont val="Trebuchet MS"/>
        <family val="2"/>
      </rPr>
      <t xml:space="preserve"> na favela </t>
    </r>
    <r>
      <rPr>
        <b/>
        <sz val="12"/>
        <color indexed="17"/>
        <rFont val="Trebuchet MS"/>
        <family val="2"/>
      </rPr>
      <t>Barão São José Operário</t>
    </r>
  </si>
  <si>
    <r>
      <t xml:space="preserve">Contratação de Serviços para realização de </t>
    </r>
    <r>
      <rPr>
        <b/>
        <sz val="12"/>
        <rFont val="Trebuchet MS"/>
        <family val="2"/>
      </rPr>
      <t xml:space="preserve">Regularização Fundiária </t>
    </r>
    <r>
      <rPr>
        <sz val="12"/>
        <rFont val="Trebuchet MS"/>
        <family val="2"/>
      </rPr>
      <t xml:space="preserve">na favela </t>
    </r>
    <r>
      <rPr>
        <b/>
        <sz val="12"/>
        <rFont val="Trebuchet MS"/>
        <family val="2"/>
      </rPr>
      <t>Vila Caramuru</t>
    </r>
  </si>
  <si>
    <r>
      <t xml:space="preserve">Contratação de Serviços para realização de </t>
    </r>
    <r>
      <rPr>
        <b/>
        <sz val="12"/>
        <rFont val="Trebuchet MS"/>
        <family val="2"/>
      </rPr>
      <t>Regularização Fundiária na favela Vila Joaniza</t>
    </r>
  </si>
  <si>
    <r>
      <t xml:space="preserve">Contratação de Serviços para realização de </t>
    </r>
    <r>
      <rPr>
        <b/>
        <sz val="12"/>
        <rFont val="Trebuchet MS"/>
        <family val="2"/>
      </rPr>
      <t xml:space="preserve">Regularização Fundiária </t>
    </r>
    <r>
      <rPr>
        <sz val="12"/>
        <rFont val="Trebuchet MS"/>
        <family val="2"/>
      </rPr>
      <t xml:space="preserve">nas favelas </t>
    </r>
    <r>
      <rPr>
        <b/>
        <sz val="12"/>
        <rFont val="Trebuchet MS"/>
        <family val="2"/>
      </rPr>
      <t>Barreira do Vasco / Vila do Mexicano e Implantação do POUSO</t>
    </r>
  </si>
  <si>
    <r>
      <t xml:space="preserve">Contratação de Serviços para realização de </t>
    </r>
    <r>
      <rPr>
        <b/>
        <sz val="12"/>
        <rFont val="Trebuchet MS"/>
        <family val="2"/>
      </rPr>
      <t xml:space="preserve">Regularização Fundiária </t>
    </r>
    <r>
      <rPr>
        <sz val="12"/>
        <rFont val="Trebuchet MS"/>
        <family val="2"/>
      </rPr>
      <t>nos</t>
    </r>
    <r>
      <rPr>
        <b/>
        <sz val="12"/>
        <rFont val="Trebuchet MS"/>
        <family val="2"/>
      </rPr>
      <t xml:space="preserve"> Loteamentos Sociólogo Betinho, Caminho do Partido / Bosque dos Pássaros e Estrada da Paciência, 600.</t>
    </r>
  </si>
  <si>
    <r>
      <t xml:space="preserve">Desenvolvimento dos projetos de Engenharia e Urbanização da Comunidade </t>
    </r>
    <r>
      <rPr>
        <b/>
        <sz val="12"/>
        <rFont val="Trebuchet MS"/>
        <family val="2"/>
      </rPr>
      <t>Barreira do Vasco / Vila do Mexicano</t>
    </r>
  </si>
  <si>
    <r>
      <t xml:space="preserve">Desenvolvimento dos projetos de Engenharia e Urbanização da Comunidade </t>
    </r>
    <r>
      <rPr>
        <b/>
        <sz val="12"/>
        <rFont val="Trebuchet MS"/>
        <family val="2"/>
      </rPr>
      <t>Vila São Jorge</t>
    </r>
  </si>
  <si>
    <r>
      <t xml:space="preserve">Contratação de Serviços Técnico para Apoiar a Execução do Sistema de Controle de Uso e Ocupação do Solo. </t>
    </r>
    <r>
      <rPr>
        <b/>
        <sz val="12"/>
        <rFont val="Trebuchet MS"/>
        <family val="2"/>
      </rPr>
      <t xml:space="preserve">Aerofotogrametria e cartografia </t>
    </r>
  </si>
  <si>
    <r>
      <t xml:space="preserve">Contratação de Serviços de Consultoria para desenvolver o trabalho de </t>
    </r>
    <r>
      <rPr>
        <b/>
        <sz val="12"/>
        <rFont val="Trebuchet MS"/>
        <family val="2"/>
      </rPr>
      <t>Participação Comunitária.</t>
    </r>
    <r>
      <rPr>
        <sz val="12"/>
        <rFont val="Trebuchet MS"/>
        <family val="2"/>
      </rPr>
      <t xml:space="preserve">
(Cobrape)</t>
    </r>
  </si>
  <si>
    <r>
      <t xml:space="preserve">Contratação de Serviços Técnicos para realizar a </t>
    </r>
    <r>
      <rPr>
        <b/>
        <sz val="12"/>
        <rFont val="Trebuchet MS"/>
        <family val="2"/>
      </rPr>
      <t>Avaliação (M1)</t>
    </r>
    <r>
      <rPr>
        <sz val="12"/>
        <rFont val="Trebuchet MS"/>
        <family val="2"/>
      </rPr>
      <t xml:space="preserve"> das comunidades elencadas (Dique/Furquim Mendes)</t>
    </r>
  </si>
  <si>
    <r>
      <t xml:space="preserve">Contratação de Serviços de  Consultoria para Apoiar a Execução do Sistema de Controle de Uso e Ocupação do Solo. </t>
    </r>
    <r>
      <rPr>
        <b/>
        <sz val="12"/>
        <rFont val="Trebuchet MS"/>
        <family val="2"/>
      </rPr>
      <t>Restituição Cartográfica</t>
    </r>
  </si>
  <si>
    <r>
      <rPr>
        <b/>
        <sz val="12"/>
        <color indexed="8"/>
        <rFont val="Trebuchet MS"/>
        <family val="2"/>
      </rPr>
      <t>Alterações:</t>
    </r>
    <r>
      <rPr>
        <sz val="12"/>
        <color indexed="8"/>
        <rFont val="Trebuchet MS"/>
        <family val="2"/>
      </rPr>
      <t xml:space="preserve"> Indicar em vermelho as alterações feitas nas aquisições já constantes do PA.</t>
    </r>
  </si>
  <si>
    <r>
      <rPr>
        <b/>
        <sz val="12"/>
        <color indexed="8"/>
        <rFont val="Trebuchet MS"/>
        <family val="2"/>
      </rPr>
      <t>Inclusões:</t>
    </r>
    <r>
      <rPr>
        <sz val="12"/>
        <color indexed="8"/>
        <rFont val="Trebuchet MS"/>
        <family val="2"/>
      </rPr>
      <t xml:space="preserve"> Indicar em azul as aquisições agora incluídas no PA.</t>
    </r>
  </si>
  <si>
    <r>
      <rPr>
        <b/>
        <sz val="12"/>
        <color indexed="8"/>
        <rFont val="Trebuchet MS"/>
        <family val="2"/>
      </rPr>
      <t>Cancelamentos:</t>
    </r>
    <r>
      <rPr>
        <sz val="12"/>
        <color indexed="8"/>
        <rFont val="Trebuchet MS"/>
        <family val="2"/>
      </rPr>
      <t xml:space="preserve"> Indicar em verde os cancelamentos das aquisições constantes do PA.</t>
    </r>
  </si>
  <si>
    <r>
      <rPr>
        <b/>
        <sz val="12"/>
        <color indexed="8"/>
        <rFont val="Trebuchet MS"/>
        <family val="2"/>
      </rPr>
      <t>Adjudicações:</t>
    </r>
    <r>
      <rPr>
        <sz val="12"/>
        <color indexed="8"/>
        <rFont val="Trebuchet MS"/>
        <family val="2"/>
      </rPr>
      <t xml:space="preserve"> Indicar em cinza as adjudicações realizadas.</t>
    </r>
  </si>
  <si>
    <t>1.9/2.1 - Empresa para Execução das Obras de Urbanização Integrada da Comunidade Agrupamento Cordovil</t>
  </si>
  <si>
    <t>1.14/2.1 - Empresa para Execução das Obras de Urbanização Integrada da Comunidade Brás de Pina</t>
  </si>
  <si>
    <r>
      <t xml:space="preserve">Contratação de Serviços Técnico para realizar a </t>
    </r>
    <r>
      <rPr>
        <b/>
        <sz val="12"/>
        <rFont val="Trebuchet MS"/>
        <family val="2"/>
      </rPr>
      <t>Avaliação (M1) das comunidades elencadas (Lot. Estrada da Paciência 600,Lot. Sociólogo Betinho, Lot. Caminho do Partido/Bosque dos Pássaros, Barreira do Vasco/Vila do Mexicano)</t>
    </r>
  </si>
  <si>
    <t>Contratação de Serviços Técnicos para realizar a Avaliação (M1) das comunidades elencadas (Demais áreas: Vila Joaniza e Vila São Jorge)</t>
  </si>
  <si>
    <t xml:space="preserve">Trabalho Social para Desenvolvimento Humano e Convivência Social (Furquim Mendes) </t>
  </si>
  <si>
    <t>1.1/2.1 - Obra de Vila Joaniza</t>
  </si>
  <si>
    <t>Contrato aditivado.</t>
  </si>
  <si>
    <t>1.12/2.1 - Obra do Morro da Baiana</t>
  </si>
  <si>
    <t>1.13/2.1 - Obra de Parque Unidos</t>
  </si>
  <si>
    <t>1.16/2.1 - Obra da Vila Arará</t>
  </si>
  <si>
    <t xml:space="preserve">3.23/2.4 - Contratação de Serviços Técnico para realizar a Avaliação (M1) </t>
  </si>
  <si>
    <r>
      <t xml:space="preserve">Contratação de </t>
    </r>
    <r>
      <rPr>
        <b/>
        <sz val="12"/>
        <color rgb="FF00B0F0"/>
        <rFont val="Trebuchet MS"/>
        <family val="2"/>
      </rPr>
      <t>Consultor</t>
    </r>
    <r>
      <rPr>
        <sz val="12"/>
        <color rgb="FF00B0F0"/>
        <rFont val="Trebuchet MS"/>
        <family val="2"/>
      </rPr>
      <t xml:space="preserve"> Individual para desenvolver trabalhos técnicos epecializados ao subcomponente Sistema de Controle e Ocupação do Solo.</t>
    </r>
  </si>
  <si>
    <t>Atualização Nº: 10</t>
  </si>
  <si>
    <t>4.9</t>
  </si>
  <si>
    <t>4.10</t>
  </si>
  <si>
    <t>CONSULTORIAS INDIVIDUAIS</t>
  </si>
  <si>
    <t>5.1</t>
  </si>
  <si>
    <t xml:space="preserve">Projeto QUALIFICA - Projetos de capacitação técnica na área de hotelaria </t>
  </si>
  <si>
    <t>Projeto SECONCI - Projeto de capacitação técnica na área da construção civil</t>
  </si>
  <si>
    <t>Contrato rescindido amigavelmente.</t>
  </si>
  <si>
    <t>CAPACITAÇÃO</t>
  </si>
  <si>
    <t>6.1</t>
  </si>
  <si>
    <t>6.2</t>
  </si>
  <si>
    <t>Comparação de 3 currículos</t>
  </si>
  <si>
    <t>Atualizado em: 18/01/2018</t>
  </si>
  <si>
    <t>Contrato rescindido amigavelmente. Provisionado valor de pagamento da última medição prevista para R$ 269.088,11 . Alterado valor final do contrato, conforme esta última medição.</t>
  </si>
  <si>
    <t>1.20</t>
  </si>
  <si>
    <t>1.21</t>
  </si>
  <si>
    <t>1.22</t>
  </si>
  <si>
    <t>1.23</t>
  </si>
  <si>
    <t>1.24</t>
  </si>
  <si>
    <t>1.25</t>
  </si>
  <si>
    <t>4.11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</si>
</sst>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[$-416]mmm\-yy;@"/>
    <numFmt numFmtId="167" formatCode="#,##0.00_ ;\-#,##0.00\ "/>
    <numFmt numFmtId="168" formatCode="#,##0_ ;\-#,##0\ "/>
  </numFmts>
  <fonts count="7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orbe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rebuchet MS"/>
      <family val="2"/>
    </font>
    <font>
      <b/>
      <sz val="12"/>
      <color indexed="9"/>
      <name val="Trebuchet MS"/>
      <family val="2"/>
    </font>
    <font>
      <sz val="12"/>
      <color indexed="9"/>
      <name val="Trebuchet MS"/>
      <family val="2"/>
    </font>
    <font>
      <i/>
      <sz val="12"/>
      <color indexed="9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2"/>
      <color indexed="17"/>
      <name val="Trebuchet MS"/>
      <family val="2"/>
    </font>
    <font>
      <sz val="12"/>
      <color indexed="17"/>
      <name val="Trebuchet MS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sz val="11"/>
      <color theme="1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rebuchet MS"/>
      <family val="2"/>
    </font>
    <font>
      <b/>
      <sz val="14"/>
      <color theme="1"/>
      <name val="Trebuchet MS"/>
      <family val="2"/>
    </font>
    <font>
      <sz val="16"/>
      <color theme="1"/>
      <name val="Trebuchet MS"/>
      <family val="2"/>
    </font>
    <font>
      <b/>
      <sz val="14"/>
      <color rgb="FF000000"/>
      <name val="Trebuchet MS"/>
      <family val="2"/>
    </font>
    <font>
      <b/>
      <sz val="16"/>
      <color rgb="FF000000"/>
      <name val="Trebuchet MS"/>
      <family val="2"/>
    </font>
    <font>
      <sz val="14"/>
      <color theme="1"/>
      <name val="Trebuchet MS"/>
      <family val="2"/>
    </font>
    <font>
      <sz val="12"/>
      <color rgb="FFFF0000"/>
      <name val="Trebuchet MS"/>
      <family val="2"/>
    </font>
    <font>
      <b/>
      <sz val="12"/>
      <color rgb="FFFF0000"/>
      <name val="Trebuchet MS"/>
      <family val="2"/>
    </font>
    <font>
      <sz val="12"/>
      <color rgb="FF00B050"/>
      <name val="Trebuchet MS"/>
      <family val="2"/>
    </font>
    <font>
      <sz val="12"/>
      <color rgb="FF00B0F0"/>
      <name val="Trebuchet MS"/>
      <family val="2"/>
    </font>
    <font>
      <b/>
      <sz val="12"/>
      <color theme="1"/>
      <name val="Trebuchet MS"/>
      <family val="2"/>
    </font>
    <font>
      <sz val="12"/>
      <color theme="0" tint="-0.34998626667073579"/>
      <name val="Trebuchet MS"/>
      <family val="2"/>
    </font>
    <font>
      <sz val="12"/>
      <color theme="4" tint="-0.249977111117893"/>
      <name val="Trebuchet MS"/>
      <family val="2"/>
    </font>
    <font>
      <b/>
      <sz val="12"/>
      <color theme="0" tint="-0.34998626667073579"/>
      <name val="Trebuchet MS"/>
      <family val="2"/>
    </font>
    <font>
      <sz val="12"/>
      <color theme="0" tint="-0.499984740745262"/>
      <name val="Trebuchet MS"/>
      <family val="2"/>
    </font>
    <font>
      <sz val="12"/>
      <color theme="0" tint="-0.249977111117893"/>
      <name val="Trebuchet MS"/>
      <family val="2"/>
    </font>
    <font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Trebuchet MS"/>
      <family val="2"/>
    </font>
    <font>
      <b/>
      <sz val="12"/>
      <color theme="0"/>
      <name val="Trebuchet MS"/>
      <family val="2"/>
    </font>
    <font>
      <sz val="18"/>
      <color rgb="FFFF0000"/>
      <name val="Calibri"/>
      <family val="2"/>
      <scheme val="minor"/>
    </font>
    <font>
      <b/>
      <sz val="12"/>
      <color rgb="FF00B0F0"/>
      <name val="Trebuchet MS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366FF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21" fillId="0" borderId="0">
      <alignment vertical="center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3" applyNumberFormat="0" applyFill="0" applyAlignment="0" applyProtection="0"/>
    <xf numFmtId="44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7" applyNumberFormat="0" applyFont="0" applyAlignment="0" applyProtection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1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20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36" fillId="0" borderId="0" xfId="47" applyFont="1" applyFill="1" applyBorder="1" applyAlignment="1">
      <alignment horizontal="left" vertical="center" wrapText="1"/>
    </xf>
    <xf numFmtId="0" fontId="36" fillId="0" borderId="10" xfId="47" applyFont="1" applyFill="1" applyBorder="1" applyAlignment="1">
      <alignment horizontal="left" vertical="center" wrapText="1"/>
    </xf>
    <xf numFmtId="0" fontId="37" fillId="0" borderId="0" xfId="0" applyFont="1"/>
    <xf numFmtId="0" fontId="37" fillId="0" borderId="1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/>
    <xf numFmtId="0" fontId="38" fillId="0" borderId="0" xfId="52" applyFont="1" applyFill="1" applyBorder="1" applyAlignment="1">
      <alignment vertical="center" wrapText="1"/>
    </xf>
    <xf numFmtId="0" fontId="39" fillId="0" borderId="11" xfId="52" applyFont="1" applyFill="1" applyBorder="1" applyAlignment="1">
      <alignment vertical="center" wrapText="1"/>
    </xf>
    <xf numFmtId="0" fontId="40" fillId="0" borderId="0" xfId="0" applyFont="1"/>
    <xf numFmtId="0" fontId="41" fillId="25" borderId="12" xfId="47" applyFont="1" applyFill="1" applyBorder="1" applyAlignment="1">
      <alignment horizontal="left" vertical="center" wrapText="1"/>
    </xf>
    <xf numFmtId="0" fontId="41" fillId="25" borderId="13" xfId="47" applyFont="1" applyFill="1" applyBorder="1" applyAlignment="1">
      <alignment horizontal="left" vertical="center" wrapText="1"/>
    </xf>
    <xf numFmtId="0" fontId="42" fillId="25" borderId="14" xfId="0" applyFont="1" applyFill="1" applyBorder="1" applyAlignment="1">
      <alignment horizontal="center" vertical="center"/>
    </xf>
    <xf numFmtId="0" fontId="41" fillId="25" borderId="15" xfId="47" applyFont="1" applyFill="1" applyBorder="1" applyAlignment="1">
      <alignment horizontal="left" vertical="center" wrapText="1"/>
    </xf>
    <xf numFmtId="0" fontId="41" fillId="25" borderId="16" xfId="47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39" fillId="0" borderId="18" xfId="52" applyFont="1" applyFill="1" applyBorder="1" applyAlignment="1">
      <alignment vertical="center" wrapText="1"/>
    </xf>
    <xf numFmtId="0" fontId="39" fillId="0" borderId="19" xfId="52" applyFont="1" applyFill="1" applyBorder="1" applyAlignment="1">
      <alignment vertical="center" wrapText="1"/>
    </xf>
    <xf numFmtId="0" fontId="39" fillId="0" borderId="17" xfId="0" applyFont="1" applyBorder="1"/>
    <xf numFmtId="0" fontId="42" fillId="0" borderId="0" xfId="0" applyFont="1" applyFill="1" applyBorder="1" applyAlignment="1">
      <alignment horizontal="center" vertical="center" wrapText="1"/>
    </xf>
    <xf numFmtId="0" fontId="39" fillId="0" borderId="20" xfId="52" applyFont="1" applyFill="1" applyBorder="1" applyAlignment="1">
      <alignment vertical="center" wrapText="1"/>
    </xf>
    <xf numFmtId="0" fontId="39" fillId="0" borderId="17" xfId="52" applyFont="1" applyFill="1" applyBorder="1" applyAlignment="1">
      <alignment vertical="center" wrapText="1"/>
    </xf>
    <xf numFmtId="0" fontId="40" fillId="0" borderId="21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165" fontId="40" fillId="0" borderId="0" xfId="59" applyNumberFormat="1" applyFont="1" applyAlignment="1">
      <alignment vertical="center" wrapText="1"/>
    </xf>
    <xf numFmtId="10" fontId="40" fillId="0" borderId="0" xfId="0" applyNumberFormat="1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165" fontId="45" fillId="0" borderId="0" xfId="59" applyNumberFormat="1" applyFont="1" applyAlignment="1">
      <alignment vertical="center" wrapText="1"/>
    </xf>
    <xf numFmtId="10" fontId="45" fillId="0" borderId="0" xfId="0" applyNumberFormat="1" applyFont="1" applyAlignment="1">
      <alignment vertical="center" wrapText="1"/>
    </xf>
    <xf numFmtId="0" fontId="39" fillId="26" borderId="0" xfId="0" applyFont="1" applyFill="1" applyBorder="1" applyAlignment="1">
      <alignment vertical="center" wrapText="1"/>
    </xf>
    <xf numFmtId="3" fontId="39" fillId="26" borderId="11" xfId="37" applyNumberFormat="1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9" fillId="26" borderId="0" xfId="0" applyFont="1" applyFill="1" applyBorder="1" applyAlignment="1">
      <alignment horizontal="center" vertical="center" wrapText="1"/>
    </xf>
    <xf numFmtId="0" fontId="39" fillId="26" borderId="0" xfId="0" applyFont="1" applyFill="1" applyAlignment="1">
      <alignment vertical="center" wrapText="1"/>
    </xf>
    <xf numFmtId="0" fontId="46" fillId="26" borderId="0" xfId="0" applyFont="1" applyFill="1" applyAlignment="1">
      <alignment vertical="center" wrapText="1"/>
    </xf>
    <xf numFmtId="0" fontId="46" fillId="26" borderId="0" xfId="0" applyFont="1" applyFill="1" applyBorder="1" applyAlignment="1">
      <alignment vertical="center" wrapText="1"/>
    </xf>
    <xf numFmtId="43" fontId="40" fillId="0" borderId="0" xfId="59" applyFont="1" applyAlignment="1">
      <alignment vertical="center" wrapText="1"/>
    </xf>
    <xf numFmtId="165" fontId="46" fillId="26" borderId="0" xfId="0" applyNumberFormat="1" applyFont="1" applyFill="1" applyBorder="1" applyAlignment="1">
      <alignment vertical="center" wrapText="1"/>
    </xf>
    <xf numFmtId="0" fontId="39" fillId="27" borderId="0" xfId="0" applyFont="1" applyFill="1" applyBorder="1" applyAlignment="1">
      <alignment vertical="center" wrapText="1"/>
    </xf>
    <xf numFmtId="43" fontId="40" fillId="0" borderId="0" xfId="59" applyFont="1" applyAlignment="1">
      <alignment vertical="center"/>
    </xf>
    <xf numFmtId="43" fontId="47" fillId="0" borderId="0" xfId="59" applyFont="1" applyAlignment="1">
      <alignment horizontal="center" vertical="center" wrapText="1"/>
    </xf>
    <xf numFmtId="43" fontId="39" fillId="26" borderId="11" xfId="59" applyFont="1" applyFill="1" applyBorder="1" applyAlignment="1">
      <alignment horizontal="right" vertical="center" wrapText="1"/>
    </xf>
    <xf numFmtId="43" fontId="48" fillId="26" borderId="11" xfId="59" applyFont="1" applyFill="1" applyBorder="1" applyAlignment="1">
      <alignment horizontal="right" vertical="center" wrapText="1"/>
    </xf>
    <xf numFmtId="43" fontId="46" fillId="26" borderId="11" xfId="59" applyFont="1" applyFill="1" applyBorder="1" applyAlignment="1">
      <alignment horizontal="right" vertical="center" wrapText="1"/>
    </xf>
    <xf numFmtId="43" fontId="44" fillId="0" borderId="0" xfId="59" applyFont="1" applyAlignment="1">
      <alignment vertical="center" wrapText="1"/>
    </xf>
    <xf numFmtId="43" fontId="39" fillId="0" borderId="0" xfId="59" applyFont="1" applyFill="1" applyAlignment="1">
      <alignment vertical="center" wrapText="1"/>
    </xf>
    <xf numFmtId="43" fontId="40" fillId="0" borderId="0" xfId="59" applyFont="1" applyAlignment="1">
      <alignment horizontal="left" vertical="center" wrapText="1"/>
    </xf>
    <xf numFmtId="43" fontId="45" fillId="0" borderId="0" xfId="59" applyFont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43" fontId="43" fillId="26" borderId="11" xfId="59" applyFont="1" applyFill="1" applyBorder="1" applyAlignment="1">
      <alignment horizontal="right" vertical="center" wrapText="1"/>
    </xf>
    <xf numFmtId="0" fontId="43" fillId="26" borderId="0" xfId="0" applyFont="1" applyFill="1" applyBorder="1" applyAlignment="1">
      <alignment vertical="center" wrapText="1"/>
    </xf>
    <xf numFmtId="43" fontId="39" fillId="0" borderId="11" xfId="59" applyFont="1" applyFill="1" applyBorder="1" applyAlignment="1">
      <alignment horizontal="right" vertical="center" wrapText="1"/>
    </xf>
    <xf numFmtId="0" fontId="50" fillId="0" borderId="0" xfId="0" applyFont="1"/>
    <xf numFmtId="0" fontId="50" fillId="0" borderId="0" xfId="0" applyFont="1" applyAlignment="1">
      <alignment horizontal="justify" vertical="center"/>
    </xf>
    <xf numFmtId="4" fontId="50" fillId="0" borderId="0" xfId="0" applyNumberFormat="1" applyFont="1"/>
    <xf numFmtId="10" fontId="50" fillId="0" borderId="0" xfId="0" applyNumberFormat="1" applyFont="1"/>
    <xf numFmtId="0" fontId="50" fillId="0" borderId="0" xfId="0" applyFont="1" applyAlignment="1"/>
    <xf numFmtId="0" fontId="51" fillId="0" borderId="0" xfId="0" applyFont="1" applyAlignment="1">
      <alignment vertical="center"/>
    </xf>
    <xf numFmtId="4" fontId="50" fillId="0" borderId="0" xfId="0" applyNumberFormat="1" applyFont="1" applyAlignment="1"/>
    <xf numFmtId="10" fontId="50" fillId="0" borderId="0" xfId="0" applyNumberFormat="1" applyFont="1" applyAlignment="1"/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14" fontId="23" fillId="0" borderId="0" xfId="0" applyNumberFormat="1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23" fillId="0" borderId="0" xfId="47" applyFont="1" applyFill="1" applyBorder="1" applyAlignment="1">
      <alignment vertical="center" wrapText="1"/>
    </xf>
    <xf numFmtId="0" fontId="22" fillId="0" borderId="0" xfId="47" applyFont="1"/>
    <xf numFmtId="0" fontId="23" fillId="0" borderId="0" xfId="47" applyFont="1" applyFill="1" applyBorder="1" applyAlignment="1">
      <alignment horizontal="left" vertical="center" wrapText="1"/>
    </xf>
    <xf numFmtId="0" fontId="22" fillId="0" borderId="11" xfId="47" applyFont="1" applyBorder="1"/>
    <xf numFmtId="0" fontId="50" fillId="0" borderId="23" xfId="0" applyFont="1" applyBorder="1"/>
    <xf numFmtId="0" fontId="51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48" fillId="0" borderId="0" xfId="0" applyFont="1" applyAlignment="1">
      <alignment vertical="center"/>
    </xf>
    <xf numFmtId="43" fontId="48" fillId="0" borderId="0" xfId="59" applyFont="1" applyAlignment="1">
      <alignment vertical="center"/>
    </xf>
    <xf numFmtId="165" fontId="39" fillId="26" borderId="0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9" fillId="26" borderId="0" xfId="0" applyFont="1" applyFill="1" applyAlignment="1">
      <alignment vertical="center" wrapText="1"/>
    </xf>
    <xf numFmtId="0" fontId="49" fillId="26" borderId="0" xfId="0" applyFont="1" applyFill="1" applyBorder="1" applyAlignment="1">
      <alignment horizontal="center" vertical="center" wrapText="1"/>
    </xf>
    <xf numFmtId="0" fontId="49" fillId="26" borderId="0" xfId="0" applyFont="1" applyFill="1" applyBorder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justify" vertical="center"/>
    </xf>
    <xf numFmtId="0" fontId="54" fillId="0" borderId="0" xfId="0" applyFont="1" applyAlignment="1">
      <alignment vertical="center"/>
    </xf>
    <xf numFmtId="165" fontId="54" fillId="0" borderId="0" xfId="59" applyNumberFormat="1" applyFont="1" applyAlignment="1">
      <alignment vertical="center"/>
    </xf>
    <xf numFmtId="10" fontId="54" fillId="0" borderId="0" xfId="0" applyNumberFormat="1" applyFont="1" applyAlignment="1">
      <alignment vertical="center"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Fill="1" applyAlignment="1">
      <alignment horizontal="left" vertical="center"/>
    </xf>
    <xf numFmtId="0" fontId="58" fillId="0" borderId="0" xfId="0" applyFont="1" applyAlignment="1">
      <alignment horizontal="left" vertical="center"/>
    </xf>
    <xf numFmtId="43" fontId="54" fillId="0" borderId="0" xfId="59" applyFont="1" applyAlignment="1">
      <alignment vertical="center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center" vertical="center"/>
    </xf>
    <xf numFmtId="165" fontId="60" fillId="0" borderId="0" xfId="59" applyNumberFormat="1" applyFont="1" applyAlignment="1">
      <alignment vertical="center"/>
    </xf>
    <xf numFmtId="10" fontId="60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17" fontId="60" fillId="0" borderId="0" xfId="0" applyNumberFormat="1" applyFont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2" fontId="25" fillId="0" borderId="0" xfId="0" applyNumberFormat="1" applyFont="1" applyAlignment="1">
      <alignment vertical="center"/>
    </xf>
    <xf numFmtId="0" fontId="54" fillId="0" borderId="23" xfId="0" applyFont="1" applyBorder="1" applyAlignment="1">
      <alignment horizontal="center" vertical="center"/>
    </xf>
    <xf numFmtId="0" fontId="61" fillId="0" borderId="23" xfId="0" applyFont="1" applyFill="1" applyBorder="1" applyAlignment="1">
      <alignment horizontal="left" vertical="center"/>
    </xf>
    <xf numFmtId="0" fontId="54" fillId="0" borderId="23" xfId="0" applyFont="1" applyFill="1" applyBorder="1" applyAlignment="1">
      <alignment vertical="center"/>
    </xf>
    <xf numFmtId="0" fontId="27" fillId="24" borderId="11" xfId="46" applyFont="1" applyFill="1" applyBorder="1" applyAlignment="1">
      <alignment horizontal="center" vertical="center" wrapText="1"/>
    </xf>
    <xf numFmtId="10" fontId="27" fillId="24" borderId="11" xfId="46" applyNumberFormat="1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justify" vertical="center" wrapText="1"/>
    </xf>
    <xf numFmtId="0" fontId="29" fillId="26" borderId="11" xfId="0" applyNumberFormat="1" applyFont="1" applyFill="1" applyBorder="1" applyAlignment="1">
      <alignment horizontal="center" vertical="center" wrapText="1"/>
    </xf>
    <xf numFmtId="165" fontId="29" fillId="0" borderId="11" xfId="59" applyNumberFormat="1" applyFont="1" applyBorder="1" applyAlignment="1">
      <alignment vertical="center" wrapText="1"/>
    </xf>
    <xf numFmtId="9" fontId="60" fillId="26" borderId="11" xfId="0" applyNumberFormat="1" applyFont="1" applyFill="1" applyBorder="1" applyAlignment="1">
      <alignment horizontal="center" vertical="center" wrapText="1"/>
    </xf>
    <xf numFmtId="0" fontId="29" fillId="26" borderId="11" xfId="59" applyNumberFormat="1" applyFont="1" applyFill="1" applyBorder="1" applyAlignment="1">
      <alignment horizontal="center" vertical="center" wrapText="1"/>
    </xf>
    <xf numFmtId="166" fontId="29" fillId="26" borderId="11" xfId="0" applyNumberFormat="1" applyFont="1" applyFill="1" applyBorder="1" applyAlignment="1">
      <alignment horizontal="center" vertical="center" wrapText="1"/>
    </xf>
    <xf numFmtId="17" fontId="29" fillId="26" borderId="11" xfId="0" applyNumberFormat="1" applyFont="1" applyFill="1" applyBorder="1" applyAlignment="1">
      <alignment horizontal="center" vertical="center" wrapText="1"/>
    </xf>
    <xf numFmtId="9" fontId="29" fillId="26" borderId="11" xfId="0" applyNumberFormat="1" applyFont="1" applyFill="1" applyBorder="1" applyAlignment="1">
      <alignment horizontal="center" vertical="center" wrapText="1"/>
    </xf>
    <xf numFmtId="0" fontId="29" fillId="26" borderId="24" xfId="0" applyFont="1" applyFill="1" applyBorder="1" applyAlignment="1">
      <alignment horizontal="center" vertical="center" wrapText="1"/>
    </xf>
    <xf numFmtId="0" fontId="60" fillId="26" borderId="11" xfId="0" applyFont="1" applyFill="1" applyBorder="1" applyAlignment="1">
      <alignment horizontal="center" vertical="center" wrapText="1"/>
    </xf>
    <xf numFmtId="0" fontId="29" fillId="26" borderId="25" xfId="0" applyNumberFormat="1" applyFont="1" applyFill="1" applyBorder="1" applyAlignment="1">
      <alignment horizontal="center" vertical="center" wrapText="1"/>
    </xf>
    <xf numFmtId="17" fontId="29" fillId="26" borderId="26" xfId="0" applyNumberFormat="1" applyFont="1" applyFill="1" applyBorder="1" applyAlignment="1">
      <alignment horizontal="center" vertical="center" wrapText="1"/>
    </xf>
    <xf numFmtId="2" fontId="29" fillId="26" borderId="11" xfId="0" applyNumberFormat="1" applyFont="1" applyFill="1" applyBorder="1" applyAlignment="1">
      <alignment horizontal="center" vertical="center" wrapText="1"/>
    </xf>
    <xf numFmtId="165" fontId="60" fillId="0" borderId="11" xfId="59" applyNumberFormat="1" applyFont="1" applyBorder="1" applyAlignment="1">
      <alignment vertical="center" wrapText="1"/>
    </xf>
    <xf numFmtId="9" fontId="54" fillId="0" borderId="0" xfId="0" applyNumberFormat="1" applyFont="1" applyAlignment="1">
      <alignment horizontal="center" vertical="center" wrapText="1"/>
    </xf>
    <xf numFmtId="17" fontId="60" fillId="26" borderId="11" xfId="0" applyNumberFormat="1" applyFont="1" applyFill="1" applyBorder="1" applyAlignment="1">
      <alignment horizontal="center" vertical="center" wrapText="1"/>
    </xf>
    <xf numFmtId="17" fontId="60" fillId="26" borderId="26" xfId="0" applyNumberFormat="1" applyFont="1" applyFill="1" applyBorder="1" applyAlignment="1">
      <alignment horizontal="center" vertical="center" wrapText="1"/>
    </xf>
    <xf numFmtId="0" fontId="62" fillId="26" borderId="11" xfId="0" applyFont="1" applyFill="1" applyBorder="1" applyAlignment="1">
      <alignment horizontal="center" vertical="center" wrapText="1"/>
    </xf>
    <xf numFmtId="0" fontId="62" fillId="26" borderId="11" xfId="0" applyFont="1" applyFill="1" applyBorder="1" applyAlignment="1">
      <alignment horizontal="justify" vertical="center" wrapText="1"/>
    </xf>
    <xf numFmtId="165" fontId="62" fillId="26" borderId="11" xfId="59" applyNumberFormat="1" applyFont="1" applyFill="1" applyBorder="1" applyAlignment="1">
      <alignment vertical="center" wrapText="1"/>
    </xf>
    <xf numFmtId="9" fontId="62" fillId="26" borderId="11" xfId="0" applyNumberFormat="1" applyFont="1" applyFill="1" applyBorder="1" applyAlignment="1">
      <alignment horizontal="center" vertical="center" wrapText="1"/>
    </xf>
    <xf numFmtId="0" fontId="62" fillId="26" borderId="11" xfId="59" applyNumberFormat="1" applyFont="1" applyFill="1" applyBorder="1" applyAlignment="1">
      <alignment horizontal="center" vertical="center" wrapText="1"/>
    </xf>
    <xf numFmtId="0" fontId="62" fillId="26" borderId="24" xfId="0" applyFont="1" applyFill="1" applyBorder="1" applyAlignment="1">
      <alignment horizontal="center" vertical="center" wrapText="1"/>
    </xf>
    <xf numFmtId="17" fontId="62" fillId="26" borderId="11" xfId="0" applyNumberFormat="1" applyFont="1" applyFill="1" applyBorder="1" applyAlignment="1">
      <alignment horizontal="center" vertical="center" wrapText="1"/>
    </xf>
    <xf numFmtId="166" fontId="62" fillId="26" borderId="11" xfId="0" applyNumberFormat="1" applyFont="1" applyFill="1" applyBorder="1" applyAlignment="1">
      <alignment horizontal="center" vertical="center" wrapText="1"/>
    </xf>
    <xf numFmtId="165" fontId="60" fillId="26" borderId="11" xfId="59" applyNumberFormat="1" applyFont="1" applyFill="1" applyBorder="1" applyAlignment="1">
      <alignment vertical="center" wrapText="1"/>
    </xf>
    <xf numFmtId="166" fontId="60" fillId="26" borderId="11" xfId="0" applyNumberFormat="1" applyFont="1" applyFill="1" applyBorder="1" applyAlignment="1">
      <alignment horizontal="center" vertical="center" wrapText="1"/>
    </xf>
    <xf numFmtId="17" fontId="62" fillId="26" borderId="26" xfId="0" applyNumberFormat="1" applyFont="1" applyFill="1" applyBorder="1" applyAlignment="1">
      <alignment horizontal="center" vertical="center" wrapText="1"/>
    </xf>
    <xf numFmtId="165" fontId="29" fillId="26" borderId="11" xfId="59" applyNumberFormat="1" applyFont="1" applyFill="1" applyBorder="1" applyAlignment="1">
      <alignment vertical="center" wrapText="1"/>
    </xf>
    <xf numFmtId="0" fontId="63" fillId="26" borderId="11" xfId="0" applyFont="1" applyFill="1" applyBorder="1" applyAlignment="1">
      <alignment horizontal="justify" vertical="center" wrapText="1"/>
    </xf>
    <xf numFmtId="0" fontId="63" fillId="26" borderId="11" xfId="0" applyFont="1" applyFill="1" applyBorder="1" applyAlignment="1">
      <alignment horizontal="center" vertical="center" wrapText="1"/>
    </xf>
    <xf numFmtId="9" fontId="63" fillId="26" borderId="11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165" fontId="64" fillId="0" borderId="0" xfId="59" applyNumberFormat="1" applyFont="1" applyAlignment="1">
      <alignment vertical="center" wrapText="1"/>
    </xf>
    <xf numFmtId="165" fontId="54" fillId="0" borderId="0" xfId="59" applyNumberFormat="1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10" fontId="54" fillId="0" borderId="0" xfId="0" applyNumberFormat="1" applyFont="1" applyAlignment="1">
      <alignment vertical="center" wrapText="1"/>
    </xf>
    <xf numFmtId="0" fontId="54" fillId="26" borderId="11" xfId="0" applyFont="1" applyFill="1" applyBorder="1" applyAlignment="1">
      <alignment horizontal="center" vertical="center" wrapText="1"/>
    </xf>
    <xf numFmtId="9" fontId="54" fillId="26" borderId="11" xfId="0" applyNumberFormat="1" applyFont="1" applyFill="1" applyBorder="1" applyAlignment="1">
      <alignment horizontal="center" vertical="center" wrapText="1"/>
    </xf>
    <xf numFmtId="0" fontId="54" fillId="26" borderId="11" xfId="59" applyNumberFormat="1" applyFont="1" applyFill="1" applyBorder="1" applyAlignment="1">
      <alignment horizontal="center" vertical="center" wrapText="1"/>
    </xf>
    <xf numFmtId="17" fontId="54" fillId="26" borderId="11" xfId="0" applyNumberFormat="1" applyFont="1" applyFill="1" applyBorder="1" applyAlignment="1">
      <alignment horizontal="center" vertical="center" wrapText="1"/>
    </xf>
    <xf numFmtId="0" fontId="62" fillId="26" borderId="11" xfId="0" applyNumberFormat="1" applyFont="1" applyFill="1" applyBorder="1" applyAlignment="1">
      <alignment horizontal="center" vertical="center" wrapText="1"/>
    </xf>
    <xf numFmtId="165" fontId="62" fillId="0" borderId="11" xfId="59" applyNumberFormat="1" applyFont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29" fillId="0" borderId="0" xfId="46" applyFont="1" applyFill="1" applyBorder="1" applyAlignment="1">
      <alignment vertical="center" wrapText="1"/>
    </xf>
    <xf numFmtId="165" fontId="30" fillId="0" borderId="0" xfId="59" applyNumberFormat="1" applyFont="1" applyAlignment="1">
      <alignment horizontal="right" vertical="center" wrapText="1"/>
    </xf>
    <xf numFmtId="165" fontId="65" fillId="0" borderId="0" xfId="59" applyNumberFormat="1" applyFont="1" applyFill="1" applyBorder="1" applyAlignment="1">
      <alignment horizontal="center" vertical="center" wrapText="1"/>
    </xf>
    <xf numFmtId="0" fontId="29" fillId="0" borderId="0" xfId="46" applyFont="1" applyFill="1" applyBorder="1" applyAlignment="1">
      <alignment horizontal="center" vertical="center" wrapText="1"/>
    </xf>
    <xf numFmtId="10" fontId="29" fillId="0" borderId="0" xfId="46" applyNumberFormat="1" applyFont="1" applyFill="1" applyBorder="1" applyAlignment="1">
      <alignment vertical="center" wrapText="1"/>
    </xf>
    <xf numFmtId="17" fontId="66" fillId="26" borderId="11" xfId="0" applyNumberFormat="1" applyFont="1" applyFill="1" applyBorder="1" applyAlignment="1">
      <alignment horizontal="center" vertical="center" wrapText="1"/>
    </xf>
    <xf numFmtId="0" fontId="66" fillId="26" borderId="11" xfId="59" applyNumberFormat="1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vertical="center" wrapText="1"/>
    </xf>
    <xf numFmtId="0" fontId="29" fillId="26" borderId="11" xfId="0" applyFont="1" applyFill="1" applyBorder="1" applyAlignment="1">
      <alignment horizontal="left" vertical="center" wrapText="1"/>
    </xf>
    <xf numFmtId="9" fontId="29" fillId="26" borderId="11" xfId="48" applyNumberFormat="1" applyFont="1" applyFill="1" applyBorder="1" applyAlignment="1" applyProtection="1">
      <alignment horizontal="center" vertical="center" wrapText="1"/>
      <protection locked="0"/>
    </xf>
    <xf numFmtId="9" fontId="29" fillId="26" borderId="11" xfId="48" applyNumberFormat="1" applyFont="1" applyFill="1" applyBorder="1" applyAlignment="1" applyProtection="1">
      <alignment vertical="center" wrapText="1"/>
      <protection locked="0"/>
    </xf>
    <xf numFmtId="49" fontId="29" fillId="26" borderId="11" xfId="48" applyNumberFormat="1" applyFont="1" applyFill="1" applyBorder="1" applyAlignment="1" applyProtection="1">
      <alignment horizontal="center" vertical="center" wrapText="1"/>
      <protection locked="0"/>
    </xf>
    <xf numFmtId="9" fontId="60" fillId="26" borderId="11" xfId="48" applyNumberFormat="1" applyFont="1" applyFill="1" applyBorder="1" applyAlignment="1" applyProtection="1">
      <alignment horizontal="center" vertical="center" wrapText="1"/>
      <protection locked="0"/>
    </xf>
    <xf numFmtId="17" fontId="29" fillId="26" borderId="11" xfId="42" applyNumberFormat="1" applyFont="1" applyFill="1" applyBorder="1" applyAlignment="1">
      <alignment horizontal="center" vertical="center" wrapText="1"/>
    </xf>
    <xf numFmtId="9" fontId="66" fillId="26" borderId="11" xfId="48" applyNumberFormat="1" applyFont="1" applyFill="1" applyBorder="1" applyAlignment="1" applyProtection="1">
      <alignment horizontal="center" vertical="center" wrapText="1"/>
      <protection locked="0"/>
    </xf>
    <xf numFmtId="0" fontId="66" fillId="26" borderId="11" xfId="0" applyFont="1" applyFill="1" applyBorder="1" applyAlignment="1">
      <alignment horizontal="center" vertical="center" wrapText="1"/>
    </xf>
    <xf numFmtId="166" fontId="29" fillId="26" borderId="11" xfId="48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vertical="center" wrapText="1"/>
    </xf>
    <xf numFmtId="0" fontId="65" fillId="0" borderId="0" xfId="37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Border="1" applyAlignment="1">
      <alignment horizontal="left" vertical="center" wrapText="1"/>
    </xf>
    <xf numFmtId="3" fontId="65" fillId="0" borderId="0" xfId="37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Border="1" applyAlignment="1">
      <alignment horizontal="center" vertical="center" wrapText="1"/>
    </xf>
    <xf numFmtId="9" fontId="65" fillId="0" borderId="0" xfId="58" applyFont="1" applyFill="1" applyBorder="1" applyAlignment="1">
      <alignment horizontal="center" vertical="center" wrapText="1"/>
    </xf>
    <xf numFmtId="0" fontId="65" fillId="0" borderId="0" xfId="46" applyFont="1" applyFill="1" applyBorder="1" applyAlignment="1">
      <alignment horizontal="center" vertical="center" wrapText="1"/>
    </xf>
    <xf numFmtId="17" fontId="65" fillId="0" borderId="0" xfId="0" applyNumberFormat="1" applyFont="1" applyFill="1" applyBorder="1" applyAlignment="1">
      <alignment horizontal="center" vertical="center" wrapText="1"/>
    </xf>
    <xf numFmtId="14" fontId="65" fillId="0" borderId="0" xfId="48" applyNumberFormat="1" applyFont="1" applyFill="1" applyBorder="1" applyAlignment="1" applyProtection="1">
      <alignment horizontal="center" vertical="center" wrapText="1"/>
    </xf>
    <xf numFmtId="4" fontId="27" fillId="24" borderId="11" xfId="46" applyNumberFormat="1" applyFont="1" applyFill="1" applyBorder="1" applyAlignment="1">
      <alignment horizontal="center" vertical="center" wrapText="1"/>
    </xf>
    <xf numFmtId="0" fontId="62" fillId="26" borderId="11" xfId="0" applyFont="1" applyFill="1" applyBorder="1" applyAlignment="1">
      <alignment horizontal="left" vertical="center" wrapText="1"/>
    </xf>
    <xf numFmtId="9" fontId="62" fillId="26" borderId="11" xfId="48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>
      <alignment horizontal="center" vertical="center" wrapText="1"/>
    </xf>
    <xf numFmtId="165" fontId="64" fillId="0" borderId="0" xfId="59" applyNumberFormat="1" applyFont="1" applyFill="1" applyBorder="1" applyAlignment="1">
      <alignment vertical="center" wrapText="1"/>
    </xf>
    <xf numFmtId="165" fontId="67" fillId="0" borderId="0" xfId="59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justify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9" fontId="68" fillId="0" borderId="0" xfId="0" applyNumberFormat="1" applyFont="1" applyFill="1" applyBorder="1" applyAlignment="1">
      <alignment horizontal="center" vertical="center" wrapText="1"/>
    </xf>
    <xf numFmtId="17" fontId="68" fillId="0" borderId="0" xfId="0" applyNumberFormat="1" applyFont="1" applyFill="1" applyBorder="1" applyAlignment="1">
      <alignment horizontal="center" vertical="center" wrapText="1"/>
    </xf>
    <xf numFmtId="0" fontId="29" fillId="0" borderId="11" xfId="52" applyFont="1" applyFill="1" applyBorder="1" applyAlignment="1">
      <alignment vertical="center" wrapText="1"/>
    </xf>
    <xf numFmtId="10" fontId="54" fillId="0" borderId="0" xfId="57" applyNumberFormat="1" applyFont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43" fontId="54" fillId="0" borderId="0" xfId="0" applyNumberFormat="1" applyFont="1" applyAlignment="1">
      <alignment vertical="center" wrapText="1"/>
    </xf>
    <xf numFmtId="43" fontId="54" fillId="0" borderId="0" xfId="59" applyFont="1" applyAlignment="1">
      <alignment vertical="center" wrapText="1"/>
    </xf>
    <xf numFmtId="4" fontId="69" fillId="0" borderId="0" xfId="0" applyNumberFormat="1" applyFont="1" applyAlignment="1">
      <alignment vertical="center" wrapText="1"/>
    </xf>
    <xf numFmtId="0" fontId="64" fillId="0" borderId="0" xfId="0" applyFont="1" applyFill="1" applyBorder="1" applyAlignment="1">
      <alignment horizontal="left" vertical="center" wrapText="1"/>
    </xf>
    <xf numFmtId="43" fontId="64" fillId="0" borderId="0" xfId="59" applyFont="1" applyFill="1" applyBorder="1" applyAlignment="1">
      <alignment horizontal="center" vertical="center" wrapText="1"/>
    </xf>
    <xf numFmtId="43" fontId="54" fillId="0" borderId="0" xfId="59" applyFont="1" applyFill="1" applyBorder="1" applyAlignment="1">
      <alignment horizontal="left" vertical="center" wrapText="1"/>
    </xf>
    <xf numFmtId="43" fontId="64" fillId="0" borderId="0" xfId="59" applyFont="1" applyFill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64" fillId="0" borderId="0" xfId="0" applyFont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 wrapText="1"/>
    </xf>
    <xf numFmtId="10" fontId="64" fillId="0" borderId="0" xfId="0" applyNumberFormat="1" applyFont="1" applyFill="1" applyBorder="1" applyAlignment="1">
      <alignment vertical="center" wrapText="1"/>
    </xf>
    <xf numFmtId="10" fontId="64" fillId="0" borderId="0" xfId="0" applyNumberFormat="1" applyFont="1" applyAlignment="1">
      <alignment vertical="center" wrapText="1"/>
    </xf>
    <xf numFmtId="17" fontId="63" fillId="26" borderId="11" xfId="0" applyNumberFormat="1" applyFont="1" applyFill="1" applyBorder="1" applyAlignment="1">
      <alignment horizontal="justify" vertical="center" wrapText="1"/>
    </xf>
    <xf numFmtId="0" fontId="74" fillId="26" borderId="0" xfId="0" applyFont="1" applyFill="1" applyBorder="1" applyAlignment="1">
      <alignment vertical="center" wrapText="1"/>
    </xf>
    <xf numFmtId="165" fontId="27" fillId="24" borderId="11" xfId="59" applyNumberFormat="1" applyFont="1" applyFill="1" applyBorder="1" applyAlignment="1">
      <alignment vertical="center" wrapText="1"/>
    </xf>
    <xf numFmtId="165" fontId="30" fillId="0" borderId="0" xfId="59" applyNumberFormat="1" applyFont="1" applyAlignment="1">
      <alignment vertical="center" wrapText="1"/>
    </xf>
    <xf numFmtId="0" fontId="63" fillId="26" borderId="11" xfId="0" applyFont="1" applyFill="1" applyBorder="1" applyAlignment="1">
      <alignment vertical="center" wrapText="1"/>
    </xf>
    <xf numFmtId="165" fontId="30" fillId="0" borderId="0" xfId="59" applyNumberFormat="1" applyFont="1" applyFill="1" applyBorder="1" applyAlignment="1">
      <alignment vertical="center" wrapText="1"/>
    </xf>
    <xf numFmtId="44" fontId="29" fillId="0" borderId="0" xfId="0" applyNumberFormat="1" applyFont="1" applyFill="1" applyBorder="1" applyAlignment="1">
      <alignment vertical="center" wrapText="1"/>
    </xf>
    <xf numFmtId="9" fontId="29" fillId="26" borderId="11" xfId="48" applyNumberFormat="1" applyFont="1" applyFill="1" applyBorder="1" applyAlignment="1" applyProtection="1">
      <alignment horizontal="center" vertical="center" wrapText="1"/>
      <protection locked="0"/>
    </xf>
    <xf numFmtId="0" fontId="27" fillId="24" borderId="11" xfId="46" applyFont="1" applyFill="1" applyBorder="1" applyAlignment="1">
      <alignment horizontal="center" vertical="center" wrapText="1"/>
    </xf>
    <xf numFmtId="0" fontId="27" fillId="24" borderId="11" xfId="46" applyFont="1" applyFill="1" applyBorder="1" applyAlignment="1">
      <alignment horizontal="center" vertical="center" wrapText="1"/>
    </xf>
    <xf numFmtId="167" fontId="30" fillId="0" borderId="0" xfId="59" applyNumberFormat="1" applyFont="1" applyFill="1" applyBorder="1" applyAlignment="1">
      <alignment vertical="center" wrapText="1"/>
    </xf>
    <xf numFmtId="9" fontId="29" fillId="26" borderId="11" xfId="48" applyNumberFormat="1" applyFont="1" applyFill="1" applyBorder="1" applyAlignment="1" applyProtection="1">
      <alignment horizontal="center" vertical="center" wrapText="1"/>
      <protection locked="0"/>
    </xf>
    <xf numFmtId="17" fontId="63" fillId="26" borderId="11" xfId="0" applyNumberFormat="1" applyFont="1" applyFill="1" applyBorder="1" applyAlignment="1">
      <alignment horizontal="center" vertical="center" wrapText="1"/>
    </xf>
    <xf numFmtId="165" fontId="63" fillId="26" borderId="11" xfId="59" applyNumberFormat="1" applyFont="1" applyFill="1" applyBorder="1" applyAlignment="1">
      <alignment vertical="center" wrapText="1"/>
    </xf>
    <xf numFmtId="0" fontId="63" fillId="26" borderId="11" xfId="59" applyNumberFormat="1" applyFont="1" applyFill="1" applyBorder="1" applyAlignment="1">
      <alignment horizontal="center" vertical="center" wrapText="1"/>
    </xf>
    <xf numFmtId="166" fontId="63" fillId="26" borderId="11" xfId="48" applyNumberFormat="1" applyFont="1" applyFill="1" applyBorder="1" applyAlignment="1" applyProtection="1">
      <alignment horizontal="center" vertical="center" wrapText="1"/>
      <protection locked="0"/>
    </xf>
    <xf numFmtId="4" fontId="30" fillId="0" borderId="0" xfId="59" applyNumberFormat="1" applyFont="1" applyFill="1" applyBorder="1" applyAlignment="1">
      <alignment vertical="center" wrapText="1"/>
    </xf>
    <xf numFmtId="39" fontId="30" fillId="0" borderId="0" xfId="59" applyNumberFormat="1" applyFont="1" applyAlignment="1">
      <alignment vertical="center" wrapText="1"/>
    </xf>
    <xf numFmtId="167" fontId="30" fillId="0" borderId="0" xfId="59" applyNumberFormat="1" applyFont="1" applyAlignment="1">
      <alignment vertical="center" wrapText="1"/>
    </xf>
    <xf numFmtId="167" fontId="64" fillId="0" borderId="0" xfId="59" applyNumberFormat="1" applyFont="1" applyAlignment="1">
      <alignment vertical="center" wrapText="1"/>
    </xf>
    <xf numFmtId="0" fontId="30" fillId="26" borderId="0" xfId="46" applyFont="1" applyFill="1" applyBorder="1" applyAlignment="1">
      <alignment horizontal="center" vertical="center" wrapText="1"/>
    </xf>
    <xf numFmtId="167" fontId="64" fillId="26" borderId="0" xfId="59" applyNumberFormat="1" applyFont="1" applyFill="1" applyBorder="1" applyAlignment="1">
      <alignment vertical="center" wrapText="1"/>
    </xf>
    <xf numFmtId="168" fontId="64" fillId="26" borderId="0" xfId="59" applyNumberFormat="1" applyFont="1" applyFill="1" applyBorder="1" applyAlignment="1">
      <alignment vertical="center" wrapText="1"/>
    </xf>
    <xf numFmtId="43" fontId="60" fillId="0" borderId="11" xfId="59" applyFont="1" applyBorder="1" applyAlignment="1">
      <alignment vertical="center" wrapText="1"/>
    </xf>
    <xf numFmtId="43" fontId="40" fillId="0" borderId="0" xfId="59" applyFont="1" applyFill="1" applyBorder="1" applyAlignment="1">
      <alignment vertical="center" wrapText="1"/>
    </xf>
    <xf numFmtId="0" fontId="27" fillId="24" borderId="11" xfId="46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42" fillId="28" borderId="27" xfId="0" applyFont="1" applyFill="1" applyBorder="1" applyAlignment="1">
      <alignment horizontal="center" vertical="center" wrapText="1"/>
    </xf>
    <xf numFmtId="0" fontId="70" fillId="28" borderId="0" xfId="0" applyFont="1" applyFill="1" applyAlignment="1">
      <alignment horizontal="left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2" fillId="25" borderId="12" xfId="0" applyFont="1" applyFill="1" applyBorder="1" applyAlignment="1">
      <alignment horizontal="center" vertical="center"/>
    </xf>
    <xf numFmtId="0" fontId="42" fillId="25" borderId="15" xfId="0" applyFont="1" applyFill="1" applyBorder="1" applyAlignment="1">
      <alignment horizontal="center" vertical="center"/>
    </xf>
    <xf numFmtId="0" fontId="42" fillId="25" borderId="30" xfId="0" applyFont="1" applyFill="1" applyBorder="1" applyAlignment="1">
      <alignment horizontal="center" vertical="center"/>
    </xf>
    <xf numFmtId="0" fontId="42" fillId="25" borderId="12" xfId="0" applyFont="1" applyFill="1" applyBorder="1" applyAlignment="1">
      <alignment horizontal="left" vertical="center" wrapText="1"/>
    </xf>
    <xf numFmtId="0" fontId="42" fillId="25" borderId="15" xfId="0" applyFont="1" applyFill="1" applyBorder="1" applyAlignment="1">
      <alignment horizontal="left" vertical="center" wrapText="1"/>
    </xf>
    <xf numFmtId="0" fontId="42" fillId="25" borderId="30" xfId="0" applyFont="1" applyFill="1" applyBorder="1" applyAlignment="1">
      <alignment horizontal="left" vertical="center" wrapText="1"/>
    </xf>
    <xf numFmtId="0" fontId="42" fillId="25" borderId="28" xfId="0" applyFont="1" applyFill="1" applyBorder="1" applyAlignment="1">
      <alignment horizontal="center" vertical="center"/>
    </xf>
    <xf numFmtId="0" fontId="42" fillId="25" borderId="29" xfId="0" applyFont="1" applyFill="1" applyBorder="1" applyAlignment="1">
      <alignment horizontal="center" vertical="center"/>
    </xf>
    <xf numFmtId="0" fontId="42" fillId="25" borderId="20" xfId="0" applyFont="1" applyFill="1" applyBorder="1" applyAlignment="1">
      <alignment horizontal="center" vertical="center"/>
    </xf>
    <xf numFmtId="0" fontId="71" fillId="0" borderId="29" xfId="52" applyFont="1" applyFill="1" applyBorder="1" applyAlignment="1">
      <alignment horizontal="center" vertical="center" wrapText="1"/>
    </xf>
    <xf numFmtId="0" fontId="71" fillId="0" borderId="20" xfId="52" applyFont="1" applyFill="1" applyBorder="1" applyAlignment="1">
      <alignment horizontal="center" vertical="center" wrapText="1"/>
    </xf>
    <xf numFmtId="0" fontId="73" fillId="30" borderId="11" xfId="0" applyFont="1" applyFill="1" applyBorder="1" applyAlignment="1">
      <alignment horizontal="center" vertical="center" wrapText="1"/>
    </xf>
    <xf numFmtId="0" fontId="26" fillId="24" borderId="11" xfId="46" applyFont="1" applyFill="1" applyBorder="1" applyAlignment="1">
      <alignment horizontal="left" vertical="center" wrapText="1"/>
    </xf>
    <xf numFmtId="0" fontId="27" fillId="24" borderId="11" xfId="46" applyFont="1" applyFill="1" applyBorder="1" applyAlignment="1">
      <alignment horizontal="center" vertical="center" wrapText="1"/>
    </xf>
    <xf numFmtId="0" fontId="27" fillId="24" borderId="24" xfId="46" applyFont="1" applyFill="1" applyBorder="1" applyAlignment="1">
      <alignment horizontal="center" vertical="center" wrapText="1"/>
    </xf>
    <xf numFmtId="0" fontId="27" fillId="24" borderId="26" xfId="46" applyFont="1" applyFill="1" applyBorder="1" applyAlignment="1">
      <alignment horizontal="center" vertical="center" wrapText="1"/>
    </xf>
    <xf numFmtId="0" fontId="72" fillId="30" borderId="28" xfId="0" applyFont="1" applyFill="1" applyBorder="1" applyAlignment="1">
      <alignment horizontal="center" vertical="center"/>
    </xf>
    <xf numFmtId="0" fontId="72" fillId="30" borderId="29" xfId="0" applyFont="1" applyFill="1" applyBorder="1" applyAlignment="1">
      <alignment horizontal="center" vertical="center"/>
    </xf>
    <xf numFmtId="0" fontId="72" fillId="30" borderId="20" xfId="0" applyFont="1" applyFill="1" applyBorder="1" applyAlignment="1">
      <alignment horizontal="center" vertical="center"/>
    </xf>
    <xf numFmtId="0" fontId="27" fillId="24" borderId="31" xfId="46" applyFont="1" applyFill="1" applyBorder="1" applyAlignment="1">
      <alignment horizontal="center" vertical="center" wrapText="1"/>
    </xf>
    <xf numFmtId="0" fontId="27" fillId="24" borderId="28" xfId="46" applyFont="1" applyFill="1" applyBorder="1" applyAlignment="1">
      <alignment horizontal="center" vertical="center" wrapText="1"/>
    </xf>
    <xf numFmtId="0" fontId="27" fillId="24" borderId="20" xfId="46" applyFont="1" applyFill="1" applyBorder="1" applyAlignment="1">
      <alignment horizontal="center" vertical="center" wrapText="1"/>
    </xf>
    <xf numFmtId="0" fontId="26" fillId="24" borderId="24" xfId="46" applyFont="1" applyFill="1" applyBorder="1" applyAlignment="1">
      <alignment horizontal="left" vertical="center" wrapText="1"/>
    </xf>
    <xf numFmtId="0" fontId="26" fillId="24" borderId="31" xfId="46" applyFont="1" applyFill="1" applyBorder="1" applyAlignment="1">
      <alignment horizontal="left" vertical="center" wrapText="1"/>
    </xf>
    <xf numFmtId="0" fontId="26" fillId="24" borderId="26" xfId="46" applyFont="1" applyFill="1" applyBorder="1" applyAlignment="1">
      <alignment horizontal="left" vertical="center" wrapText="1"/>
    </xf>
    <xf numFmtId="0" fontId="72" fillId="24" borderId="11" xfId="46" applyFont="1" applyFill="1" applyBorder="1" applyAlignment="1">
      <alignment horizontal="center" vertical="center" wrapText="1"/>
    </xf>
    <xf numFmtId="0" fontId="29" fillId="0" borderId="11" xfId="52" applyFont="1" applyFill="1" applyBorder="1" applyAlignment="1">
      <alignment horizontal="left" vertical="center" wrapText="1"/>
    </xf>
    <xf numFmtId="9" fontId="29" fillId="26" borderId="11" xfId="48" applyNumberFormat="1" applyFont="1" applyFill="1" applyBorder="1" applyAlignment="1" applyProtection="1">
      <alignment horizontal="center" vertical="center" wrapText="1"/>
      <protection locked="0"/>
    </xf>
    <xf numFmtId="17" fontId="60" fillId="26" borderId="24" xfId="0" applyNumberFormat="1" applyFont="1" applyFill="1" applyBorder="1" applyAlignment="1">
      <alignment horizontal="center" vertical="center" wrapText="1"/>
    </xf>
    <xf numFmtId="17" fontId="60" fillId="26" borderId="26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64" fillId="0" borderId="0" xfId="0" applyFont="1" applyAlignment="1">
      <alignment horizontal="right" vertical="center" wrapText="1"/>
    </xf>
    <xf numFmtId="17" fontId="29" fillId="26" borderId="24" xfId="0" applyNumberFormat="1" applyFont="1" applyFill="1" applyBorder="1" applyAlignment="1">
      <alignment horizontal="center" vertical="center" wrapText="1"/>
    </xf>
    <xf numFmtId="17" fontId="29" fillId="26" borderId="26" xfId="0" applyNumberFormat="1" applyFont="1" applyFill="1" applyBorder="1" applyAlignment="1">
      <alignment horizontal="center" vertical="center" wrapText="1"/>
    </xf>
    <xf numFmtId="17" fontId="62" fillId="26" borderId="24" xfId="0" applyNumberFormat="1" applyFont="1" applyFill="1" applyBorder="1" applyAlignment="1">
      <alignment horizontal="center" vertical="center" wrapText="1"/>
    </xf>
    <xf numFmtId="17" fontId="62" fillId="26" borderId="26" xfId="0" applyNumberFormat="1" applyFont="1" applyFill="1" applyBorder="1" applyAlignment="1">
      <alignment horizontal="center" vertical="center" wrapText="1"/>
    </xf>
    <xf numFmtId="0" fontId="29" fillId="26" borderId="24" xfId="0" applyFont="1" applyFill="1" applyBorder="1" applyAlignment="1">
      <alignment horizontal="center" vertical="center" wrapText="1"/>
    </xf>
    <xf numFmtId="0" fontId="29" fillId="26" borderId="26" xfId="0" applyFont="1" applyFill="1" applyBorder="1" applyAlignment="1">
      <alignment horizontal="center" vertical="center" wrapText="1"/>
    </xf>
    <xf numFmtId="9" fontId="29" fillId="26" borderId="24" xfId="48" applyNumberFormat="1" applyFont="1" applyFill="1" applyBorder="1" applyAlignment="1" applyProtection="1">
      <alignment horizontal="center" vertical="center" wrapText="1"/>
      <protection locked="0"/>
    </xf>
    <xf numFmtId="9" fontId="29" fillId="26" borderId="26" xfId="48" applyNumberFormat="1" applyFont="1" applyFill="1" applyBorder="1" applyAlignment="1" applyProtection="1">
      <alignment horizontal="center" vertical="center" wrapText="1"/>
      <protection locked="0"/>
    </xf>
    <xf numFmtId="0" fontId="63" fillId="26" borderId="24" xfId="0" applyFont="1" applyFill="1" applyBorder="1" applyAlignment="1">
      <alignment horizontal="center" vertical="center" wrapText="1"/>
    </xf>
    <xf numFmtId="0" fontId="63" fillId="26" borderId="26" xfId="0" applyFont="1" applyFill="1" applyBorder="1" applyAlignment="1">
      <alignment horizontal="center" vertical="center" wrapText="1"/>
    </xf>
    <xf numFmtId="0" fontId="72" fillId="29" borderId="28" xfId="0" applyFont="1" applyFill="1" applyBorder="1" applyAlignment="1">
      <alignment horizontal="center" vertical="center" wrapText="1"/>
    </xf>
    <xf numFmtId="0" fontId="72" fillId="29" borderId="29" xfId="0" applyFont="1" applyFill="1" applyBorder="1" applyAlignment="1">
      <alignment horizontal="center" vertical="center" wrapText="1"/>
    </xf>
    <xf numFmtId="0" fontId="72" fillId="29" borderId="20" xfId="0" applyFont="1" applyFill="1" applyBorder="1" applyAlignment="1">
      <alignment horizontal="center" vertical="center" wrapText="1"/>
    </xf>
    <xf numFmtId="0" fontId="72" fillId="29" borderId="24" xfId="0" applyFont="1" applyFill="1" applyBorder="1" applyAlignment="1">
      <alignment horizontal="center" vertical="center" wrapText="1"/>
    </xf>
    <xf numFmtId="0" fontId="72" fillId="29" borderId="31" xfId="0" applyFont="1" applyFill="1" applyBorder="1" applyAlignment="1">
      <alignment horizontal="center" vertical="center" wrapText="1"/>
    </xf>
    <xf numFmtId="0" fontId="72" fillId="29" borderId="26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72" fillId="29" borderId="11" xfId="0" applyFont="1" applyFill="1" applyBorder="1" applyAlignment="1">
      <alignment horizontal="center" vertical="center" wrapText="1"/>
    </xf>
    <xf numFmtId="0" fontId="29" fillId="0" borderId="11" xfId="52" applyFont="1" applyFill="1" applyBorder="1" applyAlignment="1">
      <alignment horizontal="center" vertical="center" wrapText="1"/>
    </xf>
  </cellXfs>
  <cellStyles count="6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cel Built-in Normal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Moeda 2" xfId="37"/>
    <cellStyle name="Neutral 2" xfId="38"/>
    <cellStyle name="Normal" xfId="0" builtinId="0"/>
    <cellStyle name="Normal 12" xfId="39"/>
    <cellStyle name="Normal 13" xfId="40"/>
    <cellStyle name="Normal 14" xfId="41"/>
    <cellStyle name="Normal 16" xfId="42"/>
    <cellStyle name="Normal 17" xfId="43"/>
    <cellStyle name="Normal 18" xfId="44"/>
    <cellStyle name="Normal 19" xfId="45"/>
    <cellStyle name="Normal 2" xfId="46"/>
    <cellStyle name="Normal 2 2" xfId="47"/>
    <cellStyle name="Normal 2 2 2" xfId="48"/>
    <cellStyle name="Normal 20" xfId="49"/>
    <cellStyle name="Normal 21" xfId="50"/>
    <cellStyle name="Normal 23" xfId="51"/>
    <cellStyle name="Normal 3" xfId="52"/>
    <cellStyle name="Normal 9" xfId="53"/>
    <cellStyle name="Note 2" xfId="54"/>
    <cellStyle name="Note 2 2" xfId="55"/>
    <cellStyle name="Output 2" xfId="56"/>
    <cellStyle name="Porcentagem" xfId="57" builtinId="5"/>
    <cellStyle name="Porcentagem 2" xfId="58"/>
    <cellStyle name="Title 2" xfId="60"/>
    <cellStyle name="Total 2" xfId="61"/>
    <cellStyle name="Vírgula" xfId="59" builtinId="3"/>
    <cellStyle name="Vírgula 2" xfId="62"/>
    <cellStyle name="Vírgula 2 2" xfId="63"/>
    <cellStyle name="Warning Text 2" xfId="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-IN&#205;CI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238125</xdr:colOff>
      <xdr:row>1</xdr:row>
      <xdr:rowOff>66675</xdr:rowOff>
    </xdr:from>
    <xdr:to>
      <xdr:col>11</xdr:col>
      <xdr:colOff>190500</xdr:colOff>
      <xdr:row>3</xdr:row>
      <xdr:rowOff>123825</xdr:rowOff>
    </xdr:to>
    <xdr:pic>
      <xdr:nvPicPr>
        <xdr:cNvPr id="8317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412575" y="266700"/>
          <a:ext cx="800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topLeftCell="A37" zoomScale="85" zoomScaleNormal="85" workbookViewId="0">
      <selection activeCell="C57" sqref="C57"/>
    </sheetView>
  </sheetViews>
  <sheetFormatPr defaultRowHeight="15" x14ac:dyDescent="0.25"/>
  <cols>
    <col min="1" max="1" width="20.85546875" bestFit="1" customWidth="1"/>
    <col min="2" max="2" width="68.85546875" customWidth="1"/>
    <col min="3" max="3" width="72" customWidth="1"/>
    <col min="5" max="5" width="14.140625" customWidth="1"/>
    <col min="6" max="6" width="18" customWidth="1"/>
    <col min="7" max="7" width="78.5703125" customWidth="1"/>
  </cols>
  <sheetData>
    <row r="1" spans="1:3" s="1" customFormat="1" ht="15" customHeight="1" x14ac:dyDescent="0.25">
      <c r="A1" s="3"/>
      <c r="B1" s="3"/>
      <c r="C1" s="3"/>
    </row>
    <row r="2" spans="1:3" s="1" customFormat="1" ht="15" customHeight="1" x14ac:dyDescent="0.25">
      <c r="A2" s="3"/>
      <c r="B2" s="3"/>
      <c r="C2" s="3"/>
    </row>
    <row r="3" spans="1:3" s="1" customFormat="1" ht="15" customHeight="1" x14ac:dyDescent="0.25">
      <c r="A3" s="3"/>
      <c r="B3" s="3"/>
      <c r="C3" s="3"/>
    </row>
    <row r="4" spans="1:3" s="1" customFormat="1" ht="67.5" customHeight="1" x14ac:dyDescent="0.25">
      <c r="A4" s="262" t="s">
        <v>63</v>
      </c>
      <c r="B4" s="262"/>
      <c r="C4" s="262"/>
    </row>
    <row r="5" spans="1:3" s="1" customFormat="1" x14ac:dyDescent="0.25">
      <c r="A5" s="3"/>
      <c r="B5" s="3"/>
      <c r="C5" s="3"/>
    </row>
    <row r="6" spans="1:3" s="1" customFormat="1" ht="15.75" thickBot="1" x14ac:dyDescent="0.3">
      <c r="A6" s="3"/>
      <c r="B6" s="3"/>
      <c r="C6" s="3"/>
    </row>
    <row r="7" spans="1:3" ht="16.5" thickBot="1" x14ac:dyDescent="0.3">
      <c r="A7" s="6"/>
      <c r="B7" s="15" t="s">
        <v>59</v>
      </c>
      <c r="C7" s="6"/>
    </row>
    <row r="8" spans="1:3" ht="63" x14ac:dyDescent="0.25">
      <c r="A8" s="13" t="s">
        <v>58</v>
      </c>
      <c r="B8" s="26" t="s">
        <v>84</v>
      </c>
      <c r="C8" s="6"/>
    </row>
    <row r="9" spans="1:3" ht="47.25" x14ac:dyDescent="0.25">
      <c r="A9" s="14" t="s">
        <v>60</v>
      </c>
      <c r="B9" s="27" t="s">
        <v>85</v>
      </c>
      <c r="C9" s="6"/>
    </row>
    <row r="10" spans="1:3" s="1" customFormat="1" x14ac:dyDescent="0.25">
      <c r="A10" s="5"/>
      <c r="B10" s="7"/>
      <c r="C10" s="6"/>
    </row>
    <row r="11" spans="1:3" s="1" customFormat="1" ht="15.75" thickBot="1" x14ac:dyDescent="0.3">
      <c r="A11" s="4"/>
      <c r="B11" s="8"/>
      <c r="C11" s="6"/>
    </row>
    <row r="12" spans="1:3" s="2" customFormat="1" ht="16.5" thickBot="1" x14ac:dyDescent="0.3">
      <c r="A12" s="12"/>
      <c r="B12" s="15" t="s">
        <v>62</v>
      </c>
      <c r="C12" s="9"/>
    </row>
    <row r="13" spans="1:3" ht="31.5" x14ac:dyDescent="0.25">
      <c r="A13" s="16" t="s">
        <v>86</v>
      </c>
      <c r="B13" s="25" t="s">
        <v>61</v>
      </c>
      <c r="C13" s="6"/>
    </row>
    <row r="14" spans="1:3" ht="16.5" thickBot="1" x14ac:dyDescent="0.3">
      <c r="A14" s="17" t="s">
        <v>21</v>
      </c>
      <c r="B14" s="18" t="s">
        <v>87</v>
      </c>
      <c r="C14" s="6"/>
    </row>
    <row r="15" spans="1:3" ht="16.5" thickBot="1" x14ac:dyDescent="0.3">
      <c r="A15" s="12"/>
      <c r="B15" s="12"/>
      <c r="C15" s="6"/>
    </row>
    <row r="16" spans="1:3" ht="16.5" thickBot="1" x14ac:dyDescent="0.3">
      <c r="A16" s="12"/>
      <c r="B16" s="15" t="s">
        <v>64</v>
      </c>
      <c r="C16" s="6"/>
    </row>
    <row r="17" spans="1:3" ht="15.75" x14ac:dyDescent="0.25">
      <c r="A17" s="266" t="s">
        <v>88</v>
      </c>
      <c r="B17" s="19" t="s">
        <v>4</v>
      </c>
      <c r="C17" s="6"/>
    </row>
    <row r="18" spans="1:3" ht="15.75" customHeight="1" x14ac:dyDescent="0.25">
      <c r="A18" s="267"/>
      <c r="B18" s="20" t="s">
        <v>2</v>
      </c>
      <c r="C18" s="6"/>
    </row>
    <row r="19" spans="1:3" ht="16.5" thickBot="1" x14ac:dyDescent="0.3">
      <c r="A19" s="268"/>
      <c r="B19" s="21" t="s">
        <v>3</v>
      </c>
      <c r="C19" s="6"/>
    </row>
    <row r="20" spans="1:3" ht="16.5" thickBot="1" x14ac:dyDescent="0.3">
      <c r="A20" s="12"/>
      <c r="B20" s="12"/>
      <c r="C20" s="6"/>
    </row>
    <row r="21" spans="1:3" ht="16.5" thickBot="1" x14ac:dyDescent="0.3">
      <c r="A21" s="22"/>
      <c r="B21" s="15" t="s">
        <v>64</v>
      </c>
      <c r="C21" s="6"/>
    </row>
    <row r="22" spans="1:3" ht="15.75" x14ac:dyDescent="0.25">
      <c r="A22" s="269" t="s">
        <v>13</v>
      </c>
      <c r="B22" s="19" t="s">
        <v>1</v>
      </c>
      <c r="C22" s="6"/>
    </row>
    <row r="23" spans="1:3" ht="15.75" x14ac:dyDescent="0.25">
      <c r="A23" s="270"/>
      <c r="B23" s="20" t="s">
        <v>57</v>
      </c>
      <c r="C23" s="6"/>
    </row>
    <row r="24" spans="1:3" ht="15.75" x14ac:dyDescent="0.25">
      <c r="A24" s="270"/>
      <c r="B24" s="20" t="s">
        <v>36</v>
      </c>
      <c r="C24" s="6"/>
    </row>
    <row r="25" spans="1:3" ht="15.75" x14ac:dyDescent="0.25">
      <c r="A25" s="270"/>
      <c r="B25" s="20" t="s">
        <v>6</v>
      </c>
      <c r="C25" s="6"/>
    </row>
    <row r="26" spans="1:3" s="1" customFormat="1" ht="15.75" x14ac:dyDescent="0.25">
      <c r="A26" s="270"/>
      <c r="B26" s="20" t="s">
        <v>66</v>
      </c>
      <c r="C26" s="6"/>
    </row>
    <row r="27" spans="1:3" s="1" customFormat="1" ht="15.75" x14ac:dyDescent="0.25">
      <c r="A27" s="270"/>
      <c r="B27" s="20" t="s">
        <v>52</v>
      </c>
      <c r="C27" s="6"/>
    </row>
    <row r="28" spans="1:3" ht="15" customHeight="1" x14ac:dyDescent="0.25">
      <c r="A28" s="270"/>
      <c r="B28" s="20" t="s">
        <v>15</v>
      </c>
      <c r="C28" s="6"/>
    </row>
    <row r="29" spans="1:3" ht="16.5" thickBot="1" x14ac:dyDescent="0.3">
      <c r="A29" s="271"/>
      <c r="B29" s="24" t="s">
        <v>65</v>
      </c>
      <c r="C29" s="6"/>
    </row>
    <row r="30" spans="1:3" ht="15.75" thickBot="1" x14ac:dyDescent="0.3">
      <c r="A30" s="6"/>
      <c r="B30" s="6"/>
      <c r="C30" s="6"/>
    </row>
    <row r="31" spans="1:3" ht="16.5" thickBot="1" x14ac:dyDescent="0.3">
      <c r="A31" s="12"/>
      <c r="B31" s="15" t="s">
        <v>20</v>
      </c>
      <c r="C31" s="15" t="s">
        <v>19</v>
      </c>
    </row>
    <row r="32" spans="1:3" ht="15.75" x14ac:dyDescent="0.25">
      <c r="A32" s="272" t="s">
        <v>56</v>
      </c>
      <c r="B32" s="275" t="s">
        <v>67</v>
      </c>
      <c r="C32" s="23" t="s">
        <v>27</v>
      </c>
    </row>
    <row r="33" spans="1:3" ht="15.75" x14ac:dyDescent="0.25">
      <c r="A33" s="273"/>
      <c r="B33" s="275"/>
      <c r="C33" s="11" t="s">
        <v>28</v>
      </c>
    </row>
    <row r="34" spans="1:3" ht="15.75" x14ac:dyDescent="0.25">
      <c r="A34" s="273"/>
      <c r="B34" s="275"/>
      <c r="C34" s="11" t="s">
        <v>12</v>
      </c>
    </row>
    <row r="35" spans="1:3" ht="15.75" x14ac:dyDescent="0.25">
      <c r="A35" s="273"/>
      <c r="B35" s="275"/>
      <c r="C35" s="11" t="s">
        <v>29</v>
      </c>
    </row>
    <row r="36" spans="1:3" ht="15.75" x14ac:dyDescent="0.25">
      <c r="A36" s="273"/>
      <c r="B36" s="275"/>
      <c r="C36" s="11" t="s">
        <v>32</v>
      </c>
    </row>
    <row r="37" spans="1:3" ht="15.75" x14ac:dyDescent="0.25">
      <c r="A37" s="273"/>
      <c r="B37" s="275"/>
      <c r="C37" s="11" t="s">
        <v>30</v>
      </c>
    </row>
    <row r="38" spans="1:3" ht="15.75" x14ac:dyDescent="0.25">
      <c r="A38" s="273"/>
      <c r="B38" s="276"/>
      <c r="C38" s="11" t="s">
        <v>31</v>
      </c>
    </row>
    <row r="39" spans="1:3" ht="15.75" x14ac:dyDescent="0.25">
      <c r="A39" s="273"/>
      <c r="B39" s="263" t="s">
        <v>55</v>
      </c>
      <c r="C39" s="11" t="s">
        <v>33</v>
      </c>
    </row>
    <row r="40" spans="1:3" ht="15.75" x14ac:dyDescent="0.25">
      <c r="A40" s="273"/>
      <c r="B40" s="264"/>
      <c r="C40" s="11" t="s">
        <v>34</v>
      </c>
    </row>
    <row r="41" spans="1:3" ht="15.75" x14ac:dyDescent="0.25">
      <c r="A41" s="273"/>
      <c r="B41" s="264"/>
      <c r="C41" s="11" t="s">
        <v>35</v>
      </c>
    </row>
    <row r="42" spans="1:3" ht="15.75" x14ac:dyDescent="0.25">
      <c r="A42" s="273"/>
      <c r="B42" s="264"/>
      <c r="C42" s="11" t="s">
        <v>29</v>
      </c>
    </row>
    <row r="43" spans="1:3" ht="15.75" x14ac:dyDescent="0.25">
      <c r="A43" s="273"/>
      <c r="B43" s="264"/>
      <c r="C43" s="11" t="s">
        <v>32</v>
      </c>
    </row>
    <row r="44" spans="1:3" ht="15.75" x14ac:dyDescent="0.25">
      <c r="A44" s="273"/>
      <c r="B44" s="264"/>
      <c r="C44" s="11" t="s">
        <v>89</v>
      </c>
    </row>
    <row r="45" spans="1:3" ht="15.75" x14ac:dyDescent="0.25">
      <c r="A45" s="273"/>
      <c r="B45" s="264"/>
      <c r="C45" s="11" t="s">
        <v>79</v>
      </c>
    </row>
    <row r="46" spans="1:3" ht="15.75" x14ac:dyDescent="0.25">
      <c r="A46" s="273"/>
      <c r="B46" s="264"/>
      <c r="C46" s="11" t="s">
        <v>54</v>
      </c>
    </row>
    <row r="47" spans="1:3" ht="15.75" x14ac:dyDescent="0.25">
      <c r="A47" s="273"/>
      <c r="B47" s="264"/>
      <c r="C47" s="11" t="s">
        <v>5</v>
      </c>
    </row>
    <row r="48" spans="1:3" ht="15.75" x14ac:dyDescent="0.25">
      <c r="A48" s="273"/>
      <c r="B48" s="265"/>
      <c r="C48" s="11" t="s">
        <v>11</v>
      </c>
    </row>
    <row r="49" spans="1:3" ht="15.75" x14ac:dyDescent="0.25">
      <c r="A49" s="273"/>
      <c r="B49" s="263" t="s">
        <v>14</v>
      </c>
      <c r="C49" s="11" t="s">
        <v>68</v>
      </c>
    </row>
    <row r="50" spans="1:3" ht="15.75" x14ac:dyDescent="0.25">
      <c r="A50" s="273"/>
      <c r="B50" s="264"/>
      <c r="C50" s="11" t="s">
        <v>29</v>
      </c>
    </row>
    <row r="51" spans="1:3" ht="15.75" x14ac:dyDescent="0.25">
      <c r="A51" s="274"/>
      <c r="B51" s="265"/>
      <c r="C51" s="11" t="s">
        <v>32</v>
      </c>
    </row>
    <row r="52" spans="1:3" s="1" customFormat="1" x14ac:dyDescent="0.25">
      <c r="A52" s="3"/>
      <c r="B52" s="3"/>
      <c r="C52" s="10"/>
    </row>
    <row r="53" spans="1:3" s="1" customFormat="1" ht="16.5" thickBot="1" x14ac:dyDescent="0.3">
      <c r="A53" s="12"/>
      <c r="B53" s="12"/>
      <c r="C53" s="10"/>
    </row>
    <row r="54" spans="1:3" ht="16.5" thickBot="1" x14ac:dyDescent="0.3">
      <c r="A54" s="12"/>
      <c r="B54" s="15" t="s">
        <v>38</v>
      </c>
      <c r="C54" s="3"/>
    </row>
    <row r="55" spans="1:3" ht="15.6" customHeight="1" x14ac:dyDescent="0.25">
      <c r="A55" s="261" t="s">
        <v>91</v>
      </c>
      <c r="B55" s="23" t="s">
        <v>37</v>
      </c>
      <c r="C55" s="3"/>
    </row>
    <row r="56" spans="1:3" ht="15.75" x14ac:dyDescent="0.25">
      <c r="A56" s="261"/>
      <c r="B56" s="11" t="s">
        <v>69</v>
      </c>
      <c r="C56" s="3"/>
    </row>
    <row r="57" spans="1:3" ht="15.75" x14ac:dyDescent="0.25">
      <c r="A57" s="261"/>
      <c r="B57" s="11" t="s">
        <v>70</v>
      </c>
      <c r="C57" s="3"/>
    </row>
    <row r="58" spans="1:3" ht="15.75" x14ac:dyDescent="0.25">
      <c r="A58" s="261"/>
      <c r="B58" s="11" t="s">
        <v>90</v>
      </c>
      <c r="C58" s="3"/>
    </row>
    <row r="59" spans="1:3" ht="15.75" x14ac:dyDescent="0.25">
      <c r="A59" s="261"/>
      <c r="B59" s="11" t="s">
        <v>71</v>
      </c>
      <c r="C59" s="3"/>
    </row>
    <row r="60" spans="1:3" ht="15.75" x14ac:dyDescent="0.25">
      <c r="A60" s="261"/>
      <c r="B60" s="11" t="s">
        <v>72</v>
      </c>
      <c r="C60" s="3"/>
    </row>
    <row r="61" spans="1:3" ht="15.75" x14ac:dyDescent="0.25">
      <c r="A61" s="261"/>
      <c r="B61" s="11" t="s">
        <v>82</v>
      </c>
      <c r="C61" s="3"/>
    </row>
  </sheetData>
  <mergeCells count="8">
    <mergeCell ref="A55:A61"/>
    <mergeCell ref="A4:C4"/>
    <mergeCell ref="B49:B51"/>
    <mergeCell ref="A17:A19"/>
    <mergeCell ref="A22:A29"/>
    <mergeCell ref="A32:A51"/>
    <mergeCell ref="B32:B38"/>
    <mergeCell ref="B39:B48"/>
  </mergeCells>
  <pageMargins left="0.7" right="0.7" top="0.75" bottom="0.75" header="0.3" footer="0.3"/>
  <pageSetup paperSize="9" scale="54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5"/>
  <sheetViews>
    <sheetView tabSelected="1" view="pageBreakPreview" topLeftCell="A4" zoomScale="80" zoomScaleSheetLayoutView="80" workbookViewId="0">
      <selection activeCell="A94" sqref="A94"/>
    </sheetView>
  </sheetViews>
  <sheetFormatPr defaultColWidth="8.7109375" defaultRowHeight="15.75" x14ac:dyDescent="0.25"/>
  <cols>
    <col min="1" max="1" width="6.42578125" style="32" customWidth="1"/>
    <col min="2" max="2" width="11.7109375" style="33" customWidth="1"/>
    <col min="3" max="3" width="55.5703125" style="33" customWidth="1"/>
    <col min="4" max="4" width="17.7109375" style="33" customWidth="1"/>
    <col min="5" max="5" width="36.5703125" style="33" customWidth="1"/>
    <col min="6" max="6" width="8" style="33" customWidth="1"/>
    <col min="7" max="7" width="20.28515625" style="32" customWidth="1"/>
    <col min="8" max="8" width="18" style="34" customWidth="1"/>
    <col min="9" max="9" width="22" style="35" customWidth="1"/>
    <col min="10" max="10" width="19.7109375" style="35" customWidth="1"/>
    <col min="11" max="11" width="16.140625" style="32" customWidth="1"/>
    <col min="12" max="12" width="19.140625" style="33" customWidth="1"/>
    <col min="13" max="13" width="18.7109375" style="33" customWidth="1"/>
    <col min="14" max="14" width="25.7109375" style="33" customWidth="1"/>
    <col min="15" max="15" width="15" style="33" customWidth="1"/>
    <col min="16" max="17" width="25.7109375" style="32" customWidth="1"/>
    <col min="18" max="18" width="8.7109375" style="33" customWidth="1"/>
    <col min="19" max="19" width="26.42578125" style="54" customWidth="1"/>
    <col min="20" max="20" width="17.42578125" style="47" customWidth="1"/>
    <col min="21" max="21" width="8.7109375" style="47" customWidth="1"/>
    <col min="22" max="16384" width="8.7109375" style="47"/>
  </cols>
  <sheetData>
    <row r="1" spans="1:19" s="46" customFormat="1" ht="18" x14ac:dyDescent="0.25">
      <c r="A1" s="100"/>
      <c r="B1" s="101"/>
      <c r="C1" s="102"/>
      <c r="D1" s="102"/>
      <c r="E1" s="102"/>
      <c r="F1" s="102"/>
      <c r="G1" s="100"/>
      <c r="H1" s="103"/>
      <c r="I1" s="104"/>
      <c r="J1" s="104"/>
      <c r="K1" s="100"/>
      <c r="L1" s="102"/>
      <c r="M1" s="102"/>
      <c r="N1" s="102"/>
      <c r="O1" s="102"/>
      <c r="P1" s="100"/>
      <c r="Q1" s="100"/>
      <c r="R1" s="28"/>
    </row>
    <row r="2" spans="1:19" s="46" customFormat="1" ht="21" x14ac:dyDescent="0.25">
      <c r="A2" s="100"/>
      <c r="B2" s="105" t="s">
        <v>18</v>
      </c>
      <c r="C2" s="106"/>
      <c r="D2" s="102"/>
      <c r="E2" s="102"/>
      <c r="F2" s="102"/>
      <c r="G2" s="100"/>
      <c r="H2" s="103"/>
      <c r="I2" s="104"/>
      <c r="J2" s="104"/>
      <c r="K2" s="100"/>
      <c r="L2" s="102"/>
      <c r="M2" s="102"/>
      <c r="N2" s="102"/>
      <c r="O2" s="102"/>
      <c r="P2" s="100"/>
      <c r="Q2" s="100"/>
      <c r="R2" s="28"/>
      <c r="S2" s="57"/>
    </row>
    <row r="3" spans="1:19" s="46" customFormat="1" ht="21" x14ac:dyDescent="0.25">
      <c r="A3" s="100"/>
      <c r="B3" s="107" t="s">
        <v>109</v>
      </c>
      <c r="C3" s="106"/>
      <c r="D3" s="102"/>
      <c r="E3" s="102"/>
      <c r="F3" s="102"/>
      <c r="G3" s="100"/>
      <c r="H3" s="103"/>
      <c r="I3" s="104"/>
      <c r="J3" s="104"/>
      <c r="K3" s="100"/>
      <c r="L3" s="102"/>
      <c r="M3" s="102"/>
      <c r="N3" s="102"/>
      <c r="O3" s="102"/>
      <c r="P3" s="100"/>
      <c r="Q3" s="100"/>
      <c r="R3" s="28"/>
      <c r="S3" s="57"/>
    </row>
    <row r="4" spans="1:19" s="46" customFormat="1" ht="21" x14ac:dyDescent="0.25">
      <c r="A4" s="100"/>
      <c r="B4" s="107" t="s">
        <v>110</v>
      </c>
      <c r="C4" s="106"/>
      <c r="D4" s="102"/>
      <c r="E4" s="102"/>
      <c r="F4" s="102"/>
      <c r="G4" s="100"/>
      <c r="H4" s="103"/>
      <c r="I4" s="104"/>
      <c r="J4" s="104"/>
      <c r="K4" s="100"/>
      <c r="L4" s="102"/>
      <c r="M4" s="102"/>
      <c r="N4" s="102"/>
      <c r="O4" s="102"/>
      <c r="P4" s="100"/>
      <c r="Q4" s="100"/>
      <c r="R4" s="28"/>
      <c r="S4" s="57"/>
    </row>
    <row r="5" spans="1:19" s="46" customFormat="1" ht="21" x14ac:dyDescent="0.25">
      <c r="A5" s="100"/>
      <c r="B5" s="108" t="s">
        <v>211</v>
      </c>
      <c r="C5" s="109"/>
      <c r="D5" s="102"/>
      <c r="E5" s="102"/>
      <c r="F5" s="102"/>
      <c r="G5" s="100"/>
      <c r="H5" s="103"/>
      <c r="I5" s="110"/>
      <c r="J5" s="104"/>
      <c r="K5" s="100"/>
      <c r="L5" s="102"/>
      <c r="M5" s="102"/>
      <c r="N5" s="102"/>
      <c r="O5" s="102"/>
      <c r="P5" s="100"/>
      <c r="Q5" s="100"/>
      <c r="R5" s="28"/>
      <c r="S5" s="57"/>
    </row>
    <row r="6" spans="1:19" s="46" customFormat="1" ht="21" x14ac:dyDescent="0.25">
      <c r="A6" s="100"/>
      <c r="B6" s="111"/>
      <c r="C6" s="106"/>
      <c r="D6" s="102"/>
      <c r="E6" s="102"/>
      <c r="F6" s="102"/>
      <c r="G6" s="100"/>
      <c r="H6" s="103"/>
      <c r="I6" s="104"/>
      <c r="J6" s="104"/>
      <c r="K6" s="100"/>
      <c r="L6" s="102"/>
      <c r="M6" s="102"/>
      <c r="N6" s="102"/>
      <c r="O6" s="102"/>
      <c r="P6" s="100"/>
      <c r="Q6" s="100"/>
      <c r="R6" s="28"/>
      <c r="S6" s="57"/>
    </row>
    <row r="7" spans="1:19" s="46" customFormat="1" ht="21" x14ac:dyDescent="0.25">
      <c r="A7" s="100"/>
      <c r="B7" s="107" t="s">
        <v>341</v>
      </c>
      <c r="C7" s="106"/>
      <c r="D7" s="102"/>
      <c r="E7" s="102"/>
      <c r="F7" s="102"/>
      <c r="G7" s="112"/>
      <c r="H7" s="113"/>
      <c r="I7" s="114"/>
      <c r="J7" s="114"/>
      <c r="K7" s="112"/>
      <c r="L7" s="115"/>
      <c r="M7" s="115"/>
      <c r="N7" s="115"/>
      <c r="O7" s="115"/>
      <c r="P7" s="112"/>
      <c r="Q7" s="112"/>
      <c r="R7" s="93"/>
      <c r="S7" s="94"/>
    </row>
    <row r="8" spans="1:19" s="46" customFormat="1" ht="21" x14ac:dyDescent="0.25">
      <c r="A8" s="100"/>
      <c r="B8" s="116" t="s">
        <v>329</v>
      </c>
      <c r="C8" s="117"/>
      <c r="D8" s="118"/>
      <c r="E8" s="102"/>
      <c r="F8" s="102"/>
      <c r="G8" s="112"/>
      <c r="H8" s="113"/>
      <c r="I8" s="114"/>
      <c r="J8" s="114"/>
      <c r="K8" s="112"/>
      <c r="L8" s="115"/>
      <c r="M8" s="115"/>
      <c r="N8" s="115"/>
      <c r="O8" s="115"/>
      <c r="P8" s="112"/>
      <c r="Q8" s="112"/>
      <c r="R8" s="93"/>
      <c r="S8" s="94"/>
    </row>
    <row r="9" spans="1:19" s="46" customFormat="1" ht="21" x14ac:dyDescent="0.25">
      <c r="A9" s="100"/>
      <c r="B9" s="119" t="s">
        <v>276</v>
      </c>
      <c r="C9" s="120"/>
      <c r="D9" s="121"/>
      <c r="E9" s="122"/>
      <c r="F9" s="102"/>
      <c r="G9" s="112"/>
      <c r="H9" s="113"/>
      <c r="I9" s="114"/>
      <c r="J9" s="114"/>
      <c r="K9" s="112"/>
      <c r="L9" s="115"/>
      <c r="M9" s="123"/>
      <c r="N9" s="115"/>
      <c r="O9" s="115"/>
      <c r="P9" s="112"/>
      <c r="Q9" s="112"/>
      <c r="R9" s="93"/>
      <c r="S9" s="94"/>
    </row>
    <row r="10" spans="1:19" s="46" customFormat="1" ht="22.5" customHeight="1" x14ac:dyDescent="0.25">
      <c r="A10" s="100"/>
      <c r="B10" s="119" t="s">
        <v>263</v>
      </c>
      <c r="C10" s="120"/>
      <c r="D10" s="121"/>
      <c r="E10" s="122"/>
      <c r="F10" s="102"/>
      <c r="G10" s="112"/>
      <c r="H10" s="113"/>
      <c r="I10" s="114"/>
      <c r="J10" s="114"/>
      <c r="K10" s="112"/>
      <c r="L10" s="115"/>
      <c r="M10" s="123"/>
      <c r="N10" s="115"/>
      <c r="O10" s="115"/>
      <c r="P10" s="112"/>
      <c r="Q10" s="112"/>
      <c r="R10" s="93"/>
      <c r="S10" s="94"/>
    </row>
    <row r="11" spans="1:19" s="46" customFormat="1" ht="26.25" customHeight="1" x14ac:dyDescent="0.25">
      <c r="A11" s="100"/>
      <c r="B11" s="119" t="s">
        <v>241</v>
      </c>
      <c r="C11" s="124"/>
      <c r="D11" s="121"/>
      <c r="E11" s="122"/>
      <c r="F11" s="102"/>
      <c r="G11" s="112"/>
      <c r="H11" s="125">
        <v>3.2</v>
      </c>
      <c r="I11" s="114"/>
      <c r="J11" s="114"/>
      <c r="K11" s="112"/>
      <c r="L11" s="115"/>
      <c r="M11" s="115"/>
      <c r="N11" s="115"/>
      <c r="O11" s="115"/>
      <c r="P11" s="112"/>
      <c r="Q11" s="112"/>
      <c r="R11" s="93"/>
      <c r="S11" s="93"/>
    </row>
    <row r="12" spans="1:19" s="46" customFormat="1" ht="15" customHeight="1" x14ac:dyDescent="0.25">
      <c r="A12" s="126"/>
      <c r="B12" s="127"/>
      <c r="C12" s="128"/>
      <c r="D12" s="128"/>
      <c r="E12" s="128"/>
      <c r="F12" s="102"/>
      <c r="G12" s="100"/>
      <c r="H12" s="103"/>
      <c r="I12" s="104"/>
      <c r="J12" s="104"/>
      <c r="K12" s="100"/>
      <c r="L12" s="102"/>
      <c r="M12" s="102"/>
      <c r="N12" s="102"/>
      <c r="O12" s="102"/>
      <c r="P12" s="100"/>
      <c r="Q12" s="100"/>
      <c r="R12" s="28"/>
      <c r="S12" s="28"/>
    </row>
    <row r="13" spans="1:19" ht="18" x14ac:dyDescent="0.25">
      <c r="A13" s="282">
        <v>1</v>
      </c>
      <c r="B13" s="278" t="s">
        <v>0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</row>
    <row r="14" spans="1:19" ht="15.75" customHeight="1" x14ac:dyDescent="0.25">
      <c r="A14" s="283"/>
      <c r="B14" s="279" t="s">
        <v>23</v>
      </c>
      <c r="C14" s="279" t="s">
        <v>24</v>
      </c>
      <c r="D14" s="279" t="s">
        <v>43</v>
      </c>
      <c r="E14" s="279" t="s">
        <v>277</v>
      </c>
      <c r="F14" s="279" t="s">
        <v>42</v>
      </c>
      <c r="G14" s="279" t="s">
        <v>44</v>
      </c>
      <c r="H14" s="279"/>
      <c r="I14" s="279"/>
      <c r="J14" s="279"/>
      <c r="K14" s="291" t="s">
        <v>51</v>
      </c>
      <c r="L14" s="279" t="s">
        <v>47</v>
      </c>
      <c r="M14" s="279" t="s">
        <v>25</v>
      </c>
      <c r="N14" s="279"/>
      <c r="O14" s="279" t="s">
        <v>16</v>
      </c>
      <c r="P14" s="279" t="s">
        <v>48</v>
      </c>
      <c r="Q14" s="279" t="s">
        <v>13</v>
      </c>
    </row>
    <row r="15" spans="1:19" ht="66" customHeight="1" x14ac:dyDescent="0.25">
      <c r="A15" s="284"/>
      <c r="B15" s="279"/>
      <c r="C15" s="279"/>
      <c r="D15" s="279"/>
      <c r="E15" s="279"/>
      <c r="F15" s="279"/>
      <c r="G15" s="279"/>
      <c r="H15" s="236" t="s">
        <v>83</v>
      </c>
      <c r="I15" s="130" t="s">
        <v>46</v>
      </c>
      <c r="J15" s="130" t="s">
        <v>45</v>
      </c>
      <c r="K15" s="291"/>
      <c r="L15" s="279"/>
      <c r="M15" s="129" t="s">
        <v>26</v>
      </c>
      <c r="N15" s="129" t="s">
        <v>7</v>
      </c>
      <c r="O15" s="279"/>
      <c r="P15" s="279"/>
      <c r="Q15" s="279"/>
      <c r="S15" s="58" t="s">
        <v>200</v>
      </c>
    </row>
    <row r="16" spans="1:19" ht="66" customHeight="1" x14ac:dyDescent="0.25">
      <c r="A16" s="131" t="s">
        <v>92</v>
      </c>
      <c r="B16" s="131" t="s">
        <v>106</v>
      </c>
      <c r="C16" s="132" t="s">
        <v>278</v>
      </c>
      <c r="D16" s="131" t="s">
        <v>105</v>
      </c>
      <c r="E16" s="131" t="s">
        <v>33</v>
      </c>
      <c r="F16" s="131">
        <v>0</v>
      </c>
      <c r="G16" s="133" t="s">
        <v>127</v>
      </c>
      <c r="H16" s="145">
        <f t="shared" ref="H16:H40" si="0">$S16/1000/$H$11</f>
        <v>33627.026237499995</v>
      </c>
      <c r="I16" s="139">
        <v>0.97</v>
      </c>
      <c r="J16" s="139">
        <v>0.03</v>
      </c>
      <c r="K16" s="136">
        <v>2</v>
      </c>
      <c r="L16" s="131" t="s">
        <v>3</v>
      </c>
      <c r="M16" s="137">
        <v>41579</v>
      </c>
      <c r="N16" s="137">
        <v>41803</v>
      </c>
      <c r="O16" s="133"/>
      <c r="P16" s="138" t="s">
        <v>135</v>
      </c>
      <c r="Q16" s="131" t="s">
        <v>15</v>
      </c>
      <c r="S16" s="59">
        <v>107606483.95999999</v>
      </c>
    </row>
    <row r="17" spans="1:20" ht="54" x14ac:dyDescent="0.25">
      <c r="A17" s="131" t="s">
        <v>163</v>
      </c>
      <c r="B17" s="131" t="s">
        <v>106</v>
      </c>
      <c r="C17" s="132" t="s">
        <v>279</v>
      </c>
      <c r="D17" s="131" t="s">
        <v>105</v>
      </c>
      <c r="E17" s="131" t="s">
        <v>34</v>
      </c>
      <c r="F17" s="131">
        <v>0</v>
      </c>
      <c r="G17" s="133" t="s">
        <v>129</v>
      </c>
      <c r="H17" s="134">
        <f t="shared" si="0"/>
        <v>9607.2068437499984</v>
      </c>
      <c r="I17" s="139">
        <v>0.88029999999999997</v>
      </c>
      <c r="J17" s="139">
        <v>0.1197</v>
      </c>
      <c r="K17" s="136">
        <v>2</v>
      </c>
      <c r="L17" s="140" t="s">
        <v>3</v>
      </c>
      <c r="M17" s="137">
        <v>41623</v>
      </c>
      <c r="N17" s="137">
        <v>41792</v>
      </c>
      <c r="O17" s="133"/>
      <c r="P17" s="138" t="s">
        <v>136</v>
      </c>
      <c r="Q17" s="131" t="s">
        <v>75</v>
      </c>
      <c r="S17" s="59">
        <v>30743061.899999999</v>
      </c>
    </row>
    <row r="18" spans="1:20" ht="66" customHeight="1" x14ac:dyDescent="0.25">
      <c r="A18" s="131" t="s">
        <v>164</v>
      </c>
      <c r="B18" s="131" t="s">
        <v>106</v>
      </c>
      <c r="C18" s="132" t="s">
        <v>280</v>
      </c>
      <c r="D18" s="131" t="s">
        <v>105</v>
      </c>
      <c r="E18" s="131" t="s">
        <v>33</v>
      </c>
      <c r="F18" s="131">
        <v>0</v>
      </c>
      <c r="G18" s="133" t="s">
        <v>128</v>
      </c>
      <c r="H18" s="134">
        <f t="shared" si="0"/>
        <v>28419.469647988371</v>
      </c>
      <c r="I18" s="139">
        <v>1</v>
      </c>
      <c r="J18" s="139">
        <v>0</v>
      </c>
      <c r="K18" s="136">
        <v>2</v>
      </c>
      <c r="L18" s="131" t="s">
        <v>3</v>
      </c>
      <c r="M18" s="137">
        <v>41579</v>
      </c>
      <c r="N18" s="137">
        <v>41808</v>
      </c>
      <c r="O18" s="133"/>
      <c r="P18" s="138" t="s">
        <v>137</v>
      </c>
      <c r="Q18" s="131" t="s">
        <v>15</v>
      </c>
      <c r="S18" s="59">
        <v>90942302.873562783</v>
      </c>
    </row>
    <row r="19" spans="1:20" ht="66" customHeight="1" x14ac:dyDescent="0.25">
      <c r="A19" s="131" t="s">
        <v>165</v>
      </c>
      <c r="B19" s="131" t="s">
        <v>106</v>
      </c>
      <c r="C19" s="132" t="s">
        <v>281</v>
      </c>
      <c r="D19" s="131" t="s">
        <v>105</v>
      </c>
      <c r="E19" s="131" t="s">
        <v>34</v>
      </c>
      <c r="F19" s="131">
        <v>0</v>
      </c>
      <c r="G19" s="133" t="s">
        <v>130</v>
      </c>
      <c r="H19" s="134">
        <f t="shared" si="0"/>
        <v>4905.8363624999993</v>
      </c>
      <c r="I19" s="135">
        <v>0.89</v>
      </c>
      <c r="J19" s="135">
        <v>0.11</v>
      </c>
      <c r="K19" s="136">
        <v>2</v>
      </c>
      <c r="L19" s="131" t="s">
        <v>2</v>
      </c>
      <c r="M19" s="137">
        <v>41609</v>
      </c>
      <c r="N19" s="137">
        <v>41789</v>
      </c>
      <c r="O19" s="133"/>
      <c r="P19" s="138" t="s">
        <v>138</v>
      </c>
      <c r="Q19" s="131" t="s">
        <v>15</v>
      </c>
      <c r="S19" s="59">
        <v>15698676.359999999</v>
      </c>
    </row>
    <row r="20" spans="1:20" ht="66" customHeight="1" x14ac:dyDescent="0.25">
      <c r="A20" s="131" t="s">
        <v>166</v>
      </c>
      <c r="B20" s="131" t="s">
        <v>106</v>
      </c>
      <c r="C20" s="132" t="s">
        <v>282</v>
      </c>
      <c r="D20" s="131" t="s">
        <v>105</v>
      </c>
      <c r="E20" s="131" t="s">
        <v>34</v>
      </c>
      <c r="F20" s="131">
        <v>0</v>
      </c>
      <c r="G20" s="133" t="s">
        <v>131</v>
      </c>
      <c r="H20" s="134">
        <f t="shared" si="0"/>
        <v>3823.8052843750006</v>
      </c>
      <c r="I20" s="139">
        <v>0.93</v>
      </c>
      <c r="J20" s="139">
        <v>7.0000000000000007E-2</v>
      </c>
      <c r="K20" s="136">
        <v>2</v>
      </c>
      <c r="L20" s="140" t="s">
        <v>2</v>
      </c>
      <c r="M20" s="137">
        <v>41974</v>
      </c>
      <c r="N20" s="137">
        <v>41789</v>
      </c>
      <c r="O20" s="133"/>
      <c r="P20" s="138" t="s">
        <v>139</v>
      </c>
      <c r="Q20" s="141" t="s">
        <v>75</v>
      </c>
      <c r="S20" s="59">
        <v>12236176.910000002</v>
      </c>
    </row>
    <row r="21" spans="1:20" ht="66" customHeight="1" x14ac:dyDescent="0.25">
      <c r="A21" s="131" t="s">
        <v>167</v>
      </c>
      <c r="B21" s="131" t="s">
        <v>106</v>
      </c>
      <c r="C21" s="132" t="s">
        <v>283</v>
      </c>
      <c r="D21" s="131" t="s">
        <v>105</v>
      </c>
      <c r="E21" s="131" t="s">
        <v>34</v>
      </c>
      <c r="F21" s="131">
        <v>0</v>
      </c>
      <c r="G21" s="142" t="s">
        <v>132</v>
      </c>
      <c r="H21" s="134">
        <f t="shared" si="0"/>
        <v>1839.4971156249999</v>
      </c>
      <c r="I21" s="139">
        <v>0.79</v>
      </c>
      <c r="J21" s="139">
        <v>0.21</v>
      </c>
      <c r="K21" s="136">
        <v>2</v>
      </c>
      <c r="L21" s="131" t="s">
        <v>2</v>
      </c>
      <c r="M21" s="138">
        <v>41974</v>
      </c>
      <c r="N21" s="143">
        <v>42461</v>
      </c>
      <c r="O21" s="131"/>
      <c r="P21" s="138" t="s">
        <v>140</v>
      </c>
      <c r="Q21" s="131" t="s">
        <v>75</v>
      </c>
      <c r="S21" s="59">
        <v>5886390.7699999996</v>
      </c>
    </row>
    <row r="22" spans="1:20" ht="73.5" customHeight="1" x14ac:dyDescent="0.25">
      <c r="A22" s="131" t="s">
        <v>168</v>
      </c>
      <c r="B22" s="131" t="s">
        <v>106</v>
      </c>
      <c r="C22" s="132" t="s">
        <v>284</v>
      </c>
      <c r="D22" s="131" t="s">
        <v>105</v>
      </c>
      <c r="E22" s="131" t="s">
        <v>33</v>
      </c>
      <c r="F22" s="131">
        <v>0</v>
      </c>
      <c r="G22" s="131" t="s">
        <v>111</v>
      </c>
      <c r="H22" s="134">
        <f t="shared" si="0"/>
        <v>33804.482765624998</v>
      </c>
      <c r="I22" s="135">
        <v>0.61</v>
      </c>
      <c r="J22" s="135">
        <v>0.39</v>
      </c>
      <c r="K22" s="136">
        <v>2</v>
      </c>
      <c r="L22" s="131" t="s">
        <v>3</v>
      </c>
      <c r="M22" s="138">
        <v>41974</v>
      </c>
      <c r="N22" s="143">
        <v>42461</v>
      </c>
      <c r="O22" s="131"/>
      <c r="P22" s="138" t="s">
        <v>149</v>
      </c>
      <c r="Q22" s="131" t="s">
        <v>15</v>
      </c>
      <c r="S22" s="59">
        <v>108174344.84999999</v>
      </c>
    </row>
    <row r="23" spans="1:20" ht="66" customHeight="1" x14ac:dyDescent="0.25">
      <c r="A23" s="131" t="s">
        <v>169</v>
      </c>
      <c r="B23" s="131" t="s">
        <v>106</v>
      </c>
      <c r="C23" s="132" t="s">
        <v>285</v>
      </c>
      <c r="D23" s="131" t="s">
        <v>105</v>
      </c>
      <c r="E23" s="131" t="s">
        <v>34</v>
      </c>
      <c r="F23" s="131">
        <v>0</v>
      </c>
      <c r="G23" s="131" t="s">
        <v>112</v>
      </c>
      <c r="H23" s="134">
        <f t="shared" si="0"/>
        <v>6145.4421125000008</v>
      </c>
      <c r="I23" s="135">
        <v>0.52</v>
      </c>
      <c r="J23" s="135">
        <v>0.48</v>
      </c>
      <c r="K23" s="136">
        <v>2</v>
      </c>
      <c r="L23" s="131" t="s">
        <v>2</v>
      </c>
      <c r="M23" s="138">
        <v>42370</v>
      </c>
      <c r="N23" s="143">
        <v>42461</v>
      </c>
      <c r="O23" s="131"/>
      <c r="P23" s="138" t="s">
        <v>141</v>
      </c>
      <c r="Q23" s="131" t="s">
        <v>15</v>
      </c>
      <c r="S23" s="59">
        <v>19665414.760000002</v>
      </c>
    </row>
    <row r="24" spans="1:20" ht="72" x14ac:dyDescent="0.25">
      <c r="A24" s="131" t="s">
        <v>170</v>
      </c>
      <c r="B24" s="131" t="s">
        <v>106</v>
      </c>
      <c r="C24" s="132" t="s">
        <v>286</v>
      </c>
      <c r="D24" s="131" t="s">
        <v>105</v>
      </c>
      <c r="E24" s="131" t="s">
        <v>34</v>
      </c>
      <c r="F24" s="131">
        <v>0</v>
      </c>
      <c r="G24" s="131" t="s">
        <v>113</v>
      </c>
      <c r="H24" s="257">
        <f>352070.740513652/1000</f>
        <v>352.07074051365197</v>
      </c>
      <c r="I24" s="135">
        <v>0.31</v>
      </c>
      <c r="J24" s="135">
        <v>0.69</v>
      </c>
      <c r="K24" s="136">
        <v>2</v>
      </c>
      <c r="L24" s="140" t="s">
        <v>2</v>
      </c>
      <c r="M24" s="137">
        <v>42370</v>
      </c>
      <c r="N24" s="143">
        <v>42461</v>
      </c>
      <c r="O24" s="131"/>
      <c r="P24" s="138" t="s">
        <v>142</v>
      </c>
      <c r="Q24" s="141" t="s">
        <v>75</v>
      </c>
      <c r="S24" s="59">
        <v>1224687.1200000001</v>
      </c>
    </row>
    <row r="25" spans="1:20" ht="66" customHeight="1" x14ac:dyDescent="0.25">
      <c r="A25" s="144" t="s">
        <v>242</v>
      </c>
      <c r="B25" s="131" t="s">
        <v>106</v>
      </c>
      <c r="C25" s="132" t="s">
        <v>287</v>
      </c>
      <c r="D25" s="131" t="s">
        <v>105</v>
      </c>
      <c r="E25" s="131" t="s">
        <v>34</v>
      </c>
      <c r="F25" s="131">
        <v>0</v>
      </c>
      <c r="G25" s="131" t="s">
        <v>114</v>
      </c>
      <c r="H25" s="134">
        <f t="shared" si="0"/>
        <v>5000.3140156249992</v>
      </c>
      <c r="I25" s="139">
        <v>0.91</v>
      </c>
      <c r="J25" s="139">
        <v>0.09</v>
      </c>
      <c r="K25" s="136">
        <v>2</v>
      </c>
      <c r="L25" s="140" t="s">
        <v>2</v>
      </c>
      <c r="M25" s="137">
        <v>42370</v>
      </c>
      <c r="N25" s="143">
        <v>42461</v>
      </c>
      <c r="O25" s="131"/>
      <c r="P25" s="138" t="s">
        <v>143</v>
      </c>
      <c r="Q25" s="131" t="s">
        <v>15</v>
      </c>
      <c r="S25" s="59">
        <v>16001004.85</v>
      </c>
    </row>
    <row r="26" spans="1:20" ht="66" customHeight="1" x14ac:dyDescent="0.25">
      <c r="A26" s="144" t="s">
        <v>171</v>
      </c>
      <c r="B26" s="131" t="s">
        <v>106</v>
      </c>
      <c r="C26" s="132" t="s">
        <v>288</v>
      </c>
      <c r="D26" s="131" t="s">
        <v>105</v>
      </c>
      <c r="E26" s="131" t="s">
        <v>34</v>
      </c>
      <c r="F26" s="131">
        <v>0</v>
      </c>
      <c r="G26" s="131" t="s">
        <v>115</v>
      </c>
      <c r="H26" s="134">
        <f t="shared" si="0"/>
        <v>8383.6861281250003</v>
      </c>
      <c r="I26" s="135">
        <v>0.62</v>
      </c>
      <c r="J26" s="135">
        <v>0.38</v>
      </c>
      <c r="K26" s="136">
        <v>2</v>
      </c>
      <c r="L26" s="140" t="s">
        <v>2</v>
      </c>
      <c r="M26" s="137">
        <v>42370</v>
      </c>
      <c r="N26" s="143">
        <v>42461</v>
      </c>
      <c r="O26" s="131"/>
      <c r="P26" s="138" t="s">
        <v>144</v>
      </c>
      <c r="Q26" s="131" t="s">
        <v>15</v>
      </c>
      <c r="S26" s="59">
        <v>26827795.609999999</v>
      </c>
    </row>
    <row r="27" spans="1:20" ht="66" customHeight="1" x14ac:dyDescent="0.25">
      <c r="A27" s="144" t="s">
        <v>172</v>
      </c>
      <c r="B27" s="131" t="s">
        <v>106</v>
      </c>
      <c r="C27" s="132" t="s">
        <v>289</v>
      </c>
      <c r="D27" s="131" t="s">
        <v>105</v>
      </c>
      <c r="E27" s="131" t="s">
        <v>34</v>
      </c>
      <c r="F27" s="131">
        <v>0</v>
      </c>
      <c r="G27" s="131" t="s">
        <v>116</v>
      </c>
      <c r="H27" s="145">
        <f t="shared" si="0"/>
        <v>3269.9878187499994</v>
      </c>
      <c r="I27" s="139">
        <v>0.92</v>
      </c>
      <c r="J27" s="139">
        <v>0.08</v>
      </c>
      <c r="K27" s="136">
        <v>2</v>
      </c>
      <c r="L27" s="140" t="s">
        <v>2</v>
      </c>
      <c r="M27" s="137">
        <v>42370</v>
      </c>
      <c r="N27" s="143">
        <v>42461</v>
      </c>
      <c r="O27" s="131"/>
      <c r="P27" s="138" t="s">
        <v>145</v>
      </c>
      <c r="Q27" s="131" t="s">
        <v>15</v>
      </c>
      <c r="S27" s="59">
        <v>10463961.02</v>
      </c>
    </row>
    <row r="28" spans="1:20" ht="66" customHeight="1" x14ac:dyDescent="0.25">
      <c r="A28" s="144" t="s">
        <v>173</v>
      </c>
      <c r="B28" s="131" t="s">
        <v>106</v>
      </c>
      <c r="C28" s="132" t="s">
        <v>290</v>
      </c>
      <c r="D28" s="131" t="s">
        <v>105</v>
      </c>
      <c r="E28" s="131" t="s">
        <v>34</v>
      </c>
      <c r="F28" s="131">
        <v>0</v>
      </c>
      <c r="G28" s="131" t="s">
        <v>117</v>
      </c>
      <c r="H28" s="145">
        <f t="shared" si="0"/>
        <v>3809.9153624999999</v>
      </c>
      <c r="I28" s="135">
        <v>0.94</v>
      </c>
      <c r="J28" s="135">
        <v>0.06</v>
      </c>
      <c r="K28" s="136">
        <v>2</v>
      </c>
      <c r="L28" s="140" t="s">
        <v>2</v>
      </c>
      <c r="M28" s="137">
        <v>42370</v>
      </c>
      <c r="N28" s="143">
        <v>42461</v>
      </c>
      <c r="O28" s="131"/>
      <c r="P28" s="138" t="s">
        <v>226</v>
      </c>
      <c r="Q28" s="131" t="s">
        <v>15</v>
      </c>
      <c r="S28" s="59">
        <v>12191729.16</v>
      </c>
    </row>
    <row r="29" spans="1:20" ht="66" customHeight="1" x14ac:dyDescent="0.25">
      <c r="A29" s="144" t="s">
        <v>174</v>
      </c>
      <c r="B29" s="131" t="s">
        <v>106</v>
      </c>
      <c r="C29" s="132" t="s">
        <v>291</v>
      </c>
      <c r="D29" s="131" t="s">
        <v>105</v>
      </c>
      <c r="E29" s="131" t="s">
        <v>34</v>
      </c>
      <c r="F29" s="131">
        <v>0</v>
      </c>
      <c r="G29" s="131" t="s">
        <v>244</v>
      </c>
      <c r="H29" s="145">
        <f>(604535.95/1000)+(269088.11/3.2)/1000</f>
        <v>688.62598437499992</v>
      </c>
      <c r="I29" s="135">
        <v>0.77</v>
      </c>
      <c r="J29" s="135">
        <v>0.23</v>
      </c>
      <c r="K29" s="136">
        <v>2</v>
      </c>
      <c r="L29" s="140" t="s">
        <v>2</v>
      </c>
      <c r="M29" s="138">
        <v>42370</v>
      </c>
      <c r="N29" s="143">
        <v>42461</v>
      </c>
      <c r="O29" s="131"/>
      <c r="P29" s="138" t="s">
        <v>146</v>
      </c>
      <c r="Q29" s="131" t="s">
        <v>15</v>
      </c>
      <c r="S29" s="59">
        <v>2317501.62</v>
      </c>
      <c r="T29" s="258"/>
    </row>
    <row r="30" spans="1:20" ht="66" customHeight="1" x14ac:dyDescent="0.25">
      <c r="A30" s="144" t="s">
        <v>175</v>
      </c>
      <c r="B30" s="131" t="s">
        <v>106</v>
      </c>
      <c r="C30" s="132" t="s">
        <v>292</v>
      </c>
      <c r="D30" s="131" t="s">
        <v>105</v>
      </c>
      <c r="E30" s="131" t="s">
        <v>34</v>
      </c>
      <c r="F30" s="131">
        <v>0</v>
      </c>
      <c r="G30" s="131" t="s">
        <v>118</v>
      </c>
      <c r="H30" s="134">
        <f t="shared" si="0"/>
        <v>5051.50361875</v>
      </c>
      <c r="I30" s="135">
        <v>0.75</v>
      </c>
      <c r="J30" s="135">
        <v>0.25</v>
      </c>
      <c r="K30" s="136">
        <v>2</v>
      </c>
      <c r="L30" s="140" t="s">
        <v>2</v>
      </c>
      <c r="M30" s="138">
        <v>42370</v>
      </c>
      <c r="N30" s="143">
        <v>42461</v>
      </c>
      <c r="O30" s="131"/>
      <c r="P30" s="138" t="s">
        <v>147</v>
      </c>
      <c r="Q30" s="131" t="s">
        <v>15</v>
      </c>
      <c r="S30" s="59">
        <v>16164811.58</v>
      </c>
    </row>
    <row r="31" spans="1:20" ht="66" customHeight="1" x14ac:dyDescent="0.25">
      <c r="A31" s="144" t="s">
        <v>176</v>
      </c>
      <c r="B31" s="131" t="s">
        <v>106</v>
      </c>
      <c r="C31" s="132" t="s">
        <v>293</v>
      </c>
      <c r="D31" s="131" t="s">
        <v>105</v>
      </c>
      <c r="E31" s="131" t="s">
        <v>34</v>
      </c>
      <c r="F31" s="131">
        <v>0</v>
      </c>
      <c r="G31" s="131" t="s">
        <v>119</v>
      </c>
      <c r="H31" s="145">
        <f t="shared" si="0"/>
        <v>7222.9897781249992</v>
      </c>
      <c r="I31" s="135">
        <v>0.82</v>
      </c>
      <c r="J31" s="135">
        <v>0.18</v>
      </c>
      <c r="K31" s="136">
        <v>2</v>
      </c>
      <c r="L31" s="140" t="s">
        <v>2</v>
      </c>
      <c r="M31" s="138">
        <v>42370</v>
      </c>
      <c r="N31" s="143">
        <v>42461</v>
      </c>
      <c r="O31" s="131"/>
      <c r="P31" s="138" t="s">
        <v>148</v>
      </c>
      <c r="Q31" s="131" t="s">
        <v>15</v>
      </c>
      <c r="S31" s="59">
        <v>23113567.289999999</v>
      </c>
    </row>
    <row r="32" spans="1:20" ht="68.25" customHeight="1" x14ac:dyDescent="0.25">
      <c r="A32" s="144" t="s">
        <v>177</v>
      </c>
      <c r="B32" s="131" t="s">
        <v>106</v>
      </c>
      <c r="C32" s="132" t="s">
        <v>294</v>
      </c>
      <c r="D32" s="131" t="s">
        <v>105</v>
      </c>
      <c r="E32" s="131" t="s">
        <v>35</v>
      </c>
      <c r="F32" s="131">
        <v>0</v>
      </c>
      <c r="G32" s="131" t="s">
        <v>228</v>
      </c>
      <c r="H32" s="145">
        <f t="shared" si="0"/>
        <v>454.83139999999997</v>
      </c>
      <c r="I32" s="146">
        <v>1</v>
      </c>
      <c r="J32" s="139">
        <v>0</v>
      </c>
      <c r="K32" s="136">
        <v>2</v>
      </c>
      <c r="L32" s="140" t="s">
        <v>2</v>
      </c>
      <c r="M32" s="147">
        <v>43040</v>
      </c>
      <c r="N32" s="148">
        <v>43070</v>
      </c>
      <c r="O32" s="131" t="s">
        <v>233</v>
      </c>
      <c r="P32" s="131"/>
      <c r="Q32" s="131" t="s">
        <v>57</v>
      </c>
      <c r="S32" s="60">
        <v>1455460.48</v>
      </c>
    </row>
    <row r="33" spans="1:20" s="68" customFormat="1" ht="66" customHeight="1" x14ac:dyDescent="0.25">
      <c r="A33" s="144" t="s">
        <v>162</v>
      </c>
      <c r="B33" s="149" t="s">
        <v>106</v>
      </c>
      <c r="C33" s="150" t="s">
        <v>150</v>
      </c>
      <c r="D33" s="149" t="s">
        <v>105</v>
      </c>
      <c r="E33" s="149" t="s">
        <v>34</v>
      </c>
      <c r="F33" s="149">
        <v>0</v>
      </c>
      <c r="G33" s="149"/>
      <c r="H33" s="151">
        <f t="shared" si="0"/>
        <v>0</v>
      </c>
      <c r="I33" s="152">
        <v>1</v>
      </c>
      <c r="J33" s="152">
        <v>0</v>
      </c>
      <c r="K33" s="153">
        <v>2</v>
      </c>
      <c r="L33" s="154" t="s">
        <v>2</v>
      </c>
      <c r="M33" s="155">
        <v>42614</v>
      </c>
      <c r="N33" s="155">
        <v>43070</v>
      </c>
      <c r="O33" s="149"/>
      <c r="P33" s="155"/>
      <c r="Q33" s="149" t="s">
        <v>6</v>
      </c>
      <c r="R33" s="51"/>
      <c r="S33" s="67">
        <v>0</v>
      </c>
    </row>
    <row r="34" spans="1:20" s="43" customFormat="1" ht="68.25" customHeight="1" x14ac:dyDescent="0.25">
      <c r="A34" s="144" t="s">
        <v>178</v>
      </c>
      <c r="B34" s="149" t="s">
        <v>106</v>
      </c>
      <c r="C34" s="150" t="s">
        <v>151</v>
      </c>
      <c r="D34" s="149" t="s">
        <v>105</v>
      </c>
      <c r="E34" s="149" t="s">
        <v>34</v>
      </c>
      <c r="F34" s="149">
        <v>0</v>
      </c>
      <c r="G34" s="149"/>
      <c r="H34" s="151">
        <f t="shared" si="0"/>
        <v>0</v>
      </c>
      <c r="I34" s="152">
        <v>0.13</v>
      </c>
      <c r="J34" s="152">
        <v>0.87</v>
      </c>
      <c r="K34" s="153">
        <v>2</v>
      </c>
      <c r="L34" s="154" t="s">
        <v>2</v>
      </c>
      <c r="M34" s="156">
        <v>42917</v>
      </c>
      <c r="N34" s="155">
        <v>42979</v>
      </c>
      <c r="O34" s="149"/>
      <c r="P34" s="155"/>
      <c r="Q34" s="149" t="s">
        <v>6</v>
      </c>
      <c r="R34" s="51"/>
      <c r="S34" s="59">
        <v>0</v>
      </c>
    </row>
    <row r="35" spans="1:20" s="43" customFormat="1" ht="68.25" customHeight="1" x14ac:dyDescent="0.25">
      <c r="A35" s="144" t="s">
        <v>343</v>
      </c>
      <c r="B35" s="131" t="s">
        <v>106</v>
      </c>
      <c r="C35" s="132" t="s">
        <v>295</v>
      </c>
      <c r="D35" s="131" t="s">
        <v>105</v>
      </c>
      <c r="E35" s="141" t="s">
        <v>35</v>
      </c>
      <c r="F35" s="131">
        <v>0</v>
      </c>
      <c r="G35" s="141"/>
      <c r="H35" s="157">
        <f t="shared" si="0"/>
        <v>375</v>
      </c>
      <c r="I35" s="139">
        <v>1</v>
      </c>
      <c r="J35" s="139">
        <v>0</v>
      </c>
      <c r="K35" s="136">
        <v>2</v>
      </c>
      <c r="L35" s="140" t="s">
        <v>2</v>
      </c>
      <c r="M35" s="158">
        <v>43191</v>
      </c>
      <c r="N35" s="147">
        <v>43221</v>
      </c>
      <c r="O35" s="131"/>
      <c r="P35" s="138"/>
      <c r="Q35" s="131" t="s">
        <v>1</v>
      </c>
      <c r="R35" s="51"/>
      <c r="S35" s="60">
        <v>1200000</v>
      </c>
      <c r="T35" s="50"/>
    </row>
    <row r="36" spans="1:20" s="43" customFormat="1" ht="68.25" customHeight="1" x14ac:dyDescent="0.25">
      <c r="A36" s="144" t="s">
        <v>344</v>
      </c>
      <c r="B36" s="149" t="s">
        <v>106</v>
      </c>
      <c r="C36" s="150" t="s">
        <v>202</v>
      </c>
      <c r="D36" s="149" t="s">
        <v>105</v>
      </c>
      <c r="E36" s="149" t="s">
        <v>35</v>
      </c>
      <c r="F36" s="149">
        <v>0</v>
      </c>
      <c r="G36" s="149" t="s">
        <v>224</v>
      </c>
      <c r="H36" s="151">
        <f t="shared" si="0"/>
        <v>0</v>
      </c>
      <c r="I36" s="152">
        <v>1</v>
      </c>
      <c r="J36" s="152">
        <v>0</v>
      </c>
      <c r="K36" s="153">
        <v>2</v>
      </c>
      <c r="L36" s="154" t="s">
        <v>2</v>
      </c>
      <c r="M36" s="155">
        <v>42856</v>
      </c>
      <c r="N36" s="159">
        <v>42917</v>
      </c>
      <c r="O36" s="149"/>
      <c r="P36" s="155"/>
      <c r="Q36" s="149" t="s">
        <v>6</v>
      </c>
      <c r="R36" s="51"/>
      <c r="S36" s="59">
        <v>0</v>
      </c>
      <c r="T36" s="50"/>
    </row>
    <row r="37" spans="1:20" s="43" customFormat="1" ht="68.25" customHeight="1" x14ac:dyDescent="0.25">
      <c r="A37" s="144" t="s">
        <v>345</v>
      </c>
      <c r="B37" s="131" t="s">
        <v>106</v>
      </c>
      <c r="C37" s="132" t="s">
        <v>296</v>
      </c>
      <c r="D37" s="131" t="s">
        <v>105</v>
      </c>
      <c r="E37" s="131" t="s">
        <v>32</v>
      </c>
      <c r="F37" s="131">
        <v>0</v>
      </c>
      <c r="G37" s="131" t="s">
        <v>214</v>
      </c>
      <c r="H37" s="160">
        <f t="shared" si="0"/>
        <v>12642.995887500001</v>
      </c>
      <c r="I37" s="139">
        <v>0</v>
      </c>
      <c r="J37" s="139">
        <v>1</v>
      </c>
      <c r="K37" s="136">
        <v>2</v>
      </c>
      <c r="L37" s="140" t="s">
        <v>4</v>
      </c>
      <c r="M37" s="138">
        <v>39630</v>
      </c>
      <c r="N37" s="138">
        <v>40480</v>
      </c>
      <c r="O37" s="131" t="s">
        <v>245</v>
      </c>
      <c r="P37" s="138" t="s">
        <v>120</v>
      </c>
      <c r="Q37" s="131" t="s">
        <v>75</v>
      </c>
      <c r="R37" s="51"/>
      <c r="S37" s="59">
        <v>40457586.840000004</v>
      </c>
    </row>
    <row r="38" spans="1:20" s="43" customFormat="1" ht="68.25" customHeight="1" x14ac:dyDescent="0.25">
      <c r="A38" s="144" t="s">
        <v>346</v>
      </c>
      <c r="B38" s="131" t="s">
        <v>106</v>
      </c>
      <c r="C38" s="132" t="s">
        <v>297</v>
      </c>
      <c r="D38" s="131" t="s">
        <v>105</v>
      </c>
      <c r="E38" s="131" t="s">
        <v>32</v>
      </c>
      <c r="F38" s="131">
        <v>0</v>
      </c>
      <c r="G38" s="131" t="s">
        <v>212</v>
      </c>
      <c r="H38" s="160">
        <f t="shared" si="0"/>
        <v>7197.8219562500008</v>
      </c>
      <c r="I38" s="139">
        <v>0</v>
      </c>
      <c r="J38" s="139">
        <v>1</v>
      </c>
      <c r="K38" s="136">
        <v>2</v>
      </c>
      <c r="L38" s="140" t="s">
        <v>4</v>
      </c>
      <c r="M38" s="138">
        <v>39624</v>
      </c>
      <c r="N38" s="138">
        <v>40532</v>
      </c>
      <c r="O38" s="131" t="s">
        <v>245</v>
      </c>
      <c r="P38" s="138" t="s">
        <v>120</v>
      </c>
      <c r="Q38" s="131" t="s">
        <v>75</v>
      </c>
      <c r="R38" s="51"/>
      <c r="S38" s="59">
        <v>23033030.260000002</v>
      </c>
      <c r="T38" s="50"/>
    </row>
    <row r="39" spans="1:20" s="43" customFormat="1" ht="68.25" customHeight="1" x14ac:dyDescent="0.25">
      <c r="A39" s="144" t="s">
        <v>347</v>
      </c>
      <c r="B39" s="131" t="s">
        <v>106</v>
      </c>
      <c r="C39" s="132" t="s">
        <v>298</v>
      </c>
      <c r="D39" s="131" t="s">
        <v>105</v>
      </c>
      <c r="E39" s="131" t="s">
        <v>32</v>
      </c>
      <c r="F39" s="131">
        <v>0</v>
      </c>
      <c r="G39" s="131" t="s">
        <v>213</v>
      </c>
      <c r="H39" s="160">
        <f t="shared" si="0"/>
        <v>4943.7844187499995</v>
      </c>
      <c r="I39" s="139">
        <v>0</v>
      </c>
      <c r="J39" s="139">
        <v>1</v>
      </c>
      <c r="K39" s="136">
        <v>2</v>
      </c>
      <c r="L39" s="140" t="s">
        <v>4</v>
      </c>
      <c r="M39" s="138">
        <v>40900</v>
      </c>
      <c r="N39" s="138">
        <v>41414</v>
      </c>
      <c r="O39" s="131" t="s">
        <v>245</v>
      </c>
      <c r="P39" s="138" t="s">
        <v>120</v>
      </c>
      <c r="Q39" s="131" t="s">
        <v>75</v>
      </c>
      <c r="R39" s="51"/>
      <c r="S39" s="59">
        <v>15820110.140000001</v>
      </c>
      <c r="T39" s="50"/>
    </row>
    <row r="40" spans="1:20" s="99" customFormat="1" ht="68.25" customHeight="1" x14ac:dyDescent="0.25">
      <c r="A40" s="144" t="s">
        <v>348</v>
      </c>
      <c r="B40" s="131" t="s">
        <v>106</v>
      </c>
      <c r="C40" s="132" t="s">
        <v>264</v>
      </c>
      <c r="D40" s="131" t="s">
        <v>105</v>
      </c>
      <c r="E40" s="131" t="s">
        <v>34</v>
      </c>
      <c r="F40" s="131">
        <v>0</v>
      </c>
      <c r="G40" s="131"/>
      <c r="H40" s="160">
        <f t="shared" si="0"/>
        <v>2875</v>
      </c>
      <c r="I40" s="135">
        <v>0</v>
      </c>
      <c r="J40" s="135">
        <v>1</v>
      </c>
      <c r="K40" s="136">
        <v>2</v>
      </c>
      <c r="L40" s="140" t="s">
        <v>2</v>
      </c>
      <c r="M40" s="138">
        <v>43160</v>
      </c>
      <c r="N40" s="138">
        <v>43191</v>
      </c>
      <c r="O40" s="131"/>
      <c r="P40" s="138" t="s">
        <v>120</v>
      </c>
      <c r="Q40" s="131" t="s">
        <v>1</v>
      </c>
      <c r="R40" s="97"/>
      <c r="S40" s="59">
        <v>9200000</v>
      </c>
      <c r="T40" s="98"/>
    </row>
    <row r="41" spans="1:20" ht="18" x14ac:dyDescent="0.25">
      <c r="A41" s="164"/>
      <c r="B41" s="165"/>
      <c r="C41" s="165"/>
      <c r="D41" s="165"/>
      <c r="E41" s="165"/>
      <c r="F41" s="165"/>
      <c r="G41" s="166" t="s">
        <v>99</v>
      </c>
      <c r="H41" s="253">
        <f>SUM(H16:H32)+SUM(H33:H40)</f>
        <v>184441.29347912699</v>
      </c>
      <c r="I41" s="168"/>
      <c r="J41" s="168"/>
      <c r="K41" s="169"/>
      <c r="L41" s="165"/>
      <c r="M41" s="165"/>
      <c r="N41" s="165"/>
      <c r="O41" s="165"/>
      <c r="P41" s="169"/>
      <c r="Q41" s="169"/>
      <c r="S41" s="54" t="s">
        <v>265</v>
      </c>
    </row>
    <row r="42" spans="1:20" ht="18" x14ac:dyDescent="0.25">
      <c r="A42" s="164"/>
      <c r="B42" s="165"/>
      <c r="C42" s="170"/>
      <c r="D42" s="165"/>
      <c r="E42" s="165"/>
      <c r="F42" s="165"/>
      <c r="G42" s="166"/>
      <c r="H42" s="167"/>
      <c r="I42" s="171"/>
      <c r="J42" s="171"/>
      <c r="K42" s="169"/>
      <c r="L42" s="165"/>
      <c r="M42" s="165"/>
      <c r="N42" s="165"/>
      <c r="O42" s="165"/>
      <c r="P42" s="169"/>
      <c r="Q42" s="169"/>
    </row>
    <row r="43" spans="1:20" ht="18" x14ac:dyDescent="0.25">
      <c r="A43" s="282">
        <v>2</v>
      </c>
      <c r="B43" s="278" t="s">
        <v>8</v>
      </c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</row>
    <row r="44" spans="1:20" ht="15.75" customHeight="1" x14ac:dyDescent="0.25">
      <c r="A44" s="283"/>
      <c r="B44" s="279" t="s">
        <v>50</v>
      </c>
      <c r="C44" s="279" t="s">
        <v>21</v>
      </c>
      <c r="D44" s="279" t="s">
        <v>43</v>
      </c>
      <c r="E44" s="279" t="s">
        <v>277</v>
      </c>
      <c r="F44" s="279" t="s">
        <v>42</v>
      </c>
      <c r="G44" s="279" t="s">
        <v>44</v>
      </c>
      <c r="H44" s="279"/>
      <c r="I44" s="279"/>
      <c r="J44" s="279"/>
      <c r="K44" s="279" t="s">
        <v>51</v>
      </c>
      <c r="L44" s="279" t="s">
        <v>49</v>
      </c>
      <c r="M44" s="279" t="s">
        <v>22</v>
      </c>
      <c r="N44" s="279"/>
      <c r="O44" s="279" t="s">
        <v>73</v>
      </c>
      <c r="P44" s="279" t="s">
        <v>48</v>
      </c>
      <c r="Q44" s="279" t="s">
        <v>13</v>
      </c>
    </row>
    <row r="45" spans="1:20" ht="54" x14ac:dyDescent="0.25">
      <c r="A45" s="284"/>
      <c r="B45" s="279"/>
      <c r="C45" s="279"/>
      <c r="D45" s="279"/>
      <c r="E45" s="279"/>
      <c r="F45" s="279"/>
      <c r="G45" s="279"/>
      <c r="H45" s="236" t="s">
        <v>83</v>
      </c>
      <c r="I45" s="130" t="s">
        <v>46</v>
      </c>
      <c r="J45" s="130" t="s">
        <v>45</v>
      </c>
      <c r="K45" s="279"/>
      <c r="L45" s="279"/>
      <c r="M45" s="129" t="s">
        <v>26</v>
      </c>
      <c r="N45" s="129" t="s">
        <v>7</v>
      </c>
      <c r="O45" s="279"/>
      <c r="P45" s="279"/>
      <c r="Q45" s="279"/>
    </row>
    <row r="46" spans="1:20" s="30" customFormat="1" ht="69" customHeight="1" x14ac:dyDescent="0.25">
      <c r="A46" s="131" t="s">
        <v>106</v>
      </c>
      <c r="B46" s="133" t="s">
        <v>107</v>
      </c>
      <c r="C46" s="132" t="s">
        <v>299</v>
      </c>
      <c r="D46" s="131" t="s">
        <v>105</v>
      </c>
      <c r="E46" s="172" t="s">
        <v>32</v>
      </c>
      <c r="F46" s="172">
        <v>0</v>
      </c>
      <c r="G46" s="172" t="s">
        <v>203</v>
      </c>
      <c r="H46" s="134">
        <f>$S46/1000/$H$11</f>
        <v>20.035990624999997</v>
      </c>
      <c r="I46" s="173">
        <v>1</v>
      </c>
      <c r="J46" s="173">
        <v>0</v>
      </c>
      <c r="K46" s="174">
        <v>2</v>
      </c>
      <c r="L46" s="172" t="s">
        <v>4</v>
      </c>
      <c r="M46" s="138">
        <v>42095</v>
      </c>
      <c r="N46" s="138">
        <v>42230</v>
      </c>
      <c r="O46" s="175" t="s">
        <v>234</v>
      </c>
      <c r="P46" s="138"/>
      <c r="Q46" s="131" t="s">
        <v>75</v>
      </c>
      <c r="R46" s="29"/>
      <c r="S46" s="59">
        <v>64115.17</v>
      </c>
    </row>
    <row r="47" spans="1:20" s="30" customFormat="1" ht="69" customHeight="1" x14ac:dyDescent="0.25">
      <c r="A47" s="149" t="s">
        <v>107</v>
      </c>
      <c r="B47" s="176" t="s">
        <v>107</v>
      </c>
      <c r="C47" s="150" t="s">
        <v>122</v>
      </c>
      <c r="D47" s="149" t="s">
        <v>105</v>
      </c>
      <c r="E47" s="149" t="s">
        <v>32</v>
      </c>
      <c r="F47" s="149">
        <v>0</v>
      </c>
      <c r="G47" s="149" t="s">
        <v>120</v>
      </c>
      <c r="H47" s="177">
        <f>$S47/1000/$H$11</f>
        <v>0</v>
      </c>
      <c r="I47" s="152">
        <v>1</v>
      </c>
      <c r="J47" s="152">
        <v>0</v>
      </c>
      <c r="K47" s="153">
        <v>2</v>
      </c>
      <c r="L47" s="149" t="s">
        <v>4</v>
      </c>
      <c r="M47" s="155">
        <v>42763</v>
      </c>
      <c r="N47" s="155" t="s">
        <v>120</v>
      </c>
      <c r="O47" s="155" t="s">
        <v>121</v>
      </c>
      <c r="P47" s="155" t="s">
        <v>120</v>
      </c>
      <c r="Q47" s="149" t="s">
        <v>6</v>
      </c>
      <c r="R47" s="29"/>
      <c r="S47" s="59">
        <v>0</v>
      </c>
    </row>
    <row r="48" spans="1:20" s="30" customFormat="1" ht="69.75" customHeight="1" x14ac:dyDescent="0.25">
      <c r="A48" s="131" t="s">
        <v>108</v>
      </c>
      <c r="B48" s="133" t="s">
        <v>107</v>
      </c>
      <c r="C48" s="132" t="s">
        <v>300</v>
      </c>
      <c r="D48" s="131" t="s">
        <v>105</v>
      </c>
      <c r="E48" s="131" t="s">
        <v>32</v>
      </c>
      <c r="F48" s="131">
        <v>0</v>
      </c>
      <c r="G48" s="131"/>
      <c r="H48" s="134">
        <f>$S48/1000/$H$11</f>
        <v>18.75</v>
      </c>
      <c r="I48" s="139">
        <v>1</v>
      </c>
      <c r="J48" s="139">
        <v>0</v>
      </c>
      <c r="K48" s="136">
        <v>2</v>
      </c>
      <c r="L48" s="131" t="s">
        <v>4</v>
      </c>
      <c r="M48" s="147">
        <v>43282</v>
      </c>
      <c r="N48" s="147">
        <v>43313</v>
      </c>
      <c r="O48" s="175" t="s">
        <v>234</v>
      </c>
      <c r="P48" s="138"/>
      <c r="Q48" s="131" t="s">
        <v>1</v>
      </c>
      <c r="R48" s="29"/>
      <c r="S48" s="60">
        <v>60000</v>
      </c>
    </row>
    <row r="49" spans="1:20" s="30" customFormat="1" ht="69.75" customHeight="1" x14ac:dyDescent="0.25">
      <c r="A49" s="131" t="s">
        <v>152</v>
      </c>
      <c r="B49" s="133" t="s">
        <v>107</v>
      </c>
      <c r="C49" s="132" t="s">
        <v>301</v>
      </c>
      <c r="D49" s="131" t="s">
        <v>105</v>
      </c>
      <c r="E49" s="131" t="s">
        <v>32</v>
      </c>
      <c r="F49" s="131">
        <v>0</v>
      </c>
      <c r="G49" s="131"/>
      <c r="H49" s="160">
        <f>$S49/1000/$H$11</f>
        <v>18.75</v>
      </c>
      <c r="I49" s="139">
        <v>1</v>
      </c>
      <c r="J49" s="139">
        <v>0</v>
      </c>
      <c r="K49" s="136">
        <v>2</v>
      </c>
      <c r="L49" s="131" t="s">
        <v>4</v>
      </c>
      <c r="M49" s="147">
        <v>43435</v>
      </c>
      <c r="N49" s="147">
        <v>43466</v>
      </c>
      <c r="O49" s="138" t="s">
        <v>188</v>
      </c>
      <c r="P49" s="138"/>
      <c r="Q49" s="131" t="s">
        <v>1</v>
      </c>
      <c r="R49" s="29"/>
      <c r="S49" s="60">
        <v>60000</v>
      </c>
    </row>
    <row r="50" spans="1:20" s="30" customFormat="1" ht="69.75" customHeight="1" x14ac:dyDescent="0.25">
      <c r="A50" s="149" t="s">
        <v>161</v>
      </c>
      <c r="B50" s="176" t="s">
        <v>108</v>
      </c>
      <c r="C50" s="150" t="s">
        <v>227</v>
      </c>
      <c r="D50" s="149" t="s">
        <v>105</v>
      </c>
      <c r="E50" s="149" t="s">
        <v>32</v>
      </c>
      <c r="F50" s="149">
        <v>0</v>
      </c>
      <c r="G50" s="149"/>
      <c r="H50" s="151">
        <f>$S50/1000/$H$11</f>
        <v>0</v>
      </c>
      <c r="I50" s="152">
        <v>1</v>
      </c>
      <c r="J50" s="152">
        <v>0</v>
      </c>
      <c r="K50" s="153">
        <v>2</v>
      </c>
      <c r="L50" s="149" t="s">
        <v>4</v>
      </c>
      <c r="M50" s="155">
        <v>42979</v>
      </c>
      <c r="N50" s="155">
        <v>43009</v>
      </c>
      <c r="O50" s="155" t="s">
        <v>181</v>
      </c>
      <c r="P50" s="155"/>
      <c r="Q50" s="149" t="s">
        <v>6</v>
      </c>
      <c r="R50" s="29"/>
      <c r="S50" s="59">
        <v>0</v>
      </c>
      <c r="T50" s="96"/>
    </row>
    <row r="51" spans="1:20" ht="18" x14ac:dyDescent="0.25">
      <c r="A51" s="178"/>
      <c r="B51" s="179"/>
      <c r="C51" s="179"/>
      <c r="D51" s="179"/>
      <c r="E51" s="179"/>
      <c r="F51" s="179"/>
      <c r="G51" s="180" t="s">
        <v>99</v>
      </c>
      <c r="H51" s="252">
        <f>SUM(H46:H50)</f>
        <v>57.535990624999997</v>
      </c>
      <c r="I51" s="181"/>
      <c r="J51" s="181"/>
      <c r="K51" s="182"/>
      <c r="L51" s="179"/>
      <c r="M51" s="179"/>
      <c r="N51" s="179"/>
      <c r="O51" s="179"/>
      <c r="P51" s="182"/>
      <c r="Q51" s="182"/>
    </row>
    <row r="52" spans="1:20" ht="18" x14ac:dyDescent="0.25">
      <c r="A52" s="178"/>
      <c r="B52" s="179"/>
      <c r="C52" s="179"/>
      <c r="D52" s="179"/>
      <c r="E52" s="179"/>
      <c r="F52" s="179"/>
      <c r="G52" s="180"/>
      <c r="H52" s="237"/>
      <c r="I52" s="183"/>
      <c r="J52" s="183"/>
      <c r="K52" s="182"/>
      <c r="L52" s="179"/>
      <c r="M52" s="179"/>
      <c r="N52" s="179"/>
      <c r="O52" s="179"/>
      <c r="P52" s="182"/>
      <c r="Q52" s="182"/>
    </row>
    <row r="53" spans="1:20" ht="15.75" customHeight="1" x14ac:dyDescent="0.25">
      <c r="A53" s="277">
        <v>3</v>
      </c>
      <c r="B53" s="288" t="s">
        <v>9</v>
      </c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90"/>
    </row>
    <row r="54" spans="1:20" ht="15.75" customHeight="1" x14ac:dyDescent="0.25">
      <c r="A54" s="277"/>
      <c r="B54" s="286" t="s">
        <v>50</v>
      </c>
      <c r="C54" s="286" t="s">
        <v>21</v>
      </c>
      <c r="D54" s="286" t="s">
        <v>43</v>
      </c>
      <c r="E54" s="286" t="s">
        <v>277</v>
      </c>
      <c r="F54" s="286" t="s">
        <v>42</v>
      </c>
      <c r="G54" s="286" t="s">
        <v>44</v>
      </c>
      <c r="H54" s="285"/>
      <c r="I54" s="285"/>
      <c r="J54" s="281"/>
      <c r="K54" s="286" t="s">
        <v>51</v>
      </c>
      <c r="L54" s="286" t="s">
        <v>49</v>
      </c>
      <c r="M54" s="280" t="s">
        <v>22</v>
      </c>
      <c r="N54" s="281"/>
      <c r="O54" s="286" t="s">
        <v>73</v>
      </c>
      <c r="P54" s="286" t="s">
        <v>48</v>
      </c>
      <c r="Q54" s="286" t="s">
        <v>13</v>
      </c>
    </row>
    <row r="55" spans="1:20" ht="48.75" customHeight="1" x14ac:dyDescent="0.25">
      <c r="A55" s="277"/>
      <c r="B55" s="287"/>
      <c r="C55" s="287"/>
      <c r="D55" s="287"/>
      <c r="E55" s="287"/>
      <c r="F55" s="287"/>
      <c r="G55" s="287"/>
      <c r="H55" s="236" t="s">
        <v>83</v>
      </c>
      <c r="I55" s="130" t="s">
        <v>46</v>
      </c>
      <c r="J55" s="130" t="s">
        <v>45</v>
      </c>
      <c r="K55" s="287"/>
      <c r="L55" s="287"/>
      <c r="M55" s="242" t="s">
        <v>26</v>
      </c>
      <c r="N55" s="129" t="s">
        <v>7</v>
      </c>
      <c r="O55" s="287"/>
      <c r="P55" s="287"/>
      <c r="Q55" s="287"/>
    </row>
    <row r="56" spans="1:20" s="56" customFormat="1" ht="43.5" customHeight="1" x14ac:dyDescent="0.25">
      <c r="A56" s="149" t="s">
        <v>93</v>
      </c>
      <c r="B56" s="176" t="s">
        <v>107</v>
      </c>
      <c r="C56" s="150" t="s">
        <v>124</v>
      </c>
      <c r="D56" s="149" t="s">
        <v>105</v>
      </c>
      <c r="E56" s="149" t="s">
        <v>32</v>
      </c>
      <c r="F56" s="149">
        <v>0</v>
      </c>
      <c r="G56" s="149" t="s">
        <v>120</v>
      </c>
      <c r="H56" s="151">
        <f t="shared" ref="H56:H77" si="1">$S56/1000/$H$11</f>
        <v>0</v>
      </c>
      <c r="I56" s="152">
        <v>1</v>
      </c>
      <c r="J56" s="152">
        <v>0</v>
      </c>
      <c r="K56" s="153">
        <v>2</v>
      </c>
      <c r="L56" s="149" t="s">
        <v>3</v>
      </c>
      <c r="M56" s="155">
        <v>42739</v>
      </c>
      <c r="N56" s="155" t="s">
        <v>120</v>
      </c>
      <c r="O56" s="155" t="s">
        <v>121</v>
      </c>
      <c r="P56" s="155" t="s">
        <v>120</v>
      </c>
      <c r="Q56" s="149" t="s">
        <v>6</v>
      </c>
      <c r="S56" s="69">
        <v>0</v>
      </c>
    </row>
    <row r="57" spans="1:20" s="45" customFormat="1" ht="65.25" customHeight="1" x14ac:dyDescent="0.25">
      <c r="A57" s="131" t="s">
        <v>159</v>
      </c>
      <c r="B57" s="131" t="s">
        <v>106</v>
      </c>
      <c r="C57" s="132" t="s">
        <v>262</v>
      </c>
      <c r="D57" s="131" t="s">
        <v>105</v>
      </c>
      <c r="E57" s="131" t="s">
        <v>32</v>
      </c>
      <c r="F57" s="131">
        <v>0</v>
      </c>
      <c r="G57" s="138" t="s">
        <v>198</v>
      </c>
      <c r="H57" s="134">
        <f t="shared" si="1"/>
        <v>38.853124999999999</v>
      </c>
      <c r="I57" s="139">
        <v>0</v>
      </c>
      <c r="J57" s="139">
        <v>1</v>
      </c>
      <c r="K57" s="136">
        <v>2</v>
      </c>
      <c r="L57" s="131" t="s">
        <v>4</v>
      </c>
      <c r="M57" s="147">
        <v>43101</v>
      </c>
      <c r="N57" s="147">
        <v>43132</v>
      </c>
      <c r="O57" s="138" t="s">
        <v>235</v>
      </c>
      <c r="P57" s="138"/>
      <c r="Q57" s="131" t="s">
        <v>1</v>
      </c>
      <c r="R57" s="31"/>
      <c r="S57" s="59">
        <v>124330</v>
      </c>
    </row>
    <row r="58" spans="1:20" s="43" customFormat="1" ht="65.25" customHeight="1" x14ac:dyDescent="0.25">
      <c r="A58" s="131" t="s">
        <v>160</v>
      </c>
      <c r="B58" s="131" t="s">
        <v>108</v>
      </c>
      <c r="C58" s="132" t="s">
        <v>123</v>
      </c>
      <c r="D58" s="131" t="s">
        <v>105</v>
      </c>
      <c r="E58" s="131" t="s">
        <v>32</v>
      </c>
      <c r="F58" s="131">
        <v>0</v>
      </c>
      <c r="G58" s="147"/>
      <c r="H58" s="160">
        <f t="shared" si="1"/>
        <v>93.390625</v>
      </c>
      <c r="I58" s="139">
        <v>1</v>
      </c>
      <c r="J58" s="139">
        <v>0</v>
      </c>
      <c r="K58" s="136">
        <v>2</v>
      </c>
      <c r="L58" s="131" t="s">
        <v>4</v>
      </c>
      <c r="M58" s="147">
        <v>43040</v>
      </c>
      <c r="N58" s="147">
        <v>43435</v>
      </c>
      <c r="O58" s="138" t="s">
        <v>121</v>
      </c>
      <c r="P58" s="138"/>
      <c r="Q58" s="131" t="s">
        <v>1</v>
      </c>
      <c r="R58" s="51"/>
      <c r="S58" s="59">
        <f>298850</f>
        <v>298850</v>
      </c>
    </row>
    <row r="59" spans="1:20" s="43" customFormat="1" ht="65.25" customHeight="1" x14ac:dyDescent="0.25">
      <c r="A59" s="149" t="s">
        <v>156</v>
      </c>
      <c r="B59" s="149" t="s">
        <v>152</v>
      </c>
      <c r="C59" s="150" t="s">
        <v>123</v>
      </c>
      <c r="D59" s="149" t="s">
        <v>105</v>
      </c>
      <c r="E59" s="149" t="s">
        <v>32</v>
      </c>
      <c r="F59" s="149">
        <v>0</v>
      </c>
      <c r="G59" s="155"/>
      <c r="H59" s="151">
        <f t="shared" si="1"/>
        <v>0</v>
      </c>
      <c r="I59" s="152">
        <v>1</v>
      </c>
      <c r="J59" s="152">
        <v>0</v>
      </c>
      <c r="K59" s="153">
        <v>2</v>
      </c>
      <c r="L59" s="149" t="s">
        <v>4</v>
      </c>
      <c r="M59" s="155">
        <v>43344</v>
      </c>
      <c r="N59" s="155">
        <v>43374</v>
      </c>
      <c r="O59" s="155" t="s">
        <v>121</v>
      </c>
      <c r="P59" s="155"/>
      <c r="Q59" s="149" t="s">
        <v>6</v>
      </c>
      <c r="R59" s="51"/>
      <c r="S59" s="59"/>
    </row>
    <row r="60" spans="1:20" s="68" customFormat="1" ht="65.25" customHeight="1" x14ac:dyDescent="0.25">
      <c r="A60" s="149" t="s">
        <v>157</v>
      </c>
      <c r="B60" s="149" t="s">
        <v>108</v>
      </c>
      <c r="C60" s="150" t="s">
        <v>204</v>
      </c>
      <c r="D60" s="149" t="s">
        <v>105</v>
      </c>
      <c r="E60" s="149" t="s">
        <v>32</v>
      </c>
      <c r="F60" s="149">
        <v>0</v>
      </c>
      <c r="G60" s="155"/>
      <c r="H60" s="151">
        <f t="shared" si="1"/>
        <v>0</v>
      </c>
      <c r="I60" s="152">
        <v>1</v>
      </c>
      <c r="J60" s="152">
        <v>0</v>
      </c>
      <c r="K60" s="153">
        <v>2</v>
      </c>
      <c r="L60" s="149" t="s">
        <v>4</v>
      </c>
      <c r="M60" s="155">
        <v>42979</v>
      </c>
      <c r="N60" s="155">
        <v>43009</v>
      </c>
      <c r="O60" s="155" t="s">
        <v>121</v>
      </c>
      <c r="P60" s="155"/>
      <c r="Q60" s="149" t="s">
        <v>6</v>
      </c>
      <c r="R60" s="51"/>
      <c r="S60" s="67">
        <v>0</v>
      </c>
      <c r="T60" s="235"/>
    </row>
    <row r="61" spans="1:20" s="43" customFormat="1" ht="65.25" customHeight="1" x14ac:dyDescent="0.25">
      <c r="A61" s="149" t="s">
        <v>158</v>
      </c>
      <c r="B61" s="149" t="s">
        <v>108</v>
      </c>
      <c r="C61" s="150" t="s">
        <v>302</v>
      </c>
      <c r="D61" s="149" t="s">
        <v>105</v>
      </c>
      <c r="E61" s="149" t="s">
        <v>32</v>
      </c>
      <c r="F61" s="149">
        <v>0</v>
      </c>
      <c r="G61" s="155" t="s">
        <v>194</v>
      </c>
      <c r="H61" s="151">
        <f t="shared" si="1"/>
        <v>0</v>
      </c>
      <c r="I61" s="152">
        <v>0</v>
      </c>
      <c r="J61" s="152">
        <v>0</v>
      </c>
      <c r="K61" s="153">
        <v>2</v>
      </c>
      <c r="L61" s="155" t="s">
        <v>4</v>
      </c>
      <c r="M61" s="155">
        <v>43160</v>
      </c>
      <c r="N61" s="155">
        <v>43191</v>
      </c>
      <c r="O61" s="155" t="s">
        <v>236</v>
      </c>
      <c r="P61" s="155" t="s">
        <v>120</v>
      </c>
      <c r="Q61" s="149" t="s">
        <v>6</v>
      </c>
      <c r="R61" s="51"/>
      <c r="S61" s="59">
        <v>0</v>
      </c>
    </row>
    <row r="62" spans="1:20" s="43" customFormat="1" ht="65.25" customHeight="1" x14ac:dyDescent="0.25">
      <c r="A62" s="131" t="s">
        <v>182</v>
      </c>
      <c r="B62" s="131" t="s">
        <v>108</v>
      </c>
      <c r="C62" s="132" t="s">
        <v>303</v>
      </c>
      <c r="D62" s="131" t="s">
        <v>105</v>
      </c>
      <c r="E62" s="131" t="s">
        <v>32</v>
      </c>
      <c r="F62" s="131">
        <v>0</v>
      </c>
      <c r="G62" s="138" t="s">
        <v>195</v>
      </c>
      <c r="H62" s="157">
        <f t="shared" si="1"/>
        <v>267.96210312499994</v>
      </c>
      <c r="I62" s="139">
        <v>0</v>
      </c>
      <c r="J62" s="139">
        <v>1</v>
      </c>
      <c r="K62" s="136">
        <v>2</v>
      </c>
      <c r="L62" s="131" t="s">
        <v>4</v>
      </c>
      <c r="M62" s="138">
        <v>42217</v>
      </c>
      <c r="N62" s="147">
        <v>43052</v>
      </c>
      <c r="O62" s="138" t="s">
        <v>236</v>
      </c>
      <c r="P62" s="138" t="s">
        <v>120</v>
      </c>
      <c r="Q62" s="141" t="s">
        <v>15</v>
      </c>
      <c r="R62" s="51"/>
      <c r="S62" s="60">
        <v>857478.73</v>
      </c>
    </row>
    <row r="63" spans="1:20" s="43" customFormat="1" ht="65.25" customHeight="1" x14ac:dyDescent="0.25">
      <c r="A63" s="149" t="s">
        <v>185</v>
      </c>
      <c r="B63" s="149" t="s">
        <v>108</v>
      </c>
      <c r="C63" s="150" t="s">
        <v>183</v>
      </c>
      <c r="D63" s="149" t="s">
        <v>105</v>
      </c>
      <c r="E63" s="149" t="s">
        <v>32</v>
      </c>
      <c r="F63" s="149">
        <v>0</v>
      </c>
      <c r="G63" s="155" t="s">
        <v>196</v>
      </c>
      <c r="H63" s="151">
        <f t="shared" si="1"/>
        <v>0</v>
      </c>
      <c r="I63" s="152">
        <v>0</v>
      </c>
      <c r="J63" s="152">
        <v>1</v>
      </c>
      <c r="K63" s="153">
        <v>2</v>
      </c>
      <c r="L63" s="149" t="s">
        <v>4</v>
      </c>
      <c r="M63" s="155">
        <v>42826</v>
      </c>
      <c r="N63" s="155">
        <v>42917</v>
      </c>
      <c r="O63" s="155" t="s">
        <v>236</v>
      </c>
      <c r="P63" s="155" t="s">
        <v>120</v>
      </c>
      <c r="Q63" s="149" t="s">
        <v>6</v>
      </c>
      <c r="R63" s="51"/>
      <c r="S63" s="59"/>
    </row>
    <row r="64" spans="1:20" s="43" customFormat="1" ht="65.25" customHeight="1" x14ac:dyDescent="0.25">
      <c r="A64" s="149" t="s">
        <v>186</v>
      </c>
      <c r="B64" s="149" t="s">
        <v>108</v>
      </c>
      <c r="C64" s="150" t="s">
        <v>184</v>
      </c>
      <c r="D64" s="149" t="s">
        <v>105</v>
      </c>
      <c r="E64" s="149" t="s">
        <v>32</v>
      </c>
      <c r="F64" s="149">
        <v>0</v>
      </c>
      <c r="G64" s="155" t="s">
        <v>197</v>
      </c>
      <c r="H64" s="151">
        <f t="shared" si="1"/>
        <v>0</v>
      </c>
      <c r="I64" s="152">
        <v>0</v>
      </c>
      <c r="J64" s="152">
        <v>1</v>
      </c>
      <c r="K64" s="153">
        <v>2</v>
      </c>
      <c r="L64" s="149" t="s">
        <v>4</v>
      </c>
      <c r="M64" s="155">
        <v>42826</v>
      </c>
      <c r="N64" s="155">
        <v>42917</v>
      </c>
      <c r="O64" s="155" t="s">
        <v>236</v>
      </c>
      <c r="P64" s="155" t="s">
        <v>120</v>
      </c>
      <c r="Q64" s="149" t="s">
        <v>6</v>
      </c>
      <c r="R64" s="51"/>
      <c r="S64" s="67">
        <v>0</v>
      </c>
    </row>
    <row r="65" spans="1:22" s="43" customFormat="1" ht="65.25" customHeight="1" x14ac:dyDescent="0.25">
      <c r="A65" s="131" t="s">
        <v>187</v>
      </c>
      <c r="B65" s="131" t="s">
        <v>108</v>
      </c>
      <c r="C65" s="132" t="s">
        <v>304</v>
      </c>
      <c r="D65" s="131" t="s">
        <v>105</v>
      </c>
      <c r="E65" s="131" t="s">
        <v>32</v>
      </c>
      <c r="F65" s="131">
        <v>0</v>
      </c>
      <c r="G65" s="138" t="s">
        <v>231</v>
      </c>
      <c r="H65" s="157">
        <f t="shared" si="1"/>
        <v>892.84523749999983</v>
      </c>
      <c r="I65" s="139">
        <v>0</v>
      </c>
      <c r="J65" s="139">
        <v>1</v>
      </c>
      <c r="K65" s="136">
        <v>2</v>
      </c>
      <c r="L65" s="131" t="s">
        <v>4</v>
      </c>
      <c r="M65" s="147">
        <v>42979</v>
      </c>
      <c r="N65" s="147">
        <v>43132</v>
      </c>
      <c r="O65" s="138" t="s">
        <v>236</v>
      </c>
      <c r="P65" s="138" t="s">
        <v>120</v>
      </c>
      <c r="Q65" s="131" t="s">
        <v>1</v>
      </c>
      <c r="R65" s="51"/>
      <c r="S65" s="60">
        <v>2857104.76</v>
      </c>
    </row>
    <row r="66" spans="1:22" s="43" customFormat="1" ht="78.75" customHeight="1" x14ac:dyDescent="0.25">
      <c r="A66" s="131" t="s">
        <v>189</v>
      </c>
      <c r="B66" s="131" t="s">
        <v>108</v>
      </c>
      <c r="C66" s="132" t="s">
        <v>305</v>
      </c>
      <c r="D66" s="131" t="s">
        <v>105</v>
      </c>
      <c r="E66" s="131" t="s">
        <v>32</v>
      </c>
      <c r="F66" s="131">
        <v>0</v>
      </c>
      <c r="G66" s="138" t="s">
        <v>232</v>
      </c>
      <c r="H66" s="157">
        <f t="shared" si="1"/>
        <v>1033.5225937499997</v>
      </c>
      <c r="I66" s="139">
        <v>0</v>
      </c>
      <c r="J66" s="139">
        <v>1</v>
      </c>
      <c r="K66" s="136">
        <v>2</v>
      </c>
      <c r="L66" s="131" t="s">
        <v>4</v>
      </c>
      <c r="M66" s="147">
        <v>42979</v>
      </c>
      <c r="N66" s="147">
        <v>43132</v>
      </c>
      <c r="O66" s="138" t="s">
        <v>236</v>
      </c>
      <c r="P66" s="138" t="s">
        <v>120</v>
      </c>
      <c r="Q66" s="131" t="s">
        <v>1</v>
      </c>
      <c r="R66" s="51"/>
      <c r="S66" s="59">
        <v>3307272.3</v>
      </c>
    </row>
    <row r="67" spans="1:22" s="43" customFormat="1" ht="65.25" customHeight="1" x14ac:dyDescent="0.25">
      <c r="A67" s="131" t="s">
        <v>190</v>
      </c>
      <c r="B67" s="131" t="s">
        <v>108</v>
      </c>
      <c r="C67" s="132" t="s">
        <v>237</v>
      </c>
      <c r="D67" s="131" t="s">
        <v>105</v>
      </c>
      <c r="E67" s="131" t="s">
        <v>32</v>
      </c>
      <c r="F67" s="131">
        <v>0</v>
      </c>
      <c r="G67" s="138" t="s">
        <v>230</v>
      </c>
      <c r="H67" s="160">
        <f t="shared" si="1"/>
        <v>1098.0559375</v>
      </c>
      <c r="I67" s="139">
        <v>0</v>
      </c>
      <c r="J67" s="139">
        <v>1</v>
      </c>
      <c r="K67" s="136">
        <v>2</v>
      </c>
      <c r="L67" s="131" t="s">
        <v>4</v>
      </c>
      <c r="M67" s="147">
        <v>42979</v>
      </c>
      <c r="N67" s="147">
        <v>43132</v>
      </c>
      <c r="O67" s="138" t="s">
        <v>236</v>
      </c>
      <c r="P67" s="138" t="s">
        <v>120</v>
      </c>
      <c r="Q67" s="131" t="s">
        <v>1</v>
      </c>
      <c r="R67" s="51"/>
      <c r="S67" s="59">
        <v>3513779</v>
      </c>
    </row>
    <row r="68" spans="1:22" s="68" customFormat="1" ht="65.25" customHeight="1" x14ac:dyDescent="0.25">
      <c r="A68" s="149" t="s">
        <v>191</v>
      </c>
      <c r="B68" s="149" t="s">
        <v>108</v>
      </c>
      <c r="C68" s="150" t="s">
        <v>192</v>
      </c>
      <c r="D68" s="149" t="s">
        <v>105</v>
      </c>
      <c r="E68" s="149" t="s">
        <v>32</v>
      </c>
      <c r="F68" s="149">
        <v>0</v>
      </c>
      <c r="G68" s="155" t="s">
        <v>207</v>
      </c>
      <c r="H68" s="151">
        <f t="shared" si="1"/>
        <v>0</v>
      </c>
      <c r="I68" s="152">
        <v>0</v>
      </c>
      <c r="J68" s="152">
        <v>1</v>
      </c>
      <c r="K68" s="153">
        <v>2</v>
      </c>
      <c r="L68" s="149" t="s">
        <v>4</v>
      </c>
      <c r="M68" s="155">
        <v>42856</v>
      </c>
      <c r="N68" s="155">
        <v>42948</v>
      </c>
      <c r="O68" s="155" t="s">
        <v>236</v>
      </c>
      <c r="P68" s="155" t="s">
        <v>120</v>
      </c>
      <c r="Q68" s="149" t="s">
        <v>6</v>
      </c>
      <c r="R68" s="51"/>
      <c r="S68" s="67">
        <v>0</v>
      </c>
    </row>
    <row r="69" spans="1:22" s="43" customFormat="1" ht="72" x14ac:dyDescent="0.25">
      <c r="A69" s="131" t="s">
        <v>205</v>
      </c>
      <c r="B69" s="131" t="s">
        <v>108</v>
      </c>
      <c r="C69" s="132" t="s">
        <v>306</v>
      </c>
      <c r="D69" s="131" t="s">
        <v>105</v>
      </c>
      <c r="E69" s="131" t="s">
        <v>32</v>
      </c>
      <c r="F69" s="131">
        <v>0</v>
      </c>
      <c r="G69" s="138" t="s">
        <v>239</v>
      </c>
      <c r="H69" s="160">
        <f t="shared" si="1"/>
        <v>408.27995937500003</v>
      </c>
      <c r="I69" s="139">
        <v>0</v>
      </c>
      <c r="J69" s="139">
        <v>1</v>
      </c>
      <c r="K69" s="136">
        <v>2</v>
      </c>
      <c r="L69" s="131" t="s">
        <v>4</v>
      </c>
      <c r="M69" s="147">
        <v>43040</v>
      </c>
      <c r="N69" s="147">
        <v>43132</v>
      </c>
      <c r="O69" s="138" t="s">
        <v>236</v>
      </c>
      <c r="P69" s="138" t="s">
        <v>120</v>
      </c>
      <c r="Q69" s="131" t="s">
        <v>1</v>
      </c>
      <c r="R69" s="59">
        <v>0</v>
      </c>
      <c r="S69" s="59">
        <v>1306495.8700000001</v>
      </c>
    </row>
    <row r="70" spans="1:22" s="43" customFormat="1" ht="70.5" customHeight="1" x14ac:dyDescent="0.25">
      <c r="A70" s="131" t="s">
        <v>206</v>
      </c>
      <c r="B70" s="131" t="s">
        <v>108</v>
      </c>
      <c r="C70" s="132" t="s">
        <v>243</v>
      </c>
      <c r="D70" s="131" t="s">
        <v>105</v>
      </c>
      <c r="E70" s="131" t="s">
        <v>32</v>
      </c>
      <c r="F70" s="131">
        <v>0</v>
      </c>
      <c r="G70" s="138"/>
      <c r="H70" s="160">
        <f t="shared" si="1"/>
        <v>513.296875</v>
      </c>
      <c r="I70" s="139">
        <v>0.8</v>
      </c>
      <c r="J70" s="139">
        <v>0.2</v>
      </c>
      <c r="K70" s="136">
        <v>2</v>
      </c>
      <c r="L70" s="131" t="s">
        <v>2</v>
      </c>
      <c r="M70" s="147">
        <v>43221</v>
      </c>
      <c r="N70" s="147">
        <v>43282</v>
      </c>
      <c r="O70" s="138" t="s">
        <v>236</v>
      </c>
      <c r="P70" s="138" t="s">
        <v>120</v>
      </c>
      <c r="Q70" s="131" t="s">
        <v>1</v>
      </c>
      <c r="R70" s="51"/>
      <c r="S70" s="59">
        <v>1642550</v>
      </c>
      <c r="T70" s="95"/>
    </row>
    <row r="71" spans="1:22" s="53" customFormat="1" ht="108" customHeight="1" x14ac:dyDescent="0.25">
      <c r="A71" s="131" t="s">
        <v>217</v>
      </c>
      <c r="B71" s="131" t="s">
        <v>108</v>
      </c>
      <c r="C71" s="132" t="s">
        <v>238</v>
      </c>
      <c r="D71" s="131" t="s">
        <v>105</v>
      </c>
      <c r="E71" s="131" t="s">
        <v>34</v>
      </c>
      <c r="F71" s="131">
        <v>0</v>
      </c>
      <c r="G71" s="184"/>
      <c r="H71" s="157">
        <f t="shared" si="1"/>
        <v>1649.3490624999999</v>
      </c>
      <c r="I71" s="139">
        <v>0.38</v>
      </c>
      <c r="J71" s="139">
        <v>0.62</v>
      </c>
      <c r="K71" s="185">
        <v>2</v>
      </c>
      <c r="L71" s="131" t="s">
        <v>2</v>
      </c>
      <c r="M71" s="147">
        <v>43191</v>
      </c>
      <c r="N71" s="147">
        <v>43221</v>
      </c>
      <c r="O71" s="138" t="s">
        <v>210</v>
      </c>
      <c r="P71" s="184"/>
      <c r="Q71" s="131" t="s">
        <v>1</v>
      </c>
      <c r="R71" s="52"/>
      <c r="S71" s="59">
        <v>5277917</v>
      </c>
      <c r="T71" s="55"/>
    </row>
    <row r="72" spans="1:22" s="53" customFormat="1" ht="65.25" customHeight="1" x14ac:dyDescent="0.25">
      <c r="A72" s="131" t="s">
        <v>218</v>
      </c>
      <c r="B72" s="131" t="s">
        <v>108</v>
      </c>
      <c r="C72" s="132" t="s">
        <v>240</v>
      </c>
      <c r="D72" s="186"/>
      <c r="E72" s="131" t="s">
        <v>35</v>
      </c>
      <c r="F72" s="131">
        <v>0</v>
      </c>
      <c r="G72" s="138" t="s">
        <v>199</v>
      </c>
      <c r="H72" s="160">
        <f t="shared" si="1"/>
        <v>71.875</v>
      </c>
      <c r="I72" s="139">
        <v>1</v>
      </c>
      <c r="J72" s="139">
        <v>0</v>
      </c>
      <c r="K72" s="136">
        <v>2</v>
      </c>
      <c r="L72" s="131" t="s">
        <v>2</v>
      </c>
      <c r="M72" s="138">
        <v>42598</v>
      </c>
      <c r="N72" s="138">
        <v>42639</v>
      </c>
      <c r="O72" s="138" t="s">
        <v>121</v>
      </c>
      <c r="P72" s="138"/>
      <c r="Q72" s="141" t="s">
        <v>75</v>
      </c>
      <c r="R72" s="52"/>
      <c r="S72" s="61">
        <v>230000</v>
      </c>
    </row>
    <row r="73" spans="1:22" s="43" customFormat="1" ht="65.25" customHeight="1" x14ac:dyDescent="0.25">
      <c r="A73" s="131" t="s">
        <v>266</v>
      </c>
      <c r="B73" s="131" t="s">
        <v>92</v>
      </c>
      <c r="C73" s="132" t="s">
        <v>307</v>
      </c>
      <c r="D73" s="131" t="s">
        <v>105</v>
      </c>
      <c r="E73" s="131" t="s">
        <v>32</v>
      </c>
      <c r="F73" s="131">
        <v>0</v>
      </c>
      <c r="G73" s="138" t="s">
        <v>219</v>
      </c>
      <c r="H73" s="160">
        <f t="shared" si="1"/>
        <v>696.55691875000002</v>
      </c>
      <c r="I73" s="139">
        <v>0</v>
      </c>
      <c r="J73" s="139">
        <v>1</v>
      </c>
      <c r="K73" s="136">
        <v>1</v>
      </c>
      <c r="L73" s="131" t="s">
        <v>4</v>
      </c>
      <c r="M73" s="138"/>
      <c r="N73" s="138"/>
      <c r="O73" s="131" t="s">
        <v>246</v>
      </c>
      <c r="P73" s="138"/>
      <c r="Q73" s="131" t="s">
        <v>75</v>
      </c>
      <c r="R73" s="51"/>
      <c r="S73" s="44">
        <v>2228982.14</v>
      </c>
    </row>
    <row r="74" spans="1:22" s="43" customFormat="1" ht="65.25" customHeight="1" x14ac:dyDescent="0.25">
      <c r="A74" s="131" t="s">
        <v>267</v>
      </c>
      <c r="B74" s="131" t="s">
        <v>92</v>
      </c>
      <c r="C74" s="132" t="s">
        <v>308</v>
      </c>
      <c r="D74" s="131" t="s">
        <v>105</v>
      </c>
      <c r="E74" s="131" t="s">
        <v>32</v>
      </c>
      <c r="F74" s="131">
        <v>0</v>
      </c>
      <c r="G74" s="138" t="s">
        <v>220</v>
      </c>
      <c r="H74" s="160">
        <f t="shared" si="1"/>
        <v>618.87385312499998</v>
      </c>
      <c r="I74" s="139">
        <v>0</v>
      </c>
      <c r="J74" s="139">
        <v>1</v>
      </c>
      <c r="K74" s="136">
        <v>1</v>
      </c>
      <c r="L74" s="131" t="s">
        <v>4</v>
      </c>
      <c r="M74" s="138"/>
      <c r="N74" s="138"/>
      <c r="O74" s="131" t="s">
        <v>246</v>
      </c>
      <c r="P74" s="138"/>
      <c r="Q74" s="131" t="s">
        <v>75</v>
      </c>
      <c r="R74" s="51"/>
      <c r="S74" s="44">
        <v>1980396.33</v>
      </c>
    </row>
    <row r="75" spans="1:22" s="43" customFormat="1" ht="83.25" customHeight="1" x14ac:dyDescent="0.25">
      <c r="A75" s="131" t="s">
        <v>268</v>
      </c>
      <c r="B75" s="131" t="s">
        <v>108</v>
      </c>
      <c r="C75" s="187" t="s">
        <v>309</v>
      </c>
      <c r="D75" s="131" t="s">
        <v>154</v>
      </c>
      <c r="E75" s="188" t="s">
        <v>32</v>
      </c>
      <c r="F75" s="131"/>
      <c r="G75" s="138"/>
      <c r="H75" s="157">
        <f t="shared" si="1"/>
        <v>788.75</v>
      </c>
      <c r="I75" s="188">
        <v>0.43740000000000001</v>
      </c>
      <c r="J75" s="188">
        <v>0.56259999999999999</v>
      </c>
      <c r="K75" s="136">
        <v>2</v>
      </c>
      <c r="L75" s="188" t="s">
        <v>3</v>
      </c>
      <c r="M75" s="147">
        <v>43191</v>
      </c>
      <c r="N75" s="147">
        <v>43221</v>
      </c>
      <c r="O75" s="131" t="s">
        <v>236</v>
      </c>
      <c r="P75" s="131"/>
      <c r="Q75" s="131" t="s">
        <v>1</v>
      </c>
      <c r="R75" s="51"/>
      <c r="S75" s="60">
        <v>2524000</v>
      </c>
      <c r="T75" s="30"/>
      <c r="U75" s="30"/>
      <c r="V75" s="30"/>
    </row>
    <row r="76" spans="1:22" s="30" customFormat="1" ht="79.5" customHeight="1" x14ac:dyDescent="0.25">
      <c r="A76" s="131" t="s">
        <v>269</v>
      </c>
      <c r="B76" s="131" t="s">
        <v>152</v>
      </c>
      <c r="C76" s="132" t="s">
        <v>273</v>
      </c>
      <c r="D76" s="131" t="s">
        <v>105</v>
      </c>
      <c r="E76" s="245" t="s">
        <v>39</v>
      </c>
      <c r="F76" s="189"/>
      <c r="G76" s="189" t="s">
        <v>133</v>
      </c>
      <c r="H76" s="160">
        <f>$S76/1000/$H$11</f>
        <v>232.875</v>
      </c>
      <c r="I76" s="188">
        <v>1</v>
      </c>
      <c r="J76" s="188">
        <v>0</v>
      </c>
      <c r="K76" s="136">
        <v>2</v>
      </c>
      <c r="L76" s="188" t="s">
        <v>3</v>
      </c>
      <c r="M76" s="138">
        <v>41721</v>
      </c>
      <c r="N76" s="138">
        <v>41855</v>
      </c>
      <c r="O76" s="190"/>
      <c r="P76" s="138" t="s">
        <v>125</v>
      </c>
      <c r="Q76" s="131" t="s">
        <v>75</v>
      </c>
      <c r="R76" s="43"/>
      <c r="S76" s="59">
        <v>745200</v>
      </c>
    </row>
    <row r="77" spans="1:22" s="30" customFormat="1" ht="121.5" customHeight="1" x14ac:dyDescent="0.25">
      <c r="A77" s="131" t="s">
        <v>271</v>
      </c>
      <c r="B77" s="131" t="s">
        <v>152</v>
      </c>
      <c r="C77" s="132" t="s">
        <v>319</v>
      </c>
      <c r="D77" s="131" t="s">
        <v>105</v>
      </c>
      <c r="E77" s="188" t="s">
        <v>29</v>
      </c>
      <c r="F77" s="131"/>
      <c r="G77" s="138" t="s">
        <v>209</v>
      </c>
      <c r="H77" s="157">
        <f t="shared" si="1"/>
        <v>147.76356250000001</v>
      </c>
      <c r="I77" s="188">
        <v>1</v>
      </c>
      <c r="J77" s="188">
        <v>0</v>
      </c>
      <c r="K77" s="136">
        <v>2</v>
      </c>
      <c r="L77" s="191" t="s">
        <v>3</v>
      </c>
      <c r="M77" s="138">
        <v>42826</v>
      </c>
      <c r="N77" s="138">
        <v>42929</v>
      </c>
      <c r="O77" s="138"/>
      <c r="P77" s="138"/>
      <c r="Q77" s="131" t="s">
        <v>15</v>
      </c>
      <c r="S77" s="59">
        <v>472843.4</v>
      </c>
    </row>
    <row r="78" spans="1:22" s="43" customFormat="1" ht="113.25" customHeight="1" x14ac:dyDescent="0.25">
      <c r="A78" s="131" t="s">
        <v>272</v>
      </c>
      <c r="B78" s="131" t="s">
        <v>152</v>
      </c>
      <c r="C78" s="187" t="s">
        <v>320</v>
      </c>
      <c r="D78" s="131"/>
      <c r="E78" s="188" t="s">
        <v>29</v>
      </c>
      <c r="F78" s="131"/>
      <c r="G78" s="138"/>
      <c r="H78" s="160">
        <f>$S78/1000/$H$11</f>
        <v>125</v>
      </c>
      <c r="I78" s="188">
        <v>1</v>
      </c>
      <c r="J78" s="188">
        <v>0</v>
      </c>
      <c r="K78" s="136">
        <v>2</v>
      </c>
      <c r="L78" s="188" t="s">
        <v>3</v>
      </c>
      <c r="M78" s="147">
        <v>43160</v>
      </c>
      <c r="N78" s="147">
        <v>43191</v>
      </c>
      <c r="O78" s="131"/>
      <c r="P78" s="131"/>
      <c r="Q78" s="131" t="s">
        <v>1</v>
      </c>
      <c r="R78" s="51"/>
      <c r="S78" s="59">
        <v>400000</v>
      </c>
      <c r="T78" s="30"/>
      <c r="U78" s="30"/>
      <c r="V78" s="30"/>
    </row>
    <row r="79" spans="1:22" s="53" customFormat="1" ht="83.25" customHeight="1" x14ac:dyDescent="0.25">
      <c r="A79" s="131" t="s">
        <v>274</v>
      </c>
      <c r="B79" s="131" t="s">
        <v>152</v>
      </c>
      <c r="C79" s="187" t="s">
        <v>311</v>
      </c>
      <c r="D79" s="131"/>
      <c r="E79" s="188" t="s">
        <v>29</v>
      </c>
      <c r="F79" s="131"/>
      <c r="G79" s="138"/>
      <c r="H79" s="160">
        <f>$S79/1000/$H$11</f>
        <v>62.5</v>
      </c>
      <c r="I79" s="188">
        <v>1</v>
      </c>
      <c r="J79" s="193">
        <v>0</v>
      </c>
      <c r="K79" s="185">
        <v>2</v>
      </c>
      <c r="L79" s="188" t="s">
        <v>3</v>
      </c>
      <c r="M79" s="184">
        <v>43344</v>
      </c>
      <c r="N79" s="184">
        <v>43374</v>
      </c>
      <c r="O79" s="194"/>
      <c r="P79" s="194"/>
      <c r="Q79" s="131" t="s">
        <v>1</v>
      </c>
      <c r="R79" s="52"/>
      <c r="S79" s="59">
        <v>200000</v>
      </c>
    </row>
    <row r="80" spans="1:22" s="48" customFormat="1" ht="18" x14ac:dyDescent="0.25">
      <c r="A80" s="196"/>
      <c r="B80" s="197"/>
      <c r="C80" s="198"/>
      <c r="D80" s="199"/>
      <c r="E80" s="200"/>
      <c r="F80" s="200"/>
      <c r="G80" s="180" t="s">
        <v>99</v>
      </c>
      <c r="H80" s="251">
        <f>SUM(H56:H79)</f>
        <v>8739.7498531250003</v>
      </c>
      <c r="I80" s="201"/>
      <c r="J80" s="201"/>
      <c r="K80" s="202"/>
      <c r="L80" s="203"/>
      <c r="M80" s="203"/>
      <c r="N80" s="204"/>
      <c r="O80" s="202"/>
      <c r="P80" s="202"/>
      <c r="Q80" s="200"/>
      <c r="R80" s="36"/>
      <c r="S80" s="62"/>
    </row>
    <row r="81" spans="1:22" ht="18" x14ac:dyDescent="0.25">
      <c r="A81" s="277">
        <v>4</v>
      </c>
      <c r="B81" s="278" t="s">
        <v>10</v>
      </c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</row>
    <row r="82" spans="1:22" ht="18" x14ac:dyDescent="0.25">
      <c r="A82" s="277"/>
      <c r="B82" s="279" t="s">
        <v>50</v>
      </c>
      <c r="C82" s="279" t="s">
        <v>21</v>
      </c>
      <c r="D82" s="279" t="s">
        <v>43</v>
      </c>
      <c r="E82" s="279" t="s">
        <v>277</v>
      </c>
      <c r="F82" s="278"/>
      <c r="G82" s="278"/>
      <c r="H82" s="279"/>
      <c r="I82" s="279"/>
      <c r="J82" s="279"/>
      <c r="K82" s="279" t="s">
        <v>51</v>
      </c>
      <c r="L82" s="279" t="s">
        <v>49</v>
      </c>
      <c r="M82" s="279" t="s">
        <v>22</v>
      </c>
      <c r="N82" s="279"/>
      <c r="O82" s="279" t="s">
        <v>73</v>
      </c>
      <c r="P82" s="279" t="s">
        <v>48</v>
      </c>
      <c r="Q82" s="279" t="s">
        <v>13</v>
      </c>
    </row>
    <row r="83" spans="1:22" ht="54" x14ac:dyDescent="0.25">
      <c r="A83" s="277"/>
      <c r="B83" s="279"/>
      <c r="C83" s="279"/>
      <c r="D83" s="279"/>
      <c r="E83" s="279"/>
      <c r="F83" s="280" t="s">
        <v>44</v>
      </c>
      <c r="G83" s="281"/>
      <c r="H83" s="236" t="s">
        <v>83</v>
      </c>
      <c r="I83" s="205" t="s">
        <v>46</v>
      </c>
      <c r="J83" s="130" t="s">
        <v>45</v>
      </c>
      <c r="K83" s="279"/>
      <c r="L83" s="279"/>
      <c r="M83" s="129" t="s">
        <v>17</v>
      </c>
      <c r="N83" s="129" t="s">
        <v>7</v>
      </c>
      <c r="O83" s="279"/>
      <c r="P83" s="279"/>
      <c r="Q83" s="279"/>
    </row>
    <row r="84" spans="1:22" s="30" customFormat="1" ht="82.5" customHeight="1" x14ac:dyDescent="0.25">
      <c r="A84" s="133" t="s">
        <v>94</v>
      </c>
      <c r="B84" s="131" t="s">
        <v>108</v>
      </c>
      <c r="C84" s="132" t="s">
        <v>312</v>
      </c>
      <c r="D84" s="131" t="s">
        <v>153</v>
      </c>
      <c r="E84" s="188" t="s">
        <v>39</v>
      </c>
      <c r="F84" s="294" t="s">
        <v>208</v>
      </c>
      <c r="G84" s="295"/>
      <c r="H84" s="157">
        <f t="shared" ref="H84:H91" si="2">$S84/1000/$H$11</f>
        <v>1168.1728125</v>
      </c>
      <c r="I84" s="188">
        <v>1</v>
      </c>
      <c r="J84" s="188">
        <v>0</v>
      </c>
      <c r="K84" s="136">
        <v>2</v>
      </c>
      <c r="L84" s="188" t="s">
        <v>3</v>
      </c>
      <c r="M84" s="147">
        <v>42644</v>
      </c>
      <c r="N84" s="147">
        <v>42644</v>
      </c>
      <c r="O84" s="138"/>
      <c r="P84" s="138"/>
      <c r="Q84" s="131" t="s">
        <v>75</v>
      </c>
      <c r="S84" s="59">
        <v>3738153</v>
      </c>
    </row>
    <row r="85" spans="1:22" s="43" customFormat="1" ht="83.25" customHeight="1" x14ac:dyDescent="0.25">
      <c r="A85" s="133" t="s">
        <v>95</v>
      </c>
      <c r="B85" s="131" t="s">
        <v>163</v>
      </c>
      <c r="C85" s="187" t="s">
        <v>179</v>
      </c>
      <c r="D85" s="131" t="s">
        <v>105</v>
      </c>
      <c r="E85" s="188" t="s">
        <v>39</v>
      </c>
      <c r="F85" s="298" t="s">
        <v>229</v>
      </c>
      <c r="G85" s="299"/>
      <c r="H85" s="157">
        <f t="shared" si="2"/>
        <v>3643.7682687500001</v>
      </c>
      <c r="I85" s="191">
        <v>0.97</v>
      </c>
      <c r="J85" s="191">
        <v>0.03</v>
      </c>
      <c r="K85" s="136">
        <v>1</v>
      </c>
      <c r="L85" s="188" t="s">
        <v>3</v>
      </c>
      <c r="M85" s="147">
        <v>43070</v>
      </c>
      <c r="N85" s="147">
        <v>43101</v>
      </c>
      <c r="O85" s="131"/>
      <c r="P85" s="131"/>
      <c r="Q85" s="131" t="s">
        <v>57</v>
      </c>
      <c r="R85" s="51"/>
      <c r="S85" s="60">
        <v>11660058.460000001</v>
      </c>
    </row>
    <row r="86" spans="1:22" s="68" customFormat="1" ht="83.25" customHeight="1" x14ac:dyDescent="0.25">
      <c r="A86" s="133" t="s">
        <v>96</v>
      </c>
      <c r="B86" s="149" t="s">
        <v>108</v>
      </c>
      <c r="C86" s="206" t="s">
        <v>126</v>
      </c>
      <c r="D86" s="149" t="s">
        <v>154</v>
      </c>
      <c r="E86" s="207" t="s">
        <v>39</v>
      </c>
      <c r="F86" s="300"/>
      <c r="G86" s="301"/>
      <c r="H86" s="151">
        <f t="shared" si="2"/>
        <v>0</v>
      </c>
      <c r="I86" s="207">
        <v>0.41</v>
      </c>
      <c r="J86" s="207">
        <v>0.59</v>
      </c>
      <c r="K86" s="153">
        <v>2</v>
      </c>
      <c r="L86" s="207" t="s">
        <v>3</v>
      </c>
      <c r="M86" s="155">
        <v>43282</v>
      </c>
      <c r="N86" s="155">
        <v>43739</v>
      </c>
      <c r="O86" s="149"/>
      <c r="P86" s="149"/>
      <c r="Q86" s="149" t="s">
        <v>6</v>
      </c>
      <c r="R86" s="52"/>
      <c r="S86" s="67">
        <v>0</v>
      </c>
    </row>
    <row r="87" spans="1:22" s="43" customFormat="1" ht="83.25" customHeight="1" x14ac:dyDescent="0.25">
      <c r="A87" s="133" t="s">
        <v>97</v>
      </c>
      <c r="B87" s="131" t="s">
        <v>163</v>
      </c>
      <c r="C87" s="187" t="s">
        <v>179</v>
      </c>
      <c r="D87" s="131"/>
      <c r="E87" s="188" t="s">
        <v>32</v>
      </c>
      <c r="F87" s="293" t="s">
        <v>215</v>
      </c>
      <c r="G87" s="293"/>
      <c r="H87" s="160">
        <f t="shared" si="2"/>
        <v>2841.5057874999993</v>
      </c>
      <c r="I87" s="139">
        <v>0</v>
      </c>
      <c r="J87" s="139">
        <v>1</v>
      </c>
      <c r="K87" s="136"/>
      <c r="L87" s="188" t="s">
        <v>4</v>
      </c>
      <c r="M87" s="138">
        <v>39573</v>
      </c>
      <c r="N87" s="138">
        <v>40014</v>
      </c>
      <c r="O87" s="131" t="s">
        <v>245</v>
      </c>
      <c r="P87" s="131"/>
      <c r="Q87" s="131" t="s">
        <v>75</v>
      </c>
      <c r="R87" s="51"/>
      <c r="S87" s="59">
        <v>9092818.5199999996</v>
      </c>
    </row>
    <row r="88" spans="1:22" s="43" customFormat="1" ht="83.25" customHeight="1" x14ac:dyDescent="0.25">
      <c r="A88" s="133" t="s">
        <v>98</v>
      </c>
      <c r="B88" s="131" t="s">
        <v>163</v>
      </c>
      <c r="C88" s="187" t="s">
        <v>179</v>
      </c>
      <c r="D88" s="131"/>
      <c r="E88" s="188" t="s">
        <v>32</v>
      </c>
      <c r="F88" s="293" t="s">
        <v>216</v>
      </c>
      <c r="G88" s="293"/>
      <c r="H88" s="160">
        <f t="shared" si="2"/>
        <v>8875.8240718750003</v>
      </c>
      <c r="I88" s="139">
        <v>0</v>
      </c>
      <c r="J88" s="139">
        <v>1</v>
      </c>
      <c r="K88" s="136"/>
      <c r="L88" s="188" t="s">
        <v>4</v>
      </c>
      <c r="M88" s="138">
        <v>40817</v>
      </c>
      <c r="N88" s="138">
        <v>40878</v>
      </c>
      <c r="O88" s="131" t="s">
        <v>245</v>
      </c>
      <c r="P88" s="131"/>
      <c r="Q88" s="131" t="s">
        <v>15</v>
      </c>
      <c r="R88" s="51"/>
      <c r="S88" s="59">
        <v>28402637.030000001</v>
      </c>
    </row>
    <row r="89" spans="1:22" s="43" customFormat="1" ht="83.25" customHeight="1" x14ac:dyDescent="0.25">
      <c r="A89" s="133" t="s">
        <v>155</v>
      </c>
      <c r="B89" s="131" t="s">
        <v>108</v>
      </c>
      <c r="C89" s="187" t="s">
        <v>126</v>
      </c>
      <c r="D89" s="131" t="s">
        <v>154</v>
      </c>
      <c r="E89" s="188" t="s">
        <v>32</v>
      </c>
      <c r="F89" s="293" t="s">
        <v>221</v>
      </c>
      <c r="G89" s="293"/>
      <c r="H89" s="160">
        <f t="shared" si="2"/>
        <v>149.81562500000001</v>
      </c>
      <c r="I89" s="139">
        <v>0</v>
      </c>
      <c r="J89" s="139">
        <v>1</v>
      </c>
      <c r="K89" s="136"/>
      <c r="L89" s="188" t="s">
        <v>4</v>
      </c>
      <c r="M89" s="138">
        <v>40007</v>
      </c>
      <c r="N89" s="138">
        <v>40081</v>
      </c>
      <c r="O89" s="131" t="s">
        <v>247</v>
      </c>
      <c r="P89" s="131"/>
      <c r="Q89" s="131" t="s">
        <v>75</v>
      </c>
      <c r="R89" s="51"/>
      <c r="S89" s="59">
        <v>479410</v>
      </c>
    </row>
    <row r="90" spans="1:22" s="43" customFormat="1" ht="83.25" customHeight="1" x14ac:dyDescent="0.25">
      <c r="A90" s="133" t="s">
        <v>180</v>
      </c>
      <c r="B90" s="131" t="s">
        <v>108</v>
      </c>
      <c r="C90" s="187" t="s">
        <v>126</v>
      </c>
      <c r="D90" s="131" t="s">
        <v>154</v>
      </c>
      <c r="E90" s="188" t="s">
        <v>32</v>
      </c>
      <c r="F90" s="293" t="s">
        <v>225</v>
      </c>
      <c r="G90" s="293" t="s">
        <v>222</v>
      </c>
      <c r="H90" s="160">
        <f t="shared" si="2"/>
        <v>117.26406249999999</v>
      </c>
      <c r="I90" s="139">
        <v>0</v>
      </c>
      <c r="J90" s="139">
        <v>1</v>
      </c>
      <c r="K90" s="136"/>
      <c r="L90" s="188" t="s">
        <v>4</v>
      </c>
      <c r="M90" s="138">
        <v>40359</v>
      </c>
      <c r="N90" s="138">
        <v>40651</v>
      </c>
      <c r="O90" s="131" t="s">
        <v>247</v>
      </c>
      <c r="P90" s="131"/>
      <c r="Q90" s="131" t="s">
        <v>75</v>
      </c>
      <c r="R90" s="51"/>
      <c r="S90" s="59">
        <v>375245</v>
      </c>
    </row>
    <row r="91" spans="1:22" s="43" customFormat="1" ht="83.25" customHeight="1" x14ac:dyDescent="0.25">
      <c r="A91" s="133" t="s">
        <v>201</v>
      </c>
      <c r="B91" s="131" t="s">
        <v>108</v>
      </c>
      <c r="C91" s="187" t="s">
        <v>126</v>
      </c>
      <c r="D91" s="131" t="s">
        <v>154</v>
      </c>
      <c r="E91" s="188" t="s">
        <v>32</v>
      </c>
      <c r="F91" s="293" t="s">
        <v>223</v>
      </c>
      <c r="G91" s="293"/>
      <c r="H91" s="160">
        <f t="shared" si="2"/>
        <v>366.81296874999998</v>
      </c>
      <c r="I91" s="139">
        <v>0</v>
      </c>
      <c r="J91" s="139">
        <v>1</v>
      </c>
      <c r="K91" s="136"/>
      <c r="L91" s="188" t="s">
        <v>4</v>
      </c>
      <c r="M91" s="138">
        <v>42095</v>
      </c>
      <c r="N91" s="138">
        <v>42174</v>
      </c>
      <c r="O91" s="131" t="s">
        <v>248</v>
      </c>
      <c r="P91" s="131"/>
      <c r="Q91" s="131" t="s">
        <v>75</v>
      </c>
      <c r="R91" s="51"/>
      <c r="S91" s="59">
        <f>1173801.5</f>
        <v>1173801.5</v>
      </c>
    </row>
    <row r="92" spans="1:22" s="30" customFormat="1" ht="74.25" customHeight="1" x14ac:dyDescent="0.25">
      <c r="A92" s="133" t="s">
        <v>330</v>
      </c>
      <c r="B92" s="131" t="s">
        <v>106</v>
      </c>
      <c r="C92" s="132" t="s">
        <v>310</v>
      </c>
      <c r="D92" s="131" t="s">
        <v>105</v>
      </c>
      <c r="E92" s="188" t="s">
        <v>39</v>
      </c>
      <c r="F92" s="304" t="s">
        <v>134</v>
      </c>
      <c r="G92" s="305"/>
      <c r="H92" s="160">
        <f>$S92/1000/$H$11</f>
        <v>2143.3693156249997</v>
      </c>
      <c r="I92" s="191">
        <v>0.71</v>
      </c>
      <c r="J92" s="191">
        <v>0.28999999999999998</v>
      </c>
      <c r="K92" s="136">
        <v>2</v>
      </c>
      <c r="L92" s="188" t="s">
        <v>3</v>
      </c>
      <c r="M92" s="192">
        <v>41982</v>
      </c>
      <c r="N92" s="138">
        <v>42486</v>
      </c>
      <c r="O92" s="190"/>
      <c r="P92" s="138" t="s">
        <v>193</v>
      </c>
      <c r="Q92" s="131" t="s">
        <v>15</v>
      </c>
      <c r="R92" s="43"/>
      <c r="S92" s="59">
        <v>6858781.8099999996</v>
      </c>
    </row>
    <row r="93" spans="1:22" s="30" customFormat="1" ht="74.25" customHeight="1" x14ac:dyDescent="0.25">
      <c r="A93" s="133" t="s">
        <v>331</v>
      </c>
      <c r="B93" s="131" t="s">
        <v>108</v>
      </c>
      <c r="C93" s="132" t="s">
        <v>275</v>
      </c>
      <c r="D93" s="131" t="s">
        <v>105</v>
      </c>
      <c r="E93" s="188" t="s">
        <v>39</v>
      </c>
      <c r="F93" s="302"/>
      <c r="G93" s="303"/>
      <c r="H93" s="157">
        <f>$S93/1000/$H$11</f>
        <v>342.00269999999995</v>
      </c>
      <c r="I93" s="191">
        <v>0.24</v>
      </c>
      <c r="J93" s="191">
        <v>0.76</v>
      </c>
      <c r="K93" s="136">
        <v>2</v>
      </c>
      <c r="L93" s="188" t="s">
        <v>3</v>
      </c>
      <c r="M93" s="195">
        <v>43374</v>
      </c>
      <c r="N93" s="195">
        <v>43405</v>
      </c>
      <c r="O93" s="190"/>
      <c r="P93" s="138"/>
      <c r="Q93" s="131" t="s">
        <v>1</v>
      </c>
      <c r="R93" s="43"/>
      <c r="S93" s="60">
        <v>1094408.6399999999</v>
      </c>
    </row>
    <row r="94" spans="1:22" s="66" customFormat="1" ht="74.25" customHeight="1" x14ac:dyDescent="0.25">
      <c r="A94" s="133" t="s">
        <v>349</v>
      </c>
      <c r="B94" s="131" t="s">
        <v>106</v>
      </c>
      <c r="C94" s="132" t="s">
        <v>321</v>
      </c>
      <c r="D94" s="131" t="s">
        <v>105</v>
      </c>
      <c r="E94" s="241" t="s">
        <v>39</v>
      </c>
      <c r="F94" s="302"/>
      <c r="G94" s="303"/>
      <c r="H94" s="160">
        <f>$S94/1000/$H$11</f>
        <v>200</v>
      </c>
      <c r="I94" s="241">
        <v>1</v>
      </c>
      <c r="J94" s="241">
        <v>0</v>
      </c>
      <c r="K94" s="136">
        <v>2</v>
      </c>
      <c r="L94" s="241" t="s">
        <v>3</v>
      </c>
      <c r="M94" s="195">
        <v>43101</v>
      </c>
      <c r="N94" s="195">
        <v>43132</v>
      </c>
      <c r="O94" s="190"/>
      <c r="P94" s="138"/>
      <c r="Q94" s="131" t="s">
        <v>1</v>
      </c>
      <c r="R94" s="43"/>
      <c r="S94" s="60">
        <v>640000</v>
      </c>
    </row>
    <row r="95" spans="1:22" ht="18" x14ac:dyDescent="0.25">
      <c r="A95" s="178"/>
      <c r="B95" s="179"/>
      <c r="C95" s="179"/>
      <c r="D95" s="179"/>
      <c r="E95" s="179"/>
      <c r="F95" s="179"/>
      <c r="G95" s="254" t="s">
        <v>99</v>
      </c>
      <c r="H95" s="255">
        <f>SUM(H84:H94)</f>
        <v>19848.5356125</v>
      </c>
      <c r="I95" s="181"/>
      <c r="J95" s="181"/>
      <c r="K95" s="182"/>
      <c r="L95" s="179"/>
      <c r="M95" s="179"/>
      <c r="N95" s="179"/>
      <c r="O95" s="179"/>
      <c r="P95" s="182"/>
      <c r="Q95" s="182"/>
      <c r="T95" s="30"/>
      <c r="U95" s="30"/>
      <c r="V95" s="30"/>
    </row>
    <row r="96" spans="1:22" ht="18" x14ac:dyDescent="0.25">
      <c r="A96" s="164"/>
      <c r="B96" s="165"/>
      <c r="C96" s="165"/>
      <c r="D96" s="165"/>
      <c r="E96" s="165"/>
      <c r="F96" s="165"/>
      <c r="G96" s="47"/>
      <c r="H96" s="47"/>
      <c r="I96" s="210"/>
      <c r="J96" s="210"/>
      <c r="K96" s="169"/>
      <c r="L96" s="165"/>
      <c r="M96" s="165"/>
      <c r="N96" s="165"/>
      <c r="O96" s="165"/>
      <c r="P96" s="169"/>
      <c r="Q96" s="169"/>
    </row>
    <row r="97" spans="1:19" ht="18" x14ac:dyDescent="0.25">
      <c r="A97" s="277">
        <v>5</v>
      </c>
      <c r="B97" s="278" t="s">
        <v>332</v>
      </c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</row>
    <row r="98" spans="1:19" ht="18" x14ac:dyDescent="0.25">
      <c r="A98" s="277"/>
      <c r="B98" s="279" t="s">
        <v>50</v>
      </c>
      <c r="C98" s="279" t="s">
        <v>21</v>
      </c>
      <c r="D98" s="279" t="s">
        <v>43</v>
      </c>
      <c r="E98" s="279" t="s">
        <v>277</v>
      </c>
      <c r="F98" s="278"/>
      <c r="G98" s="278"/>
      <c r="H98" s="279"/>
      <c r="I98" s="279"/>
      <c r="J98" s="279"/>
      <c r="K98" s="279" t="s">
        <v>51</v>
      </c>
      <c r="L98" s="279" t="s">
        <v>49</v>
      </c>
      <c r="M98" s="279" t="s">
        <v>22</v>
      </c>
      <c r="N98" s="279"/>
      <c r="O98" s="279" t="s">
        <v>73</v>
      </c>
      <c r="P98" s="279" t="s">
        <v>48</v>
      </c>
      <c r="Q98" s="279" t="s">
        <v>13</v>
      </c>
    </row>
    <row r="99" spans="1:19" ht="54" x14ac:dyDescent="0.25">
      <c r="A99" s="277"/>
      <c r="B99" s="279"/>
      <c r="C99" s="279"/>
      <c r="D99" s="279"/>
      <c r="E99" s="279"/>
      <c r="F99" s="280" t="s">
        <v>44</v>
      </c>
      <c r="G99" s="281"/>
      <c r="H99" s="236" t="s">
        <v>83</v>
      </c>
      <c r="I99" s="205" t="s">
        <v>46</v>
      </c>
      <c r="J99" s="130" t="s">
        <v>45</v>
      </c>
      <c r="K99" s="279"/>
      <c r="L99" s="279"/>
      <c r="M99" s="243" t="s">
        <v>17</v>
      </c>
      <c r="N99" s="243" t="s">
        <v>7</v>
      </c>
      <c r="O99" s="279"/>
      <c r="P99" s="279"/>
      <c r="Q99" s="279"/>
    </row>
    <row r="100" spans="1:19" s="43" customFormat="1" ht="83.25" customHeight="1" x14ac:dyDescent="0.25">
      <c r="A100" s="131" t="s">
        <v>333</v>
      </c>
      <c r="B100" s="162" t="s">
        <v>108</v>
      </c>
      <c r="C100" s="161" t="s">
        <v>328</v>
      </c>
      <c r="D100" s="161"/>
      <c r="E100" s="161" t="s">
        <v>77</v>
      </c>
      <c r="F100" s="306"/>
      <c r="G100" s="307"/>
      <c r="H100" s="238">
        <f>$S100/1000/$H$11</f>
        <v>80.73</v>
      </c>
      <c r="I100" s="163">
        <v>1</v>
      </c>
      <c r="J100" s="163">
        <v>0</v>
      </c>
      <c r="K100" s="162">
        <v>2</v>
      </c>
      <c r="L100" s="161" t="s">
        <v>3</v>
      </c>
      <c r="M100" s="234">
        <v>43405</v>
      </c>
      <c r="N100" s="234">
        <v>43435</v>
      </c>
      <c r="O100" s="162" t="s">
        <v>340</v>
      </c>
      <c r="P100" s="161"/>
      <c r="Q100" s="162" t="s">
        <v>1</v>
      </c>
      <c r="R100" s="51"/>
      <c r="S100" s="60">
        <v>258336</v>
      </c>
    </row>
    <row r="101" spans="1:19" s="30" customFormat="1" ht="18" x14ac:dyDescent="0.25">
      <c r="A101" s="211"/>
      <c r="B101" s="211"/>
      <c r="C101" s="211"/>
      <c r="D101" s="211"/>
      <c r="E101" s="212"/>
      <c r="F101" s="213"/>
      <c r="G101" s="260" t="s">
        <v>99</v>
      </c>
      <c r="H101" s="244">
        <f>H100</f>
        <v>80.73</v>
      </c>
      <c r="I101" s="214"/>
      <c r="J101" s="214"/>
      <c r="K101" s="214"/>
      <c r="L101" s="212"/>
      <c r="M101" s="215"/>
      <c r="N101" s="215"/>
      <c r="O101" s="215"/>
      <c r="P101" s="215"/>
      <c r="Q101" s="212"/>
      <c r="R101" s="29"/>
      <c r="S101" s="63"/>
    </row>
    <row r="102" spans="1:19" s="30" customFormat="1" ht="18" x14ac:dyDescent="0.25">
      <c r="A102" s="211"/>
      <c r="B102" s="211"/>
      <c r="C102" s="211"/>
      <c r="D102" s="211"/>
      <c r="E102" s="212"/>
      <c r="F102" s="213"/>
      <c r="I102" s="214"/>
      <c r="J102" s="214"/>
      <c r="K102" s="214"/>
      <c r="L102" s="212"/>
      <c r="M102" s="215"/>
      <c r="N102" s="215"/>
      <c r="O102" s="215"/>
      <c r="P102" s="215"/>
      <c r="Q102" s="212"/>
      <c r="R102" s="29"/>
      <c r="S102" s="63"/>
    </row>
    <row r="103" spans="1:19" s="30" customFormat="1" ht="18" x14ac:dyDescent="0.25">
      <c r="A103" s="211"/>
      <c r="B103" s="211"/>
      <c r="C103" s="211"/>
      <c r="D103" s="211"/>
      <c r="E103" s="212"/>
      <c r="F103" s="213"/>
      <c r="G103" s="213"/>
      <c r="H103" s="250"/>
      <c r="I103" s="214"/>
      <c r="J103" s="214"/>
      <c r="K103" s="214"/>
      <c r="L103" s="212"/>
      <c r="M103" s="215"/>
      <c r="N103" s="215"/>
      <c r="O103" s="215"/>
      <c r="P103" s="215"/>
      <c r="Q103" s="212"/>
      <c r="R103" s="29"/>
      <c r="S103" s="63"/>
    </row>
    <row r="104" spans="1:19" ht="18" x14ac:dyDescent="0.25">
      <c r="A104" s="277">
        <v>6</v>
      </c>
      <c r="B104" s="278" t="s">
        <v>337</v>
      </c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</row>
    <row r="105" spans="1:19" ht="18" x14ac:dyDescent="0.25">
      <c r="A105" s="277"/>
      <c r="B105" s="279" t="s">
        <v>50</v>
      </c>
      <c r="C105" s="279" t="s">
        <v>21</v>
      </c>
      <c r="D105" s="279" t="s">
        <v>43</v>
      </c>
      <c r="E105" s="279" t="s">
        <v>277</v>
      </c>
      <c r="F105" s="278"/>
      <c r="G105" s="278"/>
      <c r="H105" s="279"/>
      <c r="I105" s="279"/>
      <c r="J105" s="279"/>
      <c r="K105" s="279" t="s">
        <v>51</v>
      </c>
      <c r="L105" s="279" t="s">
        <v>49</v>
      </c>
      <c r="M105" s="279" t="s">
        <v>22</v>
      </c>
      <c r="N105" s="279"/>
      <c r="O105" s="279" t="s">
        <v>73</v>
      </c>
      <c r="P105" s="279" t="s">
        <v>48</v>
      </c>
      <c r="Q105" s="279" t="s">
        <v>13</v>
      </c>
    </row>
    <row r="106" spans="1:19" ht="54" x14ac:dyDescent="0.25">
      <c r="A106" s="277"/>
      <c r="B106" s="279"/>
      <c r="C106" s="279"/>
      <c r="D106" s="279"/>
      <c r="E106" s="279"/>
      <c r="F106" s="280" t="s">
        <v>44</v>
      </c>
      <c r="G106" s="281"/>
      <c r="H106" s="236" t="s">
        <v>83</v>
      </c>
      <c r="I106" s="205" t="s">
        <v>46</v>
      </c>
      <c r="J106" s="130" t="s">
        <v>45</v>
      </c>
      <c r="K106" s="279"/>
      <c r="L106" s="279"/>
      <c r="M106" s="259" t="s">
        <v>17</v>
      </c>
      <c r="N106" s="259" t="s">
        <v>7</v>
      </c>
      <c r="O106" s="279"/>
      <c r="P106" s="279"/>
      <c r="Q106" s="279"/>
    </row>
    <row r="107" spans="1:19" s="43" customFormat="1" ht="83.25" customHeight="1" x14ac:dyDescent="0.25">
      <c r="A107" s="131" t="s">
        <v>338</v>
      </c>
      <c r="B107" s="162" t="s">
        <v>106</v>
      </c>
      <c r="C107" s="161" t="s">
        <v>334</v>
      </c>
      <c r="D107" s="161"/>
      <c r="E107" s="161" t="s">
        <v>39</v>
      </c>
      <c r="F107" s="306"/>
      <c r="G107" s="307"/>
      <c r="H107" s="247">
        <f>$S107/1000/$H$11</f>
        <v>228.125</v>
      </c>
      <c r="I107" s="163">
        <v>0</v>
      </c>
      <c r="J107" s="163">
        <v>1</v>
      </c>
      <c r="K107" s="248">
        <v>2</v>
      </c>
      <c r="L107" s="161" t="s">
        <v>2</v>
      </c>
      <c r="M107" s="246">
        <v>43160</v>
      </c>
      <c r="N107" s="246">
        <v>43191</v>
      </c>
      <c r="O107" s="161"/>
      <c r="P107" s="161"/>
      <c r="Q107" s="162" t="s">
        <v>1</v>
      </c>
      <c r="R107" s="51"/>
      <c r="S107" s="60">
        <v>730000</v>
      </c>
    </row>
    <row r="108" spans="1:19" s="43" customFormat="1" ht="83.25" customHeight="1" x14ac:dyDescent="0.25">
      <c r="A108" s="131" t="s">
        <v>339</v>
      </c>
      <c r="B108" s="162" t="s">
        <v>106</v>
      </c>
      <c r="C108" s="161" t="s">
        <v>335</v>
      </c>
      <c r="D108" s="161"/>
      <c r="E108" s="161" t="s">
        <v>39</v>
      </c>
      <c r="F108" s="306"/>
      <c r="G108" s="307"/>
      <c r="H108" s="247">
        <f>$S108/1000/$H$11</f>
        <v>287.5</v>
      </c>
      <c r="I108" s="163">
        <v>0</v>
      </c>
      <c r="J108" s="163">
        <v>1</v>
      </c>
      <c r="K108" s="248">
        <v>2</v>
      </c>
      <c r="L108" s="161" t="s">
        <v>3</v>
      </c>
      <c r="M108" s="249">
        <v>43101</v>
      </c>
      <c r="N108" s="249">
        <v>43132</v>
      </c>
      <c r="O108" s="161"/>
      <c r="P108" s="161"/>
      <c r="Q108" s="162" t="s">
        <v>1</v>
      </c>
      <c r="R108" s="51"/>
      <c r="S108" s="60">
        <v>920000</v>
      </c>
    </row>
    <row r="109" spans="1:19" s="30" customFormat="1" ht="18" x14ac:dyDescent="0.25">
      <c r="A109" s="211"/>
      <c r="B109" s="211"/>
      <c r="C109" s="211"/>
      <c r="D109" s="211"/>
      <c r="E109" s="212"/>
      <c r="F109" s="213"/>
      <c r="G109" s="260" t="s">
        <v>99</v>
      </c>
      <c r="H109" s="244">
        <f>H108+H107</f>
        <v>515.625</v>
      </c>
      <c r="I109" s="214"/>
      <c r="J109" s="214"/>
      <c r="K109" s="214"/>
      <c r="L109" s="212"/>
      <c r="M109" s="215"/>
      <c r="N109" s="215"/>
      <c r="O109" s="215"/>
      <c r="P109" s="215"/>
      <c r="Q109" s="212"/>
      <c r="R109" s="29"/>
      <c r="S109" s="63"/>
    </row>
    <row r="110" spans="1:19" s="30" customFormat="1" ht="18" x14ac:dyDescent="0.25">
      <c r="A110" s="211"/>
      <c r="B110" s="211"/>
      <c r="C110" s="211"/>
      <c r="D110" s="211"/>
      <c r="E110" s="212"/>
      <c r="F110" s="213"/>
      <c r="G110" s="208" t="s">
        <v>99</v>
      </c>
      <c r="H110" s="256">
        <f>SUM(H16:H40)+SUM(H46:H50)+SUM(H56:H79)+SUM(H84:H94)+SUM(H100)+SUM(H107:H108)</f>
        <v>213683.46993537701</v>
      </c>
      <c r="I110" s="214"/>
      <c r="J110" s="214"/>
      <c r="K110" s="214"/>
      <c r="L110" s="212"/>
      <c r="M110" s="215"/>
      <c r="N110" s="215"/>
      <c r="O110" s="215"/>
      <c r="P110" s="215"/>
      <c r="Q110" s="212"/>
      <c r="R110" s="29"/>
      <c r="S110" s="63"/>
    </row>
    <row r="111" spans="1:19" s="30" customFormat="1" ht="18" x14ac:dyDescent="0.25">
      <c r="A111" s="211"/>
      <c r="B111" s="211"/>
      <c r="C111" s="211"/>
      <c r="D111" s="211"/>
      <c r="E111" s="212"/>
      <c r="F111" s="213"/>
      <c r="G111" s="213"/>
      <c r="H111" s="239"/>
      <c r="I111" s="214"/>
      <c r="J111" s="214"/>
      <c r="K111" s="214"/>
      <c r="L111" s="212"/>
      <c r="M111" s="215"/>
      <c r="N111" s="215"/>
      <c r="O111" s="215"/>
      <c r="P111" s="215"/>
      <c r="Q111" s="212"/>
      <c r="R111" s="29"/>
      <c r="S111" s="63"/>
    </row>
    <row r="112" spans="1:19" s="30" customFormat="1" ht="18" x14ac:dyDescent="0.25">
      <c r="A112" s="211"/>
      <c r="B112" s="211"/>
      <c r="C112" s="211"/>
      <c r="D112" s="211"/>
      <c r="E112" s="212"/>
      <c r="F112" s="213"/>
      <c r="G112" s="213"/>
      <c r="H112" s="239"/>
      <c r="I112" s="214"/>
      <c r="J112" s="214"/>
      <c r="K112" s="214"/>
      <c r="L112" s="212"/>
      <c r="M112" s="215"/>
      <c r="N112" s="215"/>
      <c r="O112" s="215"/>
      <c r="P112" s="215"/>
      <c r="Q112" s="212"/>
      <c r="R112" s="29"/>
      <c r="S112" s="63"/>
    </row>
    <row r="113" spans="1:17" ht="18" x14ac:dyDescent="0.25">
      <c r="A113" s="165"/>
      <c r="B113" s="308" t="s">
        <v>74</v>
      </c>
      <c r="C113" s="216" t="s">
        <v>4</v>
      </c>
      <c r="D113" s="165"/>
      <c r="E113" s="165"/>
      <c r="F113" s="297"/>
      <c r="G113" s="297"/>
      <c r="H113" s="217"/>
      <c r="I113" s="168"/>
      <c r="J113" s="168"/>
      <c r="K113" s="165"/>
      <c r="L113" s="165"/>
      <c r="M113" s="165"/>
      <c r="N113" s="165"/>
      <c r="O113" s="165"/>
      <c r="P113" s="165"/>
      <c r="Q113" s="165"/>
    </row>
    <row r="114" spans="1:17" ht="18" x14ac:dyDescent="0.25">
      <c r="A114" s="165"/>
      <c r="B114" s="309"/>
      <c r="C114" s="216" t="s">
        <v>2</v>
      </c>
      <c r="D114" s="165"/>
      <c r="E114" s="165"/>
      <c r="F114" s="297"/>
      <c r="G114" s="297"/>
      <c r="H114" s="168"/>
      <c r="I114" s="217"/>
      <c r="J114" s="168"/>
      <c r="K114" s="165"/>
      <c r="L114" s="165"/>
      <c r="M114" s="165"/>
      <c r="N114" s="165"/>
      <c r="O114" s="165"/>
      <c r="P114" s="165"/>
      <c r="Q114" s="165"/>
    </row>
    <row r="115" spans="1:17" ht="18" x14ac:dyDescent="0.25">
      <c r="A115" s="165"/>
      <c r="B115" s="310"/>
      <c r="C115" s="218" t="s">
        <v>3</v>
      </c>
      <c r="D115" s="165"/>
      <c r="E115" s="165"/>
      <c r="F115" s="297"/>
      <c r="G115" s="297"/>
      <c r="H115" s="168"/>
      <c r="I115" s="168"/>
      <c r="J115" s="168"/>
      <c r="K115" s="165"/>
      <c r="L115" s="165"/>
      <c r="M115" s="165"/>
      <c r="N115" s="165"/>
      <c r="O115" s="165"/>
      <c r="P115" s="165"/>
      <c r="Q115" s="165"/>
    </row>
    <row r="116" spans="1:17" ht="18" x14ac:dyDescent="0.25">
      <c r="A116" s="169"/>
      <c r="B116" s="165"/>
      <c r="C116" s="165"/>
      <c r="D116" s="165"/>
      <c r="E116" s="165"/>
      <c r="F116" s="165"/>
      <c r="G116" s="169"/>
      <c r="H116" s="168"/>
      <c r="I116" s="219"/>
      <c r="J116" s="171"/>
      <c r="K116" s="169"/>
      <c r="L116" s="165"/>
      <c r="M116" s="165"/>
      <c r="N116" s="165"/>
      <c r="O116" s="165"/>
      <c r="P116" s="169"/>
      <c r="Q116" s="169"/>
    </row>
    <row r="117" spans="1:17" ht="18" x14ac:dyDescent="0.25">
      <c r="A117" s="165"/>
      <c r="B117" s="308" t="s">
        <v>13</v>
      </c>
      <c r="C117" s="216" t="s">
        <v>1</v>
      </c>
      <c r="D117" s="165"/>
      <c r="E117" s="165"/>
      <c r="F117" s="165"/>
      <c r="G117" s="169"/>
      <c r="H117" s="168"/>
      <c r="I117" s="171"/>
      <c r="J117" s="171"/>
      <c r="K117" s="165"/>
      <c r="L117" s="165"/>
      <c r="M117" s="165"/>
      <c r="N117" s="165"/>
      <c r="O117" s="165"/>
      <c r="P117" s="165"/>
      <c r="Q117" s="165"/>
    </row>
    <row r="118" spans="1:17" ht="18" x14ac:dyDescent="0.25">
      <c r="A118" s="165"/>
      <c r="B118" s="309"/>
      <c r="C118" s="216" t="s">
        <v>57</v>
      </c>
      <c r="D118" s="165"/>
      <c r="E118" s="165"/>
      <c r="F118" s="165"/>
      <c r="G118" s="169"/>
      <c r="H118" s="168"/>
      <c r="I118" s="171"/>
      <c r="J118" s="171"/>
      <c r="K118" s="165"/>
      <c r="L118" s="165"/>
      <c r="M118" s="165"/>
      <c r="N118" s="165"/>
      <c r="O118" s="165"/>
      <c r="P118" s="165"/>
      <c r="Q118" s="165"/>
    </row>
    <row r="119" spans="1:17" ht="18" x14ac:dyDescent="0.25">
      <c r="A119" s="165"/>
      <c r="B119" s="309"/>
      <c r="C119" s="216" t="s">
        <v>36</v>
      </c>
      <c r="D119" s="165"/>
      <c r="E119" s="165"/>
      <c r="F119" s="165"/>
      <c r="G119" s="169"/>
      <c r="H119" s="168"/>
      <c r="I119" s="171"/>
      <c r="J119" s="171"/>
      <c r="K119" s="165"/>
      <c r="L119" s="165"/>
      <c r="M119" s="165"/>
      <c r="N119" s="165"/>
      <c r="O119" s="165"/>
      <c r="P119" s="165"/>
      <c r="Q119" s="165"/>
    </row>
    <row r="120" spans="1:17" ht="18" x14ac:dyDescent="0.25">
      <c r="A120" s="165"/>
      <c r="B120" s="309"/>
      <c r="C120" s="216" t="s">
        <v>6</v>
      </c>
      <c r="D120" s="165"/>
      <c r="E120" s="165"/>
      <c r="F120" s="165"/>
      <c r="G120" s="169"/>
      <c r="H120" s="168"/>
      <c r="I120" s="220"/>
      <c r="J120" s="171"/>
      <c r="K120" s="165"/>
      <c r="L120" s="165"/>
      <c r="M120" s="165"/>
      <c r="N120" s="165"/>
      <c r="O120" s="165"/>
      <c r="P120" s="165"/>
      <c r="Q120" s="165"/>
    </row>
    <row r="121" spans="1:17" ht="18" x14ac:dyDescent="0.25">
      <c r="A121" s="165"/>
      <c r="B121" s="309"/>
      <c r="C121" s="216" t="s">
        <v>66</v>
      </c>
      <c r="D121" s="165"/>
      <c r="E121" s="165"/>
      <c r="F121" s="165"/>
      <c r="G121" s="169"/>
      <c r="H121" s="168"/>
      <c r="I121" s="219"/>
      <c r="J121" s="171"/>
      <c r="K121" s="165"/>
      <c r="L121" s="165"/>
      <c r="M121" s="165"/>
      <c r="N121" s="165"/>
      <c r="O121" s="165"/>
      <c r="P121" s="165"/>
      <c r="Q121" s="165"/>
    </row>
    <row r="122" spans="1:17" ht="18" x14ac:dyDescent="0.25">
      <c r="A122" s="165"/>
      <c r="B122" s="309"/>
      <c r="C122" s="216" t="s">
        <v>52</v>
      </c>
      <c r="D122" s="165"/>
      <c r="E122" s="165"/>
      <c r="F122" s="165"/>
      <c r="G122" s="169"/>
      <c r="H122" s="168"/>
      <c r="I122" s="171"/>
      <c r="J122" s="171"/>
      <c r="K122" s="165"/>
      <c r="L122" s="165"/>
      <c r="M122" s="165"/>
      <c r="N122" s="165"/>
      <c r="O122" s="165"/>
      <c r="P122" s="165"/>
      <c r="Q122" s="165"/>
    </row>
    <row r="123" spans="1:17" ht="18" x14ac:dyDescent="0.25">
      <c r="A123" s="165"/>
      <c r="B123" s="309"/>
      <c r="C123" s="216" t="s">
        <v>15</v>
      </c>
      <c r="D123" s="165"/>
      <c r="E123" s="165"/>
      <c r="F123" s="165"/>
      <c r="G123" s="169"/>
      <c r="H123" s="168"/>
      <c r="I123" s="220"/>
      <c r="J123" s="220"/>
      <c r="K123" s="165"/>
      <c r="L123" s="165"/>
      <c r="M123" s="165"/>
      <c r="N123" s="165"/>
      <c r="O123" s="165"/>
      <c r="P123" s="165"/>
      <c r="Q123" s="165"/>
    </row>
    <row r="124" spans="1:17" ht="18" x14ac:dyDescent="0.25">
      <c r="A124" s="165"/>
      <c r="B124" s="310"/>
      <c r="C124" s="216" t="s">
        <v>75</v>
      </c>
      <c r="D124" s="165"/>
      <c r="E124" s="165"/>
      <c r="F124" s="165"/>
      <c r="G124" s="169"/>
      <c r="H124" s="168"/>
      <c r="I124" s="220"/>
      <c r="J124" s="220"/>
      <c r="K124" s="165"/>
      <c r="L124" s="165"/>
      <c r="M124" s="165"/>
      <c r="N124" s="165"/>
      <c r="O124" s="165"/>
      <c r="P124" s="165"/>
      <c r="Q124" s="165"/>
    </row>
    <row r="125" spans="1:17" ht="18" x14ac:dyDescent="0.25">
      <c r="A125" s="169"/>
      <c r="B125" s="165"/>
      <c r="C125" s="165"/>
      <c r="D125" s="165"/>
      <c r="E125" s="165"/>
      <c r="F125" s="165"/>
      <c r="G125" s="169"/>
      <c r="H125" s="168"/>
      <c r="I125" s="219"/>
      <c r="J125" s="171"/>
      <c r="K125" s="169"/>
      <c r="L125" s="165"/>
      <c r="M125" s="165"/>
      <c r="N125" s="165"/>
      <c r="O125" s="165"/>
      <c r="P125" s="169"/>
      <c r="Q125" s="169"/>
    </row>
    <row r="126" spans="1:17" ht="18" x14ac:dyDescent="0.25">
      <c r="A126" s="165"/>
      <c r="B126" s="318" t="s">
        <v>56</v>
      </c>
      <c r="C126" s="319" t="s">
        <v>53</v>
      </c>
      <c r="D126" s="292" t="s">
        <v>39</v>
      </c>
      <c r="E126" s="292"/>
      <c r="F126" s="221"/>
      <c r="G126" s="168"/>
      <c r="H126" s="171"/>
      <c r="I126" s="165"/>
      <c r="J126" s="165"/>
      <c r="K126" s="165"/>
      <c r="L126" s="165"/>
      <c r="M126" s="165"/>
      <c r="N126" s="165"/>
      <c r="O126" s="165"/>
      <c r="P126" s="165"/>
      <c r="Q126" s="165"/>
    </row>
    <row r="127" spans="1:17" ht="18" x14ac:dyDescent="0.25">
      <c r="A127" s="165"/>
      <c r="B127" s="318"/>
      <c r="C127" s="319"/>
      <c r="D127" s="292" t="s">
        <v>76</v>
      </c>
      <c r="E127" s="292"/>
      <c r="F127" s="221"/>
      <c r="G127" s="168"/>
      <c r="H127" s="171"/>
      <c r="I127" s="165"/>
      <c r="J127" s="165"/>
      <c r="K127" s="165"/>
      <c r="L127" s="165"/>
      <c r="M127" s="165"/>
      <c r="N127" s="165"/>
      <c r="O127" s="165"/>
      <c r="P127" s="165"/>
      <c r="Q127" s="165"/>
    </row>
    <row r="128" spans="1:17" ht="30.75" customHeight="1" x14ac:dyDescent="0.25">
      <c r="A128" s="165"/>
      <c r="B128" s="318"/>
      <c r="C128" s="319"/>
      <c r="D128" s="292" t="s">
        <v>77</v>
      </c>
      <c r="E128" s="292"/>
      <c r="F128" s="221"/>
      <c r="G128" s="168"/>
      <c r="H128" s="171"/>
      <c r="I128" s="165"/>
      <c r="J128" s="165"/>
      <c r="K128" s="165"/>
      <c r="L128" s="165"/>
      <c r="M128" s="165"/>
      <c r="N128" s="165"/>
      <c r="O128" s="165"/>
      <c r="P128" s="165"/>
      <c r="Q128" s="165"/>
    </row>
    <row r="129" spans="1:17" ht="18" x14ac:dyDescent="0.25">
      <c r="A129" s="165"/>
      <c r="B129" s="318"/>
      <c r="C129" s="319"/>
      <c r="D129" s="292" t="s">
        <v>29</v>
      </c>
      <c r="E129" s="292"/>
      <c r="F129" s="221"/>
      <c r="G129" s="168"/>
      <c r="H129" s="171"/>
      <c r="I129" s="165"/>
      <c r="J129" s="165"/>
      <c r="K129" s="165"/>
      <c r="L129" s="165"/>
      <c r="M129" s="165"/>
      <c r="N129" s="165"/>
      <c r="O129" s="165"/>
      <c r="P129" s="165"/>
      <c r="Q129" s="165"/>
    </row>
    <row r="130" spans="1:17" ht="18" x14ac:dyDescent="0.25">
      <c r="A130" s="165"/>
      <c r="B130" s="318"/>
      <c r="C130" s="319"/>
      <c r="D130" s="292" t="s">
        <v>32</v>
      </c>
      <c r="E130" s="292"/>
      <c r="F130" s="221"/>
      <c r="G130" s="168"/>
      <c r="H130" s="171"/>
      <c r="I130" s="165"/>
      <c r="J130" s="165"/>
      <c r="K130" s="165"/>
      <c r="L130" s="165"/>
      <c r="M130" s="165"/>
      <c r="N130" s="165"/>
      <c r="O130" s="165"/>
      <c r="P130" s="165"/>
      <c r="Q130" s="165"/>
    </row>
    <row r="131" spans="1:17" ht="18" x14ac:dyDescent="0.25">
      <c r="A131" s="165"/>
      <c r="B131" s="318"/>
      <c r="C131" s="319"/>
      <c r="D131" s="292" t="s">
        <v>40</v>
      </c>
      <c r="E131" s="292"/>
      <c r="F131" s="221"/>
      <c r="G131" s="168"/>
      <c r="H131" s="171"/>
      <c r="I131" s="165"/>
      <c r="J131" s="165"/>
      <c r="K131" s="165"/>
      <c r="L131" s="165"/>
      <c r="M131" s="165"/>
      <c r="N131" s="165"/>
      <c r="O131" s="165"/>
      <c r="P131" s="165"/>
      <c r="Q131" s="165"/>
    </row>
    <row r="132" spans="1:17" ht="18" x14ac:dyDescent="0.25">
      <c r="A132" s="165"/>
      <c r="B132" s="318"/>
      <c r="C132" s="319"/>
      <c r="D132" s="292" t="s">
        <v>78</v>
      </c>
      <c r="E132" s="292"/>
      <c r="F132" s="221"/>
      <c r="G132" s="168"/>
      <c r="H132" s="171"/>
      <c r="I132" s="165"/>
      <c r="J132" s="165"/>
      <c r="K132" s="165"/>
      <c r="L132" s="165"/>
      <c r="M132" s="165"/>
      <c r="N132" s="165"/>
      <c r="O132" s="165"/>
      <c r="P132" s="165"/>
      <c r="Q132" s="165"/>
    </row>
    <row r="133" spans="1:17" ht="18" x14ac:dyDescent="0.25">
      <c r="A133" s="165"/>
      <c r="B133" s="318"/>
      <c r="C133" s="317" t="s">
        <v>55</v>
      </c>
      <c r="D133" s="292" t="s">
        <v>33</v>
      </c>
      <c r="E133" s="292"/>
      <c r="F133" s="221"/>
      <c r="G133" s="168"/>
      <c r="H133" s="171"/>
      <c r="I133" s="165"/>
      <c r="J133" s="165"/>
      <c r="K133" s="165"/>
      <c r="L133" s="165"/>
      <c r="M133" s="165"/>
      <c r="N133" s="165"/>
      <c r="O133" s="165"/>
      <c r="P133" s="165"/>
      <c r="Q133" s="165"/>
    </row>
    <row r="134" spans="1:17" ht="18" x14ac:dyDescent="0.25">
      <c r="A134" s="165"/>
      <c r="B134" s="318"/>
      <c r="C134" s="317"/>
      <c r="D134" s="292" t="s">
        <v>34</v>
      </c>
      <c r="E134" s="292"/>
      <c r="F134" s="221"/>
      <c r="G134" s="168"/>
      <c r="H134" s="171"/>
      <c r="I134" s="165"/>
      <c r="J134" s="165"/>
      <c r="K134" s="165"/>
      <c r="L134" s="165"/>
      <c r="M134" s="165"/>
      <c r="N134" s="165"/>
      <c r="O134" s="165"/>
      <c r="P134" s="165"/>
      <c r="Q134" s="165"/>
    </row>
    <row r="135" spans="1:17" ht="18" x14ac:dyDescent="0.25">
      <c r="A135" s="165"/>
      <c r="B135" s="318"/>
      <c r="C135" s="317"/>
      <c r="D135" s="292" t="s">
        <v>35</v>
      </c>
      <c r="E135" s="292"/>
      <c r="F135" s="165"/>
      <c r="G135" s="169"/>
      <c r="H135" s="168"/>
      <c r="I135" s="171"/>
      <c r="J135" s="171"/>
      <c r="K135" s="165"/>
      <c r="L135" s="165"/>
      <c r="M135" s="165"/>
      <c r="N135" s="165"/>
      <c r="O135" s="165"/>
      <c r="P135" s="165"/>
      <c r="Q135" s="165"/>
    </row>
    <row r="136" spans="1:17" ht="18" x14ac:dyDescent="0.25">
      <c r="A136" s="165"/>
      <c r="B136" s="318"/>
      <c r="C136" s="317"/>
      <c r="D136" s="292" t="s">
        <v>29</v>
      </c>
      <c r="E136" s="292"/>
      <c r="F136" s="165"/>
      <c r="G136" s="169"/>
      <c r="H136" s="168"/>
      <c r="I136" s="171"/>
      <c r="J136" s="171"/>
      <c r="K136" s="165"/>
      <c r="L136" s="165"/>
      <c r="M136" s="165"/>
      <c r="N136" s="165"/>
      <c r="O136" s="165"/>
      <c r="P136" s="165"/>
      <c r="Q136" s="165"/>
    </row>
    <row r="137" spans="1:17" ht="18" x14ac:dyDescent="0.25">
      <c r="A137" s="165"/>
      <c r="B137" s="318"/>
      <c r="C137" s="317"/>
      <c r="D137" s="292" t="s">
        <v>32</v>
      </c>
      <c r="E137" s="292"/>
      <c r="F137" s="165"/>
      <c r="G137" s="169"/>
      <c r="H137" s="168"/>
      <c r="I137" s="171"/>
      <c r="J137" s="171"/>
      <c r="K137" s="165"/>
      <c r="L137" s="165"/>
      <c r="M137" s="165"/>
      <c r="N137" s="165"/>
      <c r="O137" s="165"/>
      <c r="P137" s="165"/>
      <c r="Q137" s="165"/>
    </row>
    <row r="138" spans="1:17" ht="18" x14ac:dyDescent="0.25">
      <c r="A138" s="165"/>
      <c r="B138" s="318"/>
      <c r="C138" s="317"/>
      <c r="D138" s="292" t="s">
        <v>41</v>
      </c>
      <c r="E138" s="292"/>
      <c r="F138" s="165"/>
      <c r="G138" s="169"/>
      <c r="H138" s="168"/>
      <c r="I138" s="171"/>
      <c r="J138" s="171"/>
      <c r="K138" s="165"/>
      <c r="L138" s="165"/>
      <c r="M138" s="165"/>
      <c r="N138" s="165"/>
      <c r="O138" s="165"/>
      <c r="P138" s="165"/>
      <c r="Q138" s="165"/>
    </row>
    <row r="139" spans="1:17" ht="27" customHeight="1" x14ac:dyDescent="0.25">
      <c r="A139" s="165"/>
      <c r="B139" s="318"/>
      <c r="C139" s="317"/>
      <c r="D139" s="292" t="s">
        <v>79</v>
      </c>
      <c r="E139" s="292"/>
      <c r="F139" s="165"/>
      <c r="G139" s="169"/>
      <c r="H139" s="168"/>
      <c r="I139" s="171"/>
      <c r="J139" s="171"/>
      <c r="K139" s="165"/>
      <c r="L139" s="165"/>
      <c r="M139" s="165"/>
      <c r="N139" s="165"/>
      <c r="O139" s="165"/>
      <c r="P139" s="165"/>
      <c r="Q139" s="165"/>
    </row>
    <row r="140" spans="1:17" ht="18" x14ac:dyDescent="0.25">
      <c r="A140" s="165"/>
      <c r="B140" s="318"/>
      <c r="C140" s="317"/>
      <c r="D140" s="292" t="s">
        <v>54</v>
      </c>
      <c r="E140" s="292"/>
      <c r="F140" s="165"/>
      <c r="G140" s="169"/>
      <c r="H140" s="168"/>
      <c r="I140" s="171"/>
      <c r="J140" s="171"/>
      <c r="K140" s="165"/>
      <c r="L140" s="165"/>
      <c r="M140" s="165"/>
      <c r="N140" s="165"/>
      <c r="O140" s="165"/>
      <c r="P140" s="165"/>
      <c r="Q140" s="165"/>
    </row>
    <row r="141" spans="1:17" ht="18" x14ac:dyDescent="0.25">
      <c r="A141" s="165"/>
      <c r="B141" s="318"/>
      <c r="C141" s="317"/>
      <c r="D141" s="292" t="s">
        <v>5</v>
      </c>
      <c r="E141" s="292"/>
      <c r="F141" s="165"/>
      <c r="G141" s="169"/>
      <c r="H141" s="168"/>
      <c r="I141" s="171"/>
      <c r="J141" s="171"/>
      <c r="K141" s="165"/>
      <c r="L141" s="165"/>
      <c r="M141" s="165"/>
      <c r="N141" s="165"/>
      <c r="O141" s="165"/>
      <c r="P141" s="165"/>
      <c r="Q141" s="165"/>
    </row>
    <row r="142" spans="1:17" ht="28.5" customHeight="1" x14ac:dyDescent="0.25">
      <c r="A142" s="165"/>
      <c r="B142" s="318"/>
      <c r="C142" s="317"/>
      <c r="D142" s="292" t="s">
        <v>11</v>
      </c>
      <c r="E142" s="292"/>
      <c r="F142" s="165"/>
      <c r="G142" s="169"/>
      <c r="H142" s="168"/>
      <c r="I142" s="171"/>
      <c r="J142" s="171"/>
      <c r="K142" s="165"/>
      <c r="L142" s="165"/>
      <c r="M142" s="165"/>
      <c r="N142" s="165"/>
      <c r="O142" s="165"/>
      <c r="P142" s="165"/>
      <c r="Q142" s="165"/>
    </row>
    <row r="143" spans="1:17" ht="18" x14ac:dyDescent="0.25">
      <c r="A143" s="165"/>
      <c r="B143" s="318"/>
      <c r="C143" s="314" t="s">
        <v>80</v>
      </c>
      <c r="D143" s="292" t="s">
        <v>81</v>
      </c>
      <c r="E143" s="292"/>
      <c r="F143" s="165"/>
      <c r="G143" s="169"/>
      <c r="H143" s="168"/>
      <c r="I143" s="171"/>
      <c r="J143" s="171"/>
      <c r="K143" s="165"/>
      <c r="L143" s="165"/>
      <c r="M143" s="165"/>
      <c r="N143" s="165"/>
      <c r="O143" s="165"/>
      <c r="P143" s="165"/>
      <c r="Q143" s="165"/>
    </row>
    <row r="144" spans="1:17" ht="18" x14ac:dyDescent="0.25">
      <c r="A144" s="165"/>
      <c r="B144" s="318"/>
      <c r="C144" s="315"/>
      <c r="D144" s="292" t="s">
        <v>29</v>
      </c>
      <c r="E144" s="292"/>
      <c r="F144" s="165"/>
      <c r="G144" s="169"/>
      <c r="H144" s="168"/>
      <c r="I144" s="171"/>
      <c r="J144" s="171"/>
      <c r="K144" s="165"/>
      <c r="L144" s="165"/>
      <c r="M144" s="165"/>
      <c r="N144" s="165"/>
      <c r="O144" s="165"/>
      <c r="P144" s="165"/>
      <c r="Q144" s="165"/>
    </row>
    <row r="145" spans="1:19" ht="18" x14ac:dyDescent="0.25">
      <c r="A145" s="169"/>
      <c r="B145" s="318"/>
      <c r="C145" s="316"/>
      <c r="D145" s="292" t="s">
        <v>32</v>
      </c>
      <c r="E145" s="292"/>
      <c r="F145" s="165"/>
      <c r="G145" s="169"/>
      <c r="H145" s="168"/>
      <c r="I145" s="171"/>
      <c r="J145" s="171"/>
      <c r="K145" s="169"/>
      <c r="L145" s="165"/>
      <c r="M145" s="165"/>
      <c r="N145" s="165"/>
      <c r="O145" s="165"/>
      <c r="P145" s="169"/>
      <c r="Q145" s="169"/>
    </row>
    <row r="146" spans="1:19" ht="18" x14ac:dyDescent="0.25">
      <c r="A146" s="169"/>
      <c r="B146" s="165"/>
      <c r="C146" s="165"/>
      <c r="D146" s="165"/>
      <c r="E146" s="165"/>
      <c r="F146" s="165"/>
      <c r="G146" s="169"/>
      <c r="H146" s="168"/>
      <c r="I146" s="171"/>
      <c r="J146" s="171"/>
      <c r="K146" s="169"/>
      <c r="L146" s="165"/>
      <c r="M146" s="165"/>
      <c r="N146" s="165"/>
      <c r="O146" s="165"/>
      <c r="P146" s="169"/>
      <c r="Q146" s="169"/>
    </row>
    <row r="147" spans="1:19" s="49" customFormat="1" ht="18" x14ac:dyDescent="0.25">
      <c r="A147" s="169"/>
      <c r="B147" s="311" t="s">
        <v>100</v>
      </c>
      <c r="C147" s="312"/>
      <c r="D147" s="312"/>
      <c r="E147" s="313"/>
      <c r="F147" s="222"/>
      <c r="G147" s="222"/>
      <c r="H147" s="240"/>
      <c r="I147" s="222"/>
      <c r="J147" s="222"/>
      <c r="K147" s="223"/>
      <c r="L147" s="224"/>
      <c r="M147" s="225"/>
      <c r="N147" s="226"/>
      <c r="O147" s="226"/>
      <c r="P147" s="169"/>
      <c r="Q147" s="169"/>
      <c r="R147" s="37"/>
      <c r="S147" s="64"/>
    </row>
    <row r="148" spans="1:19" s="49" customFormat="1" ht="18" customHeight="1" x14ac:dyDescent="0.25">
      <c r="A148" s="169"/>
      <c r="B148" s="227" t="s">
        <v>101</v>
      </c>
      <c r="C148" s="296" t="s">
        <v>313</v>
      </c>
      <c r="D148" s="296"/>
      <c r="E148" s="296"/>
      <c r="F148" s="228"/>
      <c r="G148" s="228"/>
      <c r="H148" s="196"/>
      <c r="I148" s="228"/>
      <c r="J148" s="228"/>
      <c r="K148" s="213"/>
      <c r="L148" s="228"/>
      <c r="M148" s="228"/>
      <c r="N148" s="226"/>
      <c r="O148" s="226"/>
      <c r="P148" s="169"/>
      <c r="Q148" s="169"/>
      <c r="R148" s="37"/>
      <c r="S148" s="64"/>
    </row>
    <row r="149" spans="1:19" s="49" customFormat="1" ht="18" x14ac:dyDescent="0.25">
      <c r="A149" s="169"/>
      <c r="B149" s="227" t="s">
        <v>102</v>
      </c>
      <c r="C149" s="296" t="s">
        <v>314</v>
      </c>
      <c r="D149" s="296"/>
      <c r="E149" s="296"/>
      <c r="F149" s="228"/>
      <c r="G149" s="228"/>
      <c r="H149" s="196"/>
      <c r="I149" s="228"/>
      <c r="J149" s="228"/>
      <c r="K149" s="213"/>
      <c r="L149" s="228"/>
      <c r="M149" s="228"/>
      <c r="N149" s="226"/>
      <c r="O149" s="226"/>
      <c r="P149" s="169"/>
      <c r="Q149" s="169"/>
      <c r="R149" s="37"/>
      <c r="S149" s="64"/>
    </row>
    <row r="150" spans="1:19" s="49" customFormat="1" ht="18.75" customHeight="1" x14ac:dyDescent="0.25">
      <c r="A150" s="169"/>
      <c r="B150" s="227" t="s">
        <v>103</v>
      </c>
      <c r="C150" s="296" t="s">
        <v>315</v>
      </c>
      <c r="D150" s="296"/>
      <c r="E150" s="296"/>
      <c r="F150" s="228"/>
      <c r="G150" s="228"/>
      <c r="H150" s="196"/>
      <c r="I150" s="228"/>
      <c r="J150" s="228"/>
      <c r="K150" s="213"/>
      <c r="L150" s="228"/>
      <c r="M150" s="228"/>
      <c r="N150" s="226"/>
      <c r="O150" s="226"/>
      <c r="P150" s="169"/>
      <c r="Q150" s="169"/>
      <c r="R150" s="37"/>
      <c r="S150" s="64"/>
    </row>
    <row r="151" spans="1:19" s="49" customFormat="1" ht="18" x14ac:dyDescent="0.25">
      <c r="A151" s="169"/>
      <c r="B151" s="227" t="s">
        <v>104</v>
      </c>
      <c r="C151" s="296" t="s">
        <v>316</v>
      </c>
      <c r="D151" s="296"/>
      <c r="E151" s="296"/>
      <c r="F151" s="228"/>
      <c r="G151" s="228"/>
      <c r="H151" s="196"/>
      <c r="I151" s="228"/>
      <c r="J151" s="228"/>
      <c r="K151" s="213"/>
      <c r="L151" s="228"/>
      <c r="M151" s="228"/>
      <c r="N151" s="226"/>
      <c r="O151" s="226"/>
      <c r="P151" s="169"/>
      <c r="Q151" s="169"/>
      <c r="R151" s="37"/>
      <c r="S151" s="64"/>
    </row>
    <row r="152" spans="1:19" s="40" customFormat="1" ht="18" x14ac:dyDescent="0.25">
      <c r="A152" s="166"/>
      <c r="B152" s="229"/>
      <c r="C152" s="229"/>
      <c r="D152" s="230"/>
      <c r="E152" s="230"/>
      <c r="F152" s="230"/>
      <c r="G152" s="231"/>
      <c r="H152" s="209"/>
      <c r="I152" s="232"/>
      <c r="J152" s="232"/>
      <c r="K152" s="231"/>
      <c r="L152" s="230"/>
      <c r="M152" s="230"/>
      <c r="N152" s="229"/>
      <c r="O152" s="229"/>
      <c r="P152" s="166"/>
      <c r="Q152" s="166"/>
      <c r="R152" s="39"/>
      <c r="S152" s="65"/>
    </row>
    <row r="153" spans="1:19" s="40" customFormat="1" ht="18" x14ac:dyDescent="0.25">
      <c r="A153" s="166"/>
      <c r="B153" s="229"/>
      <c r="C153" s="229"/>
      <c r="D153" s="229"/>
      <c r="E153" s="229"/>
      <c r="F153" s="229"/>
      <c r="G153" s="166"/>
      <c r="H153" s="167"/>
      <c r="I153" s="233"/>
      <c r="J153" s="233"/>
      <c r="K153" s="166"/>
      <c r="L153" s="229"/>
      <c r="M153" s="229"/>
      <c r="N153" s="229"/>
      <c r="O153" s="229"/>
      <c r="P153" s="166"/>
      <c r="Q153" s="166"/>
      <c r="R153" s="39"/>
      <c r="S153" s="65"/>
    </row>
    <row r="154" spans="1:19" s="40" customFormat="1" x14ac:dyDescent="0.25">
      <c r="A154" s="38"/>
      <c r="B154" s="39"/>
      <c r="C154" s="39"/>
      <c r="D154" s="39"/>
      <c r="E154" s="39"/>
      <c r="F154" s="39"/>
      <c r="G154" s="38"/>
      <c r="H154" s="41"/>
      <c r="I154" s="42"/>
      <c r="J154" s="42"/>
      <c r="K154" s="38"/>
      <c r="L154" s="39"/>
      <c r="M154" s="39"/>
      <c r="N154" s="39"/>
      <c r="O154" s="39"/>
      <c r="P154" s="38"/>
      <c r="Q154" s="38"/>
      <c r="R154" s="39"/>
      <c r="S154" s="65"/>
    </row>
    <row r="155" spans="1:19" s="40" customFormat="1" x14ac:dyDescent="0.25">
      <c r="A155" s="38"/>
      <c r="B155" s="39"/>
      <c r="C155" s="39"/>
      <c r="D155" s="39"/>
      <c r="E155" s="39"/>
      <c r="F155" s="39"/>
      <c r="G155" s="38"/>
      <c r="H155" s="41"/>
      <c r="I155" s="42"/>
      <c r="J155" s="42"/>
      <c r="K155" s="38"/>
      <c r="L155" s="39"/>
      <c r="M155" s="39"/>
      <c r="N155" s="39"/>
      <c r="O155" s="39"/>
      <c r="P155" s="38"/>
      <c r="Q155" s="38"/>
      <c r="R155" s="39"/>
      <c r="S155" s="65"/>
    </row>
  </sheetData>
  <autoFilter ref="A15:V41"/>
  <mergeCells count="138">
    <mergeCell ref="F100:G100"/>
    <mergeCell ref="A104:A106"/>
    <mergeCell ref="B104:Q104"/>
    <mergeCell ref="B105:B106"/>
    <mergeCell ref="C105:C106"/>
    <mergeCell ref="D105:D106"/>
    <mergeCell ref="E105:E106"/>
    <mergeCell ref="F105:G105"/>
    <mergeCell ref="H105:J105"/>
    <mergeCell ref="K105:K106"/>
    <mergeCell ref="L105:L106"/>
    <mergeCell ref="M105:N105"/>
    <mergeCell ref="O105:O106"/>
    <mergeCell ref="P105:P106"/>
    <mergeCell ref="Q105:Q106"/>
    <mergeCell ref="F106:G106"/>
    <mergeCell ref="B113:B115"/>
    <mergeCell ref="D82:D83"/>
    <mergeCell ref="C151:E151"/>
    <mergeCell ref="D139:E139"/>
    <mergeCell ref="D136:E136"/>
    <mergeCell ref="D141:E141"/>
    <mergeCell ref="C148:E148"/>
    <mergeCell ref="B147:E147"/>
    <mergeCell ref="D140:E140"/>
    <mergeCell ref="C143:C145"/>
    <mergeCell ref="D142:E142"/>
    <mergeCell ref="D143:E143"/>
    <mergeCell ref="C133:C142"/>
    <mergeCell ref="B126:B145"/>
    <mergeCell ref="D126:E126"/>
    <mergeCell ref="D135:E135"/>
    <mergeCell ref="D138:E138"/>
    <mergeCell ref="D131:E131"/>
    <mergeCell ref="D132:E132"/>
    <mergeCell ref="D145:E145"/>
    <mergeCell ref="D144:E144"/>
    <mergeCell ref="D137:E137"/>
    <mergeCell ref="B117:B124"/>
    <mergeCell ref="C126:C132"/>
    <mergeCell ref="D127:E127"/>
    <mergeCell ref="F89:G89"/>
    <mergeCell ref="F84:G84"/>
    <mergeCell ref="C149:E149"/>
    <mergeCell ref="C150:E150"/>
    <mergeCell ref="D129:E129"/>
    <mergeCell ref="D133:E133"/>
    <mergeCell ref="D134:E134"/>
    <mergeCell ref="F113:G113"/>
    <mergeCell ref="F114:G114"/>
    <mergeCell ref="F115:G115"/>
    <mergeCell ref="F85:G85"/>
    <mergeCell ref="D128:E128"/>
    <mergeCell ref="F86:G86"/>
    <mergeCell ref="D130:E130"/>
    <mergeCell ref="F91:G91"/>
    <mergeCell ref="F87:G87"/>
    <mergeCell ref="F88:G88"/>
    <mergeCell ref="F90:G90"/>
    <mergeCell ref="F93:G93"/>
    <mergeCell ref="F92:G92"/>
    <mergeCell ref="F94:G94"/>
    <mergeCell ref="F107:G107"/>
    <mergeCell ref="F108:G108"/>
    <mergeCell ref="M82:N82"/>
    <mergeCell ref="M54:N54"/>
    <mergeCell ref="F54:F55"/>
    <mergeCell ref="G54:G55"/>
    <mergeCell ref="K82:K83"/>
    <mergeCell ref="H82:J82"/>
    <mergeCell ref="L44:L45"/>
    <mergeCell ref="O44:O45"/>
    <mergeCell ref="E44:E45"/>
    <mergeCell ref="F44:F45"/>
    <mergeCell ref="F83:G83"/>
    <mergeCell ref="P82:P83"/>
    <mergeCell ref="D54:D55"/>
    <mergeCell ref="P54:P55"/>
    <mergeCell ref="B43:Q43"/>
    <mergeCell ref="L14:L15"/>
    <mergeCell ref="K44:K45"/>
    <mergeCell ref="Q44:Q45"/>
    <mergeCell ref="Q14:Q15"/>
    <mergeCell ref="B53:Q53"/>
    <mergeCell ref="K14:K15"/>
    <mergeCell ref="B44:B45"/>
    <mergeCell ref="C44:C45"/>
    <mergeCell ref="D44:D45"/>
    <mergeCell ref="D14:D15"/>
    <mergeCell ref="E14:E15"/>
    <mergeCell ref="F14:F15"/>
    <mergeCell ref="G14:G15"/>
    <mergeCell ref="P44:P45"/>
    <mergeCell ref="M44:N44"/>
    <mergeCell ref="H44:J44"/>
    <mergeCell ref="L54:L55"/>
    <mergeCell ref="O14:O15"/>
    <mergeCell ref="Q54:Q55"/>
    <mergeCell ref="E54:E55"/>
    <mergeCell ref="H14:J14"/>
    <mergeCell ref="A13:A15"/>
    <mergeCell ref="A43:A45"/>
    <mergeCell ref="A53:A55"/>
    <mergeCell ref="A81:A83"/>
    <mergeCell ref="H54:J54"/>
    <mergeCell ref="G44:G45"/>
    <mergeCell ref="C82:C83"/>
    <mergeCell ref="E82:E83"/>
    <mergeCell ref="F82:G82"/>
    <mergeCell ref="B13:Q13"/>
    <mergeCell ref="B81:Q81"/>
    <mergeCell ref="K54:K55"/>
    <mergeCell ref="B54:B55"/>
    <mergeCell ref="C54:C55"/>
    <mergeCell ref="Q82:Q83"/>
    <mergeCell ref="L82:L83"/>
    <mergeCell ref="B82:B83"/>
    <mergeCell ref="O54:O55"/>
    <mergeCell ref="M14:N14"/>
    <mergeCell ref="C14:C15"/>
    <mergeCell ref="B14:B15"/>
    <mergeCell ref="P14:P15"/>
    <mergeCell ref="O82:O83"/>
    <mergeCell ref="A97:A99"/>
    <mergeCell ref="B97:Q97"/>
    <mergeCell ref="B98:B99"/>
    <mergeCell ref="C98:C99"/>
    <mergeCell ref="D98:D99"/>
    <mergeCell ref="E98:E99"/>
    <mergeCell ref="F98:G98"/>
    <mergeCell ref="H98:J98"/>
    <mergeCell ref="K98:K99"/>
    <mergeCell ref="L98:L99"/>
    <mergeCell ref="M98:N98"/>
    <mergeCell ref="O98:O99"/>
    <mergeCell ref="P98:P99"/>
    <mergeCell ref="Q98:Q99"/>
    <mergeCell ref="F99:G99"/>
  </mergeCells>
  <dataValidations count="5">
    <dataValidation type="list" allowBlank="1" showInputMessage="1" showErrorMessage="1" sqref="L107:L108 L100 L16:L40 L46:L52 L84:L95 L56:L80">
      <formula1>$C$113:$C$115</formula1>
    </dataValidation>
    <dataValidation type="list" allowBlank="1" showInputMessage="1" showErrorMessage="1" sqref="Q107:R108 Q100:R100 Q16:Q40 R56:R68 Q46:R52 Q56:Q74 R70:R74 Q84:R95 Q75:R80">
      <formula1>$C$117:$C$124</formula1>
    </dataValidation>
    <dataValidation type="list" allowBlank="1" showInputMessage="1" showErrorMessage="1" sqref="E107:E108 E100 E84:E94 E75:E79">
      <formula1>$D$126:$D$132</formula1>
    </dataValidation>
    <dataValidation type="list" allowBlank="1" showInputMessage="1" showErrorMessage="1" sqref="E95">
      <formula1>$D$143:$D$145</formula1>
    </dataValidation>
    <dataValidation type="list" allowBlank="1" showInputMessage="1" showErrorMessage="1" sqref="E46:E52 E80 E56:E74 E16:E40">
      <formula1>$D$133:$D$142</formula1>
    </dataValidation>
  </dataValidations>
  <printOptions horizontalCentered="1"/>
  <pageMargins left="0" right="0" top="0" bottom="0" header="0" footer="0"/>
  <pageSetup paperSize="9" scale="20" fitToWidth="4" orientation="landscape" horizontalDpi="4294967293" verticalDpi="4294967293" r:id="rId1"/>
  <rowBreaks count="3" manualBreakCount="3">
    <brk id="41" max="16383" man="1"/>
    <brk id="79" max="16" man="1"/>
    <brk id="100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topLeftCell="A16" workbookViewId="0">
      <selection activeCell="A44" sqref="A44"/>
    </sheetView>
  </sheetViews>
  <sheetFormatPr defaultColWidth="8.7109375" defaultRowHeight="15.75" x14ac:dyDescent="0.25"/>
  <cols>
    <col min="1" max="1" width="56.85546875" style="70" customWidth="1"/>
    <col min="2" max="2" width="66.42578125" style="70" customWidth="1"/>
    <col min="3" max="3" width="62.28515625" style="70" customWidth="1"/>
    <col min="4" max="4" width="41.42578125" style="70" customWidth="1"/>
    <col min="5" max="5" width="36.7109375" style="70" customWidth="1"/>
    <col min="6" max="7" width="12.85546875" style="70" customWidth="1"/>
    <col min="8" max="8" width="15.7109375" style="72" customWidth="1"/>
    <col min="9" max="9" width="15.7109375" style="73" customWidth="1"/>
    <col min="10" max="10" width="18" style="73" customWidth="1"/>
    <col min="11" max="11" width="12.7109375" style="70" customWidth="1"/>
    <col min="12" max="12" width="19.5703125" style="70" customWidth="1"/>
    <col min="13" max="13" width="15.5703125" style="70" customWidth="1"/>
    <col min="14" max="14" width="15" style="70" customWidth="1"/>
    <col min="15" max="17" width="18.85546875" style="70" customWidth="1"/>
    <col min="18" max="16384" width="8.7109375" style="70"/>
  </cols>
  <sheetData>
    <row r="1" spans="1:19" x14ac:dyDescent="0.25">
      <c r="B1" s="71"/>
    </row>
    <row r="2" spans="1:19" x14ac:dyDescent="0.25">
      <c r="A2" s="74"/>
      <c r="B2" s="75" t="s">
        <v>18</v>
      </c>
      <c r="C2" s="74"/>
      <c r="D2" s="74"/>
      <c r="E2" s="74"/>
      <c r="F2" s="74"/>
      <c r="G2" s="74"/>
      <c r="H2" s="76"/>
      <c r="I2" s="77"/>
      <c r="J2" s="77"/>
      <c r="K2" s="74"/>
      <c r="L2" s="74"/>
      <c r="M2" s="74"/>
    </row>
    <row r="3" spans="1:19" x14ac:dyDescent="0.25">
      <c r="B3" s="74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9" x14ac:dyDescent="0.25">
      <c r="A4" s="74"/>
      <c r="B4" s="79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9" x14ac:dyDescent="0.25">
      <c r="A5" s="80" t="s">
        <v>110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9" x14ac:dyDescent="0.25">
      <c r="A6" s="82" t="s">
        <v>270</v>
      </c>
      <c r="B6" s="82"/>
      <c r="C6" s="74"/>
      <c r="D6" s="74"/>
      <c r="E6" s="74"/>
      <c r="F6" s="74"/>
      <c r="G6" s="74"/>
      <c r="H6" s="76"/>
      <c r="I6" s="77"/>
      <c r="J6" s="77"/>
      <c r="K6" s="74"/>
      <c r="L6" s="74"/>
      <c r="M6" s="74"/>
    </row>
    <row r="7" spans="1:19" x14ac:dyDescent="0.25">
      <c r="A7" s="74"/>
      <c r="B7" s="83"/>
      <c r="C7" s="74"/>
      <c r="D7" s="74"/>
      <c r="E7" s="74"/>
      <c r="F7" s="74"/>
      <c r="G7" s="74"/>
      <c r="H7" s="76"/>
      <c r="I7" s="77"/>
      <c r="J7" s="77"/>
      <c r="K7" s="74"/>
      <c r="L7" s="74"/>
      <c r="M7" s="74"/>
    </row>
    <row r="8" spans="1:19" x14ac:dyDescent="0.25">
      <c r="A8" s="84" t="s">
        <v>249</v>
      </c>
      <c r="B8" s="84"/>
      <c r="C8" s="81"/>
      <c r="D8" s="74"/>
      <c r="E8" s="74"/>
      <c r="F8" s="74"/>
      <c r="G8" s="74"/>
      <c r="H8" s="76"/>
      <c r="I8" s="77"/>
      <c r="J8" s="77"/>
      <c r="K8" s="74"/>
      <c r="L8" s="74"/>
      <c r="M8" s="74"/>
    </row>
    <row r="9" spans="1:19" x14ac:dyDescent="0.25">
      <c r="A9" s="80" t="s">
        <v>250</v>
      </c>
      <c r="B9" s="80"/>
      <c r="C9" s="81"/>
      <c r="D9" s="74"/>
      <c r="E9" s="74"/>
      <c r="F9" s="74"/>
      <c r="G9" s="74"/>
      <c r="H9" s="76"/>
      <c r="I9" s="77"/>
      <c r="J9" s="77"/>
      <c r="K9" s="74"/>
      <c r="L9" s="74"/>
      <c r="M9" s="74"/>
    </row>
    <row r="10" spans="1:19" x14ac:dyDescent="0.25">
      <c r="A10" s="80" t="s">
        <v>251</v>
      </c>
      <c r="B10" s="80"/>
      <c r="C10" s="81"/>
      <c r="D10" s="74"/>
      <c r="E10" s="74"/>
      <c r="F10" s="74"/>
      <c r="G10" s="74"/>
      <c r="H10" s="76"/>
      <c r="I10" s="77"/>
      <c r="J10" s="77"/>
      <c r="K10" s="74"/>
      <c r="L10" s="74"/>
      <c r="M10" s="74"/>
    </row>
    <row r="11" spans="1:19" x14ac:dyDescent="0.25">
      <c r="B11" s="85"/>
    </row>
    <row r="12" spans="1:19" x14ac:dyDescent="0.25">
      <c r="B12" s="85"/>
    </row>
    <row r="13" spans="1:19" ht="15.75" customHeight="1" x14ac:dyDescent="0.25">
      <c r="A13" s="86" t="s">
        <v>252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7"/>
      <c r="S13" s="87"/>
    </row>
    <row r="14" spans="1:19" ht="15.75" customHeight="1" x14ac:dyDescent="0.25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7"/>
      <c r="S14" s="87"/>
    </row>
    <row r="15" spans="1:19" x14ac:dyDescent="0.25">
      <c r="A15" s="85" t="s">
        <v>253</v>
      </c>
      <c r="B15" s="87"/>
      <c r="H15" s="70"/>
      <c r="I15" s="70"/>
      <c r="J15" s="70"/>
    </row>
    <row r="16" spans="1:19" ht="14.45" customHeight="1" x14ac:dyDescent="0.25">
      <c r="A16" s="87"/>
      <c r="B16" s="87"/>
      <c r="H16" s="70"/>
      <c r="I16" s="70"/>
      <c r="J16" s="70"/>
    </row>
    <row r="17" spans="1:10" s="90" customFormat="1" ht="15" customHeight="1" x14ac:dyDescent="0.25">
      <c r="A17" s="89"/>
      <c r="B17" s="89"/>
    </row>
    <row r="18" spans="1:10" ht="15" customHeight="1" x14ac:dyDescent="0.25">
      <c r="A18" s="91" t="s">
        <v>254</v>
      </c>
      <c r="B18" s="91" t="s">
        <v>255</v>
      </c>
      <c r="H18" s="70"/>
      <c r="I18" s="70"/>
      <c r="J18" s="70"/>
    </row>
    <row r="19" spans="1:10" ht="15" customHeight="1" x14ac:dyDescent="0.25">
      <c r="A19" s="91"/>
      <c r="B19" s="91"/>
      <c r="H19" s="70"/>
      <c r="I19" s="70"/>
      <c r="J19" s="70"/>
    </row>
    <row r="20" spans="1:10" ht="15" customHeight="1" x14ac:dyDescent="0.25">
      <c r="A20" s="91" t="s">
        <v>256</v>
      </c>
      <c r="B20" s="92"/>
      <c r="H20" s="70"/>
      <c r="I20" s="70"/>
      <c r="J20" s="70"/>
    </row>
    <row r="21" spans="1:10" ht="15" customHeight="1" x14ac:dyDescent="0.25">
      <c r="A21" s="92" t="s">
        <v>322</v>
      </c>
      <c r="B21" s="92" t="s">
        <v>323</v>
      </c>
      <c r="H21" s="70"/>
      <c r="I21" s="70"/>
      <c r="J21" s="70"/>
    </row>
    <row r="22" spans="1:10" ht="15" customHeight="1" x14ac:dyDescent="0.25">
      <c r="A22" s="92" t="s">
        <v>324</v>
      </c>
      <c r="B22" s="92" t="s">
        <v>323</v>
      </c>
      <c r="H22" s="70"/>
      <c r="I22" s="70"/>
      <c r="J22" s="70"/>
    </row>
    <row r="23" spans="1:10" ht="15" customHeight="1" x14ac:dyDescent="0.25">
      <c r="A23" s="92" t="s">
        <v>325</v>
      </c>
      <c r="B23" s="92" t="s">
        <v>323</v>
      </c>
      <c r="H23" s="70"/>
      <c r="I23" s="70"/>
      <c r="J23" s="70"/>
    </row>
    <row r="24" spans="1:10" ht="15" customHeight="1" x14ac:dyDescent="0.25">
      <c r="A24" s="92" t="s">
        <v>326</v>
      </c>
      <c r="B24" s="92" t="s">
        <v>323</v>
      </c>
      <c r="H24" s="70"/>
      <c r="I24" s="70"/>
      <c r="J24" s="70"/>
    </row>
    <row r="25" spans="1:10" ht="31.5" x14ac:dyDescent="0.25">
      <c r="A25" s="92" t="s">
        <v>317</v>
      </c>
      <c r="B25" s="92" t="s">
        <v>336</v>
      </c>
      <c r="H25" s="70"/>
      <c r="I25" s="70"/>
      <c r="J25" s="70"/>
    </row>
    <row r="26" spans="1:10" ht="47.25" x14ac:dyDescent="0.25">
      <c r="A26" s="92" t="s">
        <v>318</v>
      </c>
      <c r="B26" s="92" t="s">
        <v>342</v>
      </c>
      <c r="H26" s="70"/>
      <c r="I26" s="70"/>
      <c r="J26" s="70"/>
    </row>
    <row r="27" spans="1:10" x14ac:dyDescent="0.25">
      <c r="A27" s="92"/>
      <c r="B27" s="92"/>
      <c r="H27" s="70"/>
      <c r="I27" s="70"/>
      <c r="J27" s="70"/>
    </row>
    <row r="28" spans="1:10" ht="15" customHeight="1" x14ac:dyDescent="0.25">
      <c r="A28" s="92"/>
      <c r="B28" s="92"/>
      <c r="H28" s="70"/>
      <c r="I28" s="70"/>
      <c r="J28" s="70"/>
    </row>
    <row r="29" spans="1:10" ht="15" customHeight="1" x14ac:dyDescent="0.25">
      <c r="A29" s="91" t="s">
        <v>257</v>
      </c>
      <c r="B29" s="92"/>
      <c r="H29" s="70"/>
      <c r="I29" s="70"/>
      <c r="J29" s="70"/>
    </row>
    <row r="30" spans="1:10" ht="15" customHeight="1" x14ac:dyDescent="0.25">
      <c r="A30" s="91"/>
      <c r="B30" s="92"/>
      <c r="H30" s="70"/>
      <c r="I30" s="70"/>
      <c r="J30" s="70"/>
    </row>
    <row r="31" spans="1:10" ht="15" customHeight="1" x14ac:dyDescent="0.25">
      <c r="A31" s="92"/>
      <c r="B31" s="92"/>
      <c r="H31" s="70"/>
      <c r="I31" s="70"/>
      <c r="J31" s="70"/>
    </row>
    <row r="32" spans="1:10" ht="15" customHeight="1" x14ac:dyDescent="0.25">
      <c r="A32" s="92"/>
      <c r="B32" s="92"/>
      <c r="H32" s="70"/>
      <c r="I32" s="70"/>
      <c r="J32" s="70"/>
    </row>
    <row r="33" spans="1:10" ht="15" customHeight="1" x14ac:dyDescent="0.25">
      <c r="A33" s="91" t="s">
        <v>258</v>
      </c>
      <c r="B33" s="92"/>
      <c r="H33" s="70"/>
      <c r="I33" s="70"/>
      <c r="J33" s="70"/>
    </row>
    <row r="34" spans="1:10" ht="31.5" x14ac:dyDescent="0.25">
      <c r="A34" s="92" t="s">
        <v>327</v>
      </c>
      <c r="B34" s="92" t="s">
        <v>323</v>
      </c>
      <c r="H34" s="70"/>
      <c r="I34" s="70"/>
      <c r="J34" s="70"/>
    </row>
    <row r="35" spans="1:10" ht="15" customHeight="1" x14ac:dyDescent="0.25">
      <c r="A35" s="92"/>
      <c r="B35" s="92"/>
      <c r="H35" s="70"/>
      <c r="I35" s="70"/>
      <c r="J35" s="70"/>
    </row>
    <row r="36" spans="1:10" ht="15" customHeight="1" x14ac:dyDescent="0.25">
      <c r="A36" s="92"/>
      <c r="B36" s="92"/>
      <c r="H36" s="70"/>
      <c r="I36" s="70"/>
      <c r="J36" s="70"/>
    </row>
    <row r="37" spans="1:10" ht="15" customHeight="1" x14ac:dyDescent="0.25">
      <c r="A37" s="91" t="s">
        <v>259</v>
      </c>
      <c r="B37" s="92"/>
      <c r="H37" s="70"/>
      <c r="I37" s="70"/>
      <c r="J37" s="70"/>
    </row>
    <row r="38" spans="1:10" ht="37.5" customHeight="1" x14ac:dyDescent="0.25">
      <c r="A38" s="91"/>
      <c r="B38" s="92"/>
      <c r="H38" s="70"/>
      <c r="I38" s="70"/>
      <c r="J38" s="70"/>
    </row>
    <row r="39" spans="1:10" ht="31.5" customHeight="1" x14ac:dyDescent="0.25">
      <c r="A39" s="91"/>
      <c r="B39" s="92"/>
      <c r="H39" s="70"/>
      <c r="I39" s="70"/>
      <c r="J39" s="70"/>
    </row>
    <row r="40" spans="1:10" ht="15" customHeight="1" x14ac:dyDescent="0.25">
      <c r="A40" s="92"/>
      <c r="B40" s="92"/>
      <c r="H40" s="70"/>
      <c r="I40" s="70"/>
      <c r="J40" s="70"/>
    </row>
    <row r="41" spans="1:10" ht="15" customHeight="1" x14ac:dyDescent="0.25">
      <c r="A41" s="92"/>
      <c r="B41" s="92"/>
      <c r="H41" s="70"/>
      <c r="I41" s="70"/>
      <c r="J41" s="70"/>
    </row>
    <row r="42" spans="1:10" ht="15" customHeight="1" x14ac:dyDescent="0.25">
      <c r="A42" s="92"/>
      <c r="B42" s="92"/>
      <c r="H42" s="70"/>
      <c r="I42" s="70"/>
      <c r="J42" s="70"/>
    </row>
    <row r="43" spans="1:10" ht="15" customHeight="1" x14ac:dyDescent="0.25">
      <c r="A43" s="92"/>
      <c r="B43" s="92"/>
      <c r="H43" s="70"/>
      <c r="I43" s="70"/>
      <c r="J43" s="70"/>
    </row>
    <row r="44" spans="1:10" ht="15" customHeight="1" x14ac:dyDescent="0.25">
      <c r="A44" s="92"/>
      <c r="B44" s="92"/>
      <c r="H44" s="70"/>
      <c r="I44" s="70"/>
      <c r="J44" s="70"/>
    </row>
    <row r="45" spans="1:10" ht="15" customHeight="1" x14ac:dyDescent="0.25">
      <c r="A45" s="92"/>
      <c r="B45" s="92"/>
      <c r="H45" s="70"/>
      <c r="I45" s="70"/>
      <c r="J45" s="70"/>
    </row>
    <row r="46" spans="1:10" ht="15" customHeight="1" x14ac:dyDescent="0.25">
      <c r="A46" s="91" t="s">
        <v>260</v>
      </c>
      <c r="B46" s="92"/>
      <c r="H46" s="70"/>
      <c r="I46" s="70"/>
      <c r="J46" s="70"/>
    </row>
    <row r="47" spans="1:10" ht="15" customHeight="1" x14ac:dyDescent="0.25">
      <c r="A47" s="91"/>
      <c r="B47" s="92"/>
      <c r="H47" s="70"/>
      <c r="I47" s="70"/>
      <c r="J47" s="70"/>
    </row>
    <row r="48" spans="1:10" ht="15" customHeight="1" x14ac:dyDescent="0.25">
      <c r="A48" s="92"/>
      <c r="B48" s="92"/>
      <c r="H48" s="70"/>
      <c r="I48" s="70"/>
      <c r="J48" s="70"/>
    </row>
    <row r="49" spans="1:10" ht="15" customHeight="1" x14ac:dyDescent="0.25">
      <c r="A49" s="92"/>
      <c r="B49" s="92"/>
      <c r="H49" s="70"/>
      <c r="I49" s="70"/>
      <c r="J49" s="70"/>
    </row>
    <row r="50" spans="1:10" ht="15" customHeight="1" x14ac:dyDescent="0.25">
      <c r="A50" s="91" t="s">
        <v>261</v>
      </c>
      <c r="B50" s="92"/>
      <c r="H50" s="70"/>
      <c r="I50" s="70"/>
      <c r="J50" s="70"/>
    </row>
    <row r="51" spans="1:10" ht="15" customHeight="1" x14ac:dyDescent="0.25">
      <c r="A51" s="91"/>
      <c r="B51" s="92"/>
      <c r="H51" s="70"/>
      <c r="I51" s="70"/>
      <c r="J51" s="70"/>
    </row>
    <row r="52" spans="1:10" ht="15" customHeight="1" x14ac:dyDescent="0.25">
      <c r="A52" s="92"/>
      <c r="B52" s="92"/>
      <c r="H52" s="70"/>
      <c r="I52" s="70"/>
      <c r="J52" s="70"/>
    </row>
    <row r="53" spans="1:10" ht="15" customHeight="1" x14ac:dyDescent="0.25">
      <c r="A53" s="92"/>
      <c r="B53" s="92"/>
      <c r="H53" s="70"/>
      <c r="I53" s="70"/>
      <c r="J53" s="70"/>
    </row>
    <row r="54" spans="1:10" ht="15" customHeight="1" x14ac:dyDescent="0.25">
      <c r="A54" s="91"/>
      <c r="B54" s="92"/>
      <c r="H54" s="70"/>
      <c r="I54" s="70"/>
      <c r="J54" s="70"/>
    </row>
    <row r="55" spans="1:10" ht="15" customHeight="1" x14ac:dyDescent="0.25">
      <c r="A55" s="91"/>
      <c r="B55" s="92"/>
      <c r="H55" s="70"/>
      <c r="I55" s="70"/>
      <c r="J55" s="70"/>
    </row>
    <row r="56" spans="1:10" ht="15" customHeight="1" x14ac:dyDescent="0.25">
      <c r="A56" s="92"/>
      <c r="B56" s="92"/>
      <c r="H56" s="70"/>
      <c r="I56" s="70"/>
      <c r="J56" s="70"/>
    </row>
    <row r="57" spans="1:10" ht="15" customHeight="1" x14ac:dyDescent="0.25">
      <c r="A57" s="92"/>
      <c r="B57" s="92"/>
      <c r="H57" s="70"/>
      <c r="I57" s="70"/>
      <c r="J57" s="70"/>
    </row>
    <row r="58" spans="1:10" ht="15" customHeight="1" x14ac:dyDescent="0.25">
      <c r="H58" s="70"/>
      <c r="I58" s="70"/>
      <c r="J58" s="70"/>
    </row>
    <row r="59" spans="1:10" ht="15" customHeight="1" x14ac:dyDescent="0.25">
      <c r="H59" s="70"/>
      <c r="I59" s="70"/>
      <c r="J59" s="70"/>
    </row>
    <row r="60" spans="1:10" ht="15" customHeight="1" x14ac:dyDescent="0.25">
      <c r="H60" s="70"/>
      <c r="I60" s="70"/>
      <c r="J60" s="70"/>
    </row>
    <row r="61" spans="1:10" ht="15" customHeight="1" x14ac:dyDescent="0.25">
      <c r="H61" s="70"/>
      <c r="I61" s="70"/>
      <c r="J61" s="70"/>
    </row>
    <row r="62" spans="1:10" ht="15" customHeight="1" x14ac:dyDescent="0.25">
      <c r="H62" s="70"/>
      <c r="I62" s="70"/>
      <c r="J62" s="70"/>
    </row>
    <row r="63" spans="1:10" ht="15" customHeight="1" x14ac:dyDescent="0.25">
      <c r="H63" s="70"/>
      <c r="I63" s="70"/>
      <c r="J63" s="70"/>
    </row>
    <row r="64" spans="1:10" ht="15" customHeight="1" x14ac:dyDescent="0.25">
      <c r="H64" s="70"/>
      <c r="I64" s="70"/>
      <c r="J64" s="70"/>
    </row>
    <row r="65" spans="8:10" ht="15" customHeight="1" x14ac:dyDescent="0.25">
      <c r="H65" s="70"/>
      <c r="I65" s="70"/>
      <c r="J65" s="70"/>
    </row>
    <row r="66" spans="8:10" ht="15" customHeight="1" x14ac:dyDescent="0.25">
      <c r="H66" s="70"/>
      <c r="I66" s="70"/>
      <c r="J66" s="70"/>
    </row>
    <row r="67" spans="8:10" ht="15" customHeight="1" x14ac:dyDescent="0.25">
      <c r="H67" s="70"/>
      <c r="I67" s="70"/>
      <c r="J67" s="70"/>
    </row>
    <row r="68" spans="8:10" ht="15" customHeight="1" x14ac:dyDescent="0.25">
      <c r="H68" s="70"/>
      <c r="I68" s="70"/>
      <c r="J68" s="70"/>
    </row>
    <row r="69" spans="8:10" ht="15" customHeight="1" x14ac:dyDescent="0.25">
      <c r="H69" s="70"/>
      <c r="I69" s="70"/>
      <c r="J69" s="70"/>
    </row>
    <row r="70" spans="8:10" ht="15" customHeight="1" x14ac:dyDescent="0.25">
      <c r="H70" s="70"/>
      <c r="I70" s="70"/>
      <c r="J70" s="70"/>
    </row>
    <row r="71" spans="8:10" ht="15" customHeight="1" x14ac:dyDescent="0.25">
      <c r="H71" s="70"/>
      <c r="I71" s="70"/>
      <c r="J71" s="70"/>
    </row>
    <row r="72" spans="8:10" ht="15" customHeight="1" x14ac:dyDescent="0.25">
      <c r="H72" s="70"/>
      <c r="I72" s="70"/>
      <c r="J72" s="70"/>
    </row>
    <row r="73" spans="8:10" ht="15" customHeight="1" x14ac:dyDescent="0.25">
      <c r="H73" s="70"/>
      <c r="I73" s="70"/>
      <c r="J73" s="70"/>
    </row>
    <row r="74" spans="8:10" ht="15" customHeight="1" x14ac:dyDescent="0.25">
      <c r="H74" s="70"/>
      <c r="I74" s="70"/>
      <c r="J74" s="70"/>
    </row>
    <row r="75" spans="8:10" ht="15" customHeight="1" x14ac:dyDescent="0.25">
      <c r="H75" s="70"/>
      <c r="I75" s="70"/>
      <c r="J75" s="70"/>
    </row>
    <row r="76" spans="8:10" ht="15" customHeight="1" x14ac:dyDescent="0.25">
      <c r="H76" s="70"/>
      <c r="I76" s="70"/>
      <c r="J76" s="70"/>
    </row>
    <row r="77" spans="8:10" ht="15" customHeight="1" x14ac:dyDescent="0.25">
      <c r="H77" s="70"/>
      <c r="I77" s="70"/>
      <c r="J77" s="70"/>
    </row>
    <row r="78" spans="8:10" ht="15" customHeight="1" x14ac:dyDescent="0.25">
      <c r="H78" s="70"/>
      <c r="I78" s="70"/>
      <c r="J78" s="70"/>
    </row>
    <row r="79" spans="8:10" ht="15" customHeight="1" x14ac:dyDescent="0.25">
      <c r="H79" s="70"/>
      <c r="I79" s="70"/>
      <c r="J79" s="70"/>
    </row>
    <row r="80" spans="8:10" ht="15" customHeight="1" x14ac:dyDescent="0.25">
      <c r="H80" s="70"/>
      <c r="I80" s="70"/>
      <c r="J80" s="70"/>
    </row>
    <row r="81" spans="8:10" ht="15" customHeight="1" x14ac:dyDescent="0.25">
      <c r="H81" s="70"/>
      <c r="I81" s="70"/>
      <c r="J81" s="70"/>
    </row>
    <row r="82" spans="8:10" ht="15" customHeight="1" x14ac:dyDescent="0.25">
      <c r="H82" s="70"/>
      <c r="I82" s="70"/>
      <c r="J82" s="70"/>
    </row>
    <row r="83" spans="8:10" ht="15" customHeight="1" x14ac:dyDescent="0.25">
      <c r="H83" s="70"/>
      <c r="I83" s="70"/>
      <c r="J83" s="70"/>
    </row>
    <row r="84" spans="8:10" ht="15" customHeight="1" x14ac:dyDescent="0.25">
      <c r="H84" s="70"/>
      <c r="I84" s="70"/>
      <c r="J84" s="70"/>
    </row>
    <row r="85" spans="8:10" ht="15" customHeight="1" x14ac:dyDescent="0.25">
      <c r="H85" s="70"/>
      <c r="I85" s="70"/>
      <c r="J85" s="70"/>
    </row>
    <row r="86" spans="8:10" ht="15" customHeight="1" x14ac:dyDescent="0.25">
      <c r="H86" s="70"/>
      <c r="I86" s="70"/>
      <c r="J86" s="70"/>
    </row>
    <row r="87" spans="8:10" ht="15" customHeight="1" x14ac:dyDescent="0.25">
      <c r="H87" s="70"/>
      <c r="I87" s="70"/>
      <c r="J87" s="70"/>
    </row>
    <row r="88" spans="8:10" ht="15" customHeight="1" x14ac:dyDescent="0.25">
      <c r="H88" s="70"/>
      <c r="I88" s="70"/>
      <c r="J88" s="70"/>
    </row>
    <row r="89" spans="8:10" ht="15" customHeight="1" x14ac:dyDescent="0.25">
      <c r="H89" s="70"/>
      <c r="I89" s="70"/>
      <c r="J89" s="70"/>
    </row>
    <row r="90" spans="8:10" ht="15" customHeight="1" x14ac:dyDescent="0.25">
      <c r="H90" s="70"/>
      <c r="I90" s="70"/>
      <c r="J90" s="70"/>
    </row>
    <row r="91" spans="8:10" ht="15" customHeight="1" x14ac:dyDescent="0.25">
      <c r="H91" s="70"/>
      <c r="I91" s="70"/>
      <c r="J91" s="70"/>
    </row>
    <row r="92" spans="8:10" ht="15" customHeight="1" x14ac:dyDescent="0.25">
      <c r="H92" s="70"/>
      <c r="I92" s="70"/>
      <c r="J92" s="70"/>
    </row>
    <row r="93" spans="8:10" ht="15" customHeight="1" x14ac:dyDescent="0.25">
      <c r="H93" s="70"/>
      <c r="I93" s="70"/>
      <c r="J93" s="70"/>
    </row>
    <row r="94" spans="8:10" ht="15" customHeight="1" x14ac:dyDescent="0.25">
      <c r="H94" s="70"/>
      <c r="I94" s="70"/>
      <c r="J94" s="70"/>
    </row>
    <row r="95" spans="8:10" ht="15" customHeight="1" x14ac:dyDescent="0.25">
      <c r="H95" s="70"/>
      <c r="I95" s="70"/>
      <c r="J95" s="70"/>
    </row>
    <row r="96" spans="8:10" ht="15" customHeight="1" x14ac:dyDescent="0.25">
      <c r="H96" s="70"/>
      <c r="I96" s="70"/>
      <c r="J96" s="70"/>
    </row>
    <row r="97" spans="8:10" ht="15" customHeight="1" x14ac:dyDescent="0.25">
      <c r="H97" s="70"/>
      <c r="I97" s="70"/>
      <c r="J97" s="70"/>
    </row>
    <row r="98" spans="8:10" ht="15" customHeight="1" x14ac:dyDescent="0.25">
      <c r="H98" s="70"/>
      <c r="I98" s="70"/>
      <c r="J98" s="70"/>
    </row>
    <row r="99" spans="8:10" x14ac:dyDescent="0.25">
      <c r="H99" s="70"/>
      <c r="I99" s="70"/>
      <c r="J99" s="70"/>
    </row>
    <row r="100" spans="8:10" x14ac:dyDescent="0.25">
      <c r="H100" s="70"/>
      <c r="I100" s="70"/>
      <c r="J100" s="70"/>
    </row>
    <row r="101" spans="8:10" x14ac:dyDescent="0.25">
      <c r="H101" s="70"/>
      <c r="I101" s="70"/>
      <c r="J101" s="70"/>
    </row>
    <row r="102" spans="8:10" x14ac:dyDescent="0.25">
      <c r="H102" s="70"/>
      <c r="I102" s="70"/>
      <c r="J102" s="70"/>
    </row>
    <row r="103" spans="8:10" x14ac:dyDescent="0.25">
      <c r="H103" s="70"/>
      <c r="I103" s="70"/>
      <c r="J103" s="70"/>
    </row>
    <row r="104" spans="8:10" ht="15.75" customHeight="1" x14ac:dyDescent="0.25"/>
  </sheetData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234280DE09A9E94BAA46469FD0B28622" ma:contentTypeVersion="42" ma:contentTypeDescription="A content type to manage public (operations) IDB documents" ma:contentTypeScope="" ma:versionID="42b44a8d7145d04502fae85be941afb6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e975d0ef3c6fb2577f4c813f6efbaad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BR-L1175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IDBDocs_x0020_Number xmlns="cdc7663a-08f0-4737-9e8c-148ce897a09c" xsi:nil="true"/>
    <Division_x0020_or_x0020_Unit xmlns="cdc7663a-08f0-4737-9e8c-148ce897a09c">CSC/CBR</Division_x0020_or_x0020_Unit>
    <Fiscal_x0020_Year_x0020_IDB xmlns="cdc7663a-08f0-4737-9e8c-148ce897a09c">2018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2482/OC-BR</Approval_x0020_Number>
    <Phase xmlns="cdc7663a-08f0-4737-9e8c-148ce897a09c">ACTIVE</Phase>
    <Document_x0020_Author xmlns="cdc7663a-08f0-4737-9e8c-148ce897a09c">Da Cruz,Adriana Almeida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NEIGHBORHOOD UPGRADING</TermName>
          <TermId xmlns="http://schemas.microsoft.com/office/infopath/2007/PartnerControls">19ed260b-3ea3-46e6-aa79-3ae0d12b56bc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Portuguese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Related_x0020_SisCor_x0020_Number xmlns="cdc7663a-08f0-4737-9e8c-148ce897a09c" xsi:nil="true"/>
    <TaxCatchAll xmlns="cdc7663a-08f0-4737-9e8c-148ce897a09c">
      <Value>33</Value>
      <Value>30</Value>
      <Value>47</Value>
      <Value>40</Value>
      <Value>7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 xsi:nil="true"/>
    <Project_x0020_Number xmlns="cdc7663a-08f0-4737-9e8c-148ce897a09c">BR-L1175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URBAN DEVELOPMENT AND HOUSING</TermName>
          <TermId xmlns="http://schemas.microsoft.com/office/infopath/2007/PartnerControls">d14615ee-683d-4ec6-a5cf-ae743c6c4ac1</TermId>
        </TermInfo>
      </Terms>
    </nddeef1749674d76abdbe4b239a70bc6>
    <Record_x0020_Number xmlns="cdc7663a-08f0-4737-9e8c-148ce897a09c">R0002218421</Record_x0020_Number>
    <_dlc_DocId xmlns="cdc7663a-08f0-4737-9e8c-148ce897a09c">EZSHARE-1692198406-6</_dlc_DocId>
    <_dlc_DocIdUrl xmlns="cdc7663a-08f0-4737-9e8c-148ce897a09c">
      <Url>https://idbg.sharepoint.com/teams/EZ-BR-LON/BR-L1175/_layouts/15/DocIdRedir.aspx?ID=EZSHARE-1692198406-6</Url>
      <Description>EZSHARE-1692198406-6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11A3C47D-877E-4D3C-BC5C-39FFAB7F1EAC}"/>
</file>

<file path=customXml/itemProps2.xml><?xml version="1.0" encoding="utf-8"?>
<ds:datastoreItem xmlns:ds="http://schemas.openxmlformats.org/officeDocument/2006/customXml" ds:itemID="{248DD8AC-D587-4415-9294-B392885327C8}"/>
</file>

<file path=customXml/itemProps3.xml><?xml version="1.0" encoding="utf-8"?>
<ds:datastoreItem xmlns:ds="http://schemas.openxmlformats.org/officeDocument/2006/customXml" ds:itemID="{AE9EF2CE-2BD8-49F3-ACED-46C6CB77EF81}"/>
</file>

<file path=customXml/itemProps4.xml><?xml version="1.0" encoding="utf-8"?>
<ds:datastoreItem xmlns:ds="http://schemas.openxmlformats.org/officeDocument/2006/customXml" ds:itemID="{BEE35432-62DB-4340-B024-15297E07A9B8}"/>
</file>

<file path=customXml/itemProps5.xml><?xml version="1.0" encoding="utf-8"?>
<ds:datastoreItem xmlns:ds="http://schemas.openxmlformats.org/officeDocument/2006/customXml" ds:itemID="{3826A26E-1491-44CF-B9C9-C033214D4FA8}"/>
</file>

<file path=customXml/itemProps6.xml><?xml version="1.0" encoding="utf-8"?>
<ds:datastoreItem xmlns:ds="http://schemas.openxmlformats.org/officeDocument/2006/customXml" ds:itemID="{1FFAA0F7-5DBE-441A-B4EE-BE6630AB85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Instruções</vt:lpstr>
      <vt:lpstr>Detalhes Plano de Aquisições</vt:lpstr>
      <vt:lpstr>Folha de comentários</vt:lpstr>
      <vt:lpstr>'Detalhes Plano de Aquisições'!Area_de_impressao</vt:lpstr>
    </vt:vector>
  </TitlesOfParts>
  <Company>Inter-American Development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Costa</dc:creator>
  <cp:keywords/>
  <cp:lastModifiedBy>clarissa</cp:lastModifiedBy>
  <cp:lastPrinted>2017-08-22T15:01:20Z</cp:lastPrinted>
  <dcterms:created xsi:type="dcterms:W3CDTF">2011-03-30T14:45:37Z</dcterms:created>
  <dcterms:modified xsi:type="dcterms:W3CDTF">2018-01-18T17:01:04Z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47;#NEIGHBORHOOD UPGRADING|19ed260b-3ea3-46e6-aa79-3ae0d12b56bc</vt:lpwstr>
  </property>
  <property fmtid="{D5CDD505-2E9C-101B-9397-08002B2CF9AE}" pid="7" name="Fund IDB">
    <vt:lpwstr>33;#ORC|c028a4b2-ad8b-4cf4-9cac-a2ae6a778e23</vt:lpwstr>
  </property>
  <property fmtid="{D5CDD505-2E9C-101B-9397-08002B2CF9AE}" pid="8" name="Country">
    <vt:lpwstr>30;#Brazil|7deb27ec-6837-4974-9aa8-6cfbac841ef8</vt:lpwstr>
  </property>
  <property fmtid="{D5CDD505-2E9C-101B-9397-08002B2CF9AE}" pid="9" name="Sector IDB">
    <vt:lpwstr>40;#URBAN DEVELOPMENT AND HOUSING|d14615ee-683d-4ec6-a5cf-ae743c6c4ac1</vt:lpwstr>
  </property>
  <property fmtid="{D5CDD505-2E9C-101B-9397-08002B2CF9AE}" pid="10" name="Function Operations IDB">
    <vt:lpwstr>7;#Goods and Services|5bfebf1b-9f1f-4411-b1dd-4c19b807b799</vt:lpwstr>
  </property>
  <property fmtid="{D5CDD505-2E9C-101B-9397-08002B2CF9AE}" pid="11" name="_dlc_DocIdItemGuid">
    <vt:lpwstr>44f93ed2-7e9f-4ca2-be1d-6caf96f27cb8</vt:lpwstr>
  </property>
  <property fmtid="{D5CDD505-2E9C-101B-9397-08002B2CF9AE}" pid="12" name="Disclosure Activity">
    <vt:lpwstr>Procurement Plan</vt:lpwstr>
  </property>
  <property fmtid="{D5CDD505-2E9C-101B-9397-08002B2CF9AE}" pid="13" name="ContentTypeId">
    <vt:lpwstr>0x0101001A458A224826124E8B45B1D613300CFC00234280DE09A9E94BAA46469FD0B28622</vt:lpwstr>
  </property>
</Properties>
</file>