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idbg.sharepoint.com/teams/EZ-CO-LON/CO-L1232/15 LifeCycle Milestones/Draft Area/"/>
    </mc:Choice>
  </mc:AlternateContent>
  <xr:revisionPtr revIDLastSave="3" documentId="9FC402CB022B1CC01F21359ECD84C9CCAC7CFDFC" xr6:coauthVersionLast="23" xr6:coauthVersionMax="23" xr10:uidLastSave="{515C1712-6033-4390-B4EA-A330D9585DFE}"/>
  <bookViews>
    <workbookView xWindow="0" yWindow="0" windowWidth="20490" windowHeight="7755" xr2:uid="{00000000-000D-0000-FFFF-FFFF00000000}"/>
  </bookViews>
  <sheets>
    <sheet name="Hoja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36" i="1"/>
  <c r="D26" i="1"/>
  <c r="D25" i="1"/>
  <c r="D24" i="1"/>
  <c r="D23" i="1"/>
  <c r="D14" i="1"/>
  <c r="D15" i="1"/>
  <c r="D16" i="1"/>
  <c r="D40" i="1"/>
  <c r="D28" i="1"/>
  <c r="D42" i="1"/>
</calcChain>
</file>

<file path=xl/sharedStrings.xml><?xml version="1.0" encoding="utf-8"?>
<sst xmlns="http://schemas.openxmlformats.org/spreadsheetml/2006/main" count="126" uniqueCount="71">
  <si>
    <t>PLAN DE ADQUISICIONES DEL PROGRAMA</t>
  </si>
  <si>
    <t>No.</t>
  </si>
  <si>
    <t>Descripción del Contrato</t>
  </si>
  <si>
    <t>Costo Estimado          (US$)</t>
  </si>
  <si>
    <t>Método de Adquisición</t>
  </si>
  <si>
    <t>Revisión                  Ex-ante o          Ex-post</t>
  </si>
  <si>
    <t>Fuente de Financiamiento</t>
  </si>
  <si>
    <t>Precalificación                                    SI / NO</t>
  </si>
  <si>
    <t>Fechas Estimadas</t>
  </si>
  <si>
    <t>Estado: Pendiente,       en Proceso,  Adjudicado, o Cancelado</t>
  </si>
  <si>
    <t>% BID</t>
  </si>
  <si>
    <t>% LOCAL / OTRO</t>
  </si>
  <si>
    <t>Publicación Anuncio Específico de Adqusición</t>
  </si>
  <si>
    <t>Terminación Contrato</t>
  </si>
  <si>
    <t>1. BIENES</t>
  </si>
  <si>
    <t>Sub Total Bienes</t>
  </si>
  <si>
    <t>2. OBRAS</t>
  </si>
  <si>
    <t>O - 001</t>
  </si>
  <si>
    <t>LPN</t>
  </si>
  <si>
    <t>ex - ante</t>
  </si>
  <si>
    <t>No</t>
  </si>
  <si>
    <t>Previsto</t>
  </si>
  <si>
    <t>O - 003</t>
  </si>
  <si>
    <t>ex - post</t>
  </si>
  <si>
    <t>Sub Total Obras</t>
  </si>
  <si>
    <t>3. SERVICIOS DE CONSULTORIA - FIRMAS CONSULTORAS</t>
  </si>
  <si>
    <t>C - 01</t>
  </si>
  <si>
    <t>SCC</t>
  </si>
  <si>
    <t>SBCC</t>
  </si>
  <si>
    <t>C - 03</t>
  </si>
  <si>
    <t>C - 06</t>
  </si>
  <si>
    <t>Sub Total Servicios de Consultoría - Firmas Consultoras</t>
  </si>
  <si>
    <t>4. SERVICIOS DE CONSULTORIA INDIVIDUAL</t>
  </si>
  <si>
    <t>Sub Total Servicios de Consultoría Individual</t>
  </si>
  <si>
    <t xml:space="preserve">5. GASTOS OPERATIVOS DEL PROGRAMA   </t>
  </si>
  <si>
    <t>Sub Total Gastos Operativos del Programa</t>
  </si>
  <si>
    <t>TOTAL PLAN DE ADQUISICIONES DEL PROGRAMA</t>
  </si>
  <si>
    <t>C - 02</t>
  </si>
  <si>
    <t>O - 002</t>
  </si>
  <si>
    <t>CI - 01</t>
  </si>
  <si>
    <t>CI - 02</t>
  </si>
  <si>
    <t>CI - 03</t>
  </si>
  <si>
    <t>CI - 04</t>
  </si>
  <si>
    <t>CI - 05</t>
  </si>
  <si>
    <t>C - 04</t>
  </si>
  <si>
    <t>CCIN</t>
  </si>
  <si>
    <t>3. SERVICIOS DIFERENTE A CONSULTORIA</t>
  </si>
  <si>
    <t>Sub Total Servicios Diferente a Consultorias</t>
  </si>
  <si>
    <t>C - 05</t>
  </si>
  <si>
    <t>Especialista en Adquisiciones - Legal</t>
  </si>
  <si>
    <t>Especialista Financiero</t>
  </si>
  <si>
    <t>Coordinador de la UCP</t>
  </si>
  <si>
    <t>Ingeniero</t>
  </si>
  <si>
    <t>Gerencia Integral del Programa</t>
  </si>
  <si>
    <t>Contrato de otras obras de alcantarillado sanitario en el Municipio de Mocoa.</t>
  </si>
  <si>
    <t>Contrato de Obras de recostrucción prioritaria (cunetas + alivios + interceptores).</t>
  </si>
  <si>
    <t>Contrato de Obras para la construcción de la PTAR y Emisario</t>
  </si>
  <si>
    <t>Contrato de consultoria para el diseño de obras de recostrucción prioritaria (cunetas + alivios + interceptores)</t>
  </si>
  <si>
    <t>Contrato de consultoria para el diseño de otras obras de alcantarillado sanitario, PTAR y Plan Maestro</t>
  </si>
  <si>
    <t>Contrato de consultoria para la interventoria del diseño obras de alcantarillado sanitario, PTAR y Plan Maestro.</t>
  </si>
  <si>
    <t>Contrato de consultoria para la supervision de obras de recostrucción prioritaria</t>
  </si>
  <si>
    <t>Contrato de consultoria para la supervision de obras de alcantarillado sanitario, PTAR y Emisario</t>
  </si>
  <si>
    <t>B-001</t>
  </si>
  <si>
    <t>Adquisición de predio para las obras del proyecto</t>
  </si>
  <si>
    <t>Contrato de Consultoria para la elaboración del Estudio sobre esquemas de prestación de servicios de AyS y el Plan de Aseguramiento para la Préstación de los Servicios en el Municipio de Mocoa.</t>
  </si>
  <si>
    <t>Contratación de Auditoria Contable para el Proyecto.</t>
  </si>
  <si>
    <t>GO-001</t>
  </si>
  <si>
    <t>Firmas Consultoras: SBCC: Selección Basada en la Calidad y el Costo; SBC: Selección Basada en la Calidad; SBPF: Selección Basada en Presupuesto Fijo; SBMC: Selección Basada en el Menor Costo; SCC: Selección Basada en las Calificaciones de los Consultores; SD: Selección Directa</t>
  </si>
  <si>
    <r>
      <t>Consultores Individuales:</t>
    </r>
    <r>
      <rPr>
        <sz val="11"/>
        <color theme="1"/>
        <rFont val="Calibri"/>
        <family val="1"/>
        <scheme val="minor"/>
      </rPr>
      <t xml:space="preserve"> CCIN: Selección basada en la Comparación de Calificaciones Consultor Individual Nacional; CCII: Selección basada en la Comparación de Calificaciones Consultor Individual Internacional.</t>
    </r>
  </si>
  <si>
    <t xml:space="preserve">PROYECTO PARA LA IMPLEMENTACIÓN DEL PLAN MAESTRO DE ALCANTARILLADO DE MOCOA, EN EL MARCO DEL 
PLAN PARA LA RECONSTRUCCIÓN DEL MUNICIPIO DE MOCOA (2017-2022) 
</t>
  </si>
  <si>
    <t>OPERACION CO-L1232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</si>
</sst>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indexed="21"/>
      <name val="Calibri Light"/>
      <family val="1"/>
      <scheme val="major"/>
    </font>
    <font>
      <b/>
      <sz val="11"/>
      <color indexed="9"/>
      <name val="Calibri Light"/>
      <family val="1"/>
      <scheme val="major"/>
    </font>
    <font>
      <sz val="11"/>
      <color indexed="9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75">
    <xf numFmtId="0" fontId="0" fillId="0" borderId="0" xfId="0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4" fontId="6" fillId="3" borderId="10" xfId="1" applyNumberFormat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4" borderId="7" xfId="1" applyFont="1" applyFill="1" applyBorder="1" applyAlignment="1">
      <alignment horizontal="left" vertical="center"/>
    </xf>
    <xf numFmtId="4" fontId="3" fillId="4" borderId="7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9" fontId="3" fillId="5" borderId="14" xfId="1" applyNumberFormat="1" applyFont="1" applyFill="1" applyBorder="1" applyAlignment="1">
      <alignment horizontal="center" vertical="center" wrapText="1"/>
    </xf>
    <xf numFmtId="17" fontId="4" fillId="5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5" borderId="13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right" vertical="center" wrapText="1"/>
    </xf>
    <xf numFmtId="4" fontId="4" fillId="5" borderId="12" xfId="1" applyNumberFormat="1" applyFont="1" applyFill="1" applyBorder="1" applyAlignment="1">
      <alignment horizontal="right" vertical="center" wrapText="1"/>
    </xf>
    <xf numFmtId="9" fontId="3" fillId="5" borderId="13" xfId="1" applyNumberFormat="1" applyFont="1" applyFill="1" applyBorder="1" applyAlignment="1">
      <alignment horizontal="center" vertical="center" wrapText="1"/>
    </xf>
    <xf numFmtId="17" fontId="4" fillId="5" borderId="13" xfId="1" applyNumberFormat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vertical="center" wrapText="1"/>
    </xf>
    <xf numFmtId="4" fontId="3" fillId="5" borderId="0" xfId="1" applyNumberFormat="1" applyFont="1" applyFill="1" applyBorder="1" applyAlignment="1">
      <alignment horizontal="right" vertical="center" wrapText="1"/>
    </xf>
    <xf numFmtId="9" fontId="3" fillId="5" borderId="0" xfId="1" applyNumberFormat="1" applyFont="1" applyFill="1" applyBorder="1" applyAlignment="1">
      <alignment horizontal="center" vertical="center" wrapText="1"/>
    </xf>
    <xf numFmtId="17" fontId="4" fillId="5" borderId="0" xfId="1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/>
    </xf>
    <xf numFmtId="4" fontId="3" fillId="4" borderId="12" xfId="1" applyNumberFormat="1" applyFont="1" applyFill="1" applyBorder="1" applyAlignment="1">
      <alignment horizontal="center" vertical="center" wrapText="1"/>
    </xf>
    <xf numFmtId="164" fontId="3" fillId="4" borderId="12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16" xfId="1" applyFont="1" applyFill="1" applyBorder="1" applyAlignment="1">
      <alignment horizontal="center" vertical="center" wrapText="1"/>
    </xf>
    <xf numFmtId="4" fontId="3" fillId="0" borderId="15" xfId="1" applyNumberFormat="1" applyFont="1" applyBorder="1" applyAlignment="1">
      <alignment horizontal="right" vertical="center" wrapText="1"/>
    </xf>
    <xf numFmtId="9" fontId="3" fillId="5" borderId="16" xfId="1" applyNumberFormat="1" applyFont="1" applyFill="1" applyBorder="1" applyAlignment="1">
      <alignment horizontal="center" vertical="center" wrapText="1"/>
    </xf>
    <xf numFmtId="17" fontId="4" fillId="5" borderId="16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vertical="center"/>
    </xf>
    <xf numFmtId="0" fontId="4" fillId="5" borderId="13" xfId="1" applyFont="1" applyFill="1" applyBorder="1" applyAlignment="1">
      <alignment horizontal="right" vertical="center" wrapText="1"/>
    </xf>
    <xf numFmtId="0" fontId="4" fillId="5" borderId="17" xfId="1" applyFont="1" applyFill="1" applyBorder="1" applyAlignment="1">
      <alignment horizontal="right" vertical="center" wrapText="1"/>
    </xf>
    <xf numFmtId="4" fontId="3" fillId="0" borderId="15" xfId="1" applyNumberFormat="1" applyFont="1" applyFill="1" applyBorder="1" applyAlignment="1">
      <alignment horizontal="right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17" fontId="3" fillId="5" borderId="14" xfId="1" applyNumberFormat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vertical="center" wrapText="1"/>
    </xf>
    <xf numFmtId="4" fontId="3" fillId="0" borderId="16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vertical="center"/>
    </xf>
    <xf numFmtId="4" fontId="4" fillId="5" borderId="20" xfId="1" applyNumberFormat="1" applyFont="1" applyFill="1" applyBorder="1" applyAlignment="1">
      <alignment horizontal="right" vertical="center"/>
    </xf>
    <xf numFmtId="9" fontId="3" fillId="5" borderId="0" xfId="1" applyNumberFormat="1" applyFont="1" applyFill="1" applyBorder="1" applyAlignment="1">
      <alignment horizontal="center" vertical="center"/>
    </xf>
    <xf numFmtId="17" fontId="4" fillId="5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de%20Costos%20COL1232_171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onentes"/>
      <sheetName val="Administración_ME_Auditoria"/>
      <sheetName val="Costos RRHH_UCP"/>
      <sheetName val="Costo Gerencia Integral -GIP"/>
      <sheetName val="Memoria de calculo"/>
    </sheetNames>
    <sheetDataSet>
      <sheetData sheetId="0"/>
      <sheetData sheetId="1">
        <row r="9">
          <cell r="K9">
            <v>810000</v>
          </cell>
        </row>
        <row r="10">
          <cell r="K10">
            <v>121500</v>
          </cell>
        </row>
        <row r="11">
          <cell r="K11">
            <v>400000</v>
          </cell>
        </row>
        <row r="12">
          <cell r="K12">
            <v>60000</v>
          </cell>
        </row>
        <row r="14">
          <cell r="K14">
            <v>10636875.068105219</v>
          </cell>
        </row>
        <row r="22">
          <cell r="K22">
            <v>212737.50136210441</v>
          </cell>
        </row>
        <row r="25">
          <cell r="K25">
            <v>850950.00544841762</v>
          </cell>
        </row>
        <row r="30">
          <cell r="K30">
            <v>700000</v>
          </cell>
        </row>
        <row r="31">
          <cell r="K31">
            <v>8309430.8817330515</v>
          </cell>
        </row>
        <row r="32">
          <cell r="K32">
            <v>1216093.1480698001</v>
          </cell>
        </row>
        <row r="33">
          <cell r="K33">
            <v>190510.48059605702</v>
          </cell>
        </row>
        <row r="35">
          <cell r="K35">
            <v>762041.92238422809</v>
          </cell>
        </row>
        <row r="39">
          <cell r="K39">
            <v>50000</v>
          </cell>
        </row>
        <row r="40">
          <cell r="K40">
            <v>80000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80" zoomScaleNormal="80" workbookViewId="0">
      <selection activeCell="B1" sqref="B1"/>
    </sheetView>
  </sheetViews>
  <sheetFormatPr defaultColWidth="11.42578125" defaultRowHeight="15" x14ac:dyDescent="0.25"/>
  <cols>
    <col min="1" max="1" width="2.28515625" style="5" customWidth="1"/>
    <col min="2" max="2" width="18.5703125" style="5" customWidth="1"/>
    <col min="3" max="3" width="67.7109375" style="5" customWidth="1"/>
    <col min="4" max="4" width="21.140625" style="5" customWidth="1"/>
    <col min="5" max="5" width="18" style="74" customWidth="1"/>
    <col min="6" max="6" width="15.140625" style="5" customWidth="1"/>
    <col min="7" max="7" width="10.28515625" style="5" customWidth="1"/>
    <col min="8" max="8" width="12.85546875" style="5" customWidth="1"/>
    <col min="9" max="9" width="19.7109375" style="5" customWidth="1"/>
    <col min="10" max="10" width="22.28515625" style="5" customWidth="1"/>
    <col min="11" max="11" width="15" style="5" customWidth="1"/>
    <col min="12" max="12" width="18.5703125" style="5" customWidth="1"/>
    <col min="13" max="13" width="2.42578125" style="5" customWidth="1"/>
    <col min="14" max="14" width="11.42578125" style="5"/>
    <col min="15" max="15" width="25" style="5" customWidth="1"/>
    <col min="16" max="16384" width="11.42578125" style="5"/>
  </cols>
  <sheetData>
    <row r="1" spans="1:13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4"/>
    </row>
    <row r="2" spans="1:13" x14ac:dyDescent="0.25">
      <c r="A2" s="6"/>
      <c r="B2" s="7" t="s">
        <v>70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29.25" customHeight="1" x14ac:dyDescent="0.25">
      <c r="A3" s="6"/>
      <c r="B3" s="9" t="s">
        <v>69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ht="15.75" thickBot="1" x14ac:dyDescent="0.3">
      <c r="A4" s="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"/>
    </row>
    <row r="5" spans="1:13" ht="15.75" thickBot="1" x14ac:dyDescent="0.3">
      <c r="A5" s="6"/>
      <c r="B5" s="11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3"/>
      <c r="M5" s="8"/>
    </row>
    <row r="6" spans="1:13" x14ac:dyDescent="0.25">
      <c r="A6" s="6"/>
      <c r="B6" s="14" t="s">
        <v>1</v>
      </c>
      <c r="C6" s="15" t="s">
        <v>2</v>
      </c>
      <c r="D6" s="16" t="s">
        <v>3</v>
      </c>
      <c r="E6" s="15" t="s">
        <v>4</v>
      </c>
      <c r="F6" s="15" t="s">
        <v>5</v>
      </c>
      <c r="G6" s="15" t="s">
        <v>6</v>
      </c>
      <c r="H6" s="15"/>
      <c r="I6" s="15" t="s">
        <v>7</v>
      </c>
      <c r="J6" s="15" t="s">
        <v>8</v>
      </c>
      <c r="K6" s="15"/>
      <c r="L6" s="17" t="s">
        <v>9</v>
      </c>
      <c r="M6" s="8"/>
    </row>
    <row r="7" spans="1:13" s="25" customFormat="1" ht="60.75" customHeight="1" thickBot="1" x14ac:dyDescent="0.3">
      <c r="A7" s="18"/>
      <c r="B7" s="19"/>
      <c r="C7" s="20"/>
      <c r="D7" s="21"/>
      <c r="E7" s="20"/>
      <c r="F7" s="20"/>
      <c r="G7" s="22" t="s">
        <v>10</v>
      </c>
      <c r="H7" s="22" t="s">
        <v>11</v>
      </c>
      <c r="I7" s="20"/>
      <c r="J7" s="22" t="s">
        <v>12</v>
      </c>
      <c r="K7" s="22" t="s">
        <v>13</v>
      </c>
      <c r="L7" s="23"/>
      <c r="M7" s="24"/>
    </row>
    <row r="8" spans="1:13" x14ac:dyDescent="0.25">
      <c r="A8" s="6"/>
      <c r="B8" s="26" t="s">
        <v>14</v>
      </c>
      <c r="C8" s="26"/>
      <c r="D8" s="27"/>
      <c r="E8" s="28"/>
      <c r="F8" s="28"/>
      <c r="G8" s="28"/>
      <c r="H8" s="28"/>
      <c r="I8" s="28"/>
      <c r="J8" s="28"/>
      <c r="K8" s="28"/>
      <c r="L8" s="28"/>
      <c r="M8" s="8"/>
    </row>
    <row r="9" spans="1:13" s="34" customFormat="1" ht="30" customHeight="1" x14ac:dyDescent="0.25">
      <c r="A9" s="18"/>
      <c r="B9" s="29" t="s">
        <v>62</v>
      </c>
      <c r="C9" s="30" t="s">
        <v>63</v>
      </c>
      <c r="D9" s="31">
        <f>+[1]Componentes!$K$30</f>
        <v>700000</v>
      </c>
      <c r="E9" s="29"/>
      <c r="F9" s="29" t="s">
        <v>19</v>
      </c>
      <c r="G9" s="32">
        <v>1</v>
      </c>
      <c r="H9" s="32">
        <v>0</v>
      </c>
      <c r="I9" s="29" t="s">
        <v>20</v>
      </c>
      <c r="J9" s="33">
        <v>43221</v>
      </c>
      <c r="K9" s="33">
        <v>43497</v>
      </c>
      <c r="L9" s="29" t="s">
        <v>21</v>
      </c>
      <c r="M9" s="24"/>
    </row>
    <row r="10" spans="1:13" s="25" customFormat="1" x14ac:dyDescent="0.25">
      <c r="A10" s="18"/>
      <c r="B10" s="35"/>
      <c r="C10" s="36" t="s">
        <v>15</v>
      </c>
      <c r="D10" s="37">
        <f>+D9</f>
        <v>700000</v>
      </c>
      <c r="E10" s="35"/>
      <c r="F10" s="35"/>
      <c r="G10" s="38"/>
      <c r="H10" s="38"/>
      <c r="I10" s="35"/>
      <c r="J10" s="39"/>
      <c r="K10" s="39"/>
      <c r="L10" s="35"/>
      <c r="M10" s="24"/>
    </row>
    <row r="11" spans="1:13" s="25" customFormat="1" x14ac:dyDescent="0.25">
      <c r="A11" s="18"/>
      <c r="B11" s="40"/>
      <c r="C11" s="41"/>
      <c r="D11" s="42"/>
      <c r="E11" s="40"/>
      <c r="F11" s="40"/>
      <c r="G11" s="43"/>
      <c r="H11" s="43"/>
      <c r="I11" s="40"/>
      <c r="J11" s="44"/>
      <c r="K11" s="44"/>
      <c r="L11" s="40"/>
      <c r="M11" s="24"/>
    </row>
    <row r="12" spans="1:13" s="48" customFormat="1" x14ac:dyDescent="0.25">
      <c r="A12" s="6"/>
      <c r="B12" s="45" t="s">
        <v>16</v>
      </c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8"/>
    </row>
    <row r="13" spans="1:13" s="34" customFormat="1" ht="30" x14ac:dyDescent="0.25">
      <c r="A13" s="18"/>
      <c r="B13" s="29" t="s">
        <v>17</v>
      </c>
      <c r="C13" s="30" t="s">
        <v>55</v>
      </c>
      <c r="D13" s="31">
        <v>1000000</v>
      </c>
      <c r="E13" s="29" t="s">
        <v>18</v>
      </c>
      <c r="F13" s="29" t="s">
        <v>19</v>
      </c>
      <c r="G13" s="32">
        <v>1</v>
      </c>
      <c r="H13" s="32">
        <v>0</v>
      </c>
      <c r="I13" s="29" t="s">
        <v>20</v>
      </c>
      <c r="J13" s="33">
        <v>43466</v>
      </c>
      <c r="K13" s="33">
        <v>43770</v>
      </c>
      <c r="L13" s="29" t="s">
        <v>21</v>
      </c>
      <c r="M13" s="24"/>
    </row>
    <row r="14" spans="1:13" s="34" customFormat="1" ht="30" customHeight="1" x14ac:dyDescent="0.25">
      <c r="A14" s="18"/>
      <c r="B14" s="29" t="s">
        <v>38</v>
      </c>
      <c r="C14" s="30" t="s">
        <v>54</v>
      </c>
      <c r="D14" s="31">
        <f>+([1]Componentes!$K$14+[1]Componentes!$K$22)-D13</f>
        <v>9849612.5694673229</v>
      </c>
      <c r="E14" s="29" t="s">
        <v>18</v>
      </c>
      <c r="F14" s="29" t="s">
        <v>19</v>
      </c>
      <c r="G14" s="32">
        <v>1</v>
      </c>
      <c r="H14" s="32">
        <v>0</v>
      </c>
      <c r="I14" s="29" t="s">
        <v>20</v>
      </c>
      <c r="J14" s="33">
        <v>43586</v>
      </c>
      <c r="K14" s="33">
        <v>44228</v>
      </c>
      <c r="L14" s="29" t="s">
        <v>21</v>
      </c>
      <c r="M14" s="24"/>
    </row>
    <row r="15" spans="1:13" s="34" customFormat="1" x14ac:dyDescent="0.25">
      <c r="A15" s="18"/>
      <c r="B15" s="29" t="s">
        <v>22</v>
      </c>
      <c r="C15" s="30" t="s">
        <v>56</v>
      </c>
      <c r="D15" s="31">
        <f>+[1]Componentes!$K$31+[1]Componentes!$K$32+[1]Componentes!$K$33</f>
        <v>9716034.5103989076</v>
      </c>
      <c r="E15" s="29" t="s">
        <v>18</v>
      </c>
      <c r="F15" s="29" t="s">
        <v>19</v>
      </c>
      <c r="G15" s="32">
        <v>1</v>
      </c>
      <c r="H15" s="32">
        <v>0</v>
      </c>
      <c r="I15" s="29" t="s">
        <v>20</v>
      </c>
      <c r="J15" s="33">
        <v>43586</v>
      </c>
      <c r="K15" s="33">
        <v>44075</v>
      </c>
      <c r="L15" s="29" t="s">
        <v>21</v>
      </c>
      <c r="M15" s="24"/>
    </row>
    <row r="16" spans="1:13" s="34" customFormat="1" x14ac:dyDescent="0.25">
      <c r="A16" s="18"/>
      <c r="B16" s="35"/>
      <c r="C16" s="36" t="s">
        <v>24</v>
      </c>
      <c r="D16" s="37">
        <f>SUM(D13:D15)</f>
        <v>20565647.07986623</v>
      </c>
      <c r="E16" s="35"/>
      <c r="F16" s="35"/>
      <c r="G16" s="38"/>
      <c r="H16" s="38"/>
      <c r="I16" s="35"/>
      <c r="J16" s="39"/>
      <c r="K16" s="39"/>
      <c r="L16" s="35"/>
      <c r="M16" s="24"/>
    </row>
    <row r="17" spans="1:15" s="34" customFormat="1" x14ac:dyDescent="0.25">
      <c r="A17" s="18"/>
      <c r="B17" s="40"/>
      <c r="C17" s="41"/>
      <c r="D17" s="42"/>
      <c r="E17" s="40"/>
      <c r="F17" s="40"/>
      <c r="G17" s="43"/>
      <c r="H17" s="43"/>
      <c r="I17" s="40"/>
      <c r="J17" s="44"/>
      <c r="K17" s="44"/>
      <c r="L17" s="40"/>
      <c r="M17" s="24"/>
    </row>
    <row r="18" spans="1:15" x14ac:dyDescent="0.25">
      <c r="A18" s="6"/>
      <c r="B18" s="45" t="s">
        <v>46</v>
      </c>
      <c r="C18" s="45"/>
      <c r="D18" s="46"/>
      <c r="E18" s="47"/>
      <c r="F18" s="47"/>
      <c r="G18" s="47"/>
      <c r="H18" s="47"/>
      <c r="I18" s="47"/>
      <c r="J18" s="47"/>
      <c r="K18" s="47"/>
      <c r="L18" s="47"/>
      <c r="M18" s="8"/>
    </row>
    <row r="19" spans="1:15" s="34" customFormat="1" x14ac:dyDescent="0.25">
      <c r="A19" s="18"/>
      <c r="B19" s="35"/>
      <c r="C19" s="36" t="s">
        <v>47</v>
      </c>
      <c r="D19" s="37">
        <v>0</v>
      </c>
      <c r="E19" s="35"/>
      <c r="F19" s="35"/>
      <c r="G19" s="38"/>
      <c r="H19" s="38"/>
      <c r="I19" s="35"/>
      <c r="J19" s="39"/>
      <c r="K19" s="39"/>
      <c r="L19" s="35"/>
      <c r="M19" s="24"/>
    </row>
    <row r="20" spans="1:15" s="34" customFormat="1" x14ac:dyDescent="0.25">
      <c r="A20" s="18"/>
      <c r="B20" s="40"/>
      <c r="C20" s="41"/>
      <c r="D20" s="42"/>
      <c r="E20" s="40"/>
      <c r="F20" s="40"/>
      <c r="G20" s="43"/>
      <c r="H20" s="43"/>
      <c r="I20" s="40"/>
      <c r="J20" s="44"/>
      <c r="K20" s="44"/>
      <c r="L20" s="40"/>
      <c r="M20" s="24"/>
    </row>
    <row r="21" spans="1:15" x14ac:dyDescent="0.25">
      <c r="A21" s="6"/>
      <c r="B21" s="45" t="s">
        <v>25</v>
      </c>
      <c r="C21" s="45"/>
      <c r="D21" s="46"/>
      <c r="E21" s="47"/>
      <c r="F21" s="47"/>
      <c r="G21" s="47"/>
      <c r="H21" s="47"/>
      <c r="I21" s="47"/>
      <c r="J21" s="47"/>
      <c r="K21" s="47"/>
      <c r="L21" s="47"/>
      <c r="M21" s="8"/>
    </row>
    <row r="22" spans="1:15" s="25" customFormat="1" ht="30" x14ac:dyDescent="0.25">
      <c r="A22" s="18"/>
      <c r="B22" s="49" t="s">
        <v>26</v>
      </c>
      <c r="C22" s="30" t="s">
        <v>57</v>
      </c>
      <c r="D22" s="50">
        <v>81000</v>
      </c>
      <c r="E22" s="49" t="s">
        <v>27</v>
      </c>
      <c r="F22" s="49" t="s">
        <v>19</v>
      </c>
      <c r="G22" s="51">
        <v>1</v>
      </c>
      <c r="H22" s="51">
        <v>0</v>
      </c>
      <c r="I22" s="49" t="s">
        <v>20</v>
      </c>
      <c r="J22" s="52">
        <v>43160</v>
      </c>
      <c r="K22" s="52">
        <v>43435</v>
      </c>
      <c r="L22" s="49" t="s">
        <v>21</v>
      </c>
      <c r="M22" s="24"/>
    </row>
    <row r="23" spans="1:15" s="25" customFormat="1" ht="30" x14ac:dyDescent="0.25">
      <c r="A23" s="18"/>
      <c r="B23" s="29" t="s">
        <v>37</v>
      </c>
      <c r="C23" s="30" t="s">
        <v>58</v>
      </c>
      <c r="D23" s="50">
        <f>+([1]Componentes!$K$9+[1]Componentes!$K$11)-D22</f>
        <v>1129000</v>
      </c>
      <c r="E23" s="29" t="s">
        <v>28</v>
      </c>
      <c r="F23" s="29" t="s">
        <v>19</v>
      </c>
      <c r="G23" s="32">
        <v>1</v>
      </c>
      <c r="H23" s="32">
        <v>0</v>
      </c>
      <c r="I23" s="29" t="s">
        <v>20</v>
      </c>
      <c r="J23" s="33">
        <v>43221</v>
      </c>
      <c r="K23" s="33">
        <v>43739</v>
      </c>
      <c r="L23" s="29" t="s">
        <v>21</v>
      </c>
      <c r="M23" s="24"/>
    </row>
    <row r="24" spans="1:15" s="25" customFormat="1" ht="30" x14ac:dyDescent="0.25">
      <c r="A24" s="18"/>
      <c r="B24" s="29" t="s">
        <v>29</v>
      </c>
      <c r="C24" s="30" t="s">
        <v>59</v>
      </c>
      <c r="D24" s="50">
        <f>+[1]Componentes!$K$10+[1]Componentes!$K$12</f>
        <v>181500</v>
      </c>
      <c r="E24" s="29" t="s">
        <v>27</v>
      </c>
      <c r="F24" s="29" t="s">
        <v>19</v>
      </c>
      <c r="G24" s="32">
        <v>1</v>
      </c>
      <c r="H24" s="32">
        <v>0</v>
      </c>
      <c r="I24" s="29" t="s">
        <v>20</v>
      </c>
      <c r="J24" s="33">
        <v>43160</v>
      </c>
      <c r="K24" s="33">
        <v>43770</v>
      </c>
      <c r="L24" s="29" t="s">
        <v>21</v>
      </c>
      <c r="M24" s="24"/>
      <c r="O24" s="53"/>
    </row>
    <row r="25" spans="1:15" s="25" customFormat="1" ht="30" x14ac:dyDescent="0.25">
      <c r="A25" s="18"/>
      <c r="B25" s="29" t="s">
        <v>44</v>
      </c>
      <c r="C25" s="30" t="s">
        <v>61</v>
      </c>
      <c r="D25" s="50">
        <f>+([1]Componentes!$K$25+[1]Componentes!$K$35)-D35</f>
        <v>1518855.9278326458</v>
      </c>
      <c r="E25" s="29" t="s">
        <v>28</v>
      </c>
      <c r="F25" s="29" t="s">
        <v>19</v>
      </c>
      <c r="G25" s="32">
        <v>1</v>
      </c>
      <c r="H25" s="32">
        <v>0</v>
      </c>
      <c r="I25" s="29" t="s">
        <v>20</v>
      </c>
      <c r="J25" s="33">
        <v>43466</v>
      </c>
      <c r="K25" s="33">
        <v>44256</v>
      </c>
      <c r="L25" s="29" t="s">
        <v>21</v>
      </c>
      <c r="M25" s="24"/>
      <c r="O25" s="53"/>
    </row>
    <row r="26" spans="1:15" s="25" customFormat="1" ht="45" x14ac:dyDescent="0.25">
      <c r="A26" s="18"/>
      <c r="B26" s="29" t="s">
        <v>48</v>
      </c>
      <c r="C26" s="30" t="s">
        <v>64</v>
      </c>
      <c r="D26" s="50">
        <f>+[1]Componentes!$K$39+[1]Componentes!$K$40</f>
        <v>130000</v>
      </c>
      <c r="E26" s="29" t="s">
        <v>27</v>
      </c>
      <c r="F26" s="29" t="s">
        <v>19</v>
      </c>
      <c r="G26" s="32">
        <v>1</v>
      </c>
      <c r="H26" s="32">
        <v>0</v>
      </c>
      <c r="I26" s="29" t="s">
        <v>20</v>
      </c>
      <c r="J26" s="33">
        <v>43405</v>
      </c>
      <c r="K26" s="33">
        <v>43739</v>
      </c>
      <c r="L26" s="29" t="s">
        <v>21</v>
      </c>
      <c r="M26" s="24"/>
      <c r="O26" s="53"/>
    </row>
    <row r="27" spans="1:15" s="25" customFormat="1" x14ac:dyDescent="0.25">
      <c r="A27" s="18"/>
      <c r="B27" s="29" t="s">
        <v>30</v>
      </c>
      <c r="C27" s="30" t="s">
        <v>65</v>
      </c>
      <c r="D27" s="50">
        <v>250000</v>
      </c>
      <c r="E27" s="29" t="s">
        <v>28</v>
      </c>
      <c r="F27" s="29" t="s">
        <v>19</v>
      </c>
      <c r="G27" s="32">
        <v>1</v>
      </c>
      <c r="H27" s="32">
        <v>0</v>
      </c>
      <c r="I27" s="29" t="s">
        <v>20</v>
      </c>
      <c r="J27" s="33">
        <v>43435</v>
      </c>
      <c r="K27" s="33">
        <v>44958</v>
      </c>
      <c r="L27" s="29" t="s">
        <v>21</v>
      </c>
      <c r="M27" s="24"/>
      <c r="O27" s="53"/>
    </row>
    <row r="28" spans="1:15" s="25" customFormat="1" ht="20.25" customHeight="1" x14ac:dyDescent="0.25">
      <c r="A28" s="18"/>
      <c r="B28" s="54" t="s">
        <v>31</v>
      </c>
      <c r="C28" s="55"/>
      <c r="D28" s="37">
        <f>SUM(D22:D27)</f>
        <v>3290355.9278326458</v>
      </c>
      <c r="E28" s="35"/>
      <c r="F28" s="35"/>
      <c r="G28" s="38"/>
      <c r="H28" s="38"/>
      <c r="I28" s="35"/>
      <c r="J28" s="39"/>
      <c r="K28" s="39"/>
      <c r="L28" s="35"/>
      <c r="M28" s="24"/>
    </row>
    <row r="29" spans="1:15" s="25" customFormat="1" ht="4.5" customHeight="1" x14ac:dyDescent="0.25">
      <c r="A29" s="18"/>
      <c r="B29" s="40"/>
      <c r="C29" s="41"/>
      <c r="D29" s="42"/>
      <c r="E29" s="40"/>
      <c r="F29" s="40"/>
      <c r="G29" s="43"/>
      <c r="H29" s="43"/>
      <c r="I29" s="40"/>
      <c r="J29" s="44"/>
      <c r="K29" s="44"/>
      <c r="L29" s="40"/>
      <c r="M29" s="24"/>
    </row>
    <row r="30" spans="1:15" s="25" customFormat="1" x14ac:dyDescent="0.25">
      <c r="A30" s="18"/>
      <c r="B30" s="45" t="s">
        <v>32</v>
      </c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24"/>
    </row>
    <row r="31" spans="1:15" s="25" customFormat="1" x14ac:dyDescent="0.25">
      <c r="A31" s="18"/>
      <c r="B31" s="49" t="s">
        <v>39</v>
      </c>
      <c r="C31" s="30" t="s">
        <v>51</v>
      </c>
      <c r="D31" s="56">
        <v>280000</v>
      </c>
      <c r="E31" s="57" t="s">
        <v>45</v>
      </c>
      <c r="F31" s="58" t="s">
        <v>19</v>
      </c>
      <c r="G31" s="32">
        <v>1</v>
      </c>
      <c r="H31" s="32">
        <v>0</v>
      </c>
      <c r="I31" s="59" t="s">
        <v>20</v>
      </c>
      <c r="J31" s="33">
        <v>43160</v>
      </c>
      <c r="K31" s="33">
        <v>44958</v>
      </c>
      <c r="L31" s="59" t="s">
        <v>21</v>
      </c>
      <c r="M31" s="24"/>
    </row>
    <row r="32" spans="1:15" s="25" customFormat="1" x14ac:dyDescent="0.25">
      <c r="A32" s="18"/>
      <c r="B32" s="29" t="s">
        <v>40</v>
      </c>
      <c r="C32" s="30" t="s">
        <v>50</v>
      </c>
      <c r="D32" s="56">
        <v>176000</v>
      </c>
      <c r="E32" s="57" t="s">
        <v>45</v>
      </c>
      <c r="F32" s="58" t="s">
        <v>19</v>
      </c>
      <c r="G32" s="32">
        <v>1</v>
      </c>
      <c r="H32" s="32">
        <v>0</v>
      </c>
      <c r="I32" s="59" t="s">
        <v>20</v>
      </c>
      <c r="J32" s="33">
        <v>43160</v>
      </c>
      <c r="K32" s="33">
        <v>44593</v>
      </c>
      <c r="L32" s="59" t="s">
        <v>21</v>
      </c>
      <c r="M32" s="24"/>
    </row>
    <row r="33" spans="1:13" s="25" customFormat="1" x14ac:dyDescent="0.25">
      <c r="A33" s="18"/>
      <c r="B33" s="29" t="s">
        <v>41</v>
      </c>
      <c r="C33" s="30" t="s">
        <v>49</v>
      </c>
      <c r="D33" s="56">
        <v>220000</v>
      </c>
      <c r="E33" s="57" t="s">
        <v>45</v>
      </c>
      <c r="F33" s="58" t="s">
        <v>19</v>
      </c>
      <c r="G33" s="32">
        <v>1</v>
      </c>
      <c r="H33" s="32">
        <v>0</v>
      </c>
      <c r="I33" s="59" t="s">
        <v>20</v>
      </c>
      <c r="J33" s="33">
        <v>43160</v>
      </c>
      <c r="K33" s="33">
        <v>44958</v>
      </c>
      <c r="L33" s="59" t="s">
        <v>21</v>
      </c>
      <c r="M33" s="24"/>
    </row>
    <row r="34" spans="1:13" s="25" customFormat="1" x14ac:dyDescent="0.25">
      <c r="A34" s="18"/>
      <c r="B34" s="29" t="s">
        <v>42</v>
      </c>
      <c r="C34" s="30" t="s">
        <v>52</v>
      </c>
      <c r="D34" s="56">
        <v>220000</v>
      </c>
      <c r="E34" s="57" t="s">
        <v>45</v>
      </c>
      <c r="F34" s="58" t="s">
        <v>19</v>
      </c>
      <c r="G34" s="32">
        <v>1</v>
      </c>
      <c r="H34" s="32">
        <v>0</v>
      </c>
      <c r="I34" s="59" t="s">
        <v>20</v>
      </c>
      <c r="J34" s="33">
        <v>43160</v>
      </c>
      <c r="K34" s="33">
        <v>44958</v>
      </c>
      <c r="L34" s="59" t="s">
        <v>21</v>
      </c>
      <c r="M34" s="24"/>
    </row>
    <row r="35" spans="1:13" s="25" customFormat="1" ht="30" x14ac:dyDescent="0.25">
      <c r="A35" s="18"/>
      <c r="B35" s="29" t="s">
        <v>43</v>
      </c>
      <c r="C35" s="30" t="s">
        <v>60</v>
      </c>
      <c r="D35" s="56">
        <v>94136</v>
      </c>
      <c r="E35" s="57" t="s">
        <v>45</v>
      </c>
      <c r="F35" s="58" t="s">
        <v>19</v>
      </c>
      <c r="G35" s="32">
        <v>1</v>
      </c>
      <c r="H35" s="32">
        <v>0</v>
      </c>
      <c r="I35" s="59" t="s">
        <v>20</v>
      </c>
      <c r="J35" s="33">
        <v>43466</v>
      </c>
      <c r="K35" s="33">
        <v>43800</v>
      </c>
      <c r="L35" s="59" t="s">
        <v>21</v>
      </c>
      <c r="M35" s="24"/>
    </row>
    <row r="36" spans="1:13" s="25" customFormat="1" x14ac:dyDescent="0.25">
      <c r="A36" s="18"/>
      <c r="B36" s="54" t="s">
        <v>33</v>
      </c>
      <c r="C36" s="55"/>
      <c r="D36" s="37">
        <f>SUM(D31:D35)</f>
        <v>990136</v>
      </c>
      <c r="E36" s="35"/>
      <c r="F36" s="35"/>
      <c r="G36" s="38"/>
      <c r="H36" s="38"/>
      <c r="I36" s="35"/>
      <c r="J36" s="39"/>
      <c r="K36" s="39"/>
      <c r="L36" s="35"/>
      <c r="M36" s="24"/>
    </row>
    <row r="37" spans="1:13" s="25" customFormat="1" x14ac:dyDescent="0.25">
      <c r="A37" s="18"/>
      <c r="B37" s="40"/>
      <c r="C37" s="41"/>
      <c r="D37" s="42"/>
      <c r="E37" s="40"/>
      <c r="F37" s="40"/>
      <c r="G37" s="43"/>
      <c r="H37" s="43"/>
      <c r="I37" s="40"/>
      <c r="J37" s="44"/>
      <c r="K37" s="44"/>
      <c r="L37" s="40"/>
      <c r="M37" s="24"/>
    </row>
    <row r="38" spans="1:13" s="48" customFormat="1" x14ac:dyDescent="0.25">
      <c r="A38" s="6"/>
      <c r="B38" s="45" t="s">
        <v>34</v>
      </c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8"/>
    </row>
    <row r="39" spans="1:13" s="34" customFormat="1" x14ac:dyDescent="0.25">
      <c r="A39" s="18"/>
      <c r="B39" s="49" t="s">
        <v>66</v>
      </c>
      <c r="C39" s="60" t="s">
        <v>53</v>
      </c>
      <c r="D39" s="61">
        <v>2918860</v>
      </c>
      <c r="E39" s="62" t="s">
        <v>28</v>
      </c>
      <c r="F39" s="49" t="s">
        <v>23</v>
      </c>
      <c r="G39" s="51">
        <v>1</v>
      </c>
      <c r="H39" s="51">
        <v>0</v>
      </c>
      <c r="I39" s="49" t="s">
        <v>20</v>
      </c>
      <c r="J39" s="52">
        <v>43191</v>
      </c>
      <c r="K39" s="52">
        <v>44958</v>
      </c>
      <c r="L39" s="49" t="s">
        <v>21</v>
      </c>
      <c r="M39" s="24"/>
    </row>
    <row r="40" spans="1:13" s="25" customFormat="1" x14ac:dyDescent="0.25">
      <c r="A40" s="18"/>
      <c r="B40" s="54" t="s">
        <v>35</v>
      </c>
      <c r="C40" s="55"/>
      <c r="D40" s="37">
        <f>SUM(D39:D39)</f>
        <v>2918860</v>
      </c>
      <c r="E40" s="35"/>
      <c r="F40" s="35"/>
      <c r="G40" s="38"/>
      <c r="H40" s="38"/>
      <c r="I40" s="35"/>
      <c r="J40" s="39"/>
      <c r="K40" s="39"/>
      <c r="L40" s="35"/>
      <c r="M40" s="24"/>
    </row>
    <row r="41" spans="1:13" s="25" customFormat="1" ht="15.75" thickBot="1" x14ac:dyDescent="0.3">
      <c r="A41" s="18"/>
      <c r="B41" s="40"/>
      <c r="C41" s="41"/>
      <c r="D41" s="42"/>
      <c r="E41" s="40"/>
      <c r="F41" s="40"/>
      <c r="G41" s="43"/>
      <c r="H41" s="43"/>
      <c r="I41" s="40"/>
      <c r="J41" s="44"/>
      <c r="K41" s="44"/>
      <c r="L41" s="40"/>
      <c r="M41" s="24"/>
    </row>
    <row r="42" spans="1:13" s="25" customFormat="1" ht="15.75" thickBot="1" x14ac:dyDescent="0.3">
      <c r="A42" s="18"/>
      <c r="B42" s="63"/>
      <c r="C42" s="64" t="s">
        <v>36</v>
      </c>
      <c r="D42" s="65">
        <f>D10+D16+D28+D36+D40+D19</f>
        <v>28464999.007698875</v>
      </c>
      <c r="E42" s="63"/>
      <c r="F42" s="63"/>
      <c r="G42" s="66"/>
      <c r="H42" s="66"/>
      <c r="I42" s="63"/>
      <c r="J42" s="67"/>
      <c r="K42" s="67"/>
      <c r="L42" s="63"/>
      <c r="M42" s="24"/>
    </row>
    <row r="43" spans="1:13" s="25" customFormat="1" x14ac:dyDescent="0.25">
      <c r="A43" s="18"/>
      <c r="B43" s="40"/>
      <c r="C43" s="41"/>
      <c r="D43" s="42"/>
      <c r="E43" s="40"/>
      <c r="F43" s="40"/>
      <c r="G43" s="43"/>
      <c r="H43" s="43"/>
      <c r="I43" s="40"/>
      <c r="J43" s="44"/>
      <c r="K43" s="44"/>
      <c r="L43" s="40"/>
      <c r="M43" s="24"/>
    </row>
    <row r="44" spans="1:13" x14ac:dyDescent="0.25">
      <c r="A44" s="6"/>
      <c r="B44" s="48"/>
      <c r="C44" s="48"/>
      <c r="D44" s="48"/>
      <c r="E44" s="68"/>
      <c r="F44" s="48"/>
      <c r="G44" s="48"/>
      <c r="H44" s="48"/>
      <c r="I44" s="48"/>
      <c r="J44" s="48"/>
      <c r="K44" s="48"/>
      <c r="L44" s="48"/>
      <c r="M44" s="8"/>
    </row>
    <row r="45" spans="1:13" x14ac:dyDescent="0.25">
      <c r="A45" s="6"/>
      <c r="B45" s="69" t="s">
        <v>67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8"/>
    </row>
    <row r="46" spans="1:13" x14ac:dyDescent="0.25">
      <c r="A46" s="6"/>
      <c r="B46" s="69" t="s">
        <v>68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8"/>
    </row>
    <row r="47" spans="1:13" ht="15.75" thickBot="1" x14ac:dyDescent="0.3">
      <c r="A47" s="70"/>
      <c r="B47" s="71"/>
      <c r="C47" s="71"/>
      <c r="D47" s="71"/>
      <c r="E47" s="72"/>
      <c r="F47" s="71"/>
      <c r="G47" s="71"/>
      <c r="H47" s="71"/>
      <c r="I47" s="71"/>
      <c r="J47" s="71"/>
      <c r="K47" s="71"/>
      <c r="L47" s="71"/>
      <c r="M47" s="73"/>
    </row>
  </sheetData>
  <mergeCells count="23">
    <mergeCell ref="B46:L46"/>
    <mergeCell ref="J6:K6"/>
    <mergeCell ref="L6:L7"/>
    <mergeCell ref="B8:C8"/>
    <mergeCell ref="B12:C12"/>
    <mergeCell ref="B21:C21"/>
    <mergeCell ref="B28:C28"/>
    <mergeCell ref="B30:C30"/>
    <mergeCell ref="B36:C36"/>
    <mergeCell ref="B38:C38"/>
    <mergeCell ref="B40:C40"/>
    <mergeCell ref="B45:L45"/>
    <mergeCell ref="B18:C18"/>
    <mergeCell ref="B2:L2"/>
    <mergeCell ref="B3:L3"/>
    <mergeCell ref="B5:L5"/>
    <mergeCell ref="B6:B7"/>
    <mergeCell ref="C6:C7"/>
    <mergeCell ref="D6:D7"/>
    <mergeCell ref="E6:E7"/>
    <mergeCell ref="F6:F7"/>
    <mergeCell ref="G6:H6"/>
    <mergeCell ref="I6:I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Guerrero Rivera, Marilyn Ivette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SANITATION URBAN</TermName>
          <TermId xmlns="http://schemas.microsoft.com/office/infopath/2007/PartnerControls">bea451b1-990d-4fd6-a747-4978a6e1e2d2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27</Value>
      <Value>109</Value>
      <Value>31</Value>
      <Value>2</Value>
      <Value>85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CO-L1232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R0001314147</Record_x0020_Number>
    <_dlc_DocId xmlns="cdc7663a-08f0-4737-9e8c-148ce897a09c">EZSHARE-1538906205-37</_dlc_DocId>
    <_dlc_DocIdUrl xmlns="cdc7663a-08f0-4737-9e8c-148ce897a09c">
      <Url>https://idbg.sharepoint.com/teams/EZ-CO-LON/CO-L1232/_layouts/15/DocIdRedir.aspx?ID=EZSHARE-1538906205-37</Url>
      <Description>EZSHARE-1538906205-37</Description>
    </_dlc_DocIdUrl>
    <Related_x0020_SisCor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92E4E2896910349AEC3AF9CCDEC1985" ma:contentTypeVersion="30" ma:contentTypeDescription="A content type to manage public (operations) IDB documents" ma:contentTypeScope="" ma:versionID="b86771e9b4c0f6eac72e4b3e882dc413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de85f6b1ff8f04f5796335a32f20ce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372A6A-6D1A-4781-A43D-7B879B099A6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B79B82-9293-43A0-A25C-247311DC4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21165-6843-4E45-89D2-17556E392CB9}"/>
</file>

<file path=customXml/itemProps4.xml><?xml version="1.0" encoding="utf-8"?>
<ds:datastoreItem xmlns:ds="http://schemas.openxmlformats.org/officeDocument/2006/customXml" ds:itemID="{E1691F8B-51F4-4456-AB00-558A15B74AB0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cdc7663a-08f0-4737-9e8c-148ce897a09c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534B75F9-B506-4E9D-B488-EAA235AC8C76}"/>
</file>

<file path=customXml/itemProps6.xml><?xml version="1.0" encoding="utf-8"?>
<ds:datastoreItem xmlns:ds="http://schemas.openxmlformats.org/officeDocument/2006/customXml" ds:itemID="{72B4FA5B-C9F2-40B6-A954-1F8C15254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keywords/>
  <cp:lastModifiedBy>Guerrero Rivera, Marilyn Ivette</cp:lastModifiedBy>
  <dcterms:created xsi:type="dcterms:W3CDTF">2017-08-25T14:44:30Z</dcterms:created>
  <dcterms:modified xsi:type="dcterms:W3CDTF">2017-10-27T20:09:10Z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109;#SANITATION URBAN|bea451b1-990d-4fd6-a747-4978a6e1e2d2</vt:lpwstr>
  </property>
  <property fmtid="{D5CDD505-2E9C-101B-9397-08002B2CF9AE}" pid="7" name="Fund IDB">
    <vt:lpwstr>31;#ORC|c028a4b2-ad8b-4cf4-9cac-a2ae6a778e23</vt:lpwstr>
  </property>
  <property fmtid="{D5CDD505-2E9C-101B-9397-08002B2CF9AE}" pid="8" name="Country">
    <vt:lpwstr>27;#Colombia|c7d386d6-75f3-4fc0-bde8-e021ccd68f5c</vt:lpwstr>
  </property>
  <property fmtid="{D5CDD505-2E9C-101B-9397-08002B2CF9AE}" pid="9" name="Sector IDB">
    <vt:lpwstr>85;#WATER AND SANITATION|ba6b63cd-e402-47cb-9357-08149f7ce046</vt:lpwstr>
  </property>
  <property fmtid="{D5CDD505-2E9C-101B-9397-08002B2CF9AE}" pid="10" name="Function Operations IDB">
    <vt:lpwstr>2;#Monitoring and Reporting|df3c2aa1-d63e-41aa-b1f5-bb15dee691ca</vt:lpwstr>
  </property>
  <property fmtid="{D5CDD505-2E9C-101B-9397-08002B2CF9AE}" pid="11" name="_dlc_DocIdItemGuid">
    <vt:lpwstr>d7ae79d2-cf3f-4c87-8309-76c4754786e9</vt:lpwstr>
  </property>
  <property fmtid="{D5CDD505-2E9C-101B-9397-08002B2CF9AE}" pid="12" name="RecordPoint_ActiveItemMoved">
    <vt:lpwstr>/teams/EZ-CO-LON/CO-L1232/15 LifeCycle Milestones/Draft Area/EER4. PA 18 meses_COL1232.xlsx</vt:lpwstr>
  </property>
  <property fmtid="{D5CDD505-2E9C-101B-9397-08002B2CF9AE}" pid="13" name="RecordStorageActiveId">
    <vt:lpwstr>2220c231-51b1-4a2c-ab21-b7d44f6fba13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0x0101001A458A224826124E8B45B1D613300CFC00A92E4E2896910349AEC3AF9CCDEC1985</vt:lpwstr>
  </property>
</Properties>
</file>