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8435" windowHeight="11250" tabRatio="301"/>
  </bookViews>
  <sheets>
    <sheet name="Distrito Central (2)" sheetId="1" r:id="rId1"/>
  </sheets>
  <externalReferences>
    <externalReference r:id="rId2"/>
  </externalReferences>
  <definedNames>
    <definedName name="_xlnm.Print_Area" localSheetId="0">'Distrito Central (2)'!$B$3:$AC$539</definedName>
    <definedName name="_xlnm.Print_Titles" localSheetId="0">'Distrito Central (2)'!$1:$539</definedName>
  </definedNames>
  <calcPr calcId="145621"/>
</workbook>
</file>

<file path=xl/calcChain.xml><?xml version="1.0" encoding="utf-8"?>
<calcChain xmlns="http://schemas.openxmlformats.org/spreadsheetml/2006/main">
  <c r="AO558" i="1" l="1"/>
  <c r="AP558" i="1" s="1"/>
  <c r="AQ558" i="1" s="1"/>
  <c r="AR558" i="1" s="1"/>
  <c r="AS558" i="1" s="1"/>
  <c r="AT558" i="1" s="1"/>
  <c r="AU558" i="1" s="1"/>
  <c r="AV558" i="1" s="1"/>
  <c r="AW558" i="1" s="1"/>
  <c r="C547" i="1"/>
  <c r="C546" i="1"/>
  <c r="C545" i="1"/>
  <c r="C544" i="1"/>
  <c r="C543" i="1"/>
  <c r="C542" i="1"/>
  <c r="C541" i="1"/>
  <c r="C540" i="1"/>
  <c r="AA539" i="1"/>
  <c r="Z539" i="1"/>
  <c r="Y539" i="1"/>
  <c r="X539" i="1"/>
  <c r="V539" i="1"/>
  <c r="W539" i="1" s="1"/>
  <c r="U539" i="1"/>
  <c r="C539" i="1"/>
  <c r="AA538" i="1"/>
  <c r="Z538" i="1"/>
  <c r="Y538" i="1"/>
  <c r="X538" i="1"/>
  <c r="V538" i="1"/>
  <c r="W538" i="1" s="1"/>
  <c r="U538" i="1"/>
  <c r="C538" i="1"/>
  <c r="AA537" i="1"/>
  <c r="Z537" i="1"/>
  <c r="Y537" i="1"/>
  <c r="X537" i="1"/>
  <c r="V537" i="1"/>
  <c r="W537" i="1" s="1"/>
  <c r="U537" i="1"/>
  <c r="C537" i="1"/>
  <c r="AA536" i="1"/>
  <c r="Z536" i="1"/>
  <c r="Y536" i="1"/>
  <c r="X536" i="1"/>
  <c r="V536" i="1"/>
  <c r="W536" i="1" s="1"/>
  <c r="U536" i="1"/>
  <c r="C536" i="1"/>
  <c r="AA535" i="1"/>
  <c r="Z535" i="1"/>
  <c r="Y535" i="1"/>
  <c r="X535" i="1"/>
  <c r="V535" i="1"/>
  <c r="U535" i="1"/>
  <c r="C535" i="1"/>
  <c r="AA534" i="1"/>
  <c r="Z534" i="1"/>
  <c r="Y534" i="1"/>
  <c r="X534" i="1"/>
  <c r="V534" i="1"/>
  <c r="W534" i="1" s="1"/>
  <c r="U534" i="1"/>
  <c r="C534" i="1"/>
  <c r="AA533" i="1"/>
  <c r="Z533" i="1"/>
  <c r="Y533" i="1"/>
  <c r="X533" i="1"/>
  <c r="V533" i="1"/>
  <c r="W533" i="1" s="1"/>
  <c r="U533" i="1"/>
  <c r="C533" i="1"/>
  <c r="AA532" i="1"/>
  <c r="Z532" i="1"/>
  <c r="Y532" i="1"/>
  <c r="X532" i="1"/>
  <c r="V532" i="1"/>
  <c r="W532" i="1" s="1"/>
  <c r="U532" i="1"/>
  <c r="C532" i="1"/>
  <c r="AA531" i="1"/>
  <c r="Z531" i="1"/>
  <c r="Y531" i="1"/>
  <c r="X531" i="1"/>
  <c r="V531" i="1"/>
  <c r="W531" i="1" s="1"/>
  <c r="U531" i="1"/>
  <c r="AA530" i="1"/>
  <c r="Z530" i="1"/>
  <c r="Y530" i="1"/>
  <c r="X530" i="1"/>
  <c r="V530" i="1"/>
  <c r="AB530" i="1" s="1"/>
  <c r="U530" i="1"/>
  <c r="C530" i="1"/>
  <c r="AA529" i="1"/>
  <c r="Z529" i="1"/>
  <c r="Y529" i="1"/>
  <c r="X529" i="1"/>
  <c r="V529" i="1"/>
  <c r="AB529" i="1" s="1"/>
  <c r="U529" i="1"/>
  <c r="C529" i="1"/>
  <c r="AA528" i="1"/>
  <c r="Z528" i="1"/>
  <c r="Y528" i="1"/>
  <c r="X528" i="1"/>
  <c r="V528" i="1"/>
  <c r="W528" i="1" s="1"/>
  <c r="U528" i="1"/>
  <c r="C528" i="1"/>
  <c r="AA527" i="1"/>
  <c r="Z527" i="1"/>
  <c r="Y527" i="1"/>
  <c r="X527" i="1"/>
  <c r="V527" i="1"/>
  <c r="AB527" i="1" s="1"/>
  <c r="U527" i="1"/>
  <c r="C527" i="1"/>
  <c r="AA526" i="1"/>
  <c r="Z526" i="1"/>
  <c r="Y526" i="1"/>
  <c r="X526" i="1"/>
  <c r="V526" i="1"/>
  <c r="AB526" i="1" s="1"/>
  <c r="U526" i="1"/>
  <c r="C526" i="1"/>
  <c r="AA525" i="1"/>
  <c r="Z525" i="1"/>
  <c r="Y525" i="1"/>
  <c r="X525" i="1"/>
  <c r="V525" i="1"/>
  <c r="AB525" i="1" s="1"/>
  <c r="U525" i="1"/>
  <c r="C525" i="1"/>
  <c r="AA524" i="1"/>
  <c r="Z524" i="1"/>
  <c r="Y524" i="1"/>
  <c r="X524" i="1"/>
  <c r="V524" i="1"/>
  <c r="U524" i="1"/>
  <c r="C524" i="1"/>
  <c r="AA523" i="1"/>
  <c r="Z523" i="1"/>
  <c r="Y523" i="1"/>
  <c r="X523" i="1"/>
  <c r="V523" i="1"/>
  <c r="U523" i="1"/>
  <c r="C523" i="1"/>
  <c r="AA522" i="1"/>
  <c r="Z522" i="1"/>
  <c r="Y522" i="1"/>
  <c r="X522" i="1"/>
  <c r="V522" i="1"/>
  <c r="AB522" i="1" s="1"/>
  <c r="U522" i="1"/>
  <c r="C522" i="1"/>
  <c r="AA521" i="1"/>
  <c r="Z521" i="1"/>
  <c r="Y521" i="1"/>
  <c r="X521" i="1"/>
  <c r="V521" i="1"/>
  <c r="AB521" i="1" s="1"/>
  <c r="U521" i="1"/>
  <c r="C521" i="1"/>
  <c r="AA520" i="1"/>
  <c r="Z520" i="1"/>
  <c r="Y520" i="1"/>
  <c r="X520" i="1"/>
  <c r="V520" i="1"/>
  <c r="AB520" i="1" s="1"/>
  <c r="U520" i="1"/>
  <c r="C520" i="1"/>
  <c r="AA519" i="1"/>
  <c r="Z519" i="1"/>
  <c r="Y519" i="1"/>
  <c r="X519" i="1"/>
  <c r="V519" i="1"/>
  <c r="AB519" i="1" s="1"/>
  <c r="U519" i="1"/>
  <c r="C519" i="1"/>
  <c r="AA518" i="1"/>
  <c r="Z518" i="1"/>
  <c r="Y518" i="1"/>
  <c r="X518" i="1"/>
  <c r="V518" i="1"/>
  <c r="W518" i="1" s="1"/>
  <c r="U518" i="1"/>
  <c r="C518" i="1"/>
  <c r="AA517" i="1"/>
  <c r="Z517" i="1"/>
  <c r="Y517" i="1"/>
  <c r="X517" i="1"/>
  <c r="V517" i="1"/>
  <c r="AB517" i="1" s="1"/>
  <c r="U517" i="1"/>
  <c r="C517" i="1"/>
  <c r="AA516" i="1"/>
  <c r="Z516" i="1"/>
  <c r="Y516" i="1"/>
  <c r="X516" i="1"/>
  <c r="V516" i="1"/>
  <c r="W516" i="1" s="1"/>
  <c r="U516" i="1"/>
  <c r="C516" i="1"/>
  <c r="AA515" i="1"/>
  <c r="Z515" i="1"/>
  <c r="Y515" i="1"/>
  <c r="X515" i="1"/>
  <c r="V515" i="1"/>
  <c r="AB515" i="1" s="1"/>
  <c r="U515" i="1"/>
  <c r="C515" i="1"/>
  <c r="AA514" i="1"/>
  <c r="Z514" i="1"/>
  <c r="Y514" i="1"/>
  <c r="X514" i="1"/>
  <c r="V514" i="1"/>
  <c r="U514" i="1"/>
  <c r="C514" i="1"/>
  <c r="AA513" i="1"/>
  <c r="Z513" i="1"/>
  <c r="Y513" i="1"/>
  <c r="X513" i="1"/>
  <c r="V513" i="1"/>
  <c r="AB513" i="1" s="1"/>
  <c r="U513" i="1"/>
  <c r="C513" i="1"/>
  <c r="AA512" i="1"/>
  <c r="Z512" i="1"/>
  <c r="Y512" i="1"/>
  <c r="X512" i="1"/>
  <c r="V512" i="1"/>
  <c r="W512" i="1" s="1"/>
  <c r="U512" i="1"/>
  <c r="C512" i="1"/>
  <c r="AA511" i="1"/>
  <c r="Z511" i="1"/>
  <c r="Y511" i="1"/>
  <c r="X511" i="1"/>
  <c r="V511" i="1"/>
  <c r="AB511" i="1" s="1"/>
  <c r="U511" i="1"/>
  <c r="C511" i="1"/>
  <c r="AA510" i="1"/>
  <c r="Z510" i="1"/>
  <c r="Y510" i="1"/>
  <c r="X510" i="1"/>
  <c r="V510" i="1"/>
  <c r="W510" i="1" s="1"/>
  <c r="U510" i="1"/>
  <c r="C510" i="1"/>
  <c r="AA509" i="1"/>
  <c r="Z509" i="1"/>
  <c r="Y509" i="1"/>
  <c r="X509" i="1"/>
  <c r="V509" i="1"/>
  <c r="AB509" i="1" s="1"/>
  <c r="U509" i="1"/>
  <c r="C509" i="1"/>
  <c r="AA508" i="1"/>
  <c r="Z508" i="1"/>
  <c r="Y508" i="1"/>
  <c r="X508" i="1"/>
  <c r="V508" i="1"/>
  <c r="W508" i="1" s="1"/>
  <c r="U508" i="1"/>
  <c r="C508" i="1"/>
  <c r="AA507" i="1"/>
  <c r="Z507" i="1"/>
  <c r="Y507" i="1"/>
  <c r="X507" i="1"/>
  <c r="V507" i="1"/>
  <c r="AB507" i="1" s="1"/>
  <c r="U507" i="1"/>
  <c r="C507" i="1"/>
  <c r="AA506" i="1"/>
  <c r="Z506" i="1"/>
  <c r="Y506" i="1"/>
  <c r="X506" i="1"/>
  <c r="V506" i="1"/>
  <c r="U506" i="1"/>
  <c r="C506" i="1"/>
  <c r="AA505" i="1"/>
  <c r="Z505" i="1"/>
  <c r="Y505" i="1"/>
  <c r="X505" i="1"/>
  <c r="V505" i="1"/>
  <c r="AB505" i="1" s="1"/>
  <c r="U505" i="1"/>
  <c r="C505" i="1"/>
  <c r="AA504" i="1"/>
  <c r="Z504" i="1"/>
  <c r="Y504" i="1"/>
  <c r="X504" i="1"/>
  <c r="V504" i="1"/>
  <c r="W504" i="1" s="1"/>
  <c r="U504" i="1"/>
  <c r="C504" i="1"/>
  <c r="AA503" i="1"/>
  <c r="Z503" i="1"/>
  <c r="Y503" i="1"/>
  <c r="X503" i="1"/>
  <c r="V503" i="1"/>
  <c r="AB503" i="1" s="1"/>
  <c r="U503" i="1"/>
  <c r="C503" i="1"/>
  <c r="AA502" i="1"/>
  <c r="Z502" i="1"/>
  <c r="Y502" i="1"/>
  <c r="X502" i="1"/>
  <c r="V502" i="1"/>
  <c r="W502" i="1" s="1"/>
  <c r="U502" i="1"/>
  <c r="C502" i="1"/>
  <c r="AA501" i="1"/>
  <c r="Z501" i="1"/>
  <c r="Y501" i="1"/>
  <c r="X501" i="1"/>
  <c r="V501" i="1"/>
  <c r="AB501" i="1" s="1"/>
  <c r="U501" i="1"/>
  <c r="C501" i="1"/>
  <c r="AA500" i="1"/>
  <c r="Z500" i="1"/>
  <c r="Y500" i="1"/>
  <c r="X500" i="1"/>
  <c r="V500" i="1"/>
  <c r="W500" i="1" s="1"/>
  <c r="U500" i="1"/>
  <c r="C500" i="1"/>
  <c r="AA499" i="1"/>
  <c r="Z499" i="1"/>
  <c r="Y499" i="1"/>
  <c r="X499" i="1"/>
  <c r="V499" i="1"/>
  <c r="AB499" i="1" s="1"/>
  <c r="U499" i="1"/>
  <c r="C499" i="1"/>
  <c r="AA498" i="1"/>
  <c r="Z498" i="1"/>
  <c r="Y498" i="1"/>
  <c r="X498" i="1"/>
  <c r="V498" i="1"/>
  <c r="U498" i="1"/>
  <c r="C498" i="1"/>
  <c r="AA497" i="1"/>
  <c r="Z497" i="1"/>
  <c r="Y497" i="1"/>
  <c r="X497" i="1"/>
  <c r="V497" i="1"/>
  <c r="AB497" i="1" s="1"/>
  <c r="U497" i="1"/>
  <c r="C497" i="1"/>
  <c r="AA496" i="1"/>
  <c r="Z496" i="1"/>
  <c r="Y496" i="1"/>
  <c r="X496" i="1"/>
  <c r="V496" i="1"/>
  <c r="W496" i="1" s="1"/>
  <c r="U496" i="1"/>
  <c r="C496" i="1"/>
  <c r="AA495" i="1"/>
  <c r="Z495" i="1"/>
  <c r="Y495" i="1"/>
  <c r="X495" i="1"/>
  <c r="V495" i="1"/>
  <c r="AB495" i="1" s="1"/>
  <c r="U495" i="1"/>
  <c r="C495" i="1"/>
  <c r="AA494" i="1"/>
  <c r="Z494" i="1"/>
  <c r="Y494" i="1"/>
  <c r="X494" i="1"/>
  <c r="V494" i="1"/>
  <c r="W494" i="1" s="1"/>
  <c r="U494" i="1"/>
  <c r="C494" i="1"/>
  <c r="AA493" i="1"/>
  <c r="Z493" i="1"/>
  <c r="Y493" i="1"/>
  <c r="X493" i="1"/>
  <c r="V493" i="1"/>
  <c r="AB493" i="1" s="1"/>
  <c r="U493" i="1"/>
  <c r="C493" i="1"/>
  <c r="AA492" i="1"/>
  <c r="Z492" i="1"/>
  <c r="Y492" i="1"/>
  <c r="X492" i="1"/>
  <c r="V492" i="1"/>
  <c r="W492" i="1" s="1"/>
  <c r="U492" i="1"/>
  <c r="C492" i="1"/>
  <c r="AA491" i="1"/>
  <c r="Z491" i="1"/>
  <c r="Y491" i="1"/>
  <c r="X491" i="1"/>
  <c r="V491" i="1"/>
  <c r="AB491" i="1" s="1"/>
  <c r="U491" i="1"/>
  <c r="C491" i="1"/>
  <c r="AA490" i="1"/>
  <c r="Z490" i="1"/>
  <c r="Y490" i="1"/>
  <c r="X490" i="1"/>
  <c r="V490" i="1"/>
  <c r="U490" i="1"/>
  <c r="C490" i="1"/>
  <c r="AA489" i="1"/>
  <c r="Z489" i="1"/>
  <c r="Y489" i="1"/>
  <c r="X489" i="1"/>
  <c r="V489" i="1"/>
  <c r="AB489" i="1" s="1"/>
  <c r="U489" i="1"/>
  <c r="C489" i="1"/>
  <c r="AA488" i="1"/>
  <c r="Z488" i="1"/>
  <c r="Y488" i="1"/>
  <c r="X488" i="1"/>
  <c r="V488" i="1"/>
  <c r="W488" i="1" s="1"/>
  <c r="U488" i="1"/>
  <c r="C488" i="1"/>
  <c r="AA487" i="1"/>
  <c r="Z487" i="1"/>
  <c r="Y487" i="1"/>
  <c r="X487" i="1"/>
  <c r="V487" i="1"/>
  <c r="AB487" i="1" s="1"/>
  <c r="U487" i="1"/>
  <c r="C487" i="1"/>
  <c r="AA486" i="1"/>
  <c r="Z486" i="1"/>
  <c r="Y486" i="1"/>
  <c r="X486" i="1"/>
  <c r="V486" i="1"/>
  <c r="W486" i="1" s="1"/>
  <c r="U486" i="1"/>
  <c r="C486" i="1"/>
  <c r="AA485" i="1"/>
  <c r="Z485" i="1"/>
  <c r="Y485" i="1"/>
  <c r="X485" i="1"/>
  <c r="V485" i="1"/>
  <c r="AB485" i="1" s="1"/>
  <c r="U485" i="1"/>
  <c r="C485" i="1"/>
  <c r="AA484" i="1"/>
  <c r="Z484" i="1"/>
  <c r="Y484" i="1"/>
  <c r="X484" i="1"/>
  <c r="V484" i="1"/>
  <c r="W484" i="1" s="1"/>
  <c r="U484" i="1"/>
  <c r="C484" i="1"/>
  <c r="AA483" i="1"/>
  <c r="Z483" i="1"/>
  <c r="Y483" i="1"/>
  <c r="X483" i="1"/>
  <c r="V483" i="1"/>
  <c r="AB483" i="1" s="1"/>
  <c r="U483" i="1"/>
  <c r="C483" i="1"/>
  <c r="AA482" i="1"/>
  <c r="Z482" i="1"/>
  <c r="Y482" i="1"/>
  <c r="X482" i="1"/>
  <c r="V482" i="1"/>
  <c r="U482" i="1"/>
  <c r="C482" i="1"/>
  <c r="AA481" i="1"/>
  <c r="Z481" i="1"/>
  <c r="Y481" i="1"/>
  <c r="X481" i="1"/>
  <c r="V481" i="1"/>
  <c r="AB481" i="1" s="1"/>
  <c r="U481" i="1"/>
  <c r="C481" i="1"/>
  <c r="AA480" i="1"/>
  <c r="Z480" i="1"/>
  <c r="Y480" i="1"/>
  <c r="X480" i="1"/>
  <c r="V480" i="1"/>
  <c r="W480" i="1" s="1"/>
  <c r="U480" i="1"/>
  <c r="C480" i="1"/>
  <c r="AA479" i="1"/>
  <c r="Z479" i="1"/>
  <c r="Y479" i="1"/>
  <c r="X479" i="1"/>
  <c r="V479" i="1"/>
  <c r="AB479" i="1" s="1"/>
  <c r="U479" i="1"/>
  <c r="C479" i="1"/>
  <c r="AA478" i="1"/>
  <c r="Z478" i="1"/>
  <c r="Y478" i="1"/>
  <c r="X478" i="1"/>
  <c r="V478" i="1"/>
  <c r="W478" i="1" s="1"/>
  <c r="U478" i="1"/>
  <c r="C478" i="1"/>
  <c r="AA477" i="1"/>
  <c r="Z477" i="1"/>
  <c r="Y477" i="1"/>
  <c r="X477" i="1"/>
  <c r="V477" i="1"/>
  <c r="AB477" i="1" s="1"/>
  <c r="U477" i="1"/>
  <c r="C477" i="1"/>
  <c r="AA476" i="1"/>
  <c r="Z476" i="1"/>
  <c r="Y476" i="1"/>
  <c r="X476" i="1"/>
  <c r="V476" i="1"/>
  <c r="W476" i="1" s="1"/>
  <c r="U476" i="1"/>
  <c r="C476" i="1"/>
  <c r="AA475" i="1"/>
  <c r="Z475" i="1"/>
  <c r="Y475" i="1"/>
  <c r="X475" i="1"/>
  <c r="V475" i="1"/>
  <c r="AB475" i="1" s="1"/>
  <c r="U475" i="1"/>
  <c r="C475" i="1"/>
  <c r="AA474" i="1"/>
  <c r="Z474" i="1"/>
  <c r="Y474" i="1"/>
  <c r="X474" i="1"/>
  <c r="V474" i="1"/>
  <c r="U474" i="1"/>
  <c r="C474" i="1"/>
  <c r="AA473" i="1"/>
  <c r="Z473" i="1"/>
  <c r="Y473" i="1"/>
  <c r="X473" i="1"/>
  <c r="V473" i="1"/>
  <c r="AB473" i="1" s="1"/>
  <c r="U473" i="1"/>
  <c r="C473" i="1"/>
  <c r="AA472" i="1"/>
  <c r="Z472" i="1"/>
  <c r="Y472" i="1"/>
  <c r="X472" i="1"/>
  <c r="V472" i="1"/>
  <c r="W472" i="1" s="1"/>
  <c r="U472" i="1"/>
  <c r="C472" i="1"/>
  <c r="AA471" i="1"/>
  <c r="Z471" i="1"/>
  <c r="Y471" i="1"/>
  <c r="X471" i="1"/>
  <c r="V471" i="1"/>
  <c r="U471" i="1"/>
  <c r="C471" i="1"/>
  <c r="AA470" i="1"/>
  <c r="Z470" i="1"/>
  <c r="Y470" i="1"/>
  <c r="X470" i="1"/>
  <c r="V470" i="1"/>
  <c r="W470" i="1" s="1"/>
  <c r="U470" i="1"/>
  <c r="C470" i="1"/>
  <c r="AA469" i="1"/>
  <c r="Z469" i="1"/>
  <c r="Y469" i="1"/>
  <c r="X469" i="1"/>
  <c r="V469" i="1"/>
  <c r="U469" i="1"/>
  <c r="C469" i="1"/>
  <c r="AA468" i="1"/>
  <c r="Z468" i="1"/>
  <c r="Y468" i="1"/>
  <c r="X468" i="1"/>
  <c r="V468" i="1"/>
  <c r="W468" i="1" s="1"/>
  <c r="U468" i="1"/>
  <c r="C468" i="1"/>
  <c r="AA467" i="1"/>
  <c r="Z467" i="1"/>
  <c r="Y467" i="1"/>
  <c r="X467" i="1"/>
  <c r="V467" i="1"/>
  <c r="U467" i="1"/>
  <c r="C467" i="1"/>
  <c r="AA466" i="1"/>
  <c r="Z466" i="1"/>
  <c r="Y466" i="1"/>
  <c r="X466" i="1"/>
  <c r="V466" i="1"/>
  <c r="W466" i="1" s="1"/>
  <c r="U466" i="1"/>
  <c r="C466" i="1"/>
  <c r="AA465" i="1"/>
  <c r="Z465" i="1"/>
  <c r="Y465" i="1"/>
  <c r="X465" i="1"/>
  <c r="V465" i="1"/>
  <c r="W465" i="1" s="1"/>
  <c r="U465" i="1"/>
  <c r="AA464" i="1"/>
  <c r="Z464" i="1"/>
  <c r="Y464" i="1"/>
  <c r="X464" i="1"/>
  <c r="V464" i="1"/>
  <c r="W464" i="1" s="1"/>
  <c r="U464" i="1"/>
  <c r="C464" i="1"/>
  <c r="AA463" i="1"/>
  <c r="Z463" i="1"/>
  <c r="Y463" i="1"/>
  <c r="X463" i="1"/>
  <c r="V463" i="1"/>
  <c r="AB463" i="1" s="1"/>
  <c r="U463" i="1"/>
  <c r="C463" i="1"/>
  <c r="AA462" i="1"/>
  <c r="Z462" i="1"/>
  <c r="Y462" i="1"/>
  <c r="X462" i="1"/>
  <c r="V462" i="1"/>
  <c r="AB462" i="1" s="1"/>
  <c r="U462" i="1"/>
  <c r="C462" i="1"/>
  <c r="AA461" i="1"/>
  <c r="Z461" i="1"/>
  <c r="Y461" i="1"/>
  <c r="X461" i="1"/>
  <c r="V461" i="1"/>
  <c r="AB461" i="1" s="1"/>
  <c r="U461" i="1"/>
  <c r="C461" i="1"/>
  <c r="AA460" i="1"/>
  <c r="Z460" i="1"/>
  <c r="Y460" i="1"/>
  <c r="X460" i="1"/>
  <c r="V460" i="1"/>
  <c r="U460" i="1"/>
  <c r="C460" i="1"/>
  <c r="AA459" i="1"/>
  <c r="Z459" i="1"/>
  <c r="Y459" i="1"/>
  <c r="X459" i="1"/>
  <c r="V459" i="1"/>
  <c r="U459" i="1"/>
  <c r="C459" i="1"/>
  <c r="AA458" i="1"/>
  <c r="Z458" i="1"/>
  <c r="Y458" i="1"/>
  <c r="X458" i="1"/>
  <c r="V458" i="1"/>
  <c r="AB458" i="1" s="1"/>
  <c r="U458" i="1"/>
  <c r="C458" i="1"/>
  <c r="AA457" i="1"/>
  <c r="Z457" i="1"/>
  <c r="Y457" i="1"/>
  <c r="X457" i="1"/>
  <c r="V457" i="1"/>
  <c r="AB457" i="1" s="1"/>
  <c r="U457" i="1"/>
  <c r="C457" i="1"/>
  <c r="AA456" i="1"/>
  <c r="Z456" i="1"/>
  <c r="Y456" i="1"/>
  <c r="X456" i="1"/>
  <c r="V456" i="1"/>
  <c r="W456" i="1" s="1"/>
  <c r="U456" i="1"/>
  <c r="C456" i="1"/>
  <c r="AA455" i="1"/>
  <c r="Z455" i="1"/>
  <c r="Y455" i="1"/>
  <c r="X455" i="1"/>
  <c r="V455" i="1"/>
  <c r="AB455" i="1" s="1"/>
  <c r="U455" i="1"/>
  <c r="C455" i="1"/>
  <c r="AA454" i="1"/>
  <c r="Z454" i="1"/>
  <c r="Y454" i="1"/>
  <c r="X454" i="1"/>
  <c r="V454" i="1"/>
  <c r="AB454" i="1" s="1"/>
  <c r="U454" i="1"/>
  <c r="C454" i="1"/>
  <c r="AA453" i="1"/>
  <c r="Z453" i="1"/>
  <c r="Y453" i="1"/>
  <c r="X453" i="1"/>
  <c r="V453" i="1"/>
  <c r="AB453" i="1" s="1"/>
  <c r="U453" i="1"/>
  <c r="C453" i="1"/>
  <c r="AA452" i="1"/>
  <c r="Z452" i="1"/>
  <c r="Y452" i="1"/>
  <c r="X452" i="1"/>
  <c r="V452" i="1"/>
  <c r="U452" i="1"/>
  <c r="C452" i="1"/>
  <c r="AA451" i="1"/>
  <c r="Z451" i="1"/>
  <c r="Y451" i="1"/>
  <c r="X451" i="1"/>
  <c r="V451" i="1"/>
  <c r="U451" i="1"/>
  <c r="C451" i="1"/>
  <c r="AA450" i="1"/>
  <c r="Z450" i="1"/>
  <c r="Y450" i="1"/>
  <c r="X450" i="1"/>
  <c r="V450" i="1"/>
  <c r="AB450" i="1" s="1"/>
  <c r="U450" i="1"/>
  <c r="C450" i="1"/>
  <c r="AA449" i="1"/>
  <c r="Z449" i="1"/>
  <c r="Y449" i="1"/>
  <c r="X449" i="1"/>
  <c r="V449" i="1"/>
  <c r="AB449" i="1" s="1"/>
  <c r="U449" i="1"/>
  <c r="C449" i="1"/>
  <c r="AA448" i="1"/>
  <c r="Z448" i="1"/>
  <c r="Y448" i="1"/>
  <c r="X448" i="1"/>
  <c r="V448" i="1"/>
  <c r="W448" i="1" s="1"/>
  <c r="U448" i="1"/>
  <c r="C448" i="1"/>
  <c r="AA447" i="1"/>
  <c r="Z447" i="1"/>
  <c r="Y447" i="1"/>
  <c r="X447" i="1"/>
  <c r="V447" i="1"/>
  <c r="AB447" i="1" s="1"/>
  <c r="U447" i="1"/>
  <c r="C447" i="1"/>
  <c r="AA446" i="1"/>
  <c r="Z446" i="1"/>
  <c r="Y446" i="1"/>
  <c r="X446" i="1"/>
  <c r="V446" i="1"/>
  <c r="AB446" i="1" s="1"/>
  <c r="U446" i="1"/>
  <c r="C446" i="1"/>
  <c r="AA445" i="1"/>
  <c r="Z445" i="1"/>
  <c r="Y445" i="1"/>
  <c r="X445" i="1"/>
  <c r="V445" i="1"/>
  <c r="AB445" i="1" s="1"/>
  <c r="U445" i="1"/>
  <c r="C445" i="1"/>
  <c r="AA444" i="1"/>
  <c r="Z444" i="1"/>
  <c r="Y444" i="1"/>
  <c r="X444" i="1"/>
  <c r="V444" i="1"/>
  <c r="U444" i="1"/>
  <c r="C444" i="1"/>
  <c r="AA443" i="1"/>
  <c r="Z443" i="1"/>
  <c r="Y443" i="1"/>
  <c r="X443" i="1"/>
  <c r="V443" i="1"/>
  <c r="U443" i="1"/>
  <c r="C443" i="1"/>
  <c r="AA442" i="1"/>
  <c r="Z442" i="1"/>
  <c r="Y442" i="1"/>
  <c r="X442" i="1"/>
  <c r="V442" i="1"/>
  <c r="AB442" i="1" s="1"/>
  <c r="U442" i="1"/>
  <c r="C442" i="1"/>
  <c r="AA441" i="1"/>
  <c r="Z441" i="1"/>
  <c r="Y441" i="1"/>
  <c r="X441" i="1"/>
  <c r="V441" i="1"/>
  <c r="AB441" i="1" s="1"/>
  <c r="U441" i="1"/>
  <c r="C441" i="1"/>
  <c r="AA440" i="1"/>
  <c r="Z440" i="1"/>
  <c r="Y440" i="1"/>
  <c r="X440" i="1"/>
  <c r="V440" i="1"/>
  <c r="W440" i="1" s="1"/>
  <c r="U440" i="1"/>
  <c r="C440" i="1"/>
  <c r="AA439" i="1"/>
  <c r="Z439" i="1"/>
  <c r="Y439" i="1"/>
  <c r="X439" i="1"/>
  <c r="V439" i="1"/>
  <c r="AB439" i="1" s="1"/>
  <c r="U439" i="1"/>
  <c r="C439" i="1"/>
  <c r="AA438" i="1"/>
  <c r="Z438" i="1"/>
  <c r="Y438" i="1"/>
  <c r="X438" i="1"/>
  <c r="V438" i="1"/>
  <c r="AB438" i="1" s="1"/>
  <c r="U438" i="1"/>
  <c r="C438" i="1"/>
  <c r="AA437" i="1"/>
  <c r="Z437" i="1"/>
  <c r="Y437" i="1"/>
  <c r="X437" i="1"/>
  <c r="V437" i="1"/>
  <c r="AB437" i="1" s="1"/>
  <c r="U437" i="1"/>
  <c r="C437" i="1"/>
  <c r="AA436" i="1"/>
  <c r="Z436" i="1"/>
  <c r="Y436" i="1"/>
  <c r="X436" i="1"/>
  <c r="V436" i="1"/>
  <c r="AB436" i="1" s="1"/>
  <c r="U436" i="1"/>
  <c r="C436" i="1"/>
  <c r="AA435" i="1"/>
  <c r="Z435" i="1"/>
  <c r="Y435" i="1"/>
  <c r="X435" i="1"/>
  <c r="V435" i="1"/>
  <c r="AB435" i="1" s="1"/>
  <c r="U435" i="1"/>
  <c r="C435" i="1"/>
  <c r="AA434" i="1"/>
  <c r="Z434" i="1"/>
  <c r="Y434" i="1"/>
  <c r="X434" i="1"/>
  <c r="V434" i="1"/>
  <c r="AB434" i="1" s="1"/>
  <c r="U434" i="1"/>
  <c r="C434" i="1"/>
  <c r="AA433" i="1"/>
  <c r="Z433" i="1"/>
  <c r="Y433" i="1"/>
  <c r="X433" i="1"/>
  <c r="V433" i="1"/>
  <c r="AB433" i="1" s="1"/>
  <c r="U433" i="1"/>
  <c r="C433" i="1"/>
  <c r="AA432" i="1"/>
  <c r="Z432" i="1"/>
  <c r="Y432" i="1"/>
  <c r="X432" i="1"/>
  <c r="V432" i="1"/>
  <c r="U432" i="1"/>
  <c r="C432" i="1"/>
  <c r="AA431" i="1"/>
  <c r="Z431" i="1"/>
  <c r="Y431" i="1"/>
  <c r="X431" i="1"/>
  <c r="V431" i="1"/>
  <c r="U431" i="1"/>
  <c r="C431" i="1"/>
  <c r="AA430" i="1"/>
  <c r="Z430" i="1"/>
  <c r="Y430" i="1"/>
  <c r="X430" i="1"/>
  <c r="V430" i="1"/>
  <c r="AB430" i="1" s="1"/>
  <c r="U430" i="1"/>
  <c r="C430" i="1"/>
  <c r="AA429" i="1"/>
  <c r="Z429" i="1"/>
  <c r="Y429" i="1"/>
  <c r="X429" i="1"/>
  <c r="V429" i="1"/>
  <c r="AB429" i="1" s="1"/>
  <c r="U429" i="1"/>
  <c r="C429" i="1"/>
  <c r="AA428" i="1"/>
  <c r="Z428" i="1"/>
  <c r="Y428" i="1"/>
  <c r="X428" i="1"/>
  <c r="V428" i="1"/>
  <c r="AB428" i="1" s="1"/>
  <c r="U428" i="1"/>
  <c r="C428" i="1"/>
  <c r="AA427" i="1"/>
  <c r="Z427" i="1"/>
  <c r="Y427" i="1"/>
  <c r="X427" i="1"/>
  <c r="V427" i="1"/>
  <c r="AB427" i="1" s="1"/>
  <c r="U427" i="1"/>
  <c r="C427" i="1"/>
  <c r="AA426" i="1"/>
  <c r="Z426" i="1"/>
  <c r="Y426" i="1"/>
  <c r="X426" i="1"/>
  <c r="V426" i="1"/>
  <c r="AB426" i="1" s="1"/>
  <c r="U426" i="1"/>
  <c r="C426" i="1"/>
  <c r="AA425" i="1"/>
  <c r="Z425" i="1"/>
  <c r="Y425" i="1"/>
  <c r="X425" i="1"/>
  <c r="V425" i="1"/>
  <c r="W425" i="1" s="1"/>
  <c r="U425" i="1"/>
  <c r="C425" i="1"/>
  <c r="AA424" i="1"/>
  <c r="Z424" i="1"/>
  <c r="Y424" i="1"/>
  <c r="X424" i="1"/>
  <c r="V424" i="1"/>
  <c r="AB424" i="1" s="1"/>
  <c r="U424" i="1"/>
  <c r="C424" i="1"/>
  <c r="AA423" i="1"/>
  <c r="Z423" i="1"/>
  <c r="Y423" i="1"/>
  <c r="X423" i="1"/>
  <c r="V423" i="1"/>
  <c r="W423" i="1" s="1"/>
  <c r="U423" i="1"/>
  <c r="C423" i="1"/>
  <c r="AA422" i="1"/>
  <c r="Z422" i="1"/>
  <c r="Y422" i="1"/>
  <c r="X422" i="1"/>
  <c r="V422" i="1"/>
  <c r="AB422" i="1" s="1"/>
  <c r="U422" i="1"/>
  <c r="C422" i="1"/>
  <c r="AA421" i="1"/>
  <c r="Z421" i="1"/>
  <c r="Y421" i="1"/>
  <c r="X421" i="1"/>
  <c r="V421" i="1"/>
  <c r="W421" i="1" s="1"/>
  <c r="U421" i="1"/>
  <c r="C421" i="1"/>
  <c r="AA420" i="1"/>
  <c r="Z420" i="1"/>
  <c r="Y420" i="1"/>
  <c r="X420" i="1"/>
  <c r="V420" i="1"/>
  <c r="AB420" i="1" s="1"/>
  <c r="U420" i="1"/>
  <c r="C420" i="1"/>
  <c r="AA419" i="1"/>
  <c r="Z419" i="1"/>
  <c r="Y419" i="1"/>
  <c r="X419" i="1"/>
  <c r="V419" i="1"/>
  <c r="U419" i="1"/>
  <c r="C419" i="1"/>
  <c r="AA418" i="1"/>
  <c r="Z418" i="1"/>
  <c r="Y418" i="1"/>
  <c r="X418" i="1"/>
  <c r="V418" i="1"/>
  <c r="AB418" i="1" s="1"/>
  <c r="U418" i="1"/>
  <c r="C418" i="1"/>
  <c r="AA417" i="1"/>
  <c r="Z417" i="1"/>
  <c r="Y417" i="1"/>
  <c r="X417" i="1"/>
  <c r="V417" i="1"/>
  <c r="W417" i="1" s="1"/>
  <c r="U417" i="1"/>
  <c r="C417" i="1"/>
  <c r="AA416" i="1"/>
  <c r="Z416" i="1"/>
  <c r="Y416" i="1"/>
  <c r="X416" i="1"/>
  <c r="V416" i="1"/>
  <c r="AB416" i="1" s="1"/>
  <c r="U416" i="1"/>
  <c r="C416" i="1"/>
  <c r="AA415" i="1"/>
  <c r="Z415" i="1"/>
  <c r="Y415" i="1"/>
  <c r="X415" i="1"/>
  <c r="V415" i="1"/>
  <c r="W415" i="1" s="1"/>
  <c r="U415" i="1"/>
  <c r="C415" i="1"/>
  <c r="AA414" i="1"/>
  <c r="Z414" i="1"/>
  <c r="Y414" i="1"/>
  <c r="X414" i="1"/>
  <c r="V414" i="1"/>
  <c r="AB414" i="1" s="1"/>
  <c r="U414" i="1"/>
  <c r="C414" i="1"/>
  <c r="AA413" i="1"/>
  <c r="Z413" i="1"/>
  <c r="Y413" i="1"/>
  <c r="X413" i="1"/>
  <c r="V413" i="1"/>
  <c r="AB413" i="1" s="1"/>
  <c r="U413" i="1"/>
  <c r="C413" i="1"/>
  <c r="AA412" i="1"/>
  <c r="Z412" i="1"/>
  <c r="Y412" i="1"/>
  <c r="X412" i="1"/>
  <c r="V412" i="1"/>
  <c r="AB412" i="1" s="1"/>
  <c r="U412" i="1"/>
  <c r="C412" i="1"/>
  <c r="AA411" i="1"/>
  <c r="Z411" i="1"/>
  <c r="Y411" i="1"/>
  <c r="X411" i="1"/>
  <c r="V411" i="1"/>
  <c r="W411" i="1" s="1"/>
  <c r="U411" i="1"/>
  <c r="C411" i="1"/>
  <c r="AA410" i="1"/>
  <c r="Z410" i="1"/>
  <c r="Y410" i="1"/>
  <c r="X410" i="1"/>
  <c r="V410" i="1"/>
  <c r="AB410" i="1" s="1"/>
  <c r="U410" i="1"/>
  <c r="C410" i="1"/>
  <c r="AA409" i="1"/>
  <c r="Z409" i="1"/>
  <c r="Y409" i="1"/>
  <c r="X409" i="1"/>
  <c r="V409" i="1"/>
  <c r="W409" i="1" s="1"/>
  <c r="U409" i="1"/>
  <c r="C409" i="1"/>
  <c r="AA408" i="1"/>
  <c r="Z408" i="1"/>
  <c r="Y408" i="1"/>
  <c r="X408" i="1"/>
  <c r="V408" i="1"/>
  <c r="AB408" i="1" s="1"/>
  <c r="U408" i="1"/>
  <c r="C408" i="1"/>
  <c r="AA407" i="1"/>
  <c r="Z407" i="1"/>
  <c r="Y407" i="1"/>
  <c r="X407" i="1"/>
  <c r="V407" i="1"/>
  <c r="W407" i="1" s="1"/>
  <c r="U407" i="1"/>
  <c r="C407" i="1"/>
  <c r="AA406" i="1"/>
  <c r="Z406" i="1"/>
  <c r="Y406" i="1"/>
  <c r="X406" i="1"/>
  <c r="V406" i="1"/>
  <c r="AB406" i="1" s="1"/>
  <c r="U406" i="1"/>
  <c r="C406" i="1"/>
  <c r="AA405" i="1"/>
  <c r="Z405" i="1"/>
  <c r="Y405" i="1"/>
  <c r="X405" i="1"/>
  <c r="V405" i="1"/>
  <c r="U405" i="1"/>
  <c r="C405" i="1"/>
  <c r="AA404" i="1"/>
  <c r="Z404" i="1"/>
  <c r="Y404" i="1"/>
  <c r="X404" i="1"/>
  <c r="V404" i="1"/>
  <c r="AB404" i="1" s="1"/>
  <c r="U404" i="1"/>
  <c r="C404" i="1"/>
  <c r="AA403" i="1"/>
  <c r="Z403" i="1"/>
  <c r="Y403" i="1"/>
  <c r="X403" i="1"/>
  <c r="V403" i="1"/>
  <c r="W403" i="1" s="1"/>
  <c r="U403" i="1"/>
  <c r="C403" i="1"/>
  <c r="AA402" i="1"/>
  <c r="Z402" i="1"/>
  <c r="Y402" i="1"/>
  <c r="X402" i="1"/>
  <c r="V402" i="1"/>
  <c r="AB402" i="1" s="1"/>
  <c r="U402" i="1"/>
  <c r="C402" i="1"/>
  <c r="AA401" i="1"/>
  <c r="Z401" i="1"/>
  <c r="Y401" i="1"/>
  <c r="X401" i="1"/>
  <c r="V401" i="1"/>
  <c r="AB401" i="1" s="1"/>
  <c r="U401" i="1"/>
  <c r="C401" i="1"/>
  <c r="AA400" i="1"/>
  <c r="Z400" i="1"/>
  <c r="Y400" i="1"/>
  <c r="X400" i="1"/>
  <c r="V400" i="1"/>
  <c r="AB400" i="1" s="1"/>
  <c r="U400" i="1"/>
  <c r="C400" i="1"/>
  <c r="AA399" i="1"/>
  <c r="Z399" i="1"/>
  <c r="Y399" i="1"/>
  <c r="X399" i="1"/>
  <c r="V399" i="1"/>
  <c r="U399" i="1"/>
  <c r="C399" i="1"/>
  <c r="AA398" i="1"/>
  <c r="Z398" i="1"/>
  <c r="Y398" i="1"/>
  <c r="X398" i="1"/>
  <c r="V398" i="1"/>
  <c r="AB398" i="1" s="1"/>
  <c r="U398" i="1"/>
  <c r="C398" i="1"/>
  <c r="AA397" i="1"/>
  <c r="Z397" i="1"/>
  <c r="Y397" i="1"/>
  <c r="X397" i="1"/>
  <c r="V397" i="1"/>
  <c r="AB397" i="1" s="1"/>
  <c r="U397" i="1"/>
  <c r="C397" i="1"/>
  <c r="AA396" i="1"/>
  <c r="Z396" i="1"/>
  <c r="Y396" i="1"/>
  <c r="X396" i="1"/>
  <c r="V396" i="1"/>
  <c r="AB396" i="1" s="1"/>
  <c r="U396" i="1"/>
  <c r="C396" i="1"/>
  <c r="AA395" i="1"/>
  <c r="Z395" i="1"/>
  <c r="Y395" i="1"/>
  <c r="X395" i="1"/>
  <c r="V395" i="1"/>
  <c r="AB395" i="1" s="1"/>
  <c r="U395" i="1"/>
  <c r="C395" i="1"/>
  <c r="AA394" i="1"/>
  <c r="Z394" i="1"/>
  <c r="Y394" i="1"/>
  <c r="X394" i="1"/>
  <c r="V394" i="1"/>
  <c r="AB394" i="1" s="1"/>
  <c r="U394" i="1"/>
  <c r="C394" i="1"/>
  <c r="AA393" i="1"/>
  <c r="Z393" i="1"/>
  <c r="Y393" i="1"/>
  <c r="X393" i="1"/>
  <c r="V393" i="1"/>
  <c r="W393" i="1" s="1"/>
  <c r="U393" i="1"/>
  <c r="C393" i="1"/>
  <c r="AA392" i="1"/>
  <c r="Z392" i="1"/>
  <c r="Y392" i="1"/>
  <c r="X392" i="1"/>
  <c r="V392" i="1"/>
  <c r="AB392" i="1" s="1"/>
  <c r="U392" i="1"/>
  <c r="C392" i="1"/>
  <c r="AA391" i="1"/>
  <c r="Z391" i="1"/>
  <c r="Y391" i="1"/>
  <c r="X391" i="1"/>
  <c r="V391" i="1"/>
  <c r="W391" i="1" s="1"/>
  <c r="U391" i="1"/>
  <c r="C391" i="1"/>
  <c r="AA390" i="1"/>
  <c r="Z390" i="1"/>
  <c r="Y390" i="1"/>
  <c r="X390" i="1"/>
  <c r="V390" i="1"/>
  <c r="AB390" i="1" s="1"/>
  <c r="U390" i="1"/>
  <c r="C390" i="1"/>
  <c r="AA389" i="1"/>
  <c r="Z389" i="1"/>
  <c r="Y389" i="1"/>
  <c r="X389" i="1"/>
  <c r="V389" i="1"/>
  <c r="AB389" i="1" s="1"/>
  <c r="U389" i="1"/>
  <c r="C389" i="1"/>
  <c r="AA388" i="1"/>
  <c r="Z388" i="1"/>
  <c r="Y388" i="1"/>
  <c r="X388" i="1"/>
  <c r="V388" i="1"/>
  <c r="AB388" i="1" s="1"/>
  <c r="U388" i="1"/>
  <c r="C388" i="1"/>
  <c r="AA387" i="1"/>
  <c r="Z387" i="1"/>
  <c r="Y387" i="1"/>
  <c r="X387" i="1"/>
  <c r="V387" i="1"/>
  <c r="AB387" i="1" s="1"/>
  <c r="U387" i="1"/>
  <c r="C387" i="1"/>
  <c r="AA386" i="1"/>
  <c r="Z386" i="1"/>
  <c r="Y386" i="1"/>
  <c r="X386" i="1"/>
  <c r="V386" i="1"/>
  <c r="AB386" i="1" s="1"/>
  <c r="U386" i="1"/>
  <c r="AA385" i="1"/>
  <c r="Z385" i="1"/>
  <c r="Y385" i="1"/>
  <c r="X385" i="1"/>
  <c r="V385" i="1"/>
  <c r="AB385" i="1" s="1"/>
  <c r="U385" i="1"/>
  <c r="C385" i="1"/>
  <c r="AA384" i="1"/>
  <c r="Z384" i="1"/>
  <c r="Y384" i="1"/>
  <c r="X384" i="1"/>
  <c r="V384" i="1"/>
  <c r="AB384" i="1" s="1"/>
  <c r="U384" i="1"/>
  <c r="C384" i="1"/>
  <c r="AA383" i="1"/>
  <c r="Z383" i="1"/>
  <c r="Y383" i="1"/>
  <c r="X383" i="1"/>
  <c r="V383" i="1"/>
  <c r="W383" i="1" s="1"/>
  <c r="U383" i="1"/>
  <c r="C383" i="1"/>
  <c r="AA382" i="1"/>
  <c r="Z382" i="1"/>
  <c r="Y382" i="1"/>
  <c r="X382" i="1"/>
  <c r="V382" i="1"/>
  <c r="AB382" i="1" s="1"/>
  <c r="U382" i="1"/>
  <c r="C382" i="1"/>
  <c r="AA381" i="1"/>
  <c r="Z381" i="1"/>
  <c r="Y381" i="1"/>
  <c r="X381" i="1"/>
  <c r="V381" i="1"/>
  <c r="U381" i="1"/>
  <c r="C381" i="1"/>
  <c r="AA380" i="1"/>
  <c r="Z380" i="1"/>
  <c r="Y380" i="1"/>
  <c r="X380" i="1"/>
  <c r="V380" i="1"/>
  <c r="U380" i="1"/>
  <c r="C380" i="1"/>
  <c r="AA379" i="1"/>
  <c r="Z379" i="1"/>
  <c r="Y379" i="1"/>
  <c r="X379" i="1"/>
  <c r="V379" i="1"/>
  <c r="AB379" i="1" s="1"/>
  <c r="U379" i="1"/>
  <c r="C379" i="1"/>
  <c r="AA378" i="1"/>
  <c r="Z378" i="1"/>
  <c r="Y378" i="1"/>
  <c r="X378" i="1"/>
  <c r="V378" i="1"/>
  <c r="AB378" i="1" s="1"/>
  <c r="U378" i="1"/>
  <c r="C378" i="1"/>
  <c r="AA377" i="1"/>
  <c r="Z377" i="1"/>
  <c r="Y377" i="1"/>
  <c r="X377" i="1"/>
  <c r="V377" i="1"/>
  <c r="AB377" i="1" s="1"/>
  <c r="U377" i="1"/>
  <c r="C377" i="1"/>
  <c r="AA376" i="1"/>
  <c r="Z376" i="1"/>
  <c r="Y376" i="1"/>
  <c r="X376" i="1"/>
  <c r="V376" i="1"/>
  <c r="AB376" i="1" s="1"/>
  <c r="U376" i="1"/>
  <c r="C376" i="1"/>
  <c r="AA375" i="1"/>
  <c r="Z375" i="1"/>
  <c r="Y375" i="1"/>
  <c r="X375" i="1"/>
  <c r="V375" i="1"/>
  <c r="W375" i="1" s="1"/>
  <c r="U375" i="1"/>
  <c r="C375" i="1"/>
  <c r="AA374" i="1"/>
  <c r="Z374" i="1"/>
  <c r="Y374" i="1"/>
  <c r="X374" i="1"/>
  <c r="V374" i="1"/>
  <c r="AB374" i="1" s="1"/>
  <c r="U374" i="1"/>
  <c r="C374" i="1"/>
  <c r="AA373" i="1"/>
  <c r="Z373" i="1"/>
  <c r="Y373" i="1"/>
  <c r="X373" i="1"/>
  <c r="V373" i="1"/>
  <c r="U373" i="1"/>
  <c r="C373" i="1"/>
  <c r="AA372" i="1"/>
  <c r="Z372" i="1"/>
  <c r="Y372" i="1"/>
  <c r="X372" i="1"/>
  <c r="V372" i="1"/>
  <c r="U372" i="1"/>
  <c r="C372" i="1"/>
  <c r="AA371" i="1"/>
  <c r="Z371" i="1"/>
  <c r="Y371" i="1"/>
  <c r="X371" i="1"/>
  <c r="V371" i="1"/>
  <c r="AB371" i="1" s="1"/>
  <c r="U371" i="1"/>
  <c r="C371" i="1"/>
  <c r="AA370" i="1"/>
  <c r="Z370" i="1"/>
  <c r="Y370" i="1"/>
  <c r="X370" i="1"/>
  <c r="V370" i="1"/>
  <c r="AB370" i="1" s="1"/>
  <c r="U370" i="1"/>
  <c r="C370" i="1"/>
  <c r="AA369" i="1"/>
  <c r="Z369" i="1"/>
  <c r="Y369" i="1"/>
  <c r="X369" i="1"/>
  <c r="V369" i="1"/>
  <c r="AB369" i="1" s="1"/>
  <c r="U369" i="1"/>
  <c r="C369" i="1"/>
  <c r="AA368" i="1"/>
  <c r="Z368" i="1"/>
  <c r="Y368" i="1"/>
  <c r="X368" i="1"/>
  <c r="V368" i="1"/>
  <c r="AB368" i="1" s="1"/>
  <c r="U368" i="1"/>
  <c r="C368" i="1"/>
  <c r="AA367" i="1"/>
  <c r="Z367" i="1"/>
  <c r="Y367" i="1"/>
  <c r="X367" i="1"/>
  <c r="V367" i="1"/>
  <c r="W367" i="1" s="1"/>
  <c r="U367" i="1"/>
  <c r="C367" i="1"/>
  <c r="AA366" i="1"/>
  <c r="Z366" i="1"/>
  <c r="Y366" i="1"/>
  <c r="X366" i="1"/>
  <c r="V366" i="1"/>
  <c r="U366" i="1"/>
  <c r="C366" i="1"/>
  <c r="AA365" i="1"/>
  <c r="Z365" i="1"/>
  <c r="Y365" i="1"/>
  <c r="X365" i="1"/>
  <c r="V365" i="1"/>
  <c r="AB365" i="1" s="1"/>
  <c r="U365" i="1"/>
  <c r="C365" i="1"/>
  <c r="AA364" i="1"/>
  <c r="Z364" i="1"/>
  <c r="Y364" i="1"/>
  <c r="X364" i="1"/>
  <c r="V364" i="1"/>
  <c r="AB364" i="1" s="1"/>
  <c r="U364" i="1"/>
  <c r="C364" i="1"/>
  <c r="AA363" i="1"/>
  <c r="Z363" i="1"/>
  <c r="Y363" i="1"/>
  <c r="X363" i="1"/>
  <c r="V363" i="1"/>
  <c r="W363" i="1" s="1"/>
  <c r="U363" i="1"/>
  <c r="C363" i="1"/>
  <c r="AA362" i="1"/>
  <c r="Z362" i="1"/>
  <c r="Y362" i="1"/>
  <c r="X362" i="1"/>
  <c r="V362" i="1"/>
  <c r="AB362" i="1" s="1"/>
  <c r="U362" i="1"/>
  <c r="C362" i="1"/>
  <c r="AA361" i="1"/>
  <c r="Z361" i="1"/>
  <c r="Y361" i="1"/>
  <c r="X361" i="1"/>
  <c r="V361" i="1"/>
  <c r="W361" i="1" s="1"/>
  <c r="U361" i="1"/>
  <c r="C361" i="1"/>
  <c r="AA360" i="1"/>
  <c r="Z360" i="1"/>
  <c r="Y360" i="1"/>
  <c r="X360" i="1"/>
  <c r="V360" i="1"/>
  <c r="AB360" i="1" s="1"/>
  <c r="U360" i="1"/>
  <c r="C360" i="1"/>
  <c r="AA359" i="1"/>
  <c r="Z359" i="1"/>
  <c r="Y359" i="1"/>
  <c r="X359" i="1"/>
  <c r="V359" i="1"/>
  <c r="W359" i="1" s="1"/>
  <c r="U359" i="1"/>
  <c r="C359" i="1"/>
  <c r="AA358" i="1"/>
  <c r="Z358" i="1"/>
  <c r="Y358" i="1"/>
  <c r="X358" i="1"/>
  <c r="V358" i="1"/>
  <c r="U358" i="1"/>
  <c r="C358" i="1"/>
  <c r="AA357" i="1"/>
  <c r="Z357" i="1"/>
  <c r="Y357" i="1"/>
  <c r="X357" i="1"/>
  <c r="V357" i="1"/>
  <c r="AB357" i="1" s="1"/>
  <c r="U357" i="1"/>
  <c r="C357" i="1"/>
  <c r="AA356" i="1"/>
  <c r="Z356" i="1"/>
  <c r="Y356" i="1"/>
  <c r="X356" i="1"/>
  <c r="V356" i="1"/>
  <c r="AB356" i="1" s="1"/>
  <c r="U356" i="1"/>
  <c r="C356" i="1"/>
  <c r="AA355" i="1"/>
  <c r="Z355" i="1"/>
  <c r="Y355" i="1"/>
  <c r="X355" i="1"/>
  <c r="V355" i="1"/>
  <c r="W355" i="1" s="1"/>
  <c r="U355" i="1"/>
  <c r="C355" i="1"/>
  <c r="AA354" i="1"/>
  <c r="Z354" i="1"/>
  <c r="Y354" i="1"/>
  <c r="X354" i="1"/>
  <c r="V354" i="1"/>
  <c r="AB354" i="1" s="1"/>
  <c r="U354" i="1"/>
  <c r="C354" i="1"/>
  <c r="AA353" i="1"/>
  <c r="Z353" i="1"/>
  <c r="Y353" i="1"/>
  <c r="X353" i="1"/>
  <c r="V353" i="1"/>
  <c r="AB353" i="1" s="1"/>
  <c r="U353" i="1"/>
  <c r="C353" i="1"/>
  <c r="AA352" i="1"/>
  <c r="Z352" i="1"/>
  <c r="Y352" i="1"/>
  <c r="X352" i="1"/>
  <c r="V352" i="1"/>
  <c r="AB352" i="1" s="1"/>
  <c r="U352" i="1"/>
  <c r="C352" i="1"/>
  <c r="AA351" i="1"/>
  <c r="Z351" i="1"/>
  <c r="Y351" i="1"/>
  <c r="X351" i="1"/>
  <c r="V351" i="1"/>
  <c r="W351" i="1" s="1"/>
  <c r="U351" i="1"/>
  <c r="C351" i="1"/>
  <c r="AA350" i="1"/>
  <c r="Z350" i="1"/>
  <c r="Y350" i="1"/>
  <c r="X350" i="1"/>
  <c r="V350" i="1"/>
  <c r="W350" i="1" s="1"/>
  <c r="U350" i="1"/>
  <c r="C350" i="1"/>
  <c r="AA349" i="1"/>
  <c r="Z349" i="1"/>
  <c r="Y349" i="1"/>
  <c r="X349" i="1"/>
  <c r="V349" i="1"/>
  <c r="W349" i="1" s="1"/>
  <c r="U349" i="1"/>
  <c r="C349" i="1"/>
  <c r="AA348" i="1"/>
  <c r="Z348" i="1"/>
  <c r="Y348" i="1"/>
  <c r="X348" i="1"/>
  <c r="V348" i="1"/>
  <c r="W348" i="1" s="1"/>
  <c r="U348" i="1"/>
  <c r="C348" i="1"/>
  <c r="AA347" i="1"/>
  <c r="Z347" i="1"/>
  <c r="Y347" i="1"/>
  <c r="X347" i="1"/>
  <c r="V347" i="1"/>
  <c r="W347" i="1" s="1"/>
  <c r="U347" i="1"/>
  <c r="C347" i="1"/>
  <c r="AA346" i="1"/>
  <c r="Z346" i="1"/>
  <c r="Y346" i="1"/>
  <c r="X346" i="1"/>
  <c r="V346" i="1"/>
  <c r="W346" i="1" s="1"/>
  <c r="U346" i="1"/>
  <c r="C346" i="1"/>
  <c r="AA345" i="1"/>
  <c r="Z345" i="1"/>
  <c r="Y345" i="1"/>
  <c r="X345" i="1"/>
  <c r="V345" i="1"/>
  <c r="W345" i="1" s="1"/>
  <c r="U345" i="1"/>
  <c r="C345" i="1"/>
  <c r="AA344" i="1"/>
  <c r="Z344" i="1"/>
  <c r="Y344" i="1"/>
  <c r="X344" i="1"/>
  <c r="V344" i="1"/>
  <c r="W344" i="1" s="1"/>
  <c r="U344" i="1"/>
  <c r="C344" i="1"/>
  <c r="AA343" i="1"/>
  <c r="Z343" i="1"/>
  <c r="Y343" i="1"/>
  <c r="X343" i="1"/>
  <c r="V343" i="1"/>
  <c r="W343" i="1" s="1"/>
  <c r="U343" i="1"/>
  <c r="C343" i="1"/>
  <c r="AA342" i="1"/>
  <c r="Z342" i="1"/>
  <c r="Y342" i="1"/>
  <c r="X342" i="1"/>
  <c r="V342" i="1"/>
  <c r="W342" i="1" s="1"/>
  <c r="U342" i="1"/>
  <c r="C342" i="1"/>
  <c r="AA341" i="1"/>
  <c r="Z341" i="1"/>
  <c r="Y341" i="1"/>
  <c r="X341" i="1"/>
  <c r="V341" i="1"/>
  <c r="W341" i="1" s="1"/>
  <c r="U341" i="1"/>
  <c r="C341" i="1"/>
  <c r="AA340" i="1"/>
  <c r="Z340" i="1"/>
  <c r="Y340" i="1"/>
  <c r="X340" i="1"/>
  <c r="V340" i="1"/>
  <c r="W340" i="1" s="1"/>
  <c r="U340" i="1"/>
  <c r="C340" i="1"/>
  <c r="AA339" i="1"/>
  <c r="Z339" i="1"/>
  <c r="Y339" i="1"/>
  <c r="X339" i="1"/>
  <c r="V339" i="1"/>
  <c r="W339" i="1" s="1"/>
  <c r="U339" i="1"/>
  <c r="C339" i="1"/>
  <c r="AA338" i="1"/>
  <c r="Z338" i="1"/>
  <c r="Y338" i="1"/>
  <c r="X338" i="1"/>
  <c r="V338" i="1"/>
  <c r="W338" i="1" s="1"/>
  <c r="U338" i="1"/>
  <c r="C338" i="1"/>
  <c r="AA337" i="1"/>
  <c r="Z337" i="1"/>
  <c r="Y337" i="1"/>
  <c r="X337" i="1"/>
  <c r="V337" i="1"/>
  <c r="W337" i="1" s="1"/>
  <c r="U337" i="1"/>
  <c r="C337" i="1"/>
  <c r="AA336" i="1"/>
  <c r="Z336" i="1"/>
  <c r="Y336" i="1"/>
  <c r="X336" i="1"/>
  <c r="V336" i="1"/>
  <c r="U336" i="1"/>
  <c r="C336" i="1"/>
  <c r="AA335" i="1"/>
  <c r="Z335" i="1"/>
  <c r="Y335" i="1"/>
  <c r="X335" i="1"/>
  <c r="V335" i="1"/>
  <c r="W335" i="1" s="1"/>
  <c r="U335" i="1"/>
  <c r="C335" i="1"/>
  <c r="AA334" i="1"/>
  <c r="Z334" i="1"/>
  <c r="Y334" i="1"/>
  <c r="X334" i="1"/>
  <c r="V334" i="1"/>
  <c r="U334" i="1"/>
  <c r="C334" i="1"/>
  <c r="AA333" i="1"/>
  <c r="Z333" i="1"/>
  <c r="Y333" i="1"/>
  <c r="X333" i="1"/>
  <c r="V333" i="1"/>
  <c r="W333" i="1" s="1"/>
  <c r="U333" i="1"/>
  <c r="C333" i="1"/>
  <c r="AA332" i="1"/>
  <c r="Z332" i="1"/>
  <c r="Y332" i="1"/>
  <c r="X332" i="1"/>
  <c r="V332" i="1"/>
  <c r="U332" i="1"/>
  <c r="C332" i="1"/>
  <c r="AA331" i="1"/>
  <c r="Z331" i="1"/>
  <c r="Y331" i="1"/>
  <c r="X331" i="1"/>
  <c r="V331" i="1"/>
  <c r="W331" i="1" s="1"/>
  <c r="U331" i="1"/>
  <c r="C331" i="1"/>
  <c r="AA330" i="1"/>
  <c r="Z330" i="1"/>
  <c r="Y330" i="1"/>
  <c r="X330" i="1"/>
  <c r="V330" i="1"/>
  <c r="U330" i="1"/>
  <c r="C330" i="1"/>
  <c r="AA329" i="1"/>
  <c r="Z329" i="1"/>
  <c r="Y329" i="1"/>
  <c r="X329" i="1"/>
  <c r="V329" i="1"/>
  <c r="W329" i="1" s="1"/>
  <c r="U329" i="1"/>
  <c r="C329" i="1"/>
  <c r="AA328" i="1"/>
  <c r="Z328" i="1"/>
  <c r="Y328" i="1"/>
  <c r="X328" i="1"/>
  <c r="V328" i="1"/>
  <c r="U328" i="1"/>
  <c r="C328" i="1"/>
  <c r="AA327" i="1"/>
  <c r="Z327" i="1"/>
  <c r="Y327" i="1"/>
  <c r="X327" i="1"/>
  <c r="V327" i="1"/>
  <c r="W327" i="1" s="1"/>
  <c r="U327" i="1"/>
  <c r="C327" i="1"/>
  <c r="AA326" i="1"/>
  <c r="Z326" i="1"/>
  <c r="Y326" i="1"/>
  <c r="X326" i="1"/>
  <c r="V326" i="1"/>
  <c r="U326" i="1"/>
  <c r="C326" i="1"/>
  <c r="AA325" i="1"/>
  <c r="Z325" i="1"/>
  <c r="Y325" i="1"/>
  <c r="X325" i="1"/>
  <c r="V325" i="1"/>
  <c r="W325" i="1" s="1"/>
  <c r="U325" i="1"/>
  <c r="C325" i="1"/>
  <c r="AA324" i="1"/>
  <c r="Z324" i="1"/>
  <c r="Y324" i="1"/>
  <c r="X324" i="1"/>
  <c r="V324" i="1"/>
  <c r="U324" i="1"/>
  <c r="C324" i="1"/>
  <c r="AA323" i="1"/>
  <c r="Z323" i="1"/>
  <c r="Y323" i="1"/>
  <c r="X323" i="1"/>
  <c r="V323" i="1"/>
  <c r="W323" i="1" s="1"/>
  <c r="U323" i="1"/>
  <c r="C323" i="1"/>
  <c r="AA322" i="1"/>
  <c r="Z322" i="1"/>
  <c r="Y322" i="1"/>
  <c r="X322" i="1"/>
  <c r="V322" i="1"/>
  <c r="U322" i="1"/>
  <c r="C322" i="1"/>
  <c r="AA321" i="1"/>
  <c r="Z321" i="1"/>
  <c r="Y321" i="1"/>
  <c r="X321" i="1"/>
  <c r="V321" i="1"/>
  <c r="W321" i="1" s="1"/>
  <c r="U321" i="1"/>
  <c r="C321" i="1"/>
  <c r="AA320" i="1"/>
  <c r="Z320" i="1"/>
  <c r="Y320" i="1"/>
  <c r="X320" i="1"/>
  <c r="V320" i="1"/>
  <c r="U320" i="1"/>
  <c r="AA319" i="1"/>
  <c r="Z319" i="1"/>
  <c r="Y319" i="1"/>
  <c r="X319" i="1"/>
  <c r="V319" i="1"/>
  <c r="AB319" i="1" s="1"/>
  <c r="U319" i="1"/>
  <c r="C319" i="1"/>
  <c r="AA318" i="1"/>
  <c r="Z318" i="1"/>
  <c r="Y318" i="1"/>
  <c r="X318" i="1"/>
  <c r="V318" i="1"/>
  <c r="W318" i="1" s="1"/>
  <c r="U318" i="1"/>
  <c r="C318" i="1"/>
  <c r="AA317" i="1"/>
  <c r="Z317" i="1"/>
  <c r="Y317" i="1"/>
  <c r="X317" i="1"/>
  <c r="V317" i="1"/>
  <c r="AB317" i="1" s="1"/>
  <c r="U317" i="1"/>
  <c r="C317" i="1"/>
  <c r="AA316" i="1"/>
  <c r="Z316" i="1"/>
  <c r="Y316" i="1"/>
  <c r="X316" i="1"/>
  <c r="V316" i="1"/>
  <c r="W316" i="1" s="1"/>
  <c r="U316" i="1"/>
  <c r="C316" i="1"/>
  <c r="AA315" i="1"/>
  <c r="Z315" i="1"/>
  <c r="Y315" i="1"/>
  <c r="X315" i="1"/>
  <c r="V315" i="1"/>
  <c r="AB315" i="1" s="1"/>
  <c r="U315" i="1"/>
  <c r="C315" i="1"/>
  <c r="AA314" i="1"/>
  <c r="Z314" i="1"/>
  <c r="Y314" i="1"/>
  <c r="X314" i="1"/>
  <c r="V314" i="1"/>
  <c r="W314" i="1" s="1"/>
  <c r="U314" i="1"/>
  <c r="C314" i="1"/>
  <c r="AA313" i="1"/>
  <c r="Z313" i="1"/>
  <c r="Y313" i="1"/>
  <c r="X313" i="1"/>
  <c r="V313" i="1"/>
  <c r="AB313" i="1" s="1"/>
  <c r="U313" i="1"/>
  <c r="C313" i="1"/>
  <c r="AA312" i="1"/>
  <c r="Z312" i="1"/>
  <c r="Y312" i="1"/>
  <c r="X312" i="1"/>
  <c r="V312" i="1"/>
  <c r="W312" i="1" s="1"/>
  <c r="U312" i="1"/>
  <c r="C312" i="1"/>
  <c r="AA311" i="1"/>
  <c r="Z311" i="1"/>
  <c r="Y311" i="1"/>
  <c r="X311" i="1"/>
  <c r="V311" i="1"/>
  <c r="W311" i="1" s="1"/>
  <c r="U311" i="1"/>
  <c r="C311" i="1"/>
  <c r="AA310" i="1"/>
  <c r="Z310" i="1"/>
  <c r="Y310" i="1"/>
  <c r="X310" i="1"/>
  <c r="V310" i="1"/>
  <c r="W310" i="1" s="1"/>
  <c r="U310" i="1"/>
  <c r="C310" i="1"/>
  <c r="AA309" i="1"/>
  <c r="Z309" i="1"/>
  <c r="Y309" i="1"/>
  <c r="X309" i="1"/>
  <c r="V309" i="1"/>
  <c r="AB309" i="1" s="1"/>
  <c r="U309" i="1"/>
  <c r="C309" i="1"/>
  <c r="AA308" i="1"/>
  <c r="Z308" i="1"/>
  <c r="Y308" i="1"/>
  <c r="X308" i="1"/>
  <c r="V308" i="1"/>
  <c r="U308" i="1"/>
  <c r="C308" i="1"/>
  <c r="AA307" i="1"/>
  <c r="Z307" i="1"/>
  <c r="Y307" i="1"/>
  <c r="X307" i="1"/>
  <c r="V307" i="1"/>
  <c r="U307" i="1"/>
  <c r="C307" i="1"/>
  <c r="AA306" i="1"/>
  <c r="Z306" i="1"/>
  <c r="Y306" i="1"/>
  <c r="X306" i="1"/>
  <c r="V306" i="1"/>
  <c r="U306" i="1"/>
  <c r="C306" i="1"/>
  <c r="AA305" i="1"/>
  <c r="Z305" i="1"/>
  <c r="Y305" i="1"/>
  <c r="X305" i="1"/>
  <c r="V305" i="1"/>
  <c r="AB305" i="1" s="1"/>
  <c r="U305" i="1"/>
  <c r="C305" i="1"/>
  <c r="AA304" i="1"/>
  <c r="Z304" i="1"/>
  <c r="Y304" i="1"/>
  <c r="X304" i="1"/>
  <c r="V304" i="1"/>
  <c r="W304" i="1" s="1"/>
  <c r="U304" i="1"/>
  <c r="C304" i="1"/>
  <c r="AA303" i="1"/>
  <c r="Z303" i="1"/>
  <c r="Y303" i="1"/>
  <c r="X303" i="1"/>
  <c r="V303" i="1"/>
  <c r="W303" i="1" s="1"/>
  <c r="U303" i="1"/>
  <c r="C303" i="1"/>
  <c r="AA302" i="1"/>
  <c r="Z302" i="1"/>
  <c r="Y302" i="1"/>
  <c r="X302" i="1"/>
  <c r="V302" i="1"/>
  <c r="U302" i="1"/>
  <c r="C302" i="1"/>
  <c r="AA301" i="1"/>
  <c r="Z301" i="1"/>
  <c r="Y301" i="1"/>
  <c r="X301" i="1"/>
  <c r="V301" i="1"/>
  <c r="AB301" i="1" s="1"/>
  <c r="U301" i="1"/>
  <c r="C301" i="1"/>
  <c r="AA300" i="1"/>
  <c r="Z300" i="1"/>
  <c r="Y300" i="1"/>
  <c r="X300" i="1"/>
  <c r="V300" i="1"/>
  <c r="W300" i="1" s="1"/>
  <c r="U300" i="1"/>
  <c r="C300" i="1"/>
  <c r="AA299" i="1"/>
  <c r="Z299" i="1"/>
  <c r="Y299" i="1"/>
  <c r="X299" i="1"/>
  <c r="V299" i="1"/>
  <c r="W299" i="1" s="1"/>
  <c r="U299" i="1"/>
  <c r="C299" i="1"/>
  <c r="AA298" i="1"/>
  <c r="Z298" i="1"/>
  <c r="Y298" i="1"/>
  <c r="X298" i="1"/>
  <c r="V298" i="1"/>
  <c r="U298" i="1"/>
  <c r="C298" i="1"/>
  <c r="AA297" i="1"/>
  <c r="Z297" i="1"/>
  <c r="Y297" i="1"/>
  <c r="X297" i="1"/>
  <c r="V297" i="1"/>
  <c r="AB297" i="1" s="1"/>
  <c r="U297" i="1"/>
  <c r="C297" i="1"/>
  <c r="AA296" i="1"/>
  <c r="Z296" i="1"/>
  <c r="Y296" i="1"/>
  <c r="X296" i="1"/>
  <c r="V296" i="1"/>
  <c r="W296" i="1" s="1"/>
  <c r="U296" i="1"/>
  <c r="C296" i="1"/>
  <c r="AA295" i="1"/>
  <c r="Z295" i="1"/>
  <c r="Y295" i="1"/>
  <c r="X295" i="1"/>
  <c r="V295" i="1"/>
  <c r="W295" i="1" s="1"/>
  <c r="U295" i="1"/>
  <c r="C295" i="1"/>
  <c r="AA294" i="1"/>
  <c r="Z294" i="1"/>
  <c r="Y294" i="1"/>
  <c r="X294" i="1"/>
  <c r="V294" i="1"/>
  <c r="W294" i="1" s="1"/>
  <c r="U294" i="1"/>
  <c r="C294" i="1"/>
  <c r="AA293" i="1"/>
  <c r="Z293" i="1"/>
  <c r="Y293" i="1"/>
  <c r="X293" i="1"/>
  <c r="V293" i="1"/>
  <c r="AB293" i="1" s="1"/>
  <c r="U293" i="1"/>
  <c r="C293" i="1"/>
  <c r="AA292" i="1"/>
  <c r="Z292" i="1"/>
  <c r="Y292" i="1"/>
  <c r="X292" i="1"/>
  <c r="V292" i="1"/>
  <c r="W292" i="1" s="1"/>
  <c r="U292" i="1"/>
  <c r="C292" i="1"/>
  <c r="AA291" i="1"/>
  <c r="Z291" i="1"/>
  <c r="Y291" i="1"/>
  <c r="X291" i="1"/>
  <c r="V291" i="1"/>
  <c r="W291" i="1" s="1"/>
  <c r="U291" i="1"/>
  <c r="C291" i="1"/>
  <c r="AA290" i="1"/>
  <c r="Z290" i="1"/>
  <c r="Y290" i="1"/>
  <c r="X290" i="1"/>
  <c r="V290" i="1"/>
  <c r="AB290" i="1" s="1"/>
  <c r="U290" i="1"/>
  <c r="C290" i="1"/>
  <c r="AA289" i="1"/>
  <c r="Z289" i="1"/>
  <c r="Y289" i="1"/>
  <c r="X289" i="1"/>
  <c r="V289" i="1"/>
  <c r="W289" i="1" s="1"/>
  <c r="U289" i="1"/>
  <c r="C289" i="1"/>
  <c r="AA288" i="1"/>
  <c r="Z288" i="1"/>
  <c r="Y288" i="1"/>
  <c r="X288" i="1"/>
  <c r="V288" i="1"/>
  <c r="AB288" i="1" s="1"/>
  <c r="U288" i="1"/>
  <c r="C288" i="1"/>
  <c r="AA287" i="1"/>
  <c r="Z287" i="1"/>
  <c r="Y287" i="1"/>
  <c r="X287" i="1"/>
  <c r="V287" i="1"/>
  <c r="U287" i="1"/>
  <c r="C287" i="1"/>
  <c r="AA286" i="1"/>
  <c r="Z286" i="1"/>
  <c r="Y286" i="1"/>
  <c r="X286" i="1"/>
  <c r="V286" i="1"/>
  <c r="AB286" i="1" s="1"/>
  <c r="U286" i="1"/>
  <c r="C286" i="1"/>
  <c r="AA285" i="1"/>
  <c r="Z285" i="1"/>
  <c r="Y285" i="1"/>
  <c r="X285" i="1"/>
  <c r="V285" i="1"/>
  <c r="W285" i="1" s="1"/>
  <c r="U285" i="1"/>
  <c r="C285" i="1"/>
  <c r="AA284" i="1"/>
  <c r="Z284" i="1"/>
  <c r="Y284" i="1"/>
  <c r="X284" i="1"/>
  <c r="V284" i="1"/>
  <c r="AB284" i="1" s="1"/>
  <c r="U284" i="1"/>
  <c r="C284" i="1"/>
  <c r="AA283" i="1"/>
  <c r="Z283" i="1"/>
  <c r="Y283" i="1"/>
  <c r="X283" i="1"/>
  <c r="V283" i="1"/>
  <c r="W283" i="1" s="1"/>
  <c r="U283" i="1"/>
  <c r="C283" i="1"/>
  <c r="AA282" i="1"/>
  <c r="Z282" i="1"/>
  <c r="Y282" i="1"/>
  <c r="X282" i="1"/>
  <c r="V282" i="1"/>
  <c r="AB282" i="1" s="1"/>
  <c r="U282" i="1"/>
  <c r="C282" i="1"/>
  <c r="AA281" i="1"/>
  <c r="Z281" i="1"/>
  <c r="Y281" i="1"/>
  <c r="X281" i="1"/>
  <c r="V281" i="1"/>
  <c r="W281" i="1" s="1"/>
  <c r="U281" i="1"/>
  <c r="C281" i="1"/>
  <c r="AA280" i="1"/>
  <c r="Z280" i="1"/>
  <c r="Y280" i="1"/>
  <c r="X280" i="1"/>
  <c r="V280" i="1"/>
  <c r="AB280" i="1" s="1"/>
  <c r="U280" i="1"/>
  <c r="C280" i="1"/>
  <c r="AA279" i="1"/>
  <c r="Z279" i="1"/>
  <c r="Y279" i="1"/>
  <c r="X279" i="1"/>
  <c r="V279" i="1"/>
  <c r="U279" i="1"/>
  <c r="C279" i="1"/>
  <c r="AA278" i="1"/>
  <c r="Z278" i="1"/>
  <c r="Y278" i="1"/>
  <c r="X278" i="1"/>
  <c r="V278" i="1"/>
  <c r="AB278" i="1" s="1"/>
  <c r="U278" i="1"/>
  <c r="C278" i="1"/>
  <c r="AA277" i="1"/>
  <c r="Z277" i="1"/>
  <c r="Y277" i="1"/>
  <c r="X277" i="1"/>
  <c r="V277" i="1"/>
  <c r="W277" i="1" s="1"/>
  <c r="U277" i="1"/>
  <c r="C277" i="1"/>
  <c r="AA276" i="1"/>
  <c r="Z276" i="1"/>
  <c r="Y276" i="1"/>
  <c r="X276" i="1"/>
  <c r="V276" i="1"/>
  <c r="AB276" i="1" s="1"/>
  <c r="U276" i="1"/>
  <c r="C276" i="1"/>
  <c r="AA275" i="1"/>
  <c r="Z275" i="1"/>
  <c r="Y275" i="1"/>
  <c r="X275" i="1"/>
  <c r="V275" i="1"/>
  <c r="W275" i="1" s="1"/>
  <c r="U275" i="1"/>
  <c r="C275" i="1"/>
  <c r="AA274" i="1"/>
  <c r="Z274" i="1"/>
  <c r="Y274" i="1"/>
  <c r="X274" i="1"/>
  <c r="V274" i="1"/>
  <c r="AB274" i="1" s="1"/>
  <c r="U274" i="1"/>
  <c r="C274" i="1"/>
  <c r="AA273" i="1"/>
  <c r="Z273" i="1"/>
  <c r="Y273" i="1"/>
  <c r="X273" i="1"/>
  <c r="V273" i="1"/>
  <c r="W273" i="1" s="1"/>
  <c r="U273" i="1"/>
  <c r="C273" i="1"/>
  <c r="AA272" i="1"/>
  <c r="Z272" i="1"/>
  <c r="Y272" i="1"/>
  <c r="X272" i="1"/>
  <c r="V272" i="1"/>
  <c r="AB272" i="1" s="1"/>
  <c r="U272" i="1"/>
  <c r="C272" i="1"/>
  <c r="AA271" i="1"/>
  <c r="Z271" i="1"/>
  <c r="Y271" i="1"/>
  <c r="X271" i="1"/>
  <c r="V271" i="1"/>
  <c r="U271" i="1"/>
  <c r="C271" i="1"/>
  <c r="AA270" i="1"/>
  <c r="Z270" i="1"/>
  <c r="Y270" i="1"/>
  <c r="X270" i="1"/>
  <c r="V270" i="1"/>
  <c r="AB270" i="1" s="1"/>
  <c r="U270" i="1"/>
  <c r="C270" i="1"/>
  <c r="AA269" i="1"/>
  <c r="Z269" i="1"/>
  <c r="Y269" i="1"/>
  <c r="X269" i="1"/>
  <c r="V269" i="1"/>
  <c r="W269" i="1" s="1"/>
  <c r="U269" i="1"/>
  <c r="C269" i="1"/>
  <c r="AA268" i="1"/>
  <c r="Z268" i="1"/>
  <c r="Y268" i="1"/>
  <c r="X268" i="1"/>
  <c r="V268" i="1"/>
  <c r="AB268" i="1" s="1"/>
  <c r="U268" i="1"/>
  <c r="C268" i="1"/>
  <c r="AA267" i="1"/>
  <c r="Z267" i="1"/>
  <c r="Y267" i="1"/>
  <c r="X267" i="1"/>
  <c r="V267" i="1"/>
  <c r="W267" i="1" s="1"/>
  <c r="U267" i="1"/>
  <c r="C267" i="1"/>
  <c r="AA266" i="1"/>
  <c r="Z266" i="1"/>
  <c r="Y266" i="1"/>
  <c r="X266" i="1"/>
  <c r="V266" i="1"/>
  <c r="AB266" i="1" s="1"/>
  <c r="U266" i="1"/>
  <c r="C266" i="1"/>
  <c r="AA265" i="1"/>
  <c r="Z265" i="1"/>
  <c r="Y265" i="1"/>
  <c r="X265" i="1"/>
  <c r="V265" i="1"/>
  <c r="W265" i="1" s="1"/>
  <c r="U265" i="1"/>
  <c r="C265" i="1"/>
  <c r="AA264" i="1"/>
  <c r="Z264" i="1"/>
  <c r="Y264" i="1"/>
  <c r="X264" i="1"/>
  <c r="V264" i="1"/>
  <c r="AB264" i="1" s="1"/>
  <c r="U264" i="1"/>
  <c r="C264" i="1"/>
  <c r="AA263" i="1"/>
  <c r="Z263" i="1"/>
  <c r="Y263" i="1"/>
  <c r="X263" i="1"/>
  <c r="V263" i="1"/>
  <c r="U263" i="1"/>
  <c r="C263" i="1"/>
  <c r="AA262" i="1"/>
  <c r="Z262" i="1"/>
  <c r="Y262" i="1"/>
  <c r="X262" i="1"/>
  <c r="V262" i="1"/>
  <c r="AB262" i="1" s="1"/>
  <c r="U262" i="1"/>
  <c r="C262" i="1"/>
  <c r="AA261" i="1"/>
  <c r="Z261" i="1"/>
  <c r="Y261" i="1"/>
  <c r="X261" i="1"/>
  <c r="V261" i="1"/>
  <c r="W261" i="1" s="1"/>
  <c r="U261" i="1"/>
  <c r="C261" i="1"/>
  <c r="AA260" i="1"/>
  <c r="Z260" i="1"/>
  <c r="Y260" i="1"/>
  <c r="X260" i="1"/>
  <c r="V260" i="1"/>
  <c r="AB260" i="1" s="1"/>
  <c r="U260" i="1"/>
  <c r="C260" i="1"/>
  <c r="AA259" i="1"/>
  <c r="Z259" i="1"/>
  <c r="Y259" i="1"/>
  <c r="X259" i="1"/>
  <c r="V259" i="1"/>
  <c r="W259" i="1" s="1"/>
  <c r="U259" i="1"/>
  <c r="C259" i="1"/>
  <c r="AA258" i="1"/>
  <c r="Z258" i="1"/>
  <c r="Y258" i="1"/>
  <c r="X258" i="1"/>
  <c r="V258" i="1"/>
  <c r="AB258" i="1" s="1"/>
  <c r="U258" i="1"/>
  <c r="C258" i="1"/>
  <c r="AA257" i="1"/>
  <c r="Z257" i="1"/>
  <c r="Y257" i="1"/>
  <c r="X257" i="1"/>
  <c r="V257" i="1"/>
  <c r="W257" i="1" s="1"/>
  <c r="U257" i="1"/>
  <c r="C257" i="1"/>
  <c r="AA256" i="1"/>
  <c r="Z256" i="1"/>
  <c r="Y256" i="1"/>
  <c r="X256" i="1"/>
  <c r="V256" i="1"/>
  <c r="AB256" i="1" s="1"/>
  <c r="U256" i="1"/>
  <c r="C256" i="1"/>
  <c r="AA255" i="1"/>
  <c r="Z255" i="1"/>
  <c r="Y255" i="1"/>
  <c r="X255" i="1"/>
  <c r="V255" i="1"/>
  <c r="U255" i="1"/>
  <c r="C255" i="1"/>
  <c r="AA254" i="1"/>
  <c r="Z254" i="1"/>
  <c r="Y254" i="1"/>
  <c r="X254" i="1"/>
  <c r="V254" i="1"/>
  <c r="AB254" i="1" s="1"/>
  <c r="U254" i="1"/>
  <c r="C254" i="1"/>
  <c r="AA253" i="1"/>
  <c r="Z253" i="1"/>
  <c r="Y253" i="1"/>
  <c r="X253" i="1"/>
  <c r="V253" i="1"/>
  <c r="W253" i="1" s="1"/>
  <c r="U253" i="1"/>
  <c r="C253" i="1"/>
  <c r="AA252" i="1"/>
  <c r="Z252" i="1"/>
  <c r="Y252" i="1"/>
  <c r="X252" i="1"/>
  <c r="V252" i="1"/>
  <c r="AB252" i="1" s="1"/>
  <c r="U252" i="1"/>
  <c r="C252" i="1"/>
  <c r="AA251" i="1"/>
  <c r="Z251" i="1"/>
  <c r="Y251" i="1"/>
  <c r="X251" i="1"/>
  <c r="V251" i="1"/>
  <c r="W251" i="1" s="1"/>
  <c r="U251" i="1"/>
  <c r="C251" i="1"/>
  <c r="AA250" i="1"/>
  <c r="Z250" i="1"/>
  <c r="Y250" i="1"/>
  <c r="X250" i="1"/>
  <c r="V250" i="1"/>
  <c r="AB250" i="1" s="1"/>
  <c r="U250" i="1"/>
  <c r="C250" i="1"/>
  <c r="AA249" i="1"/>
  <c r="Z249" i="1"/>
  <c r="Y249" i="1"/>
  <c r="X249" i="1"/>
  <c r="V249" i="1"/>
  <c r="W249" i="1" s="1"/>
  <c r="U249" i="1"/>
  <c r="C249" i="1"/>
  <c r="AA248" i="1"/>
  <c r="Z248" i="1"/>
  <c r="Y248" i="1"/>
  <c r="X248" i="1"/>
  <c r="V248" i="1"/>
  <c r="AB248" i="1" s="1"/>
  <c r="U248" i="1"/>
  <c r="C248" i="1"/>
  <c r="AA247" i="1"/>
  <c r="Z247" i="1"/>
  <c r="Y247" i="1"/>
  <c r="X247" i="1"/>
  <c r="V247" i="1"/>
  <c r="U247" i="1"/>
  <c r="C247" i="1"/>
  <c r="AA246" i="1"/>
  <c r="Z246" i="1"/>
  <c r="Y246" i="1"/>
  <c r="X246" i="1"/>
  <c r="V246" i="1"/>
  <c r="AB246" i="1" s="1"/>
  <c r="U246" i="1"/>
  <c r="C246" i="1"/>
  <c r="AA245" i="1"/>
  <c r="Z245" i="1"/>
  <c r="Y245" i="1"/>
  <c r="X245" i="1"/>
  <c r="V245" i="1"/>
  <c r="W245" i="1" s="1"/>
  <c r="U245" i="1"/>
  <c r="C245" i="1"/>
  <c r="AA244" i="1"/>
  <c r="Z244" i="1"/>
  <c r="Y244" i="1"/>
  <c r="X244" i="1"/>
  <c r="V244" i="1"/>
  <c r="AB244" i="1" s="1"/>
  <c r="U244" i="1"/>
  <c r="C244" i="1"/>
  <c r="AA243" i="1"/>
  <c r="Z243" i="1"/>
  <c r="Y243" i="1"/>
  <c r="X243" i="1"/>
  <c r="V243" i="1"/>
  <c r="W243" i="1" s="1"/>
  <c r="U243" i="1"/>
  <c r="C243" i="1"/>
  <c r="AA242" i="1"/>
  <c r="Z242" i="1"/>
  <c r="Y242" i="1"/>
  <c r="X242" i="1"/>
  <c r="V242" i="1"/>
  <c r="AB242" i="1" s="1"/>
  <c r="U242" i="1"/>
  <c r="C242" i="1"/>
  <c r="AA241" i="1"/>
  <c r="Z241" i="1"/>
  <c r="Y241" i="1"/>
  <c r="X241" i="1"/>
  <c r="V241" i="1"/>
  <c r="W241" i="1" s="1"/>
  <c r="U241" i="1"/>
  <c r="C241" i="1"/>
  <c r="AA240" i="1"/>
  <c r="Z240" i="1"/>
  <c r="Y240" i="1"/>
  <c r="X240" i="1"/>
  <c r="V240" i="1"/>
  <c r="AB240" i="1" s="1"/>
  <c r="U240" i="1"/>
  <c r="C240" i="1"/>
  <c r="AA239" i="1"/>
  <c r="Z239" i="1"/>
  <c r="Y239" i="1"/>
  <c r="X239" i="1"/>
  <c r="V239" i="1"/>
  <c r="U239" i="1"/>
  <c r="C239" i="1"/>
  <c r="AA238" i="1"/>
  <c r="Z238" i="1"/>
  <c r="Y238" i="1"/>
  <c r="X238" i="1"/>
  <c r="V238" i="1"/>
  <c r="AB238" i="1" s="1"/>
  <c r="U238" i="1"/>
  <c r="C238" i="1"/>
  <c r="AB237" i="1"/>
  <c r="Z237" i="1"/>
  <c r="Y237" i="1"/>
  <c r="X237" i="1"/>
  <c r="W237" i="1"/>
  <c r="U237" i="1"/>
  <c r="C237" i="1"/>
  <c r="AA236" i="1"/>
  <c r="Z236" i="1"/>
  <c r="Y236" i="1"/>
  <c r="X236" i="1"/>
  <c r="V236" i="1"/>
  <c r="W236" i="1" s="1"/>
  <c r="U236" i="1"/>
  <c r="C236" i="1"/>
  <c r="AA235" i="1"/>
  <c r="Z235" i="1"/>
  <c r="Y235" i="1"/>
  <c r="X235" i="1"/>
  <c r="V235" i="1"/>
  <c r="AB235" i="1" s="1"/>
  <c r="U235" i="1"/>
  <c r="C235" i="1"/>
  <c r="AA234" i="1"/>
  <c r="Z234" i="1"/>
  <c r="Y234" i="1"/>
  <c r="X234" i="1"/>
  <c r="V234" i="1"/>
  <c r="W234" i="1" s="1"/>
  <c r="U234" i="1"/>
  <c r="C234" i="1"/>
  <c r="AA233" i="1"/>
  <c r="Z233" i="1"/>
  <c r="Y233" i="1"/>
  <c r="X233" i="1"/>
  <c r="V233" i="1"/>
  <c r="AB233" i="1" s="1"/>
  <c r="U233" i="1"/>
  <c r="C233" i="1"/>
  <c r="AA232" i="1"/>
  <c r="Z232" i="1"/>
  <c r="Y232" i="1"/>
  <c r="X232" i="1"/>
  <c r="V232" i="1"/>
  <c r="U232" i="1"/>
  <c r="C232" i="1"/>
  <c r="AA231" i="1"/>
  <c r="Z231" i="1"/>
  <c r="Y231" i="1"/>
  <c r="X231" i="1"/>
  <c r="V231" i="1"/>
  <c r="AB231" i="1" s="1"/>
  <c r="U231" i="1"/>
  <c r="C231" i="1"/>
  <c r="AA230" i="1"/>
  <c r="Z230" i="1"/>
  <c r="Y230" i="1"/>
  <c r="X230" i="1"/>
  <c r="V230" i="1"/>
  <c r="W230" i="1" s="1"/>
  <c r="U230" i="1"/>
  <c r="C230" i="1"/>
  <c r="AA229" i="1"/>
  <c r="Z229" i="1"/>
  <c r="Y229" i="1"/>
  <c r="X229" i="1"/>
  <c r="V229" i="1"/>
  <c r="AB229" i="1" s="1"/>
  <c r="U229" i="1"/>
  <c r="C229" i="1"/>
  <c r="AA228" i="1"/>
  <c r="Z228" i="1"/>
  <c r="Y228" i="1"/>
  <c r="X228" i="1"/>
  <c r="V228" i="1"/>
  <c r="W228" i="1" s="1"/>
  <c r="U228" i="1"/>
  <c r="C228" i="1"/>
  <c r="AA227" i="1"/>
  <c r="Z227" i="1"/>
  <c r="Y227" i="1"/>
  <c r="X227" i="1"/>
  <c r="V227" i="1"/>
  <c r="AB227" i="1" s="1"/>
  <c r="U227" i="1"/>
  <c r="C227" i="1"/>
  <c r="AA226" i="1"/>
  <c r="Z226" i="1"/>
  <c r="Y226" i="1"/>
  <c r="X226" i="1"/>
  <c r="V226" i="1"/>
  <c r="W226" i="1" s="1"/>
  <c r="U226" i="1"/>
  <c r="C226" i="1"/>
  <c r="AA225" i="1"/>
  <c r="Z225" i="1"/>
  <c r="Y225" i="1"/>
  <c r="X225" i="1"/>
  <c r="V225" i="1"/>
  <c r="AB225" i="1" s="1"/>
  <c r="U225" i="1"/>
  <c r="C225" i="1"/>
  <c r="AA224" i="1"/>
  <c r="Z224" i="1"/>
  <c r="Y224" i="1"/>
  <c r="X224" i="1"/>
  <c r="V224" i="1"/>
  <c r="U224" i="1"/>
  <c r="C224" i="1"/>
  <c r="AA223" i="1"/>
  <c r="Z223" i="1"/>
  <c r="Y223" i="1"/>
  <c r="X223" i="1"/>
  <c r="V223" i="1"/>
  <c r="AB223" i="1" s="1"/>
  <c r="U223" i="1"/>
  <c r="C223" i="1"/>
  <c r="AA222" i="1"/>
  <c r="Z222" i="1"/>
  <c r="Y222" i="1"/>
  <c r="X222" i="1"/>
  <c r="V222" i="1"/>
  <c r="W222" i="1" s="1"/>
  <c r="U222" i="1"/>
  <c r="C222" i="1"/>
  <c r="AA221" i="1"/>
  <c r="Z221" i="1"/>
  <c r="Y221" i="1"/>
  <c r="X221" i="1"/>
  <c r="V221" i="1"/>
  <c r="AB221" i="1" s="1"/>
  <c r="U221" i="1"/>
  <c r="AA220" i="1"/>
  <c r="Z220" i="1"/>
  <c r="Y220" i="1"/>
  <c r="X220" i="1"/>
  <c r="V220" i="1"/>
  <c r="AB220" i="1" s="1"/>
  <c r="U220" i="1"/>
  <c r="C220" i="1"/>
  <c r="AA219" i="1"/>
  <c r="Z219" i="1"/>
  <c r="Y219" i="1"/>
  <c r="X219" i="1"/>
  <c r="V219" i="1"/>
  <c r="AB219" i="1" s="1"/>
  <c r="U219" i="1"/>
  <c r="C219" i="1"/>
  <c r="AA218" i="1"/>
  <c r="Z218" i="1"/>
  <c r="Y218" i="1"/>
  <c r="X218" i="1"/>
  <c r="V218" i="1"/>
  <c r="AB218" i="1" s="1"/>
  <c r="U218" i="1"/>
  <c r="C218" i="1"/>
  <c r="AA217" i="1"/>
  <c r="Z217" i="1"/>
  <c r="Y217" i="1"/>
  <c r="X217" i="1"/>
  <c r="V217" i="1"/>
  <c r="AB217" i="1" s="1"/>
  <c r="U217" i="1"/>
  <c r="C217" i="1"/>
  <c r="AA216" i="1"/>
  <c r="Z216" i="1"/>
  <c r="Y216" i="1"/>
  <c r="X216" i="1"/>
  <c r="V216" i="1"/>
  <c r="AB216" i="1" s="1"/>
  <c r="U216" i="1"/>
  <c r="C216" i="1"/>
  <c r="AA215" i="1"/>
  <c r="Z215" i="1"/>
  <c r="Y215" i="1"/>
  <c r="X215" i="1"/>
  <c r="V215" i="1"/>
  <c r="W215" i="1" s="1"/>
  <c r="U215" i="1"/>
  <c r="C215" i="1"/>
  <c r="AA214" i="1"/>
  <c r="Z214" i="1"/>
  <c r="Y214" i="1"/>
  <c r="X214" i="1"/>
  <c r="V214" i="1"/>
  <c r="U214" i="1"/>
  <c r="C214" i="1"/>
  <c r="AA213" i="1"/>
  <c r="Z213" i="1"/>
  <c r="Y213" i="1"/>
  <c r="X213" i="1"/>
  <c r="V213" i="1"/>
  <c r="AB213" i="1" s="1"/>
  <c r="U213" i="1"/>
  <c r="C213" i="1"/>
  <c r="AA212" i="1"/>
  <c r="Z212" i="1"/>
  <c r="Y212" i="1"/>
  <c r="X212" i="1"/>
  <c r="V212" i="1"/>
  <c r="AB212" i="1" s="1"/>
  <c r="U212" i="1"/>
  <c r="C212" i="1"/>
  <c r="AA211" i="1"/>
  <c r="Z211" i="1"/>
  <c r="Y211" i="1"/>
  <c r="X211" i="1"/>
  <c r="V211" i="1"/>
  <c r="AB211" i="1" s="1"/>
  <c r="U211" i="1"/>
  <c r="C211" i="1"/>
  <c r="AA210" i="1"/>
  <c r="Z210" i="1"/>
  <c r="Y210" i="1"/>
  <c r="X210" i="1"/>
  <c r="V210" i="1"/>
  <c r="AB210" i="1" s="1"/>
  <c r="U210" i="1"/>
  <c r="C210" i="1"/>
  <c r="AA209" i="1"/>
  <c r="Z209" i="1"/>
  <c r="Y209" i="1"/>
  <c r="X209" i="1"/>
  <c r="V209" i="1"/>
  <c r="W209" i="1" s="1"/>
  <c r="U209" i="1"/>
  <c r="C209" i="1"/>
  <c r="AA208" i="1"/>
  <c r="Z208" i="1"/>
  <c r="Y208" i="1"/>
  <c r="X208" i="1"/>
  <c r="V208" i="1"/>
  <c r="AB208" i="1" s="1"/>
  <c r="U208" i="1"/>
  <c r="C208" i="1"/>
  <c r="AA207" i="1"/>
  <c r="Z207" i="1"/>
  <c r="Y207" i="1"/>
  <c r="X207" i="1"/>
  <c r="V207" i="1"/>
  <c r="W207" i="1" s="1"/>
  <c r="U207" i="1"/>
  <c r="C207" i="1"/>
  <c r="AA206" i="1"/>
  <c r="Z206" i="1"/>
  <c r="Y206" i="1"/>
  <c r="X206" i="1"/>
  <c r="V206" i="1"/>
  <c r="U206" i="1"/>
  <c r="C206" i="1"/>
  <c r="AA205" i="1"/>
  <c r="Z205" i="1"/>
  <c r="Y205" i="1"/>
  <c r="X205" i="1"/>
  <c r="V205" i="1"/>
  <c r="AB205" i="1" s="1"/>
  <c r="U205" i="1"/>
  <c r="C205" i="1"/>
  <c r="AA204" i="1"/>
  <c r="Z204" i="1"/>
  <c r="Y204" i="1"/>
  <c r="X204" i="1"/>
  <c r="V204" i="1"/>
  <c r="AB204" i="1" s="1"/>
  <c r="U204" i="1"/>
  <c r="C204" i="1"/>
  <c r="AA203" i="1"/>
  <c r="Z203" i="1"/>
  <c r="Y203" i="1"/>
  <c r="X203" i="1"/>
  <c r="V203" i="1"/>
  <c r="AB203" i="1" s="1"/>
  <c r="U203" i="1"/>
  <c r="C203" i="1"/>
  <c r="AA202" i="1"/>
  <c r="Z202" i="1"/>
  <c r="Y202" i="1"/>
  <c r="X202" i="1"/>
  <c r="V202" i="1"/>
  <c r="AB202" i="1" s="1"/>
  <c r="U202" i="1"/>
  <c r="C202" i="1"/>
  <c r="AA201" i="1"/>
  <c r="Z201" i="1"/>
  <c r="Y201" i="1"/>
  <c r="X201" i="1"/>
  <c r="V201" i="1"/>
  <c r="AB201" i="1" s="1"/>
  <c r="U201" i="1"/>
  <c r="C201" i="1"/>
  <c r="AB200" i="1"/>
  <c r="Z200" i="1"/>
  <c r="Y200" i="1"/>
  <c r="X200" i="1"/>
  <c r="W200" i="1"/>
  <c r="U200" i="1"/>
  <c r="C200" i="1"/>
  <c r="AA199" i="1"/>
  <c r="Z199" i="1"/>
  <c r="Y199" i="1"/>
  <c r="X199" i="1"/>
  <c r="V199" i="1"/>
  <c r="AB199" i="1" s="1"/>
  <c r="U199" i="1"/>
  <c r="C199" i="1"/>
  <c r="AA198" i="1"/>
  <c r="Z198" i="1"/>
  <c r="Y198" i="1"/>
  <c r="X198" i="1"/>
  <c r="V198" i="1"/>
  <c r="AB198" i="1" s="1"/>
  <c r="U198" i="1"/>
  <c r="C198" i="1"/>
  <c r="AA197" i="1"/>
  <c r="Z197" i="1"/>
  <c r="Y197" i="1"/>
  <c r="X197" i="1"/>
  <c r="V197" i="1"/>
  <c r="AB197" i="1" s="1"/>
  <c r="U197" i="1"/>
  <c r="C197" i="1"/>
  <c r="AA196" i="1"/>
  <c r="Z196" i="1"/>
  <c r="Y196" i="1"/>
  <c r="X196" i="1"/>
  <c r="V196" i="1"/>
  <c r="W196" i="1" s="1"/>
  <c r="U196" i="1"/>
  <c r="C196" i="1"/>
  <c r="AA195" i="1"/>
  <c r="Z195" i="1"/>
  <c r="Y195" i="1"/>
  <c r="X195" i="1"/>
  <c r="V195" i="1"/>
  <c r="U195" i="1"/>
  <c r="C195" i="1"/>
  <c r="AA194" i="1"/>
  <c r="Z194" i="1"/>
  <c r="Y194" i="1"/>
  <c r="X194" i="1"/>
  <c r="V194" i="1"/>
  <c r="AB194" i="1" s="1"/>
  <c r="U194" i="1"/>
  <c r="C194" i="1"/>
  <c r="AA193" i="1"/>
  <c r="Z193" i="1"/>
  <c r="Y193" i="1"/>
  <c r="X193" i="1"/>
  <c r="V193" i="1"/>
  <c r="AB193" i="1" s="1"/>
  <c r="U193" i="1"/>
  <c r="C193" i="1"/>
  <c r="AA192" i="1"/>
  <c r="Z192" i="1"/>
  <c r="Y192" i="1"/>
  <c r="X192" i="1"/>
  <c r="V192" i="1"/>
  <c r="AB192" i="1" s="1"/>
  <c r="U192" i="1"/>
  <c r="C192" i="1"/>
  <c r="AA191" i="1"/>
  <c r="Z191" i="1"/>
  <c r="Y191" i="1"/>
  <c r="X191" i="1"/>
  <c r="V191" i="1"/>
  <c r="AB191" i="1" s="1"/>
  <c r="U191" i="1"/>
  <c r="C191" i="1"/>
  <c r="AA190" i="1"/>
  <c r="Z190" i="1"/>
  <c r="Y190" i="1"/>
  <c r="X190" i="1"/>
  <c r="V190" i="1"/>
  <c r="AB190" i="1" s="1"/>
  <c r="U190" i="1"/>
  <c r="C190" i="1"/>
  <c r="AA189" i="1"/>
  <c r="Z189" i="1"/>
  <c r="Y189" i="1"/>
  <c r="X189" i="1"/>
  <c r="V189" i="1"/>
  <c r="AB189" i="1" s="1"/>
  <c r="U189" i="1"/>
  <c r="C189" i="1"/>
  <c r="AA188" i="1"/>
  <c r="Z188" i="1"/>
  <c r="Y188" i="1"/>
  <c r="X188" i="1"/>
  <c r="V188" i="1"/>
  <c r="W188" i="1" s="1"/>
  <c r="U188" i="1"/>
  <c r="C188" i="1"/>
  <c r="AA187" i="1"/>
  <c r="Z187" i="1"/>
  <c r="Y187" i="1"/>
  <c r="X187" i="1"/>
  <c r="V187" i="1"/>
  <c r="U187" i="1"/>
  <c r="C187" i="1"/>
  <c r="AA186" i="1"/>
  <c r="Z186" i="1"/>
  <c r="Y186" i="1"/>
  <c r="X186" i="1"/>
  <c r="V186" i="1"/>
  <c r="AB186" i="1" s="1"/>
  <c r="U186" i="1"/>
  <c r="C186" i="1"/>
  <c r="AA185" i="1"/>
  <c r="Z185" i="1"/>
  <c r="Y185" i="1"/>
  <c r="X185" i="1"/>
  <c r="V185" i="1"/>
  <c r="AB185" i="1" s="1"/>
  <c r="U185" i="1"/>
  <c r="C185" i="1"/>
  <c r="AA184" i="1"/>
  <c r="Z184" i="1"/>
  <c r="Y184" i="1"/>
  <c r="X184" i="1"/>
  <c r="V184" i="1"/>
  <c r="AB184" i="1" s="1"/>
  <c r="U184" i="1"/>
  <c r="C184" i="1"/>
  <c r="AA183" i="1"/>
  <c r="Z183" i="1"/>
  <c r="Y183" i="1"/>
  <c r="X183" i="1"/>
  <c r="V183" i="1"/>
  <c r="AB183" i="1" s="1"/>
  <c r="U183" i="1"/>
  <c r="C183" i="1"/>
  <c r="AA182" i="1"/>
  <c r="Z182" i="1"/>
  <c r="Y182" i="1"/>
  <c r="X182" i="1"/>
  <c r="V182" i="1"/>
  <c r="AB182" i="1" s="1"/>
  <c r="U182" i="1"/>
  <c r="C182" i="1"/>
  <c r="AA181" i="1"/>
  <c r="Z181" i="1"/>
  <c r="Y181" i="1"/>
  <c r="X181" i="1"/>
  <c r="V181" i="1"/>
  <c r="AB181" i="1" s="1"/>
  <c r="U181" i="1"/>
  <c r="C181" i="1"/>
  <c r="AA180" i="1"/>
  <c r="Z180" i="1"/>
  <c r="Y180" i="1"/>
  <c r="X180" i="1"/>
  <c r="V180" i="1"/>
  <c r="AB180" i="1" s="1"/>
  <c r="U180" i="1"/>
  <c r="C180" i="1"/>
  <c r="AA179" i="1"/>
  <c r="Z179" i="1"/>
  <c r="Y179" i="1"/>
  <c r="X179" i="1"/>
  <c r="V179" i="1"/>
  <c r="AB179" i="1" s="1"/>
  <c r="U179" i="1"/>
  <c r="C179" i="1"/>
  <c r="AA178" i="1"/>
  <c r="Z178" i="1"/>
  <c r="Y178" i="1"/>
  <c r="X178" i="1"/>
  <c r="V178" i="1"/>
  <c r="AB178" i="1" s="1"/>
  <c r="U178" i="1"/>
  <c r="C178" i="1"/>
  <c r="AA177" i="1"/>
  <c r="Z177" i="1"/>
  <c r="Y177" i="1"/>
  <c r="X177" i="1"/>
  <c r="V177" i="1"/>
  <c r="AB177" i="1" s="1"/>
  <c r="U177" i="1"/>
  <c r="C177" i="1"/>
  <c r="AA176" i="1"/>
  <c r="Z176" i="1"/>
  <c r="Y176" i="1"/>
  <c r="X176" i="1"/>
  <c r="V176" i="1"/>
  <c r="AB176" i="1" s="1"/>
  <c r="U176" i="1"/>
  <c r="C176" i="1"/>
  <c r="AA175" i="1"/>
  <c r="Z175" i="1"/>
  <c r="Y175" i="1"/>
  <c r="X175" i="1"/>
  <c r="V175" i="1"/>
  <c r="AB175" i="1" s="1"/>
  <c r="U175" i="1"/>
  <c r="C175" i="1"/>
  <c r="AA174" i="1"/>
  <c r="Z174" i="1"/>
  <c r="Y174" i="1"/>
  <c r="X174" i="1"/>
  <c r="V174" i="1"/>
  <c r="AB174" i="1" s="1"/>
  <c r="U174" i="1"/>
  <c r="C174" i="1"/>
  <c r="AA173" i="1"/>
  <c r="Z173" i="1"/>
  <c r="Y173" i="1"/>
  <c r="X173" i="1"/>
  <c r="V173" i="1"/>
  <c r="AB173" i="1" s="1"/>
  <c r="U173" i="1"/>
  <c r="C173" i="1"/>
  <c r="AA172" i="1"/>
  <c r="Z172" i="1"/>
  <c r="Y172" i="1"/>
  <c r="X172" i="1"/>
  <c r="V172" i="1"/>
  <c r="AB172" i="1" s="1"/>
  <c r="U172" i="1"/>
  <c r="C172" i="1"/>
  <c r="AA171" i="1"/>
  <c r="Z171" i="1"/>
  <c r="Y171" i="1"/>
  <c r="X171" i="1"/>
  <c r="V171" i="1"/>
  <c r="AB171" i="1" s="1"/>
  <c r="U171" i="1"/>
  <c r="C171" i="1"/>
  <c r="AA170" i="1"/>
  <c r="Z170" i="1"/>
  <c r="Y170" i="1"/>
  <c r="X170" i="1"/>
  <c r="V170" i="1"/>
  <c r="W170" i="1" s="1"/>
  <c r="U170" i="1"/>
  <c r="C170" i="1"/>
  <c r="AA169" i="1"/>
  <c r="Z169" i="1"/>
  <c r="Y169" i="1"/>
  <c r="X169" i="1"/>
  <c r="V169" i="1"/>
  <c r="AB169" i="1" s="1"/>
  <c r="U169" i="1"/>
  <c r="C169" i="1"/>
  <c r="AA168" i="1"/>
  <c r="Z168" i="1"/>
  <c r="Y168" i="1"/>
  <c r="X168" i="1"/>
  <c r="V168" i="1"/>
  <c r="AB168" i="1" s="1"/>
  <c r="U168" i="1"/>
  <c r="C168" i="1"/>
  <c r="AA167" i="1"/>
  <c r="Z167" i="1"/>
  <c r="Y167" i="1"/>
  <c r="X167" i="1"/>
  <c r="V167" i="1"/>
  <c r="AB167" i="1" s="1"/>
  <c r="U167" i="1"/>
  <c r="C167" i="1"/>
  <c r="AA166" i="1"/>
  <c r="Z166" i="1"/>
  <c r="Y166" i="1"/>
  <c r="X166" i="1"/>
  <c r="V166" i="1"/>
  <c r="AB166" i="1" s="1"/>
  <c r="U166" i="1"/>
  <c r="C166" i="1"/>
  <c r="AA165" i="1"/>
  <c r="Z165" i="1"/>
  <c r="Y165" i="1"/>
  <c r="X165" i="1"/>
  <c r="V165" i="1"/>
  <c r="AB165" i="1" s="1"/>
  <c r="U165" i="1"/>
  <c r="C165" i="1"/>
  <c r="AA164" i="1"/>
  <c r="Z164" i="1"/>
  <c r="Y164" i="1"/>
  <c r="X164" i="1"/>
  <c r="V164" i="1"/>
  <c r="AB164" i="1" s="1"/>
  <c r="U164" i="1"/>
  <c r="C164" i="1"/>
  <c r="AA163" i="1"/>
  <c r="Z163" i="1"/>
  <c r="Y163" i="1"/>
  <c r="X163" i="1"/>
  <c r="V163" i="1"/>
  <c r="AB163" i="1" s="1"/>
  <c r="U163" i="1"/>
  <c r="C163" i="1"/>
  <c r="AA162" i="1"/>
  <c r="Z162" i="1"/>
  <c r="Y162" i="1"/>
  <c r="X162" i="1"/>
  <c r="V162" i="1"/>
  <c r="AB162" i="1" s="1"/>
  <c r="U162" i="1"/>
  <c r="C162" i="1"/>
  <c r="AA161" i="1"/>
  <c r="Z161" i="1"/>
  <c r="Y161" i="1"/>
  <c r="X161" i="1"/>
  <c r="V161" i="1"/>
  <c r="AB161" i="1" s="1"/>
  <c r="U161" i="1"/>
  <c r="C161" i="1"/>
  <c r="AA160" i="1"/>
  <c r="Z160" i="1"/>
  <c r="Y160" i="1"/>
  <c r="X160" i="1"/>
  <c r="V160" i="1"/>
  <c r="AB160" i="1" s="1"/>
  <c r="U160" i="1"/>
  <c r="C160" i="1"/>
  <c r="AA159" i="1"/>
  <c r="Z159" i="1"/>
  <c r="Y159" i="1"/>
  <c r="X159" i="1"/>
  <c r="V159" i="1"/>
  <c r="AB159" i="1" s="1"/>
  <c r="U159" i="1"/>
  <c r="C159" i="1"/>
  <c r="AA158" i="1"/>
  <c r="Z158" i="1"/>
  <c r="Y158" i="1"/>
  <c r="X158" i="1"/>
  <c r="V158" i="1"/>
  <c r="AB158" i="1" s="1"/>
  <c r="U158" i="1"/>
  <c r="C158" i="1"/>
  <c r="AA157" i="1"/>
  <c r="Z157" i="1"/>
  <c r="Y157" i="1"/>
  <c r="X157" i="1"/>
  <c r="V157" i="1"/>
  <c r="AB157" i="1" s="1"/>
  <c r="U157" i="1"/>
  <c r="C157" i="1"/>
  <c r="AA156" i="1"/>
  <c r="Z156" i="1"/>
  <c r="Y156" i="1"/>
  <c r="X156" i="1"/>
  <c r="V156" i="1"/>
  <c r="AB156" i="1" s="1"/>
  <c r="U156" i="1"/>
  <c r="C156" i="1"/>
  <c r="AA155" i="1"/>
  <c r="Z155" i="1"/>
  <c r="Y155" i="1"/>
  <c r="X155" i="1"/>
  <c r="V155" i="1"/>
  <c r="AB155" i="1" s="1"/>
  <c r="U155" i="1"/>
  <c r="C155" i="1"/>
  <c r="AA154" i="1"/>
  <c r="Z154" i="1"/>
  <c r="Y154" i="1"/>
  <c r="X154" i="1"/>
  <c r="V154" i="1"/>
  <c r="AB154" i="1" s="1"/>
  <c r="U154" i="1"/>
  <c r="C154" i="1"/>
  <c r="AA153" i="1"/>
  <c r="Z153" i="1"/>
  <c r="Y153" i="1"/>
  <c r="X153" i="1"/>
  <c r="V153" i="1"/>
  <c r="AB153" i="1" s="1"/>
  <c r="U153" i="1"/>
  <c r="C153" i="1"/>
  <c r="AA152" i="1"/>
  <c r="Z152" i="1"/>
  <c r="Y152" i="1"/>
  <c r="X152" i="1"/>
  <c r="V152" i="1"/>
  <c r="AB152" i="1" s="1"/>
  <c r="U152" i="1"/>
  <c r="C152" i="1"/>
  <c r="AA151" i="1"/>
  <c r="Z151" i="1"/>
  <c r="Y151" i="1"/>
  <c r="X151" i="1"/>
  <c r="V151" i="1"/>
  <c r="AB151" i="1" s="1"/>
  <c r="U151" i="1"/>
  <c r="C151" i="1"/>
  <c r="AA150" i="1"/>
  <c r="Z150" i="1"/>
  <c r="Y150" i="1"/>
  <c r="X150" i="1"/>
  <c r="V150" i="1"/>
  <c r="AB150" i="1" s="1"/>
  <c r="U150" i="1"/>
  <c r="C150" i="1"/>
  <c r="AA149" i="1"/>
  <c r="Z149" i="1"/>
  <c r="Y149" i="1"/>
  <c r="X149" i="1"/>
  <c r="V149" i="1"/>
  <c r="AB149" i="1" s="1"/>
  <c r="U149" i="1"/>
  <c r="C149" i="1"/>
  <c r="AA148" i="1"/>
  <c r="Z148" i="1"/>
  <c r="Y148" i="1"/>
  <c r="X148" i="1"/>
  <c r="V148" i="1"/>
  <c r="AB148" i="1" s="1"/>
  <c r="U148" i="1"/>
  <c r="C148" i="1"/>
  <c r="AA147" i="1"/>
  <c r="Z147" i="1"/>
  <c r="Y147" i="1"/>
  <c r="X147" i="1"/>
  <c r="V147" i="1"/>
  <c r="AB147" i="1" s="1"/>
  <c r="U147" i="1"/>
  <c r="C147" i="1"/>
  <c r="AA146" i="1"/>
  <c r="Z146" i="1"/>
  <c r="Y146" i="1"/>
  <c r="X146" i="1"/>
  <c r="V146" i="1"/>
  <c r="AB146" i="1" s="1"/>
  <c r="U146" i="1"/>
  <c r="C146" i="1"/>
  <c r="AA145" i="1"/>
  <c r="Z145" i="1"/>
  <c r="Y145" i="1"/>
  <c r="X145" i="1"/>
  <c r="V145" i="1"/>
  <c r="AB145" i="1" s="1"/>
  <c r="U145" i="1"/>
  <c r="C145" i="1"/>
  <c r="AA144" i="1"/>
  <c r="Z144" i="1"/>
  <c r="Y144" i="1"/>
  <c r="X144" i="1"/>
  <c r="V144" i="1"/>
  <c r="AB144" i="1" s="1"/>
  <c r="U144" i="1"/>
  <c r="C144" i="1"/>
  <c r="AA143" i="1"/>
  <c r="Z143" i="1"/>
  <c r="Y143" i="1"/>
  <c r="X143" i="1"/>
  <c r="V143" i="1"/>
  <c r="AB143" i="1" s="1"/>
  <c r="U143" i="1"/>
  <c r="C143" i="1"/>
  <c r="AA142" i="1"/>
  <c r="Z142" i="1"/>
  <c r="Y142" i="1"/>
  <c r="X142" i="1"/>
  <c r="V142" i="1"/>
  <c r="AB142" i="1" s="1"/>
  <c r="U142" i="1"/>
  <c r="C142" i="1"/>
  <c r="AA141" i="1"/>
  <c r="Z141" i="1"/>
  <c r="Y141" i="1"/>
  <c r="X141" i="1"/>
  <c r="V141" i="1"/>
  <c r="AB141" i="1" s="1"/>
  <c r="U141" i="1"/>
  <c r="C141" i="1"/>
  <c r="AA140" i="1"/>
  <c r="Z140" i="1"/>
  <c r="Y140" i="1"/>
  <c r="X140" i="1"/>
  <c r="V140" i="1"/>
  <c r="AB140" i="1" s="1"/>
  <c r="U140" i="1"/>
  <c r="C140" i="1"/>
  <c r="AA139" i="1"/>
  <c r="Z139" i="1"/>
  <c r="Y139" i="1"/>
  <c r="X139" i="1"/>
  <c r="V139" i="1"/>
  <c r="AB139" i="1" s="1"/>
  <c r="U139" i="1"/>
  <c r="C139" i="1"/>
  <c r="AA138" i="1"/>
  <c r="Z138" i="1"/>
  <c r="Y138" i="1"/>
  <c r="X138" i="1"/>
  <c r="V138" i="1"/>
  <c r="AB138" i="1" s="1"/>
  <c r="U138" i="1"/>
  <c r="C138" i="1"/>
  <c r="AA137" i="1"/>
  <c r="Z137" i="1"/>
  <c r="Y137" i="1"/>
  <c r="X137" i="1"/>
  <c r="V137" i="1"/>
  <c r="AB137" i="1" s="1"/>
  <c r="U137" i="1"/>
  <c r="C137" i="1"/>
  <c r="AA136" i="1"/>
  <c r="Z136" i="1"/>
  <c r="Y136" i="1"/>
  <c r="X136" i="1"/>
  <c r="V136" i="1"/>
  <c r="AB136" i="1" s="1"/>
  <c r="U136" i="1"/>
  <c r="C136" i="1"/>
  <c r="AA135" i="1"/>
  <c r="Z135" i="1"/>
  <c r="Y135" i="1"/>
  <c r="X135" i="1"/>
  <c r="V135" i="1"/>
  <c r="AB135" i="1" s="1"/>
  <c r="U135" i="1"/>
  <c r="C135" i="1"/>
  <c r="AA134" i="1"/>
  <c r="Z134" i="1"/>
  <c r="Y134" i="1"/>
  <c r="X134" i="1"/>
  <c r="V134" i="1"/>
  <c r="AB134" i="1" s="1"/>
  <c r="U134" i="1"/>
  <c r="C134" i="1"/>
  <c r="AA133" i="1"/>
  <c r="Z133" i="1"/>
  <c r="Y133" i="1"/>
  <c r="X133" i="1"/>
  <c r="V133" i="1"/>
  <c r="AB133" i="1" s="1"/>
  <c r="U133" i="1"/>
  <c r="C133" i="1"/>
  <c r="AA132" i="1"/>
  <c r="Z132" i="1"/>
  <c r="Y132" i="1"/>
  <c r="X132" i="1"/>
  <c r="V132" i="1"/>
  <c r="AB132" i="1" s="1"/>
  <c r="U132" i="1"/>
  <c r="C132" i="1"/>
  <c r="AA131" i="1"/>
  <c r="Z131" i="1"/>
  <c r="Y131" i="1"/>
  <c r="X131" i="1"/>
  <c r="V131" i="1"/>
  <c r="AB131" i="1" s="1"/>
  <c r="U131" i="1"/>
  <c r="C131" i="1"/>
  <c r="AA130" i="1"/>
  <c r="Z130" i="1"/>
  <c r="Y130" i="1"/>
  <c r="X130" i="1"/>
  <c r="V130" i="1"/>
  <c r="AB130" i="1" s="1"/>
  <c r="U130" i="1"/>
  <c r="C130" i="1"/>
  <c r="AA129" i="1"/>
  <c r="Z129" i="1"/>
  <c r="Y129" i="1"/>
  <c r="X129" i="1"/>
  <c r="V129" i="1"/>
  <c r="AB129" i="1" s="1"/>
  <c r="U129" i="1"/>
  <c r="C129" i="1"/>
  <c r="AA128" i="1"/>
  <c r="Z128" i="1"/>
  <c r="Y128" i="1"/>
  <c r="X128" i="1"/>
  <c r="V128" i="1"/>
  <c r="AB128" i="1" s="1"/>
  <c r="U128" i="1"/>
  <c r="C128" i="1"/>
  <c r="AA127" i="1"/>
  <c r="Z127" i="1"/>
  <c r="Y127" i="1"/>
  <c r="X127" i="1"/>
  <c r="V127" i="1"/>
  <c r="AB127" i="1" s="1"/>
  <c r="U127" i="1"/>
  <c r="C127" i="1"/>
  <c r="AA126" i="1"/>
  <c r="Z126" i="1"/>
  <c r="Y126" i="1"/>
  <c r="X126" i="1"/>
  <c r="V126" i="1"/>
  <c r="AB126" i="1" s="1"/>
  <c r="U126" i="1"/>
  <c r="C126" i="1"/>
  <c r="AA125" i="1"/>
  <c r="Z125" i="1"/>
  <c r="Y125" i="1"/>
  <c r="X125" i="1"/>
  <c r="V125" i="1"/>
  <c r="AB125" i="1" s="1"/>
  <c r="U125" i="1"/>
  <c r="C125" i="1"/>
  <c r="AA124" i="1"/>
  <c r="Z124" i="1"/>
  <c r="Y124" i="1"/>
  <c r="X124" i="1"/>
  <c r="V124" i="1"/>
  <c r="AB124" i="1" s="1"/>
  <c r="U124" i="1"/>
  <c r="C124" i="1"/>
  <c r="AA123" i="1"/>
  <c r="Z123" i="1"/>
  <c r="Y123" i="1"/>
  <c r="X123" i="1"/>
  <c r="V123" i="1"/>
  <c r="AB123" i="1" s="1"/>
  <c r="U123" i="1"/>
  <c r="C123" i="1"/>
  <c r="AA122" i="1"/>
  <c r="Z122" i="1"/>
  <c r="Y122" i="1"/>
  <c r="X122" i="1"/>
  <c r="V122" i="1"/>
  <c r="AB122" i="1" s="1"/>
  <c r="U122" i="1"/>
  <c r="C122" i="1"/>
  <c r="AA121" i="1"/>
  <c r="Z121" i="1"/>
  <c r="Y121" i="1"/>
  <c r="X121" i="1"/>
  <c r="V121" i="1"/>
  <c r="AB121" i="1" s="1"/>
  <c r="U121" i="1"/>
  <c r="C121" i="1"/>
  <c r="AA120" i="1"/>
  <c r="Z120" i="1"/>
  <c r="Y120" i="1"/>
  <c r="X120" i="1"/>
  <c r="V120" i="1"/>
  <c r="AB120" i="1" s="1"/>
  <c r="U120" i="1"/>
  <c r="C120" i="1"/>
  <c r="AA119" i="1"/>
  <c r="Z119" i="1"/>
  <c r="Y119" i="1"/>
  <c r="X119" i="1"/>
  <c r="V119" i="1"/>
  <c r="AB119" i="1" s="1"/>
  <c r="U119" i="1"/>
  <c r="C119" i="1"/>
  <c r="AA118" i="1"/>
  <c r="Z118" i="1"/>
  <c r="Y118" i="1"/>
  <c r="X118" i="1"/>
  <c r="V118" i="1"/>
  <c r="AB118" i="1" s="1"/>
  <c r="U118" i="1"/>
  <c r="C118" i="1"/>
  <c r="AA117" i="1"/>
  <c r="Z117" i="1"/>
  <c r="Y117" i="1"/>
  <c r="X117" i="1"/>
  <c r="V117" i="1"/>
  <c r="AB117" i="1" s="1"/>
  <c r="U117" i="1"/>
  <c r="C117" i="1"/>
  <c r="AA116" i="1"/>
  <c r="Z116" i="1"/>
  <c r="Y116" i="1"/>
  <c r="X116" i="1"/>
  <c r="V116" i="1"/>
  <c r="AB116" i="1" s="1"/>
  <c r="U116" i="1"/>
  <c r="C116" i="1"/>
  <c r="AA115" i="1"/>
  <c r="Z115" i="1"/>
  <c r="Y115" i="1"/>
  <c r="X115" i="1"/>
  <c r="V115" i="1"/>
  <c r="AB115" i="1" s="1"/>
  <c r="U115" i="1"/>
  <c r="C115" i="1"/>
  <c r="AA114" i="1"/>
  <c r="Z114" i="1"/>
  <c r="Y114" i="1"/>
  <c r="X114" i="1"/>
  <c r="V114" i="1"/>
  <c r="AB114" i="1" s="1"/>
  <c r="U114" i="1"/>
  <c r="C114" i="1"/>
  <c r="AA113" i="1"/>
  <c r="Z113" i="1"/>
  <c r="Y113" i="1"/>
  <c r="X113" i="1"/>
  <c r="V113" i="1"/>
  <c r="AB113" i="1" s="1"/>
  <c r="U113" i="1"/>
  <c r="C113" i="1"/>
  <c r="AA112" i="1"/>
  <c r="Z112" i="1"/>
  <c r="Y112" i="1"/>
  <c r="X112" i="1"/>
  <c r="V112" i="1"/>
  <c r="AB112" i="1" s="1"/>
  <c r="U112" i="1"/>
  <c r="C112" i="1"/>
  <c r="AA111" i="1"/>
  <c r="Z111" i="1"/>
  <c r="Y111" i="1"/>
  <c r="X111" i="1"/>
  <c r="V111" i="1"/>
  <c r="W111" i="1" s="1"/>
  <c r="U111" i="1"/>
  <c r="C111" i="1"/>
  <c r="AA110" i="1"/>
  <c r="Z110" i="1"/>
  <c r="Y110" i="1"/>
  <c r="X110" i="1"/>
  <c r="V110" i="1"/>
  <c r="AB110" i="1" s="1"/>
  <c r="U110" i="1"/>
  <c r="C110" i="1"/>
  <c r="AA109" i="1"/>
  <c r="Z109" i="1"/>
  <c r="Y109" i="1"/>
  <c r="X109" i="1"/>
  <c r="V109" i="1"/>
  <c r="W109" i="1" s="1"/>
  <c r="U109" i="1"/>
  <c r="C109" i="1"/>
  <c r="AA108" i="1"/>
  <c r="Z108" i="1"/>
  <c r="Y108" i="1"/>
  <c r="X108" i="1"/>
  <c r="V108" i="1"/>
  <c r="AB108" i="1" s="1"/>
  <c r="U108" i="1"/>
  <c r="C108" i="1"/>
  <c r="AA107" i="1"/>
  <c r="Z107" i="1"/>
  <c r="Y107" i="1"/>
  <c r="X107" i="1"/>
  <c r="V107" i="1"/>
  <c r="W107" i="1" s="1"/>
  <c r="U107" i="1"/>
  <c r="C107" i="1"/>
  <c r="AA106" i="1"/>
  <c r="Z106" i="1"/>
  <c r="Y106" i="1"/>
  <c r="X106" i="1"/>
  <c r="V106" i="1"/>
  <c r="AB106" i="1" s="1"/>
  <c r="U106" i="1"/>
  <c r="C106" i="1"/>
  <c r="AA105" i="1"/>
  <c r="Z105" i="1"/>
  <c r="Y105" i="1"/>
  <c r="X105" i="1"/>
  <c r="V105" i="1"/>
  <c r="W105" i="1" s="1"/>
  <c r="U105" i="1"/>
  <c r="C105" i="1"/>
  <c r="AA104" i="1"/>
  <c r="Z104" i="1"/>
  <c r="Y104" i="1"/>
  <c r="X104" i="1"/>
  <c r="V104" i="1"/>
  <c r="AB104" i="1" s="1"/>
  <c r="U104" i="1"/>
  <c r="C104" i="1"/>
  <c r="AA103" i="1"/>
  <c r="Z103" i="1"/>
  <c r="Y103" i="1"/>
  <c r="X103" i="1"/>
  <c r="V103" i="1"/>
  <c r="W103" i="1" s="1"/>
  <c r="U103" i="1"/>
  <c r="C103" i="1"/>
  <c r="AA102" i="1"/>
  <c r="Z102" i="1"/>
  <c r="Y102" i="1"/>
  <c r="X102" i="1"/>
  <c r="V102" i="1"/>
  <c r="AB102" i="1" s="1"/>
  <c r="U102" i="1"/>
  <c r="C102" i="1"/>
  <c r="AA101" i="1"/>
  <c r="Z101" i="1"/>
  <c r="Y101" i="1"/>
  <c r="X101" i="1"/>
  <c r="V101" i="1"/>
  <c r="W101" i="1" s="1"/>
  <c r="U101" i="1"/>
  <c r="C101" i="1"/>
  <c r="AA100" i="1"/>
  <c r="Z100" i="1"/>
  <c r="Y100" i="1"/>
  <c r="X100" i="1"/>
  <c r="V100" i="1"/>
  <c r="AB100" i="1" s="1"/>
  <c r="U100" i="1"/>
  <c r="C100" i="1"/>
  <c r="AA99" i="1"/>
  <c r="Z99" i="1"/>
  <c r="Y99" i="1"/>
  <c r="X99" i="1"/>
  <c r="V99" i="1"/>
  <c r="W99" i="1" s="1"/>
  <c r="U99" i="1"/>
  <c r="C99" i="1"/>
  <c r="AA98" i="1"/>
  <c r="Z98" i="1"/>
  <c r="Y98" i="1"/>
  <c r="X98" i="1"/>
  <c r="V98" i="1"/>
  <c r="AB98" i="1" s="1"/>
  <c r="U98" i="1"/>
  <c r="C98" i="1"/>
  <c r="AA97" i="1"/>
  <c r="Z97" i="1"/>
  <c r="Y97" i="1"/>
  <c r="X97" i="1"/>
  <c r="V97" i="1"/>
  <c r="W97" i="1" s="1"/>
  <c r="U97" i="1"/>
  <c r="C97" i="1"/>
  <c r="AA96" i="1"/>
  <c r="Z96" i="1"/>
  <c r="Y96" i="1"/>
  <c r="X96" i="1"/>
  <c r="V96" i="1"/>
  <c r="AB96" i="1" s="1"/>
  <c r="U96" i="1"/>
  <c r="C96" i="1"/>
  <c r="AA95" i="1"/>
  <c r="Z95" i="1"/>
  <c r="Y95" i="1"/>
  <c r="X95" i="1"/>
  <c r="V95" i="1"/>
  <c r="W95" i="1" s="1"/>
  <c r="U95" i="1"/>
  <c r="C95" i="1"/>
  <c r="AA94" i="1"/>
  <c r="Z94" i="1"/>
  <c r="Y94" i="1"/>
  <c r="X94" i="1"/>
  <c r="V94" i="1"/>
  <c r="AB94" i="1" s="1"/>
  <c r="U94" i="1"/>
  <c r="C94" i="1"/>
  <c r="AA93" i="1"/>
  <c r="Z93" i="1"/>
  <c r="Y93" i="1"/>
  <c r="X93" i="1"/>
  <c r="V93" i="1"/>
  <c r="W93" i="1" s="1"/>
  <c r="U93" i="1"/>
  <c r="C93" i="1"/>
  <c r="AA92" i="1"/>
  <c r="Z92" i="1"/>
  <c r="Y92" i="1"/>
  <c r="X92" i="1"/>
  <c r="V92" i="1"/>
  <c r="AB92" i="1" s="1"/>
  <c r="U92" i="1"/>
  <c r="C92" i="1"/>
  <c r="AA91" i="1"/>
  <c r="Z91" i="1"/>
  <c r="Y91" i="1"/>
  <c r="X91" i="1"/>
  <c r="V91" i="1"/>
  <c r="W91" i="1" s="1"/>
  <c r="U91" i="1"/>
  <c r="C91" i="1"/>
  <c r="AA90" i="1"/>
  <c r="Z90" i="1"/>
  <c r="Y90" i="1"/>
  <c r="X90" i="1"/>
  <c r="V90" i="1"/>
  <c r="AB90" i="1" s="1"/>
  <c r="U90" i="1"/>
  <c r="C90" i="1"/>
  <c r="AA89" i="1"/>
  <c r="Z89" i="1"/>
  <c r="Y89" i="1"/>
  <c r="X89" i="1"/>
  <c r="V89" i="1"/>
  <c r="W89" i="1" s="1"/>
  <c r="U89" i="1"/>
  <c r="C89" i="1"/>
  <c r="AA88" i="1"/>
  <c r="Z88" i="1"/>
  <c r="Y88" i="1"/>
  <c r="X88" i="1"/>
  <c r="V88" i="1"/>
  <c r="AB88" i="1" s="1"/>
  <c r="U88" i="1"/>
  <c r="C88" i="1"/>
  <c r="AA87" i="1"/>
  <c r="Z87" i="1"/>
  <c r="Y87" i="1"/>
  <c r="X87" i="1"/>
  <c r="V87" i="1"/>
  <c r="W87" i="1" s="1"/>
  <c r="U87" i="1"/>
  <c r="C87" i="1"/>
  <c r="AA86" i="1"/>
  <c r="Z86" i="1"/>
  <c r="Y86" i="1"/>
  <c r="X86" i="1"/>
  <c r="V86" i="1"/>
  <c r="AB86" i="1" s="1"/>
  <c r="U86" i="1"/>
  <c r="C86" i="1"/>
  <c r="AA85" i="1"/>
  <c r="Z85" i="1"/>
  <c r="Y85" i="1"/>
  <c r="X85" i="1"/>
  <c r="V85" i="1"/>
  <c r="W85" i="1" s="1"/>
  <c r="U85" i="1"/>
  <c r="C85" i="1"/>
  <c r="AA84" i="1"/>
  <c r="Z84" i="1"/>
  <c r="Y84" i="1"/>
  <c r="X84" i="1"/>
  <c r="V84" i="1"/>
  <c r="AB84" i="1" s="1"/>
  <c r="U84" i="1"/>
  <c r="C84" i="1"/>
  <c r="AA83" i="1"/>
  <c r="Z83" i="1"/>
  <c r="Y83" i="1"/>
  <c r="X83" i="1"/>
  <c r="V83" i="1"/>
  <c r="W83" i="1" s="1"/>
  <c r="U83" i="1"/>
  <c r="C83" i="1"/>
  <c r="AA82" i="1"/>
  <c r="Z82" i="1"/>
  <c r="Y82" i="1"/>
  <c r="X82" i="1"/>
  <c r="V82" i="1"/>
  <c r="AB82" i="1" s="1"/>
  <c r="U82" i="1"/>
  <c r="C82" i="1"/>
  <c r="AA81" i="1"/>
  <c r="Z81" i="1"/>
  <c r="Y81" i="1"/>
  <c r="X81" i="1"/>
  <c r="V81" i="1"/>
  <c r="W81" i="1" s="1"/>
  <c r="U81" i="1"/>
  <c r="C81" i="1"/>
  <c r="AA80" i="1"/>
  <c r="Z80" i="1"/>
  <c r="Y80" i="1"/>
  <c r="X80" i="1"/>
  <c r="V80" i="1"/>
  <c r="AB80" i="1" s="1"/>
  <c r="U80" i="1"/>
  <c r="C80" i="1"/>
  <c r="AA79" i="1"/>
  <c r="Z79" i="1"/>
  <c r="Y79" i="1"/>
  <c r="X79" i="1"/>
  <c r="V79" i="1"/>
  <c r="W79" i="1" s="1"/>
  <c r="U79" i="1"/>
  <c r="C79" i="1"/>
  <c r="AA78" i="1"/>
  <c r="Z78" i="1"/>
  <c r="Y78" i="1"/>
  <c r="X78" i="1"/>
  <c r="V78" i="1"/>
  <c r="AB78" i="1" s="1"/>
  <c r="U78" i="1"/>
  <c r="C78" i="1"/>
  <c r="AA77" i="1"/>
  <c r="Z77" i="1"/>
  <c r="Y77" i="1"/>
  <c r="X77" i="1"/>
  <c r="V77" i="1"/>
  <c r="W77" i="1" s="1"/>
  <c r="U77" i="1"/>
  <c r="C77" i="1"/>
  <c r="AA76" i="1"/>
  <c r="Z76" i="1"/>
  <c r="Y76" i="1"/>
  <c r="X76" i="1"/>
  <c r="V76" i="1"/>
  <c r="AB76" i="1" s="1"/>
  <c r="U76" i="1"/>
  <c r="C76" i="1"/>
  <c r="AA75" i="1"/>
  <c r="Z75" i="1"/>
  <c r="Y75" i="1"/>
  <c r="X75" i="1"/>
  <c r="V75" i="1"/>
  <c r="W75" i="1" s="1"/>
  <c r="U75" i="1"/>
  <c r="C75" i="1"/>
  <c r="AA74" i="1"/>
  <c r="Z74" i="1"/>
  <c r="Y74" i="1"/>
  <c r="X74" i="1"/>
  <c r="V74" i="1"/>
  <c r="AB74" i="1" s="1"/>
  <c r="U74" i="1"/>
  <c r="C74" i="1"/>
  <c r="AA73" i="1"/>
  <c r="Z73" i="1"/>
  <c r="Y73" i="1"/>
  <c r="X73" i="1"/>
  <c r="V73" i="1"/>
  <c r="W73" i="1" s="1"/>
  <c r="U73" i="1"/>
  <c r="C73" i="1"/>
  <c r="AA72" i="1"/>
  <c r="Z72" i="1"/>
  <c r="Y72" i="1"/>
  <c r="X72" i="1"/>
  <c r="V72" i="1"/>
  <c r="AB72" i="1" s="1"/>
  <c r="U72" i="1"/>
  <c r="C72" i="1"/>
  <c r="AA71" i="1"/>
  <c r="Z71" i="1"/>
  <c r="Y71" i="1"/>
  <c r="X71" i="1"/>
  <c r="V71" i="1"/>
  <c r="W71" i="1" s="1"/>
  <c r="U71" i="1"/>
  <c r="C71" i="1"/>
  <c r="AA70" i="1"/>
  <c r="Z70" i="1"/>
  <c r="Y70" i="1"/>
  <c r="X70" i="1"/>
  <c r="V70" i="1"/>
  <c r="AB70" i="1" s="1"/>
  <c r="U70" i="1"/>
  <c r="C70" i="1"/>
  <c r="AA69" i="1"/>
  <c r="Z69" i="1"/>
  <c r="Y69" i="1"/>
  <c r="X69" i="1"/>
  <c r="V69" i="1"/>
  <c r="W69" i="1" s="1"/>
  <c r="U69" i="1"/>
  <c r="C69" i="1"/>
  <c r="AA68" i="1"/>
  <c r="Z68" i="1"/>
  <c r="Y68" i="1"/>
  <c r="X68" i="1"/>
  <c r="V68" i="1"/>
  <c r="AB68" i="1" s="1"/>
  <c r="U68" i="1"/>
  <c r="C68" i="1"/>
  <c r="AA67" i="1"/>
  <c r="Z67" i="1"/>
  <c r="Y67" i="1"/>
  <c r="X67" i="1"/>
  <c r="V67" i="1"/>
  <c r="W67" i="1" s="1"/>
  <c r="U67" i="1"/>
  <c r="C67" i="1"/>
  <c r="AA66" i="1"/>
  <c r="Z66" i="1"/>
  <c r="Y66" i="1"/>
  <c r="X66" i="1"/>
  <c r="V66" i="1"/>
  <c r="AB66" i="1" s="1"/>
  <c r="U66" i="1"/>
  <c r="C66" i="1"/>
  <c r="AA65" i="1"/>
  <c r="Z65" i="1"/>
  <c r="Y65" i="1"/>
  <c r="X65" i="1"/>
  <c r="V65" i="1"/>
  <c r="W65" i="1" s="1"/>
  <c r="U65" i="1"/>
  <c r="C65" i="1"/>
  <c r="AA64" i="1"/>
  <c r="Z64" i="1"/>
  <c r="Y64" i="1"/>
  <c r="X64" i="1"/>
  <c r="V64" i="1"/>
  <c r="AB64" i="1" s="1"/>
  <c r="U64" i="1"/>
  <c r="C64" i="1"/>
  <c r="AA63" i="1"/>
  <c r="Z63" i="1"/>
  <c r="Y63" i="1"/>
  <c r="X63" i="1"/>
  <c r="V63" i="1"/>
  <c r="W63" i="1" s="1"/>
  <c r="U63" i="1"/>
  <c r="C63" i="1"/>
  <c r="AA62" i="1"/>
  <c r="Z62" i="1"/>
  <c r="Y62" i="1"/>
  <c r="X62" i="1"/>
  <c r="V62" i="1"/>
  <c r="AB62" i="1" s="1"/>
  <c r="U62" i="1"/>
  <c r="C62" i="1"/>
  <c r="AA61" i="1"/>
  <c r="Z61" i="1"/>
  <c r="Y61" i="1"/>
  <c r="X61" i="1"/>
  <c r="V61" i="1"/>
  <c r="W61" i="1" s="1"/>
  <c r="U61" i="1"/>
  <c r="C61" i="1"/>
  <c r="AA60" i="1"/>
  <c r="Z60" i="1"/>
  <c r="Y60" i="1"/>
  <c r="X60" i="1"/>
  <c r="V60" i="1"/>
  <c r="AB60" i="1" s="1"/>
  <c r="U60" i="1"/>
  <c r="C60" i="1"/>
  <c r="AA59" i="1"/>
  <c r="Z59" i="1"/>
  <c r="Y59" i="1"/>
  <c r="X59" i="1"/>
  <c r="V59" i="1"/>
  <c r="W59" i="1" s="1"/>
  <c r="U59" i="1"/>
  <c r="C59" i="1"/>
  <c r="AA58" i="1"/>
  <c r="Z58" i="1"/>
  <c r="Y58" i="1"/>
  <c r="X58" i="1"/>
  <c r="V58" i="1"/>
  <c r="AB58" i="1" s="1"/>
  <c r="U58" i="1"/>
  <c r="C58" i="1"/>
  <c r="AA57" i="1"/>
  <c r="Z57" i="1"/>
  <c r="Y57" i="1"/>
  <c r="X57" i="1"/>
  <c r="V57" i="1"/>
  <c r="W57" i="1" s="1"/>
  <c r="U57" i="1"/>
  <c r="C57" i="1"/>
  <c r="AA56" i="1"/>
  <c r="Z56" i="1"/>
  <c r="Y56" i="1"/>
  <c r="X56" i="1"/>
  <c r="V56" i="1"/>
  <c r="AB56" i="1" s="1"/>
  <c r="U56" i="1"/>
  <c r="C56" i="1"/>
  <c r="AA55" i="1"/>
  <c r="Z55" i="1"/>
  <c r="Y55" i="1"/>
  <c r="X55" i="1"/>
  <c r="V55" i="1"/>
  <c r="W55" i="1" s="1"/>
  <c r="U55" i="1"/>
  <c r="C55" i="1"/>
  <c r="AA54" i="1"/>
  <c r="Z54" i="1"/>
  <c r="Y54" i="1"/>
  <c r="X54" i="1"/>
  <c r="V54" i="1"/>
  <c r="AB54" i="1" s="1"/>
  <c r="U54" i="1"/>
  <c r="C54" i="1"/>
  <c r="AA53" i="1"/>
  <c r="Z53" i="1"/>
  <c r="Y53" i="1"/>
  <c r="X53" i="1"/>
  <c r="V53" i="1"/>
  <c r="W53" i="1" s="1"/>
  <c r="U53" i="1"/>
  <c r="C53" i="1"/>
  <c r="AA52" i="1"/>
  <c r="Z52" i="1"/>
  <c r="Y52" i="1"/>
  <c r="X52" i="1"/>
  <c r="V52" i="1"/>
  <c r="AB52" i="1" s="1"/>
  <c r="U52" i="1"/>
  <c r="C52" i="1"/>
  <c r="AA51" i="1"/>
  <c r="Z51" i="1"/>
  <c r="Y51" i="1"/>
  <c r="X51" i="1"/>
  <c r="V51" i="1"/>
  <c r="W51" i="1" s="1"/>
  <c r="U51" i="1"/>
  <c r="C51" i="1"/>
  <c r="AA50" i="1"/>
  <c r="Z50" i="1"/>
  <c r="Y50" i="1"/>
  <c r="X50" i="1"/>
  <c r="V50" i="1"/>
  <c r="AB50" i="1" s="1"/>
  <c r="U50" i="1"/>
  <c r="C50" i="1"/>
  <c r="AA49" i="1"/>
  <c r="Z49" i="1"/>
  <c r="Y49" i="1"/>
  <c r="X49" i="1"/>
  <c r="V49" i="1"/>
  <c r="AB49" i="1" s="1"/>
  <c r="U49" i="1"/>
  <c r="C49" i="1"/>
  <c r="AA48" i="1"/>
  <c r="Z48" i="1"/>
  <c r="Y48" i="1"/>
  <c r="X48" i="1"/>
  <c r="V48" i="1"/>
  <c r="AB48" i="1" s="1"/>
  <c r="U48" i="1"/>
  <c r="C48" i="1"/>
  <c r="AA47" i="1"/>
  <c r="Z47" i="1"/>
  <c r="Y47" i="1"/>
  <c r="X47" i="1"/>
  <c r="V47" i="1"/>
  <c r="W47" i="1" s="1"/>
  <c r="U47" i="1"/>
  <c r="C47" i="1"/>
  <c r="AA46" i="1"/>
  <c r="Z46" i="1"/>
  <c r="Y46" i="1"/>
  <c r="X46" i="1"/>
  <c r="V46" i="1"/>
  <c r="W46" i="1" s="1"/>
  <c r="U46" i="1"/>
  <c r="C46" i="1"/>
  <c r="AA45" i="1"/>
  <c r="Z45" i="1"/>
  <c r="Y45" i="1"/>
  <c r="X45" i="1"/>
  <c r="V45" i="1"/>
  <c r="W45" i="1" s="1"/>
  <c r="U45" i="1"/>
  <c r="C45" i="1"/>
  <c r="AA44" i="1"/>
  <c r="Z44" i="1"/>
  <c r="Y44" i="1"/>
  <c r="X44" i="1"/>
  <c r="V44" i="1"/>
  <c r="W44" i="1" s="1"/>
  <c r="U44" i="1"/>
  <c r="C44" i="1"/>
  <c r="AA43" i="1"/>
  <c r="Z43" i="1"/>
  <c r="Y43" i="1"/>
  <c r="X43" i="1"/>
  <c r="V43" i="1"/>
  <c r="W43" i="1" s="1"/>
  <c r="U43" i="1"/>
  <c r="AB42" i="1"/>
  <c r="Y42" i="1"/>
  <c r="X42" i="1"/>
  <c r="W42" i="1"/>
  <c r="U42" i="1"/>
  <c r="AA41" i="1"/>
  <c r="Z41" i="1"/>
  <c r="Y41" i="1"/>
  <c r="X41" i="1"/>
  <c r="V41" i="1"/>
  <c r="AB41" i="1" s="1"/>
  <c r="U41" i="1"/>
  <c r="C41" i="1"/>
  <c r="AA40" i="1"/>
  <c r="Z40" i="1"/>
  <c r="Y40" i="1"/>
  <c r="X40" i="1"/>
  <c r="V40" i="1"/>
  <c r="AB40" i="1" s="1"/>
  <c r="U40" i="1"/>
  <c r="C40" i="1"/>
  <c r="AA39" i="1"/>
  <c r="Z39" i="1"/>
  <c r="Y39" i="1"/>
  <c r="X39" i="1"/>
  <c r="V39" i="1"/>
  <c r="AB39" i="1" s="1"/>
  <c r="U39" i="1"/>
  <c r="C39" i="1"/>
  <c r="AA38" i="1"/>
  <c r="Z38" i="1"/>
  <c r="Y38" i="1"/>
  <c r="X38" i="1"/>
  <c r="V38" i="1"/>
  <c r="AB38" i="1" s="1"/>
  <c r="U38" i="1"/>
  <c r="C38" i="1"/>
  <c r="AA37" i="1"/>
  <c r="Z37" i="1"/>
  <c r="Y37" i="1"/>
  <c r="X37" i="1"/>
  <c r="V37" i="1"/>
  <c r="AB37" i="1" s="1"/>
  <c r="U37" i="1"/>
  <c r="C37" i="1"/>
  <c r="AA36" i="1"/>
  <c r="Z36" i="1"/>
  <c r="Y36" i="1"/>
  <c r="X36" i="1"/>
  <c r="V36" i="1"/>
  <c r="W36" i="1" s="1"/>
  <c r="U36" i="1"/>
  <c r="C36" i="1"/>
  <c r="AA35" i="1"/>
  <c r="Z35" i="1"/>
  <c r="Y35" i="1"/>
  <c r="X35" i="1"/>
  <c r="V35" i="1"/>
  <c r="AB35" i="1" s="1"/>
  <c r="U35" i="1"/>
  <c r="C35" i="1"/>
  <c r="AA34" i="1"/>
  <c r="Z34" i="1"/>
  <c r="Y34" i="1"/>
  <c r="X34" i="1"/>
  <c r="V34" i="1"/>
  <c r="AB34" i="1" s="1"/>
  <c r="U34" i="1"/>
  <c r="C34" i="1"/>
  <c r="AA33" i="1"/>
  <c r="Z33" i="1"/>
  <c r="Y33" i="1"/>
  <c r="X33" i="1"/>
  <c r="V33" i="1"/>
  <c r="AB33" i="1" s="1"/>
  <c r="U33" i="1"/>
  <c r="C33" i="1"/>
  <c r="AA32" i="1"/>
  <c r="Z32" i="1"/>
  <c r="Y32" i="1"/>
  <c r="X32" i="1"/>
  <c r="V32" i="1"/>
  <c r="AB32" i="1" s="1"/>
  <c r="U32" i="1"/>
  <c r="C32" i="1"/>
  <c r="AA31" i="1"/>
  <c r="Z31" i="1"/>
  <c r="Y31" i="1"/>
  <c r="X31" i="1"/>
  <c r="V31" i="1"/>
  <c r="AB31" i="1" s="1"/>
  <c r="U31" i="1"/>
  <c r="C31" i="1"/>
  <c r="AA30" i="1"/>
  <c r="Z30" i="1"/>
  <c r="Y30" i="1"/>
  <c r="X30" i="1"/>
  <c r="V30" i="1"/>
  <c r="AB30" i="1" s="1"/>
  <c r="U30" i="1"/>
  <c r="C30" i="1"/>
  <c r="AA29" i="1"/>
  <c r="Z29" i="1"/>
  <c r="Y29" i="1"/>
  <c r="X29" i="1"/>
  <c r="V29" i="1"/>
  <c r="AB29" i="1" s="1"/>
  <c r="U29" i="1"/>
  <c r="C29" i="1"/>
  <c r="AA28" i="1"/>
  <c r="Z28" i="1"/>
  <c r="Y28" i="1"/>
  <c r="X28" i="1"/>
  <c r="V28" i="1"/>
  <c r="W28" i="1" s="1"/>
  <c r="U28" i="1"/>
  <c r="C28" i="1"/>
  <c r="AA27" i="1"/>
  <c r="Z27" i="1"/>
  <c r="Y27" i="1"/>
  <c r="X27" i="1"/>
  <c r="V27" i="1"/>
  <c r="AB27" i="1" s="1"/>
  <c r="U27" i="1"/>
  <c r="C27" i="1"/>
  <c r="AA26" i="1"/>
  <c r="Z26" i="1"/>
  <c r="Y26" i="1"/>
  <c r="X26" i="1"/>
  <c r="V26" i="1"/>
  <c r="AB26" i="1" s="1"/>
  <c r="U26" i="1"/>
  <c r="C26" i="1"/>
  <c r="AA25" i="1"/>
  <c r="Z25" i="1"/>
  <c r="Y25" i="1"/>
  <c r="X25" i="1"/>
  <c r="V25" i="1"/>
  <c r="AB25" i="1" s="1"/>
  <c r="U25" i="1"/>
  <c r="C25" i="1"/>
  <c r="AA24" i="1"/>
  <c r="Z24" i="1"/>
  <c r="Y24" i="1"/>
  <c r="X24" i="1"/>
  <c r="V24" i="1"/>
  <c r="AB24" i="1" s="1"/>
  <c r="U24" i="1"/>
  <c r="C24" i="1"/>
  <c r="AA23" i="1"/>
  <c r="Z23" i="1"/>
  <c r="Y23" i="1"/>
  <c r="X23" i="1"/>
  <c r="V23" i="1"/>
  <c r="AB23" i="1" s="1"/>
  <c r="U23" i="1"/>
  <c r="C23" i="1"/>
  <c r="AA22" i="1"/>
  <c r="Z22" i="1"/>
  <c r="Y22" i="1"/>
  <c r="X22" i="1"/>
  <c r="V22" i="1"/>
  <c r="AB22" i="1" s="1"/>
  <c r="U22" i="1"/>
  <c r="C22" i="1"/>
  <c r="AA21" i="1"/>
  <c r="Z21" i="1"/>
  <c r="Y21" i="1"/>
  <c r="X21" i="1"/>
  <c r="V21" i="1"/>
  <c r="AB21" i="1" s="1"/>
  <c r="U21" i="1"/>
  <c r="C21" i="1"/>
  <c r="AA20" i="1"/>
  <c r="Z20" i="1"/>
  <c r="Y20" i="1"/>
  <c r="X20" i="1"/>
  <c r="V20" i="1"/>
  <c r="W20" i="1" s="1"/>
  <c r="U20" i="1"/>
  <c r="C20" i="1"/>
  <c r="AA19" i="1"/>
  <c r="Z19" i="1"/>
  <c r="Y19" i="1"/>
  <c r="X19" i="1"/>
  <c r="V19" i="1"/>
  <c r="AB19" i="1" s="1"/>
  <c r="U19" i="1"/>
  <c r="C19" i="1"/>
  <c r="AA18" i="1"/>
  <c r="Z18" i="1"/>
  <c r="Y18" i="1"/>
  <c r="X18" i="1"/>
  <c r="V18" i="1"/>
  <c r="AB18" i="1" s="1"/>
  <c r="U18" i="1"/>
  <c r="C18" i="1"/>
  <c r="AA17" i="1"/>
  <c r="Z17" i="1"/>
  <c r="Y17" i="1"/>
  <c r="X17" i="1"/>
  <c r="V17" i="1"/>
  <c r="AB17" i="1" s="1"/>
  <c r="U17" i="1"/>
  <c r="C17" i="1"/>
  <c r="AA16" i="1"/>
  <c r="Z16" i="1"/>
  <c r="Y16" i="1"/>
  <c r="X16" i="1"/>
  <c r="V16" i="1"/>
  <c r="AB16" i="1" s="1"/>
  <c r="U16" i="1"/>
  <c r="C16" i="1"/>
  <c r="AA15" i="1"/>
  <c r="Z15" i="1"/>
  <c r="Y15" i="1"/>
  <c r="X15" i="1"/>
  <c r="V15" i="1"/>
  <c r="AB15" i="1" s="1"/>
  <c r="U15" i="1"/>
  <c r="C15" i="1"/>
  <c r="AA14" i="1"/>
  <c r="Z14" i="1"/>
  <c r="Y14" i="1"/>
  <c r="X14" i="1"/>
  <c r="V14" i="1"/>
  <c r="AB14" i="1" s="1"/>
  <c r="U14" i="1"/>
  <c r="C14" i="1"/>
  <c r="AA13" i="1"/>
  <c r="Z13" i="1"/>
  <c r="Y13" i="1"/>
  <c r="X13" i="1"/>
  <c r="V13" i="1"/>
  <c r="W13" i="1" s="1"/>
  <c r="U13" i="1"/>
  <c r="C13" i="1"/>
  <c r="AA12" i="1"/>
  <c r="Z12" i="1"/>
  <c r="Y12" i="1"/>
  <c r="X12" i="1"/>
  <c r="V12" i="1"/>
  <c r="AB12" i="1" s="1"/>
  <c r="U12" i="1"/>
  <c r="C12" i="1"/>
  <c r="AA11" i="1"/>
  <c r="Z11" i="1"/>
  <c r="Y11" i="1"/>
  <c r="X11" i="1"/>
  <c r="V11" i="1"/>
  <c r="W11" i="1" s="1"/>
  <c r="U11" i="1"/>
  <c r="C11" i="1"/>
  <c r="AA10" i="1"/>
  <c r="Z10" i="1"/>
  <c r="Y10" i="1"/>
  <c r="X10" i="1"/>
  <c r="V10" i="1"/>
  <c r="AB10" i="1" s="1"/>
  <c r="U10" i="1"/>
  <c r="C10" i="1"/>
  <c r="AA9" i="1"/>
  <c r="Z9" i="1"/>
  <c r="Y9" i="1"/>
  <c r="X9" i="1"/>
  <c r="V9" i="1"/>
  <c r="AB9" i="1" s="1"/>
  <c r="U9" i="1"/>
  <c r="C9" i="1"/>
  <c r="AY7" i="1"/>
  <c r="AA8" i="1"/>
  <c r="Z8" i="1"/>
  <c r="Y8" i="1"/>
  <c r="X8" i="1"/>
  <c r="V8" i="1"/>
  <c r="AB8" i="1" s="1"/>
  <c r="U8" i="1"/>
  <c r="C8" i="1"/>
  <c r="AY6" i="1"/>
  <c r="AA7" i="1"/>
  <c r="Z7" i="1"/>
  <c r="Y7" i="1"/>
  <c r="X7" i="1"/>
  <c r="V7" i="1"/>
  <c r="W7" i="1" s="1"/>
  <c r="U7" i="1"/>
  <c r="C7" i="1"/>
  <c r="AY5" i="1"/>
  <c r="AA6" i="1"/>
  <c r="Z6" i="1"/>
  <c r="Y6" i="1"/>
  <c r="X6" i="1"/>
  <c r="V6" i="1"/>
  <c r="AB6" i="1" s="1"/>
  <c r="U6" i="1"/>
  <c r="C6" i="1"/>
  <c r="AY4" i="1"/>
  <c r="AA5" i="1"/>
  <c r="Z5" i="1"/>
  <c r="Y5" i="1"/>
  <c r="X5" i="1"/>
  <c r="V5" i="1"/>
  <c r="W5" i="1" s="1"/>
  <c r="U5" i="1"/>
  <c r="C5" i="1"/>
  <c r="AY3" i="1"/>
  <c r="AG4" i="1"/>
  <c r="AH8" i="1" s="1"/>
  <c r="AH9" i="1" s="1"/>
  <c r="AH10" i="1" s="1"/>
  <c r="AH11" i="1" s="1"/>
  <c r="AH12" i="1" s="1"/>
  <c r="AA4" i="1"/>
  <c r="Z4" i="1"/>
  <c r="Y4" i="1"/>
  <c r="X4" i="1"/>
  <c r="V4" i="1"/>
  <c r="AB4" i="1" s="1"/>
  <c r="U4" i="1"/>
  <c r="C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AA3" i="1"/>
  <c r="Z3" i="1"/>
  <c r="Y3" i="1"/>
  <c r="X3" i="1"/>
  <c r="V3" i="1"/>
  <c r="AB3" i="1" s="1"/>
  <c r="U3" i="1"/>
  <c r="C3" i="1"/>
  <c r="AF1" i="1"/>
  <c r="W185" i="1" l="1"/>
  <c r="W186" i="1"/>
  <c r="W191" i="1"/>
  <c r="W192" i="1"/>
  <c r="AB537" i="1"/>
  <c r="AB333" i="1"/>
  <c r="AB249" i="1"/>
  <c r="AB275" i="1"/>
  <c r="W129" i="1"/>
  <c r="W130" i="1"/>
  <c r="W132" i="1"/>
  <c r="AB230" i="1"/>
  <c r="AB243" i="1"/>
  <c r="AB261" i="1"/>
  <c r="AB355" i="1"/>
  <c r="W356" i="1"/>
  <c r="W357" i="1"/>
  <c r="AB109" i="1"/>
  <c r="W153" i="1"/>
  <c r="W154" i="1"/>
  <c r="W212" i="1"/>
  <c r="AB311" i="1"/>
  <c r="AB312" i="1"/>
  <c r="AB361" i="1"/>
  <c r="W362" i="1"/>
  <c r="W428" i="1"/>
  <c r="W430" i="1"/>
  <c r="AB440" i="1"/>
  <c r="W441" i="1"/>
  <c r="W442" i="1"/>
  <c r="AB448" i="1"/>
  <c r="W449" i="1"/>
  <c r="W450" i="1"/>
  <c r="AB456" i="1"/>
  <c r="W457" i="1"/>
  <c r="W458" i="1"/>
  <c r="AB464" i="1"/>
  <c r="AB468" i="1"/>
  <c r="BB7" i="1"/>
  <c r="AB20" i="1"/>
  <c r="W21" i="1"/>
  <c r="W22" i="1"/>
  <c r="AB36" i="1"/>
  <c r="W37" i="1"/>
  <c r="W38" i="1"/>
  <c r="AB61" i="1"/>
  <c r="W167" i="1"/>
  <c r="W168" i="1"/>
  <c r="AB363" i="1"/>
  <c r="AZ4" i="1"/>
  <c r="W213" i="1"/>
  <c r="AB310" i="1"/>
  <c r="AB349" i="1"/>
  <c r="AZ6" i="1"/>
  <c r="BB4" i="1"/>
  <c r="AB77" i="1"/>
  <c r="W134" i="1"/>
  <c r="W208" i="1"/>
  <c r="AB269" i="1"/>
  <c r="AB299" i="1"/>
  <c r="AB300" i="1"/>
  <c r="AB500" i="1"/>
  <c r="W9" i="1"/>
  <c r="AB93" i="1"/>
  <c r="W151" i="1"/>
  <c r="W152" i="1"/>
  <c r="AB170" i="1"/>
  <c r="W183" i="1"/>
  <c r="W184" i="1"/>
  <c r="AB188" i="1"/>
  <c r="W189" i="1"/>
  <c r="W190" i="1"/>
  <c r="AB209" i="1"/>
  <c r="W220" i="1"/>
  <c r="AB383" i="1"/>
  <c r="W384" i="1"/>
  <c r="W385" i="1"/>
  <c r="BB6" i="1"/>
  <c r="W133" i="1"/>
  <c r="W169" i="1"/>
  <c r="BB5" i="1"/>
  <c r="W8" i="1"/>
  <c r="W23" i="1"/>
  <c r="W39" i="1"/>
  <c r="W118" i="1"/>
  <c r="W143" i="1"/>
  <c r="W144" i="1"/>
  <c r="W160" i="1"/>
  <c r="W176" i="1"/>
  <c r="W201" i="1"/>
  <c r="W217" i="1"/>
  <c r="AB253" i="1"/>
  <c r="AB285" i="1"/>
  <c r="AB304" i="1"/>
  <c r="AB331" i="1"/>
  <c r="AB347" i="1"/>
  <c r="AB476" i="1"/>
  <c r="AB508" i="1"/>
  <c r="W119" i="1"/>
  <c r="W120" i="1"/>
  <c r="W145" i="1"/>
  <c r="W146" i="1"/>
  <c r="W161" i="1"/>
  <c r="W162" i="1"/>
  <c r="W177" i="1"/>
  <c r="W178" i="1"/>
  <c r="AB196" i="1"/>
  <c r="W197" i="1"/>
  <c r="W198" i="1"/>
  <c r="W218" i="1"/>
  <c r="W219" i="1"/>
  <c r="AB226" i="1"/>
  <c r="AB245" i="1"/>
  <c r="AB251" i="1"/>
  <c r="AB257" i="1"/>
  <c r="AB277" i="1"/>
  <c r="AB283" i="1"/>
  <c r="AB289" i="1"/>
  <c r="AB294" i="1"/>
  <c r="AB295" i="1"/>
  <c r="AB296" i="1"/>
  <c r="AB325" i="1"/>
  <c r="AB341" i="1"/>
  <c r="W352" i="1"/>
  <c r="W353" i="1"/>
  <c r="AB367" i="1"/>
  <c r="W368" i="1"/>
  <c r="W369" i="1"/>
  <c r="AB375" i="1"/>
  <c r="W376" i="1"/>
  <c r="W377" i="1"/>
  <c r="AB421" i="1"/>
  <c r="AB484" i="1"/>
  <c r="AB516" i="1"/>
  <c r="W517" i="1"/>
  <c r="AB518" i="1"/>
  <c r="W519" i="1"/>
  <c r="W520" i="1"/>
  <c r="W521" i="1"/>
  <c r="W522" i="1"/>
  <c r="AB528" i="1"/>
  <c r="W529" i="1"/>
  <c r="W530" i="1"/>
  <c r="BB3" i="1"/>
  <c r="W24" i="1"/>
  <c r="W40" i="1"/>
  <c r="AB55" i="1"/>
  <c r="AB71" i="1"/>
  <c r="AB87" i="1"/>
  <c r="AB103" i="1"/>
  <c r="W159" i="1"/>
  <c r="W175" i="1"/>
  <c r="W216" i="1"/>
  <c r="AB222" i="1"/>
  <c r="AZ5" i="1"/>
  <c r="AB13" i="1"/>
  <c r="W14" i="1"/>
  <c r="AB28" i="1"/>
  <c r="W29" i="1"/>
  <c r="W30" i="1"/>
  <c r="AB53" i="1"/>
  <c r="AB69" i="1"/>
  <c r="AB85" i="1"/>
  <c r="AB101" i="1"/>
  <c r="AZ7" i="1"/>
  <c r="AB11" i="1"/>
  <c r="W15" i="1"/>
  <c r="W16" i="1"/>
  <c r="W31" i="1"/>
  <c r="W32" i="1"/>
  <c r="AB63" i="1"/>
  <c r="AB79" i="1"/>
  <c r="AB95" i="1"/>
  <c r="AB111" i="1"/>
  <c r="AB281" i="1"/>
  <c r="AB314" i="1"/>
  <c r="W315" i="1"/>
  <c r="AB316" i="1"/>
  <c r="W317" i="1"/>
  <c r="AB318" i="1"/>
  <c r="W319" i="1"/>
  <c r="AB323" i="1"/>
  <c r="AB339" i="1"/>
  <c r="W354" i="1"/>
  <c r="AB359" i="1"/>
  <c r="W360" i="1"/>
  <c r="W378" i="1"/>
  <c r="W379" i="1"/>
  <c r="AB407" i="1"/>
  <c r="AB492" i="1"/>
  <c r="AB533" i="1"/>
  <c r="AY8" i="1"/>
  <c r="AB195" i="1"/>
  <c r="W195" i="1"/>
  <c r="W224" i="1"/>
  <c r="AB224" i="1"/>
  <c r="W255" i="1"/>
  <c r="AB255" i="1"/>
  <c r="W287" i="1"/>
  <c r="AB287" i="1"/>
  <c r="AB366" i="1"/>
  <c r="W366" i="1"/>
  <c r="AB372" i="1"/>
  <c r="W372" i="1"/>
  <c r="W405" i="1"/>
  <c r="AB405" i="1"/>
  <c r="AB431" i="1"/>
  <c r="W431" i="1"/>
  <c r="AB443" i="1"/>
  <c r="W443" i="1"/>
  <c r="AB451" i="1"/>
  <c r="W451" i="1"/>
  <c r="AB459" i="1"/>
  <c r="W459" i="1"/>
  <c r="W490" i="1"/>
  <c r="AB490" i="1"/>
  <c r="W17" i="1"/>
  <c r="W18" i="1"/>
  <c r="W25" i="1"/>
  <c r="W26" i="1"/>
  <c r="W33" i="1"/>
  <c r="W34" i="1"/>
  <c r="W41" i="1"/>
  <c r="AB51" i="1"/>
  <c r="AB59" i="1"/>
  <c r="AB67" i="1"/>
  <c r="AB75" i="1"/>
  <c r="AB83" i="1"/>
  <c r="AB91" i="1"/>
  <c r="AB99" i="1"/>
  <c r="AB107" i="1"/>
  <c r="W121" i="1"/>
  <c r="W122" i="1"/>
  <c r="W124" i="1"/>
  <c r="W126" i="1"/>
  <c r="W135" i="1"/>
  <c r="W136" i="1"/>
  <c r="W138" i="1"/>
  <c r="W147" i="1"/>
  <c r="W148" i="1"/>
  <c r="W155" i="1"/>
  <c r="W156" i="1"/>
  <c r="W163" i="1"/>
  <c r="W164" i="1"/>
  <c r="W171" i="1"/>
  <c r="W172" i="1"/>
  <c r="W179" i="1"/>
  <c r="W180" i="1"/>
  <c r="W193" i="1"/>
  <c r="W194" i="1"/>
  <c r="W199" i="1"/>
  <c r="W202" i="1"/>
  <c r="W203" i="1"/>
  <c r="AB206" i="1"/>
  <c r="W206" i="1"/>
  <c r="AB207" i="1"/>
  <c r="AB236" i="1"/>
  <c r="AB241" i="1"/>
  <c r="W247" i="1"/>
  <c r="AB247" i="1"/>
  <c r="AB267" i="1"/>
  <c r="AB273" i="1"/>
  <c r="W279" i="1"/>
  <c r="AB279" i="1"/>
  <c r="W302" i="1"/>
  <c r="AB302" i="1"/>
  <c r="AB303" i="1"/>
  <c r="W308" i="1"/>
  <c r="AB308" i="1"/>
  <c r="AB321" i="1"/>
  <c r="AB329" i="1"/>
  <c r="AB337" i="1"/>
  <c r="AB345" i="1"/>
  <c r="W364" i="1"/>
  <c r="W365" i="1"/>
  <c r="W370" i="1"/>
  <c r="W371" i="1"/>
  <c r="AB381" i="1"/>
  <c r="W381" i="1"/>
  <c r="W498" i="1"/>
  <c r="AB498" i="1"/>
  <c r="AB524" i="1"/>
  <c r="W524" i="1"/>
  <c r="W535" i="1"/>
  <c r="AB535" i="1"/>
  <c r="W4" i="1"/>
  <c r="AB5" i="1"/>
  <c r="W19" i="1"/>
  <c r="W27" i="1"/>
  <c r="W35" i="1"/>
  <c r="AB57" i="1"/>
  <c r="AB65" i="1"/>
  <c r="AB73" i="1"/>
  <c r="AB81" i="1"/>
  <c r="AB89" i="1"/>
  <c r="AB97" i="1"/>
  <c r="AB105" i="1"/>
  <c r="W113" i="1"/>
  <c r="W115" i="1"/>
  <c r="W117" i="1"/>
  <c r="W127" i="1"/>
  <c r="W128" i="1"/>
  <c r="W139" i="1"/>
  <c r="W140" i="1"/>
  <c r="W142" i="1"/>
  <c r="W149" i="1"/>
  <c r="W150" i="1"/>
  <c r="W157" i="1"/>
  <c r="W158" i="1"/>
  <c r="W165" i="1"/>
  <c r="W166" i="1"/>
  <c r="W173" i="1"/>
  <c r="W174" i="1"/>
  <c r="W181" i="1"/>
  <c r="W182" i="1"/>
  <c r="W204" i="1"/>
  <c r="W205" i="1"/>
  <c r="W210" i="1"/>
  <c r="W211" i="1"/>
  <c r="AB214" i="1"/>
  <c r="W214" i="1"/>
  <c r="AB215" i="1"/>
  <c r="AB228" i="1"/>
  <c r="AB234" i="1"/>
  <c r="W239" i="1"/>
  <c r="AB239" i="1"/>
  <c r="AB259" i="1"/>
  <c r="AB265" i="1"/>
  <c r="W271" i="1"/>
  <c r="AB271" i="1"/>
  <c r="AB291" i="1"/>
  <c r="AB292" i="1"/>
  <c r="W307" i="1"/>
  <c r="AB307" i="1"/>
  <c r="AB327" i="1"/>
  <c r="AB335" i="1"/>
  <c r="AB343" i="1"/>
  <c r="AB351" i="1"/>
  <c r="AB380" i="1"/>
  <c r="W380" i="1"/>
  <c r="W399" i="1"/>
  <c r="AB399" i="1"/>
  <c r="W474" i="1"/>
  <c r="AB474" i="1"/>
  <c r="W506" i="1"/>
  <c r="AB506" i="1"/>
  <c r="AB523" i="1"/>
  <c r="W523" i="1"/>
  <c r="AZ3" i="1"/>
  <c r="AJ12" i="1"/>
  <c r="AB187" i="1"/>
  <c r="W187" i="1"/>
  <c r="W232" i="1"/>
  <c r="AB232" i="1"/>
  <c r="W263" i="1"/>
  <c r="AB263" i="1"/>
  <c r="W298" i="1"/>
  <c r="AB298" i="1"/>
  <c r="W306" i="1"/>
  <c r="AB306" i="1"/>
  <c r="AB358" i="1"/>
  <c r="W358" i="1"/>
  <c r="AB373" i="1"/>
  <c r="W373" i="1"/>
  <c r="W419" i="1"/>
  <c r="AB419" i="1"/>
  <c r="AB432" i="1"/>
  <c r="W432" i="1"/>
  <c r="AB444" i="1"/>
  <c r="W444" i="1"/>
  <c r="AB452" i="1"/>
  <c r="W452" i="1"/>
  <c r="AB460" i="1"/>
  <c r="W460" i="1"/>
  <c r="W482" i="1"/>
  <c r="AB482" i="1"/>
  <c r="W514" i="1"/>
  <c r="AB514" i="1"/>
  <c r="AB393" i="1"/>
  <c r="AB403" i="1"/>
  <c r="AB411" i="1"/>
  <c r="AB417" i="1"/>
  <c r="AB425" i="1"/>
  <c r="W433" i="1"/>
  <c r="W434" i="1"/>
  <c r="W436" i="1"/>
  <c r="W438" i="1"/>
  <c r="W445" i="1"/>
  <c r="W446" i="1"/>
  <c r="W453" i="1"/>
  <c r="W454" i="1"/>
  <c r="W461" i="1"/>
  <c r="W462" i="1"/>
  <c r="AB472" i="1"/>
  <c r="AB480" i="1"/>
  <c r="AB488" i="1"/>
  <c r="AB496" i="1"/>
  <c r="AB504" i="1"/>
  <c r="AB512" i="1"/>
  <c r="W525" i="1"/>
  <c r="W526" i="1"/>
  <c r="W374" i="1"/>
  <c r="W382" i="1"/>
  <c r="AB391" i="1"/>
  <c r="AB409" i="1"/>
  <c r="AB415" i="1"/>
  <c r="AB423" i="1"/>
  <c r="W439" i="1"/>
  <c r="W447" i="1"/>
  <c r="W455" i="1"/>
  <c r="W463" i="1"/>
  <c r="AB470" i="1"/>
  <c r="AB478" i="1"/>
  <c r="AB486" i="1"/>
  <c r="AB494" i="1"/>
  <c r="AB502" i="1"/>
  <c r="AB510" i="1"/>
  <c r="W527" i="1"/>
  <c r="AB531" i="1"/>
  <c r="AB539" i="1"/>
  <c r="AI8" i="1"/>
  <c r="W10" i="1"/>
  <c r="AI11" i="1"/>
  <c r="W12" i="1"/>
  <c r="W6" i="1"/>
  <c r="AJ8" i="1"/>
  <c r="AI9" i="1"/>
  <c r="AJ11" i="1"/>
  <c r="AB43" i="1"/>
  <c r="AB44" i="1"/>
  <c r="AB45" i="1"/>
  <c r="AB46" i="1"/>
  <c r="AB47" i="1"/>
  <c r="W3" i="1"/>
  <c r="AB7" i="1"/>
  <c r="AJ9" i="1"/>
  <c r="AI10" i="1"/>
  <c r="AI12" i="1"/>
  <c r="AJ10" i="1"/>
  <c r="W48" i="1"/>
  <c r="W50" i="1"/>
  <c r="W52" i="1"/>
  <c r="W54" i="1"/>
  <c r="W56" i="1"/>
  <c r="W58" i="1"/>
  <c r="W60" i="1"/>
  <c r="W62" i="1"/>
  <c r="W64" i="1"/>
  <c r="W66" i="1"/>
  <c r="W68" i="1"/>
  <c r="W70" i="1"/>
  <c r="W72" i="1"/>
  <c r="W74" i="1"/>
  <c r="W76" i="1"/>
  <c r="W78" i="1"/>
  <c r="W80" i="1"/>
  <c r="W82" i="1"/>
  <c r="W84" i="1"/>
  <c r="W86" i="1"/>
  <c r="W88" i="1"/>
  <c r="W90" i="1"/>
  <c r="W92" i="1"/>
  <c r="W94" i="1"/>
  <c r="W96" i="1"/>
  <c r="W98" i="1"/>
  <c r="W100" i="1"/>
  <c r="W102" i="1"/>
  <c r="W104" i="1"/>
  <c r="W106" i="1"/>
  <c r="W108" i="1"/>
  <c r="W110" i="1"/>
  <c r="W112" i="1"/>
  <c r="W114" i="1"/>
  <c r="W116" i="1"/>
  <c r="W123" i="1"/>
  <c r="W131" i="1"/>
  <c r="W137" i="1"/>
  <c r="W141" i="1"/>
  <c r="W49" i="1"/>
  <c r="W125" i="1"/>
  <c r="W221" i="1"/>
  <c r="W223" i="1"/>
  <c r="W225" i="1"/>
  <c r="W227" i="1"/>
  <c r="W229" i="1"/>
  <c r="W231" i="1"/>
  <c r="W233" i="1"/>
  <c r="W235" i="1"/>
  <c r="W238" i="1"/>
  <c r="W240" i="1"/>
  <c r="W242" i="1"/>
  <c r="W244" i="1"/>
  <c r="W246" i="1"/>
  <c r="W248" i="1"/>
  <c r="W250" i="1"/>
  <c r="W252" i="1"/>
  <c r="W254" i="1"/>
  <c r="W256" i="1"/>
  <c r="W258" i="1"/>
  <c r="W260" i="1"/>
  <c r="W262" i="1"/>
  <c r="W264" i="1"/>
  <c r="W266" i="1"/>
  <c r="W268" i="1"/>
  <c r="W270" i="1"/>
  <c r="W272" i="1"/>
  <c r="W274" i="1"/>
  <c r="W276" i="1"/>
  <c r="W278" i="1"/>
  <c r="W280" i="1"/>
  <c r="W282" i="1"/>
  <c r="W284" i="1"/>
  <c r="W286" i="1"/>
  <c r="W288" i="1"/>
  <c r="W290" i="1"/>
  <c r="W293" i="1"/>
  <c r="W297" i="1"/>
  <c r="W301" i="1"/>
  <c r="W305" i="1"/>
  <c r="W309" i="1"/>
  <c r="W313" i="1"/>
  <c r="W320" i="1"/>
  <c r="AB320" i="1"/>
  <c r="W322" i="1"/>
  <c r="AB322" i="1"/>
  <c r="W324" i="1"/>
  <c r="AB324" i="1"/>
  <c r="W326" i="1"/>
  <c r="AB326" i="1"/>
  <c r="W328" i="1"/>
  <c r="AB328" i="1"/>
  <c r="W330" i="1"/>
  <c r="AB330" i="1"/>
  <c r="W332" i="1"/>
  <c r="AB332" i="1"/>
  <c r="W334" i="1"/>
  <c r="AB334" i="1"/>
  <c r="W336" i="1"/>
  <c r="AB336" i="1"/>
  <c r="AB338" i="1"/>
  <c r="AB340" i="1"/>
  <c r="AB342" i="1"/>
  <c r="AB344" i="1"/>
  <c r="AB346" i="1"/>
  <c r="AB348" i="1"/>
  <c r="AB350" i="1"/>
  <c r="W387" i="1"/>
  <c r="W389" i="1"/>
  <c r="W395" i="1"/>
  <c r="W397" i="1"/>
  <c r="W401" i="1"/>
  <c r="W413" i="1"/>
  <c r="W427" i="1"/>
  <c r="W435" i="1"/>
  <c r="AB465" i="1"/>
  <c r="AB466" i="1"/>
  <c r="AB471" i="1"/>
  <c r="W471" i="1"/>
  <c r="W386" i="1"/>
  <c r="W388" i="1"/>
  <c r="W390" i="1"/>
  <c r="W392" i="1"/>
  <c r="W394" i="1"/>
  <c r="W396" i="1"/>
  <c r="W398" i="1"/>
  <c r="W400" i="1"/>
  <c r="W402" i="1"/>
  <c r="W404" i="1"/>
  <c r="W406" i="1"/>
  <c r="W408" i="1"/>
  <c r="W410" i="1"/>
  <c r="W412" i="1"/>
  <c r="W414" i="1"/>
  <c r="W416" i="1"/>
  <c r="W418" i="1"/>
  <c r="W420" i="1"/>
  <c r="W422" i="1"/>
  <c r="W424" i="1"/>
  <c r="W426" i="1"/>
  <c r="AB469" i="1"/>
  <c r="W469" i="1"/>
  <c r="W429" i="1"/>
  <c r="W437" i="1"/>
  <c r="AB467" i="1"/>
  <c r="W467" i="1"/>
  <c r="AB532" i="1"/>
  <c r="AB534" i="1"/>
  <c r="AB536" i="1"/>
  <c r="AB538" i="1"/>
  <c r="W473" i="1"/>
  <c r="W475" i="1"/>
  <c r="W477" i="1"/>
  <c r="W479" i="1"/>
  <c r="W481" i="1"/>
  <c r="W483" i="1"/>
  <c r="W485" i="1"/>
  <c r="W487" i="1"/>
  <c r="W489" i="1"/>
  <c r="W491" i="1"/>
  <c r="W493" i="1"/>
  <c r="W495" i="1"/>
  <c r="W497" i="1"/>
  <c r="W499" i="1"/>
  <c r="W501" i="1"/>
  <c r="W503" i="1"/>
  <c r="W505" i="1"/>
  <c r="W507" i="1"/>
  <c r="W509" i="1"/>
  <c r="W511" i="1"/>
  <c r="W513" i="1"/>
  <c r="W515" i="1"/>
  <c r="AZ8" i="1" l="1"/>
  <c r="BB8" i="1"/>
  <c r="BA6" i="1"/>
  <c r="BA4" i="1"/>
  <c r="BA3" i="1"/>
  <c r="AM8" i="1"/>
  <c r="AK8" i="1"/>
  <c r="AJ13" i="1"/>
  <c r="AI13" i="1"/>
  <c r="AL13" i="1" s="1"/>
  <c r="BA7" i="1"/>
  <c r="AK9" i="1"/>
  <c r="AM9" i="1"/>
  <c r="AM11" i="1"/>
  <c r="AK11" i="1"/>
  <c r="AK12" i="1"/>
  <c r="BA5" i="1"/>
  <c r="AM10" i="1"/>
  <c r="AK10" i="1"/>
  <c r="AM12" i="1"/>
  <c r="AL9" i="1" l="1"/>
  <c r="AL10" i="1"/>
  <c r="BA9" i="1"/>
  <c r="AL11" i="1"/>
  <c r="AL8" i="1"/>
  <c r="BA8" i="1"/>
  <c r="AM13" i="1"/>
  <c r="AL12" i="1"/>
  <c r="AK13" i="1"/>
  <c r="BA10" i="1" l="1"/>
</calcChain>
</file>

<file path=xl/sharedStrings.xml><?xml version="1.0" encoding="utf-8"?>
<sst xmlns="http://schemas.openxmlformats.org/spreadsheetml/2006/main" count="1273" uniqueCount="612">
  <si>
    <t>No.</t>
  </si>
  <si>
    <t>Barrio o Colonia</t>
  </si>
  <si>
    <t>tipovivienda</t>
  </si>
  <si>
    <t>tipopared</t>
  </si>
  <si>
    <t>tipotecho</t>
  </si>
  <si>
    <t>tipopiso</t>
  </si>
  <si>
    <t>procagua</t>
  </si>
  <si>
    <t>tubcasa</t>
  </si>
  <si>
    <t>eleccasa</t>
  </si>
  <si>
    <t>elimbas</t>
  </si>
  <si>
    <t>tipsan</t>
  </si>
  <si>
    <t>lavadorcasa</t>
  </si>
  <si>
    <t>compcasa</t>
  </si>
  <si>
    <t>tencasa</t>
  </si>
  <si>
    <t>hacincasa</t>
  </si>
  <si>
    <t>refricasa</t>
  </si>
  <si>
    <t>Total personas 
en el hogar</t>
  </si>
  <si>
    <t>Población en  2001</t>
  </si>
  <si>
    <t>Población Proyectada al 2012</t>
  </si>
  <si>
    <t>Desocupadas</t>
  </si>
  <si>
    <t>Ocupadas</t>
  </si>
  <si>
    <t>Colectivas</t>
  </si>
  <si>
    <t>Total de viviendas 2001</t>
  </si>
  <si>
    <t>Viviendas Proyectada al 2012* (Esta condicionada a la capacidad de terreno disponible)</t>
  </si>
  <si>
    <t>Max</t>
  </si>
  <si>
    <t>Total Viviendas</t>
  </si>
  <si>
    <t>Poblacion</t>
  </si>
  <si>
    <t>Muy Alta</t>
  </si>
  <si>
    <t>Min</t>
  </si>
  <si>
    <t>Total</t>
  </si>
  <si>
    <t>Viviendas Particulares</t>
  </si>
  <si>
    <t>Hombres</t>
  </si>
  <si>
    <t>Mujeres</t>
  </si>
  <si>
    <t>Nivel de pobreza</t>
  </si>
  <si>
    <t>Cantidad de Barrios</t>
  </si>
  <si>
    <t>Población 2001</t>
  </si>
  <si>
    <t>Población proyectada al 2012</t>
  </si>
  <si>
    <t>Rango</t>
  </si>
  <si>
    <t>Cod</t>
  </si>
  <si>
    <t>Descripcion</t>
  </si>
  <si>
    <t>desocupadas</t>
  </si>
  <si>
    <t>Pendiente</t>
  </si>
  <si>
    <t>Bo. Bella Vista</t>
  </si>
  <si>
    <t>Alta</t>
  </si>
  <si>
    <t>Constante</t>
  </si>
  <si>
    <t>Bo. Bolívar</t>
  </si>
  <si>
    <t>Media</t>
  </si>
  <si>
    <t>Grado</t>
  </si>
  <si>
    <t>Umbrales</t>
  </si>
  <si>
    <t>Promedio de 
Personas por
Barrio</t>
  </si>
  <si>
    <t>Col. Brisas del Norte</t>
  </si>
  <si>
    <t>Baja</t>
  </si>
  <si>
    <t>Bo. Buena Vista</t>
  </si>
  <si>
    <t>Muy Baja</t>
  </si>
  <si>
    <t>Bo. Buenos Aires</t>
  </si>
  <si>
    <t>Bo. Camaguara</t>
  </si>
  <si>
    <t>Bo. Casa Mata</t>
  </si>
  <si>
    <t>Bo. Centro De Comayaguela</t>
  </si>
  <si>
    <t>TOTAL</t>
  </si>
  <si>
    <t>Bo. Centro De Tegucigalpa</t>
  </si>
  <si>
    <t>Bo. Concepción</t>
  </si>
  <si>
    <t>Bo. El Bosque</t>
  </si>
  <si>
    <t>Bo. El Calvario</t>
  </si>
  <si>
    <t>Bo. El Carrizal</t>
  </si>
  <si>
    <t>Bo. El Coco</t>
  </si>
  <si>
    <t>Bo.  El Chile</t>
  </si>
  <si>
    <t>Bo. El Edén</t>
  </si>
  <si>
    <t>Bo. Guanacaste</t>
  </si>
  <si>
    <t>Bo. El Jazmín</t>
  </si>
  <si>
    <t>Bo. El Manchen</t>
  </si>
  <si>
    <t>Bo. El Obelisco</t>
  </si>
  <si>
    <t>Bo. El Olvido</t>
  </si>
  <si>
    <t>Bo. El Pastel</t>
  </si>
  <si>
    <t>Bo. El Pedregalito</t>
  </si>
  <si>
    <t>Bo. El Picachito</t>
  </si>
  <si>
    <t>Bo. El Reparto</t>
  </si>
  <si>
    <t>Bo. El Rincón</t>
  </si>
  <si>
    <t>Bo. El Vasilón</t>
  </si>
  <si>
    <t>Bol. El Zancudo</t>
  </si>
  <si>
    <t>Bo. Guacerique</t>
  </si>
  <si>
    <t>Bo. Guadalupe</t>
  </si>
  <si>
    <t>Bo. Jacaleapa</t>
  </si>
  <si>
    <t>Bo. Jardín De Las Mercedes</t>
  </si>
  <si>
    <t>Col. La Alhambra</t>
  </si>
  <si>
    <t>Bo. La Bolsa</t>
  </si>
  <si>
    <t>Bo. Burrera</t>
  </si>
  <si>
    <t>Bo. La Cabaña</t>
  </si>
  <si>
    <t>*Amarateca o La Jagua</t>
  </si>
  <si>
    <t>Bo. La Concordia</t>
  </si>
  <si>
    <t>*Surzular</t>
  </si>
  <si>
    <t>Bo. La Cuesta No. 1</t>
  </si>
  <si>
    <t>Bo. La Chivera</t>
  </si>
  <si>
    <t>Bo. La Esperanza</t>
  </si>
  <si>
    <t>Bo. La Estrella</t>
  </si>
  <si>
    <t>Bo. La Fuente</t>
  </si>
  <si>
    <t>Bo. La Granja</t>
  </si>
  <si>
    <t>Bo. La Hoya</t>
  </si>
  <si>
    <t>Bo. La Isla</t>
  </si>
  <si>
    <t>Bo. La Joya 1</t>
  </si>
  <si>
    <t>B. La Leona</t>
  </si>
  <si>
    <t>Bo. La Loma</t>
  </si>
  <si>
    <t>Bo. La Merced</t>
  </si>
  <si>
    <t>Bo. Moncada</t>
  </si>
  <si>
    <t>Bo. La Pagoda</t>
  </si>
  <si>
    <t>Bo. La Pedrera No.1</t>
  </si>
  <si>
    <t>Bo.La Pedrera No.2</t>
  </si>
  <si>
    <t>Bo. La Plazuela</t>
  </si>
  <si>
    <t>Bo. La Ronda</t>
  </si>
  <si>
    <t>Bo. La Soledad</t>
  </si>
  <si>
    <t>Bo. Colinas</t>
  </si>
  <si>
    <t>Bo. Las Crucitas</t>
  </si>
  <si>
    <t>Col. Las Crucitas</t>
  </si>
  <si>
    <t>Bo. Las Delicias</t>
  </si>
  <si>
    <t>Bo. Las Palomas</t>
  </si>
  <si>
    <t>Bo. Lempira</t>
  </si>
  <si>
    <t>Bo. Los Dolores</t>
  </si>
  <si>
    <t>Bo. Los Girasoles</t>
  </si>
  <si>
    <t>Bo. Los Profesores</t>
  </si>
  <si>
    <t>Bo. Miraflor</t>
  </si>
  <si>
    <t>Bo. Miramesi</t>
  </si>
  <si>
    <t>Bo. Morazán</t>
  </si>
  <si>
    <t>Bo. Perpetuo Socorro</t>
  </si>
  <si>
    <t>Bo. Planes De La Loma</t>
  </si>
  <si>
    <t>Bo. Pueblo Nuevo</t>
  </si>
  <si>
    <t>Bo. Punta Caliente</t>
  </si>
  <si>
    <t>Bo. Salida Del Sur</t>
  </si>
  <si>
    <t>Bo. San Cristóbal</t>
  </si>
  <si>
    <t>Bo. San Felipe</t>
  </si>
  <si>
    <t>Bo. San Jorge</t>
  </si>
  <si>
    <t>Bo. San Juan De Dios</t>
  </si>
  <si>
    <t>Bo. San Pablo</t>
  </si>
  <si>
    <t>Bo. San Rafael</t>
  </si>
  <si>
    <t>Col. Santa Eduviges</t>
  </si>
  <si>
    <t>Bo. Saucique</t>
  </si>
  <si>
    <t>Bo. Sipile</t>
  </si>
  <si>
    <t>Bo. Tiloarque  sector I</t>
  </si>
  <si>
    <t>Bo. Villa Adela</t>
  </si>
  <si>
    <t>Bo. Viera</t>
  </si>
  <si>
    <t>Col. Alameda</t>
  </si>
  <si>
    <t>Col. Alemania No. 1</t>
  </si>
  <si>
    <t>Col. Alemania  No. 2</t>
  </si>
  <si>
    <t>Col. Altamira</t>
  </si>
  <si>
    <t>Col. Altos De Cantero</t>
  </si>
  <si>
    <t>Col. Altos De La Divanna</t>
  </si>
  <si>
    <t>Col. Altos De La Primavera</t>
  </si>
  <si>
    <t>Col. Altos De Las Vegas</t>
  </si>
  <si>
    <t>Col. Altos De Loarque</t>
  </si>
  <si>
    <t>Col. Altos De Miramontes</t>
  </si>
  <si>
    <t>Col. Altos De San José</t>
  </si>
  <si>
    <t>Col. Altos De Tiloarque</t>
  </si>
  <si>
    <t>Col. Altos Del Milagro</t>
  </si>
  <si>
    <t>Col. América</t>
  </si>
  <si>
    <t>Col. Argentina</t>
  </si>
  <si>
    <t>Col. Aurora No.1</t>
  </si>
  <si>
    <t>Col. Ayestas</t>
  </si>
  <si>
    <t>Col. Bella Oriente</t>
  </si>
  <si>
    <t>Col. Bendeck</t>
  </si>
  <si>
    <t>Col. Bolívar</t>
  </si>
  <si>
    <t>Col. Brasilia</t>
  </si>
  <si>
    <t>Col. Brisas De Olancho</t>
  </si>
  <si>
    <t>Col. Brisas de Suyapa</t>
  </si>
  <si>
    <t>Bo. Brisas Del Picacho</t>
  </si>
  <si>
    <t>Col. Brisas Del Valle</t>
  </si>
  <si>
    <t>Col. Buenas Nuevas</t>
  </si>
  <si>
    <t>Col. Campo Cielo</t>
  </si>
  <si>
    <t>Col. Canadá</t>
  </si>
  <si>
    <t>Col. 14 de Febrero</t>
  </si>
  <si>
    <t>Col. 14 De Marzo</t>
  </si>
  <si>
    <t>Col. Centroamérica ( Etapa I, II )</t>
  </si>
  <si>
    <t>Col. Centro América Oeste</t>
  </si>
  <si>
    <t>Col. Cerro Grande</t>
  </si>
  <si>
    <t>Col. Ciudad Nueva</t>
  </si>
  <si>
    <t>Col. Cristóbal Díaz</t>
  </si>
  <si>
    <t>Col. Divanna</t>
  </si>
  <si>
    <t>Col. El Carrizal  No. 1 - A</t>
  </si>
  <si>
    <t>Col. El Carrizal No. 2</t>
  </si>
  <si>
    <t>Col. El Castaño</t>
  </si>
  <si>
    <t>Col. El Castaño Sur</t>
  </si>
  <si>
    <t>Col. Cerrito</t>
  </si>
  <si>
    <t>Col. El Country</t>
  </si>
  <si>
    <t>Col. El Dorado</t>
  </si>
  <si>
    <t>Col. El Hatillo</t>
  </si>
  <si>
    <t>Col . El Hato o San Ignacio</t>
  </si>
  <si>
    <t>Col. El Hogar</t>
  </si>
  <si>
    <t>Col. El Manantial</t>
  </si>
  <si>
    <t>Col. El  Pedernal</t>
  </si>
  <si>
    <t>Col. El Porvenir</t>
  </si>
  <si>
    <t>Col. El Prado</t>
  </si>
  <si>
    <t>Col. El Progreso No. 1</t>
  </si>
  <si>
    <t>Col. El Progreso No.2</t>
  </si>
  <si>
    <t>Col.El Retiro</t>
  </si>
  <si>
    <t>Col. El Rosario</t>
  </si>
  <si>
    <t>Col. El Sitio</t>
  </si>
  <si>
    <t>Col. El Socorro</t>
  </si>
  <si>
    <t>Col. El Triángulo</t>
  </si>
  <si>
    <t>El Zarzal o Betanía</t>
  </si>
  <si>
    <t>Col. Elvel</t>
  </si>
  <si>
    <t>Col. Espíritu Santo</t>
  </si>
  <si>
    <t>Col. Estados Unidos</t>
  </si>
  <si>
    <t>Col. Faldas Del Pedregal</t>
  </si>
  <si>
    <t>Col. Fátima</t>
  </si>
  <si>
    <t>Col. Fehcovil</t>
  </si>
  <si>
    <t>Col. Flor No.1</t>
  </si>
  <si>
    <t>Col. Flor No.2</t>
  </si>
  <si>
    <t>Col. Flor Del Campo</t>
  </si>
  <si>
    <t>Col. Florencia norte</t>
  </si>
  <si>
    <t>Col. Florencia sur</t>
  </si>
  <si>
    <t>Col. Flores de Oriente</t>
  </si>
  <si>
    <t>Col. Francisco Murillo Soto</t>
  </si>
  <si>
    <t>Col. Fuerzas Armadas</t>
  </si>
  <si>
    <t>Col. Godoy</t>
  </si>
  <si>
    <t>Col. Gracias A Dios</t>
  </si>
  <si>
    <t>Col. Guamilito</t>
  </si>
  <si>
    <t>Col. Guillen</t>
  </si>
  <si>
    <t>Col. Hato de Enmedio (sector 1 al 1</t>
  </si>
  <si>
    <t>Col. Henry Merrian</t>
  </si>
  <si>
    <t>Col. Holywood</t>
  </si>
  <si>
    <t>Col. Humuya</t>
  </si>
  <si>
    <t>Col. Inestroza</t>
  </si>
  <si>
    <t>Col. La Independencia</t>
  </si>
  <si>
    <t>Col. Interamericana</t>
  </si>
  <si>
    <t>Col. Izaguirre</t>
  </si>
  <si>
    <t>Col. Israel Norte</t>
  </si>
  <si>
    <t>Col. Israel Sur</t>
  </si>
  <si>
    <t>Col. Jacarandá</t>
  </si>
  <si>
    <t>Col. Jardines De Loarque</t>
  </si>
  <si>
    <t>Col. Jardines De San José</t>
  </si>
  <si>
    <t>Col. Jardines De Toncontín</t>
  </si>
  <si>
    <t>Col. Jardines del Carrizal</t>
  </si>
  <si>
    <t>Col. José Simón Azcona</t>
  </si>
  <si>
    <t>Col. Kennedy ( zona 1,2,3,4,5,6,)</t>
  </si>
  <si>
    <t>Col. La Campaña</t>
  </si>
  <si>
    <t>Col. Las Canteras</t>
  </si>
  <si>
    <t>Col. Res. La Cañada</t>
  </si>
  <si>
    <t>Col. Era No. 1</t>
  </si>
  <si>
    <t>Col. Era No. 2</t>
  </si>
  <si>
    <t>Col. La Esperanza</t>
  </si>
  <si>
    <t>Col. La fraternidad</t>
  </si>
  <si>
    <t>Col. La Fuente</t>
  </si>
  <si>
    <t>Col. La Haya</t>
  </si>
  <si>
    <t>Col. La Joya</t>
  </si>
  <si>
    <t>Col. La Laguna</t>
  </si>
  <si>
    <t>Col. La Peña</t>
  </si>
  <si>
    <t>Col. La Popular</t>
  </si>
  <si>
    <t>Col. La Pradera</t>
  </si>
  <si>
    <t>Col. La Primavera</t>
  </si>
  <si>
    <t>Col. La Providencia</t>
  </si>
  <si>
    <t>Col. La Reforma</t>
  </si>
  <si>
    <t>Col. La Rosa</t>
  </si>
  <si>
    <t>Col. La Sosa</t>
  </si>
  <si>
    <t>Col. La Trinidad</t>
  </si>
  <si>
    <t>Col. La Unión</t>
  </si>
  <si>
    <t>Col. Lara</t>
  </si>
  <si>
    <t>Col. Las Brisas</t>
  </si>
  <si>
    <t>Col. Las Mercedes</t>
  </si>
  <si>
    <t>Col. Las Minitas</t>
  </si>
  <si>
    <t>col. Las Palmas</t>
  </si>
  <si>
    <t>Col. Las Pavas</t>
  </si>
  <si>
    <t>Col. Las Torres</t>
  </si>
  <si>
    <t>Col. Las Vegas del Carrizal</t>
  </si>
  <si>
    <t>Col. Las Vegas del Country</t>
  </si>
  <si>
    <t>Col. Lincocn</t>
  </si>
  <si>
    <t>Col. Linda vista o Planes Del Guija</t>
  </si>
  <si>
    <t>Col. Lintón</t>
  </si>
  <si>
    <t>Col. Loma Las Minitas</t>
  </si>
  <si>
    <t>Col. Loma Linda Norte</t>
  </si>
  <si>
    <t>Col. Loma Linda Sur</t>
  </si>
  <si>
    <t>Col. Lomas De Tiloarque ( I, II Eta</t>
  </si>
  <si>
    <t>Col. Lomas Del cortijo</t>
  </si>
  <si>
    <t>Col. Lomas Del Country</t>
  </si>
  <si>
    <t>Col. Las Lomas Del Guijarro</t>
  </si>
  <si>
    <t>Col. Lomas Del Guijarro  Sur</t>
  </si>
  <si>
    <t>Col. Lomas del Norte</t>
  </si>
  <si>
    <t>Col. Los Almendros</t>
  </si>
  <si>
    <t>Col. Los Centenos</t>
  </si>
  <si>
    <t>Col Res. Los Girasoles ( I, II, III</t>
  </si>
  <si>
    <t>Col. Los Olmos</t>
  </si>
  <si>
    <t>Col. Los Periodistas</t>
  </si>
  <si>
    <t>Col. Los Pinos</t>
  </si>
  <si>
    <t>Col. Los Procederes</t>
  </si>
  <si>
    <t>Col. Los Sorzales No.1</t>
  </si>
  <si>
    <t>Col. Res. Luis Landa</t>
  </si>
  <si>
    <t>Col. Maradiaga</t>
  </si>
  <si>
    <t>Col. Marichal</t>
  </si>
  <si>
    <t>Col. Matamoros</t>
  </si>
  <si>
    <t>Col. Altos de la Mayangle</t>
  </si>
  <si>
    <t>Col. Melgar Castro</t>
  </si>
  <si>
    <t>Col. Mirador De Loarque</t>
  </si>
  <si>
    <t>Col. Mirador De San Isidro</t>
  </si>
  <si>
    <t>Col. Miraflores</t>
  </si>
  <si>
    <t>Col. Miraflores Sur</t>
  </si>
  <si>
    <t>Col. Miramontes</t>
  </si>
  <si>
    <t>Col. Modelo</t>
  </si>
  <si>
    <t>Col. Modesto Rodas Alvarado</t>
  </si>
  <si>
    <t>Col. Monseñor Fiallos</t>
  </si>
  <si>
    <t>Col. Montelimar</t>
  </si>
  <si>
    <t>Col. Monterey</t>
  </si>
  <si>
    <t>Col. Monterey Norte</t>
  </si>
  <si>
    <t>Col Nueva Era ( Etapa I, II, III )</t>
  </si>
  <si>
    <t>Col. Nueva Era</t>
  </si>
  <si>
    <t>Col. Nueva Esperanza</t>
  </si>
  <si>
    <t>Col. Nueva Providencia</t>
  </si>
  <si>
    <t>Col. Nueva Santa Rosa</t>
  </si>
  <si>
    <t>Col. Nueva Suyapa</t>
  </si>
  <si>
    <t>Col. Nuevas Delicias</t>
  </si>
  <si>
    <t>Col. Nuevo Loarque</t>
  </si>
  <si>
    <t>Col. Nuevos Horizontes</t>
  </si>
  <si>
    <t>Col. Obrera</t>
  </si>
  <si>
    <t>Col. Oscar A. Flores</t>
  </si>
  <si>
    <t>Col. Palermo</t>
  </si>
  <si>
    <t>Col. Palmira</t>
  </si>
  <si>
    <t>Col. Payaqui</t>
  </si>
  <si>
    <t>Col. Pedregal De San José</t>
  </si>
  <si>
    <t>Col. Plan  De Los Pinos</t>
  </si>
  <si>
    <t>Col. Policarpo Paz García</t>
  </si>
  <si>
    <t>Col. Quezada</t>
  </si>
  <si>
    <t>Col. 15 De Septiembre</t>
  </si>
  <si>
    <t>Col. Reparto Mandofer</t>
  </si>
  <si>
    <t>Col. Res. Altos De Las Colinas</t>
  </si>
  <si>
    <t>Col. Granada</t>
  </si>
  <si>
    <t>Col. Guaymuras</t>
  </si>
  <si>
    <t>Col. Res. Las Colinas</t>
  </si>
  <si>
    <t>Col. Res. Las Joyas</t>
  </si>
  <si>
    <t>Col. Res. Lara Norte</t>
  </si>
  <si>
    <t>col. Lomas De Jacaleapa</t>
  </si>
  <si>
    <t>Col. Res. Monte Carlos</t>
  </si>
  <si>
    <t>Col. Res. Monte Carmelo</t>
  </si>
  <si>
    <t>Col. Res. Pinares</t>
  </si>
  <si>
    <t>Col. Res. Villa Delmy</t>
  </si>
  <si>
    <t>Col. Villa Española</t>
  </si>
  <si>
    <t>Col. República de Venezuela</t>
  </si>
  <si>
    <t>Col. Río Grande Norte</t>
  </si>
  <si>
    <t>Col. Río Grande Sur</t>
  </si>
  <si>
    <t>Col. Rivas</t>
  </si>
  <si>
    <t>Col. Rodríguez</t>
  </si>
  <si>
    <t>Col. Rosa Linda</t>
  </si>
  <si>
    <t>Col. Rubén Darío</t>
  </si>
  <si>
    <t>Col. Sabanagrande</t>
  </si>
  <si>
    <t>Col. Sagastume No.1</t>
  </si>
  <si>
    <t>Col. San Buena Ventura</t>
  </si>
  <si>
    <t>Col. San Carlos</t>
  </si>
  <si>
    <t>Col. San Francisco</t>
  </si>
  <si>
    <t>Col. San José</t>
  </si>
  <si>
    <t>Col. San José De La Peña</t>
  </si>
  <si>
    <t>Col. San José De La Vega</t>
  </si>
  <si>
    <t>Col. San Juan Del Norte No.1</t>
  </si>
  <si>
    <t>Col. San Juan del Norte No. 2</t>
  </si>
  <si>
    <t>Col. San Luis</t>
  </si>
  <si>
    <t>Col. San Lorenzo</t>
  </si>
  <si>
    <t>Col. San Martín</t>
  </si>
  <si>
    <t>Col. San Miguel</t>
  </si>
  <si>
    <t>Col. Santa Anita o El Quebrachal</t>
  </si>
  <si>
    <t>Col. Santa Cecilia  No.1</t>
  </si>
  <si>
    <t>Col. Santa Fe</t>
  </si>
  <si>
    <t>Col. Santa Isabel</t>
  </si>
  <si>
    <t>Col. Santa Isabel No.2</t>
  </si>
  <si>
    <t>Col. Santo Domingo</t>
  </si>
  <si>
    <t>Col. Satélite</t>
  </si>
  <si>
    <t>Col. Sempe</t>
  </si>
  <si>
    <t>Col. Smith  No. 1</t>
  </si>
  <si>
    <t>Col. Smith No. 2</t>
  </si>
  <si>
    <t>Col. Soto</t>
  </si>
  <si>
    <t>Col. Tepeyac</t>
  </si>
  <si>
    <t>Col. Torocagua</t>
  </si>
  <si>
    <t>Col. 13 De Julio</t>
  </si>
  <si>
    <t>Col. 30 De Noviembre</t>
  </si>
  <si>
    <t>Col. Tres Caminos</t>
  </si>
  <si>
    <t>Col. Tres de Mayo</t>
  </si>
  <si>
    <t>Col. Universidad Norte(I, II Etapa)</t>
  </si>
  <si>
    <t>Col. 28 De Marzo</t>
  </si>
  <si>
    <t>Col. 21 de Febrero</t>
  </si>
  <si>
    <t>Col. 21 De Octubre</t>
  </si>
  <si>
    <t>Col. Víctor  F. Ardón</t>
  </si>
  <si>
    <t>Col. Vieja Santa Rosa</t>
  </si>
  <si>
    <t>Col. Viera</t>
  </si>
  <si>
    <t>Col. Villa Cristina ( Etapa I, II,</t>
  </si>
  <si>
    <t>Col. Villa Delmy</t>
  </si>
  <si>
    <t>Col. Villa Franca</t>
  </si>
  <si>
    <t>Col. Villa los Laureles ( Flor del</t>
  </si>
  <si>
    <t>Col. Villa Nueva Norte</t>
  </si>
  <si>
    <t>Col. Villa Nueva Sur</t>
  </si>
  <si>
    <t>Col. Villa San Antonio O Boquerón</t>
  </si>
  <si>
    <t>Col. Vista Hermosa (Kennedy)</t>
  </si>
  <si>
    <t>Col. Vista Hermosa Loarque)</t>
  </si>
  <si>
    <t>Col. Villa Nueva Suyapa</t>
  </si>
  <si>
    <t>Col. Zapote Centro</t>
  </si>
  <si>
    <t>Col. Zapote Norte</t>
  </si>
  <si>
    <t>Col. Sunlacal</t>
  </si>
  <si>
    <t>Aldea La Soledad</t>
  </si>
  <si>
    <t>Aldea La Travesía</t>
  </si>
  <si>
    <t>Aldea Suyapa</t>
  </si>
  <si>
    <t>Ave. La Paz</t>
  </si>
  <si>
    <t>Cerro Juan A. Laines</t>
  </si>
  <si>
    <t>Zona. Clínica Periférica del IHSS</t>
  </si>
  <si>
    <t>Zona Llanos del Potrero</t>
  </si>
  <si>
    <t>Zona Puente De Loarque</t>
  </si>
  <si>
    <t>Col. San Rafael</t>
  </si>
  <si>
    <t>Col.1ro de Diciembre</t>
  </si>
  <si>
    <t>Aldea La  Joya</t>
  </si>
  <si>
    <t>Bo. El socorro</t>
  </si>
  <si>
    <t>Bo. Los Higueros</t>
  </si>
  <si>
    <t>Bo. San Isidro</t>
  </si>
  <si>
    <t>Col. Brisas de La Laguna</t>
  </si>
  <si>
    <t>Col. 14 de Enero</t>
  </si>
  <si>
    <t>Col. 17 De Septiembre</t>
  </si>
  <si>
    <t>Col. 19 de Septiembre</t>
  </si>
  <si>
    <t>Col. 23 de Junio</t>
  </si>
  <si>
    <t>Col. Altos De Elvel</t>
  </si>
  <si>
    <t>Col. Altos De Jardines De Loarque</t>
  </si>
  <si>
    <t>Col. Altos De La Cabaña</t>
  </si>
  <si>
    <t>Col. Altos de Las Tapias</t>
  </si>
  <si>
    <t>Col. Altos de los Laureles</t>
  </si>
  <si>
    <t>Col. Altos De Miramesi</t>
  </si>
  <si>
    <t>Col. Altos De San Isidro</t>
  </si>
  <si>
    <t>Col. Altos de Toncontin</t>
  </si>
  <si>
    <t>Col. Altos del Paraíso</t>
  </si>
  <si>
    <t>Col. Arturo Quesada</t>
  </si>
  <si>
    <t>Col. Bella Vista norte</t>
  </si>
  <si>
    <t>col. Bernardo Dazzi</t>
  </si>
  <si>
    <t>Col. Bethel o Dios Proveerá</t>
  </si>
  <si>
    <t>Col. Brisas Del Cortijo</t>
  </si>
  <si>
    <t>Col. Campaña Arriba</t>
  </si>
  <si>
    <t>Col. Canaan</t>
  </si>
  <si>
    <t>Col. Cantarero López</t>
  </si>
  <si>
    <t>Col. Casavola</t>
  </si>
  <si>
    <t>Col. Cofradía</t>
  </si>
  <si>
    <t>Col. Cooperativa Las Mercedes</t>
  </si>
  <si>
    <t>Col. Covespul</t>
  </si>
  <si>
    <t>Col. Eugenio Matute Canizales</t>
  </si>
  <si>
    <t>Col. F. Calderón</t>
  </si>
  <si>
    <t>Col. Francisco Morazán</t>
  </si>
  <si>
    <t>Col. Fuerzas Unidas</t>
  </si>
  <si>
    <t>Col. Hermanos Reina</t>
  </si>
  <si>
    <t>Col. Iberia</t>
  </si>
  <si>
    <t>Col. Japón</t>
  </si>
  <si>
    <t>Col. Jardines De Miraflores</t>
  </si>
  <si>
    <t>Col. Jardines del Norte</t>
  </si>
  <si>
    <t>Col. José Arturo Duarte ( sector 1</t>
  </si>
  <si>
    <t>Col. Juan Lindo</t>
  </si>
  <si>
    <t>Col. La Campaña O Maya Centro</t>
  </si>
  <si>
    <t>Col. La Libertad</t>
  </si>
  <si>
    <t>Col. Las Granjitas</t>
  </si>
  <si>
    <t>Col. Las Vegas 12</t>
  </si>
  <si>
    <t>Col. Las Vegas 172</t>
  </si>
  <si>
    <t>Col. Las Vegas Del La Flor Del Camp</t>
  </si>
  <si>
    <t>Col. Las Vegas Del Río</t>
  </si>
  <si>
    <t>Col. Las Vegas Fecesitlich</t>
  </si>
  <si>
    <t>Col. Loarque Sur</t>
  </si>
  <si>
    <t>Col. Los Molinos ( proyecto )</t>
  </si>
  <si>
    <t>Col. María Cristina</t>
  </si>
  <si>
    <t>Col. Nueva Amanecer</t>
  </si>
  <si>
    <t>Col. Nueva Danlí</t>
  </si>
  <si>
    <t>Col. Nueva Orocuina</t>
  </si>
  <si>
    <t>Col. Oscar Castro Tejeda</t>
  </si>
  <si>
    <t>Col. Parcaltagua</t>
  </si>
  <si>
    <t>Col. Predios del Recreo</t>
  </si>
  <si>
    <t>Col. Pueblo Nuevo</t>
  </si>
  <si>
    <t>Col. Rafael Leonardo Callejas</t>
  </si>
  <si>
    <t>Col. Ramón Amaya Amador No.1</t>
  </si>
  <si>
    <t>Col. Fecesitlich ( sector I,II, Pro</t>
  </si>
  <si>
    <t>Col. Res, Los Zorzales</t>
  </si>
  <si>
    <t>Col. Nueva España</t>
  </si>
  <si>
    <t>Col. Res. Alta Vista</t>
  </si>
  <si>
    <t>Col. Res. Altos Del Trapiche</t>
  </si>
  <si>
    <t>Col. Res. Atlantis</t>
  </si>
  <si>
    <t>Col. Res. Buena Vista</t>
  </si>
  <si>
    <t>Col. Res. Centro América Este</t>
  </si>
  <si>
    <t>Col. Res. Centro América Este ( Ane</t>
  </si>
  <si>
    <t>Col. Res. Centro América Este (IV E</t>
  </si>
  <si>
    <t>Col. Res. El Jardín</t>
  </si>
  <si>
    <t>Col. Res. Francisco Morazán</t>
  </si>
  <si>
    <t>Col. Res. Gloria A Dios</t>
  </si>
  <si>
    <t>Col. Res. Honduras</t>
  </si>
  <si>
    <t>Col. Res. La Hacienda (Proyecto</t>
  </si>
  <si>
    <t>Col. Res. Las Hadas</t>
  </si>
  <si>
    <t>Col. Res. Las Vegas</t>
  </si>
  <si>
    <t>Col. Res. Lempira</t>
  </si>
  <si>
    <t>Col. Res. Loma Alta</t>
  </si>
  <si>
    <t>Col. Res. Lomas De San José</t>
  </si>
  <si>
    <t>Col. Res. Toncontin</t>
  </si>
  <si>
    <t>Col. Res. Los Mangos</t>
  </si>
  <si>
    <t>Col. Res. Luiniza</t>
  </si>
  <si>
    <t>Col. Res. Maya</t>
  </si>
  <si>
    <t>Col. Res. Maya Centro</t>
  </si>
  <si>
    <t>Col. Res. Monte Verde</t>
  </si>
  <si>
    <t>Col. Res. Prados Universitarios</t>
  </si>
  <si>
    <t>Col. Res. Río Alto</t>
  </si>
  <si>
    <t>Col. Res. Santa María</t>
  </si>
  <si>
    <t>Col. Res. Villa Suyapa (sector I,II</t>
  </si>
  <si>
    <t>Col. Res. Villa Universitaria I Eta</t>
  </si>
  <si>
    <t>Col. Residencial La Cañada</t>
  </si>
  <si>
    <t>Col. Residencial Plaza</t>
  </si>
  <si>
    <t>Col. Rivera De La Vega</t>
  </si>
  <si>
    <t>Col. Roma o Covideprol</t>
  </si>
  <si>
    <t>Col. San José De La Montaña</t>
  </si>
  <si>
    <t>Col. San José de Loarque</t>
  </si>
  <si>
    <t>Col. San Juan Bosco</t>
  </si>
  <si>
    <t>Col. Santa Isabel o Palmas Oestes</t>
  </si>
  <si>
    <t>Col. Superación</t>
  </si>
  <si>
    <t>Col. Suyapita</t>
  </si>
  <si>
    <t>Col. Tiloarque</t>
  </si>
  <si>
    <t>Col. Venecia</t>
  </si>
  <si>
    <t>Col. Villa Centro América</t>
  </si>
  <si>
    <t>Bo. Villa El Ciruelo</t>
  </si>
  <si>
    <t>Col. Villa Los Reyes</t>
  </si>
  <si>
    <t>Col. Villa Nelita</t>
  </si>
  <si>
    <t>Col. Villa San Caralampio</t>
  </si>
  <si>
    <t>Col. Villas Del Río</t>
  </si>
  <si>
    <t>Col. Vista Hermosa</t>
  </si>
  <si>
    <t>Col. Vista Hermosa del Norte</t>
  </si>
  <si>
    <t>Erendida</t>
  </si>
  <si>
    <t>Res. Condominios Viera</t>
  </si>
  <si>
    <t>Urbanización La Cumbre</t>
  </si>
  <si>
    <t>Urbanización Loma Verde</t>
  </si>
  <si>
    <t>Zona Industrial  Caprisa</t>
  </si>
  <si>
    <t>Aldea La Cañada</t>
  </si>
  <si>
    <t>Col.El Contador</t>
  </si>
  <si>
    <t>Col. Zona Miraflores sur</t>
  </si>
  <si>
    <t>Villa Santa Margarita</t>
  </si>
  <si>
    <t>Col. Lomitas de Suyapa</t>
  </si>
  <si>
    <t>Ciudad Mateo</t>
  </si>
  <si>
    <t>Col. Altos del Pedregalito</t>
  </si>
  <si>
    <t>I.P.M.</t>
  </si>
  <si>
    <t>Universidad Este</t>
  </si>
  <si>
    <t>Brisas de Oriente</t>
  </si>
  <si>
    <t>Roble Alto</t>
  </si>
  <si>
    <t>.</t>
  </si>
  <si>
    <t>La Cascada</t>
  </si>
  <si>
    <t>Col Nueva Capital</t>
  </si>
  <si>
    <t>Paseo o Finca los Laureles</t>
  </si>
  <si>
    <t>Las Hadas II Etapa</t>
  </si>
  <si>
    <t>Los Olivos</t>
  </si>
  <si>
    <t>kuwait</t>
  </si>
  <si>
    <t>Col. Villa San Roque</t>
  </si>
  <si>
    <t>Res. Palma Real</t>
  </si>
  <si>
    <t>Residencial Nueva Australia</t>
  </si>
  <si>
    <t>Distrito Central</t>
  </si>
  <si>
    <t>Proporción de
Personas</t>
  </si>
  <si>
    <t>Proporción de
Barrios o Colonias</t>
  </si>
  <si>
    <t>Bo. Salida A Valle De Ángeles</t>
  </si>
  <si>
    <t>Bo. La Zaragoza</t>
  </si>
  <si>
    <t>Col. El Álamo</t>
  </si>
  <si>
    <t>Col. Altos de San Francisco</t>
  </si>
  <si>
    <t>**Falta codificación del INE</t>
  </si>
  <si>
    <t>Col. Lomas Del Mayac o Profesionales</t>
  </si>
  <si>
    <t>Col Los Ángeles</t>
  </si>
  <si>
    <t>Col. Los Robles</t>
  </si>
  <si>
    <t>montes de Sinaí</t>
  </si>
  <si>
    <t>Col. 11 De Junio o Suazo Córdova</t>
  </si>
  <si>
    <t>Col. Pérez</t>
  </si>
  <si>
    <t>Col. José Ángel Ulloa ( sector 1 al</t>
  </si>
  <si>
    <t>Col. San José de Los Llanos</t>
  </si>
  <si>
    <t>Col. Roberto Suazo Córdova</t>
  </si>
  <si>
    <t>Col. San Ángel</t>
  </si>
  <si>
    <t>Col. Santa Bárbara</t>
  </si>
  <si>
    <t>Col. Valencia</t>
  </si>
  <si>
    <t>Res. Alemán</t>
  </si>
  <si>
    <t>Bo. Altos Del Bosque o 13 De Febrero</t>
  </si>
  <si>
    <t>Col. Independiente (antes El Portillo</t>
  </si>
  <si>
    <t>Col. Estiquirín</t>
  </si>
  <si>
    <t>Col. Luis Córdova O Caprisa</t>
  </si>
  <si>
    <t>Col. Res. Los Calpules ( I,II, Etapa</t>
  </si>
  <si>
    <t>Col. Res. Puerto del Sol (proyecto)</t>
  </si>
  <si>
    <t>Col. Res. Aeropuerto</t>
  </si>
  <si>
    <t>Col. Villa Centro Americana ( III E</t>
  </si>
  <si>
    <t>Col. Villa Unión</t>
  </si>
  <si>
    <t>Col. Lomas De Miraflores Sur</t>
  </si>
  <si>
    <t>Col. Arcieri</t>
  </si>
  <si>
    <t>Col. David Betancourt</t>
  </si>
  <si>
    <t>Col. Montes de Bendición</t>
  </si>
  <si>
    <t>Lotificación altos De la Loma</t>
  </si>
  <si>
    <t>Col. Los Alpes #2</t>
  </si>
  <si>
    <t>Col. Los Alpes</t>
  </si>
  <si>
    <t>Col. Armando Calidonio</t>
  </si>
  <si>
    <t>Res. Lomas de Nauvoo</t>
  </si>
  <si>
    <t>Col. Los Alpes B/16</t>
  </si>
  <si>
    <t>Col. Lomas de Loarque</t>
  </si>
  <si>
    <t>Col. Loma Sur</t>
  </si>
  <si>
    <t>Col. Santa Cecilia</t>
  </si>
  <si>
    <t>Col. Altos de La Joya</t>
  </si>
  <si>
    <t>Col .Mary de Flores</t>
  </si>
  <si>
    <t>Bo. Altos del Edén</t>
  </si>
  <si>
    <t>Col. La Leonesa del Rincón</t>
  </si>
  <si>
    <t>Bo. Jardines de Casamata</t>
  </si>
  <si>
    <t>Col. Casandra</t>
  </si>
  <si>
    <t>Lomas de San José II Etapa</t>
  </si>
  <si>
    <t>Col. Jesús Aguilar Paz</t>
  </si>
  <si>
    <t>Col. Nueva Edén</t>
  </si>
  <si>
    <t>Col. Ramón Amaya Amador No2</t>
  </si>
  <si>
    <t>Col. Villas Coloniales Altos de Mira</t>
  </si>
  <si>
    <t>Col. De La Vega</t>
  </si>
  <si>
    <t>Col. Santa Ana</t>
  </si>
  <si>
    <t>Col. Sagastume No.2</t>
  </si>
  <si>
    <t>Res. El Trapiche</t>
  </si>
  <si>
    <t>Res. Villas Palmas de San Ignacio</t>
  </si>
  <si>
    <t>Col. Altos del Paraíso No.2</t>
  </si>
  <si>
    <t>Res. Villas Universitarias No.2</t>
  </si>
  <si>
    <t>Col. Puente de Loarque o Colinas de</t>
  </si>
  <si>
    <t>Unión y Fuerza</t>
  </si>
  <si>
    <t>Generación 2000</t>
  </si>
  <si>
    <t>Col. Luis Andrés Zúñiga</t>
  </si>
  <si>
    <t>Macroalbergue El Trébol No.1</t>
  </si>
  <si>
    <t>Col. Altos de la Laguna</t>
  </si>
  <si>
    <t>Col. Arcieri No.2</t>
  </si>
  <si>
    <t>Col. Aurora No.2</t>
  </si>
  <si>
    <t>Urbanización Agua Dulce</t>
  </si>
  <si>
    <t>Res. La Estancia(agregada segmentación</t>
  </si>
  <si>
    <t>Caserío El mogote</t>
  </si>
  <si>
    <t>Código</t>
  </si>
  <si>
    <t>Indice de
Marginación</t>
  </si>
  <si>
    <t>Grado de
Marginación</t>
  </si>
  <si>
    <t>RANKING DE MARGINACION DEL DISTRITO DE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</si>
</sst>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i/>
      <sz val="10"/>
      <color theme="0"/>
      <name val="Times New Roman"/>
      <family val="1"/>
    </font>
    <font>
      <i/>
      <sz val="10"/>
      <color theme="0"/>
      <name val="Times New Roman"/>
      <family val="1"/>
    </font>
    <font>
      <b/>
      <sz val="14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3" fillId="11" borderId="9" xfId="0" applyFont="1" applyFill="1" applyBorder="1" applyAlignment="1">
      <alignment horizontal="center" vertical="center" wrapText="1"/>
    </xf>
    <xf numFmtId="2" fontId="3" fillId="11" borderId="9" xfId="0" applyNumberFormat="1" applyFont="1" applyFill="1" applyBorder="1" applyAlignment="1">
      <alignment horizontal="center" vertical="center" wrapText="1"/>
    </xf>
    <xf numFmtId="166" fontId="3" fillId="11" borderId="9" xfId="1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" fontId="3" fillId="6" borderId="11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3" fillId="6" borderId="12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 vertical="center" wrapText="1"/>
    </xf>
    <xf numFmtId="2" fontId="3" fillId="11" borderId="18" xfId="0" applyNumberFormat="1" applyFont="1" applyFill="1" applyBorder="1" applyAlignment="1">
      <alignment horizontal="center" vertical="center" wrapText="1"/>
    </xf>
    <xf numFmtId="166" fontId="3" fillId="11" borderId="18" xfId="1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/>
    </xf>
    <xf numFmtId="3" fontId="4" fillId="0" borderId="24" xfId="0" applyNumberFormat="1" applyFont="1" applyBorder="1"/>
    <xf numFmtId="0" fontId="3" fillId="6" borderId="33" xfId="0" applyFont="1" applyFill="1" applyBorder="1" applyAlignment="1">
      <alignment horizontal="center" vertical="center" wrapText="1"/>
    </xf>
    <xf numFmtId="0" fontId="3" fillId="11" borderId="29" xfId="0" applyFont="1" applyFill="1" applyBorder="1" applyAlignment="1">
      <alignment horizontal="center" vertical="center" wrapText="1"/>
    </xf>
    <xf numFmtId="2" fontId="3" fillId="11" borderId="29" xfId="0" applyNumberFormat="1" applyFont="1" applyFill="1" applyBorder="1" applyAlignment="1">
      <alignment horizontal="center" vertical="center" wrapText="1"/>
    </xf>
    <xf numFmtId="166" fontId="3" fillId="11" borderId="29" xfId="1" applyNumberFormat="1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1" fontId="3" fillId="6" borderId="21" xfId="0" applyNumberFormat="1" applyFont="1" applyFill="1" applyBorder="1" applyAlignment="1">
      <alignment horizontal="center" vertical="center" wrapText="1"/>
    </xf>
    <xf numFmtId="1" fontId="3" fillId="6" borderId="24" xfId="0" applyNumberFormat="1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166" fontId="3" fillId="2" borderId="17" xfId="1" applyNumberFormat="1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3" fillId="0" borderId="24" xfId="0" applyNumberFormat="1" applyFont="1" applyBorder="1"/>
    <xf numFmtId="0" fontId="3" fillId="0" borderId="25" xfId="0" applyFont="1" applyBorder="1"/>
    <xf numFmtId="3" fontId="3" fillId="0" borderId="0" xfId="0" applyNumberFormat="1" applyFont="1" applyBorder="1"/>
    <xf numFmtId="3" fontId="3" fillId="0" borderId="25" xfId="0" applyNumberFormat="1" applyFont="1" applyBorder="1"/>
    <xf numFmtId="3" fontId="3" fillId="0" borderId="24" xfId="0" applyNumberFormat="1" applyFont="1" applyBorder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7" borderId="9" xfId="0" applyFont="1" applyFill="1" applyBorder="1" applyAlignment="1">
      <alignment horizontal="left" vertical="center"/>
    </xf>
    <xf numFmtId="2" fontId="3" fillId="2" borderId="26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166" fontId="6" fillId="2" borderId="17" xfId="1" applyNumberFormat="1" applyFont="1" applyFill="1" applyBorder="1" applyAlignment="1">
      <alignment horizontal="center"/>
    </xf>
    <xf numFmtId="0" fontId="5" fillId="8" borderId="1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28" xfId="0" applyNumberFormat="1" applyFont="1" applyFill="1" applyBorder="1" applyAlignment="1">
      <alignment horizontal="center" vertical="center"/>
    </xf>
    <xf numFmtId="166" fontId="3" fillId="2" borderId="0" xfId="1" applyNumberFormat="1" applyFont="1" applyFill="1" applyAlignment="1">
      <alignment horizontal="center"/>
    </xf>
    <xf numFmtId="0" fontId="5" fillId="9" borderId="18" xfId="0" applyFont="1" applyFill="1" applyBorder="1" applyAlignment="1">
      <alignment horizontal="left" vertical="center"/>
    </xf>
    <xf numFmtId="165" fontId="3" fillId="2" borderId="0" xfId="2" applyNumberFormat="1" applyFont="1" applyFill="1"/>
    <xf numFmtId="0" fontId="5" fillId="10" borderId="1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2" fontId="3" fillId="2" borderId="30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>
      <alignment horizontal="center" vertical="center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 vertical="center" wrapText="1"/>
    </xf>
    <xf numFmtId="2" fontId="9" fillId="11" borderId="18" xfId="0" applyNumberFormat="1" applyFont="1" applyFill="1" applyBorder="1" applyAlignment="1">
      <alignment horizontal="center" vertical="center" wrapText="1"/>
    </xf>
    <xf numFmtId="166" fontId="9" fillId="11" borderId="18" xfId="1" applyNumberFormat="1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left" vertical="center"/>
    </xf>
    <xf numFmtId="0" fontId="3" fillId="11" borderId="38" xfId="0" applyNumberFormat="1" applyFont="1" applyFill="1" applyBorder="1" applyAlignment="1">
      <alignment horizontal="center" vertical="center"/>
    </xf>
    <xf numFmtId="2" fontId="3" fillId="11" borderId="17" xfId="0" applyNumberFormat="1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left" vertical="center"/>
    </xf>
    <xf numFmtId="0" fontId="3" fillId="11" borderId="17" xfId="0" applyNumberFormat="1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left" vertical="center"/>
    </xf>
    <xf numFmtId="0" fontId="3" fillId="11" borderId="30" xfId="0" applyNumberFormat="1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43" fontId="3" fillId="2" borderId="0" xfId="1" applyFont="1" applyFill="1"/>
    <xf numFmtId="43" fontId="3" fillId="2" borderId="0" xfId="0" applyNumberFormat="1" applyFont="1" applyFill="1"/>
    <xf numFmtId="0" fontId="3" fillId="2" borderId="17" xfId="0" applyFont="1" applyFill="1" applyBorder="1"/>
    <xf numFmtId="0" fontId="6" fillId="11" borderId="9" xfId="0" applyFont="1" applyFill="1" applyBorder="1" applyAlignment="1">
      <alignment horizontal="left" vertical="center"/>
    </xf>
    <xf numFmtId="0" fontId="6" fillId="11" borderId="18" xfId="0" applyFont="1" applyFill="1" applyBorder="1" applyAlignment="1">
      <alignment horizontal="left" vertical="center"/>
    </xf>
    <xf numFmtId="0" fontId="8" fillId="11" borderId="18" xfId="0" applyFont="1" applyFill="1" applyBorder="1" applyAlignment="1">
      <alignment horizontal="left" vertical="center"/>
    </xf>
    <xf numFmtId="0" fontId="6" fillId="11" borderId="29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" fontId="2" fillId="5" borderId="15" xfId="0" applyNumberFormat="1" applyFont="1" applyFill="1" applyBorder="1" applyAlignment="1">
      <alignment horizontal="center" vertical="center"/>
    </xf>
    <xf numFmtId="1" fontId="2" fillId="5" borderId="21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/>
    </xf>
    <xf numFmtId="1" fontId="2" fillId="5" borderId="22" xfId="0" applyNumberFormat="1" applyFont="1" applyFill="1" applyBorder="1" applyAlignment="1">
      <alignment horizontal="center"/>
    </xf>
    <xf numFmtId="1" fontId="2" fillId="5" borderId="16" xfId="0" applyNumberFormat="1" applyFont="1" applyFill="1" applyBorder="1" applyAlignment="1">
      <alignment horizontal="center"/>
    </xf>
    <xf numFmtId="1" fontId="2" fillId="5" borderId="23" xfId="0" applyNumberFormat="1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4838</xdr:colOff>
      <xdr:row>1</xdr:row>
      <xdr:rowOff>9922</xdr:rowOff>
    </xdr:from>
    <xdr:to>
      <xdr:col>18</xdr:col>
      <xdr:colOff>69453</xdr:colOff>
      <xdr:row>1</xdr:row>
      <xdr:rowOff>575469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3362" b="35095"/>
        <a:stretch>
          <a:fillRect/>
        </a:stretch>
      </xdr:blipFill>
      <xdr:spPr bwMode="auto">
        <a:xfrm>
          <a:off x="262807" y="406797"/>
          <a:ext cx="2058912" cy="565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s%20Farach/Desktop/FHIS/RANKING%20FINAL%20POR%20BARRIOS%20DISTRITO%20CEN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UR CERO SANPEDRO"/>
      <sheetName val="Hoja4"/>
    </sheetNames>
    <sheetDataSet>
      <sheetData sheetId="0"/>
      <sheetData sheetId="1"/>
      <sheetData sheetId="2"/>
      <sheetData sheetId="3"/>
      <sheetData sheetId="4">
        <row r="1">
          <cell r="E1">
            <v>1</v>
          </cell>
          <cell r="F1" t="str">
            <v>Bo. Abajo</v>
          </cell>
        </row>
        <row r="2">
          <cell r="E2">
            <v>2</v>
          </cell>
          <cell r="F2" t="str">
            <v>Bo. Belén</v>
          </cell>
        </row>
        <row r="3">
          <cell r="E3">
            <v>3</v>
          </cell>
          <cell r="F3" t="str">
            <v>Bo. Bella Vista</v>
          </cell>
        </row>
        <row r="4">
          <cell r="E4">
            <v>4</v>
          </cell>
          <cell r="F4" t="str">
            <v>Bo. Bolívar</v>
          </cell>
        </row>
        <row r="5">
          <cell r="E5">
            <v>5</v>
          </cell>
          <cell r="F5" t="str">
            <v>Col. Brisas del Norte</v>
          </cell>
        </row>
        <row r="6">
          <cell r="E6">
            <v>6</v>
          </cell>
          <cell r="F6" t="str">
            <v>Bo. Buena Vista</v>
          </cell>
        </row>
        <row r="7">
          <cell r="E7">
            <v>7</v>
          </cell>
          <cell r="F7" t="str">
            <v>Bo. Buenos Aires</v>
          </cell>
        </row>
        <row r="8">
          <cell r="E8">
            <v>8</v>
          </cell>
          <cell r="F8" t="str">
            <v>Bo. Camaguara</v>
          </cell>
        </row>
        <row r="9">
          <cell r="E9">
            <v>9</v>
          </cell>
          <cell r="F9" t="str">
            <v>Bo. Casa Mata</v>
          </cell>
        </row>
        <row r="10">
          <cell r="E10">
            <v>10</v>
          </cell>
          <cell r="F10" t="str">
            <v>Bo. Centro De Comayaguela</v>
          </cell>
        </row>
        <row r="11">
          <cell r="E11">
            <v>11</v>
          </cell>
          <cell r="F11" t="str">
            <v>Bo. Centro De Tegucigalpa</v>
          </cell>
        </row>
        <row r="12">
          <cell r="E12">
            <v>12</v>
          </cell>
          <cell r="F12" t="str">
            <v>Bo. Concepción</v>
          </cell>
        </row>
        <row r="13">
          <cell r="E13">
            <v>13</v>
          </cell>
          <cell r="F13" t="str">
            <v>Bo. El Bosque</v>
          </cell>
        </row>
        <row r="14">
          <cell r="E14">
            <v>14</v>
          </cell>
          <cell r="F14" t="str">
            <v>Bo. El Calvario</v>
          </cell>
        </row>
        <row r="15">
          <cell r="E15">
            <v>15</v>
          </cell>
          <cell r="F15" t="str">
            <v>Bo. El Carrizal</v>
          </cell>
        </row>
        <row r="16">
          <cell r="E16">
            <v>16</v>
          </cell>
          <cell r="F16" t="str">
            <v>Bo. El Coco</v>
          </cell>
        </row>
        <row r="17">
          <cell r="E17">
            <v>17</v>
          </cell>
          <cell r="F17" t="str">
            <v>Bo.  El Chile</v>
          </cell>
        </row>
        <row r="18">
          <cell r="E18">
            <v>18</v>
          </cell>
          <cell r="F18" t="str">
            <v>Bo. El Edén</v>
          </cell>
        </row>
        <row r="19">
          <cell r="E19">
            <v>19</v>
          </cell>
          <cell r="F19" t="str">
            <v>Bo. El Edén</v>
          </cell>
        </row>
        <row r="20">
          <cell r="E20">
            <v>20</v>
          </cell>
          <cell r="F20" t="str">
            <v>Bo. Guanacaste</v>
          </cell>
        </row>
        <row r="21">
          <cell r="E21">
            <v>21</v>
          </cell>
          <cell r="F21" t="str">
            <v>Bo. El Jazmín</v>
          </cell>
        </row>
        <row r="22">
          <cell r="E22">
            <v>22</v>
          </cell>
          <cell r="F22" t="str">
            <v>Bo. El Manchen</v>
          </cell>
        </row>
        <row r="23">
          <cell r="E23">
            <v>23</v>
          </cell>
          <cell r="F23" t="str">
            <v>Bo. El Obelisco</v>
          </cell>
        </row>
        <row r="24">
          <cell r="E24">
            <v>24</v>
          </cell>
          <cell r="F24" t="str">
            <v>Bo. El Olvido</v>
          </cell>
        </row>
        <row r="25">
          <cell r="E25">
            <v>25</v>
          </cell>
          <cell r="F25" t="str">
            <v>Bo. El Pastel</v>
          </cell>
        </row>
        <row r="26">
          <cell r="E26">
            <v>26</v>
          </cell>
          <cell r="F26" t="str">
            <v>Bo. El Pedregalito</v>
          </cell>
        </row>
        <row r="27">
          <cell r="E27">
            <v>27</v>
          </cell>
          <cell r="F27" t="str">
            <v>Bo. El Picachito</v>
          </cell>
        </row>
        <row r="28">
          <cell r="E28">
            <v>28</v>
          </cell>
          <cell r="F28" t="str">
            <v>Bo. El Reparto</v>
          </cell>
        </row>
        <row r="29">
          <cell r="E29">
            <v>29</v>
          </cell>
          <cell r="F29" t="str">
            <v>Bo. El Rincón</v>
          </cell>
        </row>
        <row r="30">
          <cell r="E30">
            <v>30</v>
          </cell>
          <cell r="F30" t="str">
            <v>Bo. El Vasilón</v>
          </cell>
        </row>
        <row r="31">
          <cell r="E31">
            <v>31</v>
          </cell>
          <cell r="F31" t="str">
            <v>Bol. El Zancudo</v>
          </cell>
        </row>
        <row r="32">
          <cell r="E32">
            <v>32</v>
          </cell>
          <cell r="F32" t="str">
            <v>Bo. Guacerique</v>
          </cell>
        </row>
        <row r="33">
          <cell r="E33">
            <v>33</v>
          </cell>
          <cell r="F33" t="str">
            <v>Bo. Guadalupe</v>
          </cell>
        </row>
        <row r="34">
          <cell r="E34">
            <v>34</v>
          </cell>
          <cell r="F34" t="str">
            <v>Bo. Jacaleapa</v>
          </cell>
        </row>
        <row r="35">
          <cell r="E35">
            <v>35</v>
          </cell>
          <cell r="F35" t="str">
            <v>Bo. Jardín De Las Mercedes</v>
          </cell>
        </row>
        <row r="36">
          <cell r="E36">
            <v>36</v>
          </cell>
          <cell r="F36" t="str">
            <v>Col. La Alhambra</v>
          </cell>
        </row>
        <row r="37">
          <cell r="E37">
            <v>37</v>
          </cell>
          <cell r="F37" t="str">
            <v>Bo. La Bolsa</v>
          </cell>
        </row>
        <row r="38">
          <cell r="E38">
            <v>38</v>
          </cell>
          <cell r="F38" t="str">
            <v>Bo. Burrera</v>
          </cell>
        </row>
        <row r="39">
          <cell r="E39">
            <v>39</v>
          </cell>
          <cell r="F39" t="str">
            <v>Bo. La Cabaña</v>
          </cell>
        </row>
        <row r="40">
          <cell r="E40">
            <v>40</v>
          </cell>
          <cell r="F40" t="str">
            <v>Bo. La Concordia</v>
          </cell>
        </row>
        <row r="41">
          <cell r="E41">
            <v>41</v>
          </cell>
          <cell r="F41" t="str">
            <v>Bo. La Cuesta No. 1</v>
          </cell>
        </row>
        <row r="42">
          <cell r="E42">
            <v>42</v>
          </cell>
          <cell r="F42" t="str">
            <v>Bo. La Chivera</v>
          </cell>
        </row>
        <row r="43">
          <cell r="E43">
            <v>43</v>
          </cell>
          <cell r="F43" t="str">
            <v>Bo. La Esperanza</v>
          </cell>
        </row>
        <row r="44">
          <cell r="E44">
            <v>44</v>
          </cell>
          <cell r="F44" t="str">
            <v>Bo. La Estrella</v>
          </cell>
        </row>
        <row r="45">
          <cell r="E45">
            <v>45</v>
          </cell>
          <cell r="F45" t="str">
            <v>Bo. La Fuente</v>
          </cell>
        </row>
        <row r="46">
          <cell r="E46">
            <v>46</v>
          </cell>
          <cell r="F46" t="str">
            <v>Bo. La Granja</v>
          </cell>
        </row>
        <row r="47">
          <cell r="E47">
            <v>47</v>
          </cell>
          <cell r="F47" t="str">
            <v>Bo. La Hoya</v>
          </cell>
        </row>
        <row r="48">
          <cell r="E48">
            <v>48</v>
          </cell>
          <cell r="F48" t="str">
            <v>Bo. La Isla</v>
          </cell>
        </row>
        <row r="49">
          <cell r="E49">
            <v>49</v>
          </cell>
          <cell r="F49" t="str">
            <v>Bo. La Joya 1</v>
          </cell>
        </row>
        <row r="50">
          <cell r="E50">
            <v>50</v>
          </cell>
        </row>
        <row r="51">
          <cell r="E51">
            <v>51</v>
          </cell>
          <cell r="F51" t="str">
            <v>B. La Leona</v>
          </cell>
        </row>
        <row r="52">
          <cell r="E52">
            <v>52</v>
          </cell>
          <cell r="F52" t="str">
            <v>Bo. La Loma</v>
          </cell>
        </row>
        <row r="53">
          <cell r="E53">
            <v>53</v>
          </cell>
          <cell r="F53" t="str">
            <v>Bo. La Merced</v>
          </cell>
        </row>
        <row r="54">
          <cell r="E54">
            <v>54</v>
          </cell>
          <cell r="F54" t="str">
            <v>Bo. Moncada</v>
          </cell>
        </row>
        <row r="55">
          <cell r="E55">
            <v>55</v>
          </cell>
          <cell r="F55" t="str">
            <v>Bo. La Pagoda</v>
          </cell>
        </row>
        <row r="56">
          <cell r="E56">
            <v>56</v>
          </cell>
          <cell r="F56" t="str">
            <v>Bo. La Pedrera No.1</v>
          </cell>
        </row>
        <row r="57">
          <cell r="E57">
            <v>57</v>
          </cell>
          <cell r="F57" t="str">
            <v>Bo.La Pedrera No.2</v>
          </cell>
        </row>
        <row r="58">
          <cell r="E58">
            <v>58</v>
          </cell>
          <cell r="F58" t="str">
            <v>Bo. La Plazuela</v>
          </cell>
        </row>
        <row r="59">
          <cell r="E59">
            <v>59</v>
          </cell>
          <cell r="F59" t="str">
            <v>Bo. La Ronda</v>
          </cell>
        </row>
        <row r="60">
          <cell r="E60">
            <v>60</v>
          </cell>
          <cell r="F60" t="str">
            <v>Bo. La Soledad</v>
          </cell>
        </row>
        <row r="61">
          <cell r="E61">
            <v>61</v>
          </cell>
          <cell r="F61" t="str">
            <v>Bo. Colinas</v>
          </cell>
        </row>
        <row r="62">
          <cell r="E62">
            <v>62</v>
          </cell>
          <cell r="F62" t="str">
            <v>Bo. Las Crucitas</v>
          </cell>
        </row>
        <row r="63">
          <cell r="E63">
            <v>63</v>
          </cell>
          <cell r="F63" t="str">
            <v>Col. Las Crucitas</v>
          </cell>
        </row>
        <row r="64">
          <cell r="E64">
            <v>64</v>
          </cell>
          <cell r="F64" t="str">
            <v>Bo. Las Delicias</v>
          </cell>
        </row>
        <row r="65">
          <cell r="E65">
            <v>65</v>
          </cell>
          <cell r="F65" t="str">
            <v>Bo. Las Palomas</v>
          </cell>
        </row>
        <row r="66">
          <cell r="E66">
            <v>66</v>
          </cell>
          <cell r="F66" t="str">
            <v>Bo. Lempira</v>
          </cell>
        </row>
        <row r="67">
          <cell r="E67">
            <v>67</v>
          </cell>
          <cell r="F67" t="str">
            <v>Bo. Los Dolores</v>
          </cell>
        </row>
        <row r="68">
          <cell r="E68">
            <v>68</v>
          </cell>
          <cell r="F68" t="str">
            <v>Bo. Los Girasoles</v>
          </cell>
        </row>
        <row r="69">
          <cell r="E69">
            <v>69</v>
          </cell>
        </row>
        <row r="70">
          <cell r="E70">
            <v>70</v>
          </cell>
          <cell r="F70" t="str">
            <v>Bo. Los Profesores</v>
          </cell>
        </row>
        <row r="71">
          <cell r="E71">
            <v>71</v>
          </cell>
          <cell r="F71" t="str">
            <v>Bo. Miraflor</v>
          </cell>
        </row>
        <row r="72">
          <cell r="E72">
            <v>72</v>
          </cell>
          <cell r="F72" t="str">
            <v>Bo. Miramesi</v>
          </cell>
        </row>
        <row r="73">
          <cell r="E73">
            <v>73</v>
          </cell>
          <cell r="F73" t="str">
            <v>Bo. Morazán</v>
          </cell>
        </row>
        <row r="74">
          <cell r="E74">
            <v>74</v>
          </cell>
          <cell r="F74" t="str">
            <v>Bo. Perpetuo Socorro</v>
          </cell>
        </row>
        <row r="75">
          <cell r="E75">
            <v>75</v>
          </cell>
          <cell r="F75" t="str">
            <v>Bo. Planes De La Loma</v>
          </cell>
        </row>
        <row r="76">
          <cell r="E76">
            <v>76</v>
          </cell>
          <cell r="F76" t="str">
            <v>Bo. Pueblo Nuevo</v>
          </cell>
        </row>
        <row r="77">
          <cell r="E77">
            <v>77</v>
          </cell>
          <cell r="F77" t="str">
            <v>Bo. Punta Caliente</v>
          </cell>
        </row>
        <row r="78">
          <cell r="E78">
            <v>78</v>
          </cell>
          <cell r="F78" t="str">
            <v>Bo. Salida A Valle De Angeles</v>
          </cell>
        </row>
        <row r="79">
          <cell r="E79">
            <v>79</v>
          </cell>
          <cell r="F79" t="str">
            <v>Bo. Salida Del Sur</v>
          </cell>
        </row>
        <row r="80">
          <cell r="E80">
            <v>80</v>
          </cell>
          <cell r="F80" t="str">
            <v>Bo. San Cristóbal</v>
          </cell>
        </row>
        <row r="81">
          <cell r="E81">
            <v>81</v>
          </cell>
          <cell r="F81" t="str">
            <v>Bo. San Felipe</v>
          </cell>
        </row>
        <row r="82">
          <cell r="E82">
            <v>82</v>
          </cell>
          <cell r="F82" t="str">
            <v>Bo. San Jorge</v>
          </cell>
        </row>
        <row r="83">
          <cell r="E83">
            <v>83</v>
          </cell>
          <cell r="F83" t="str">
            <v>Bo. San Juan De Dios</v>
          </cell>
        </row>
        <row r="84">
          <cell r="E84">
            <v>84</v>
          </cell>
        </row>
        <row r="85">
          <cell r="E85">
            <v>85</v>
          </cell>
          <cell r="F85" t="str">
            <v>Bo. San Pablo</v>
          </cell>
        </row>
        <row r="86">
          <cell r="E86">
            <v>86</v>
          </cell>
          <cell r="F86" t="str">
            <v>Bo. San Rafael</v>
          </cell>
        </row>
        <row r="87">
          <cell r="E87">
            <v>87</v>
          </cell>
          <cell r="F87" t="str">
            <v>Col. Santa Eduviges</v>
          </cell>
        </row>
        <row r="88">
          <cell r="E88">
            <v>88</v>
          </cell>
          <cell r="F88" t="str">
            <v>Bo. Saucique</v>
          </cell>
        </row>
        <row r="89">
          <cell r="E89">
            <v>89</v>
          </cell>
          <cell r="F89" t="str">
            <v>Bo. Sipile</v>
          </cell>
        </row>
        <row r="90">
          <cell r="E90">
            <v>90</v>
          </cell>
          <cell r="F90" t="str">
            <v>Bo. Tiloarque  sector I</v>
          </cell>
        </row>
        <row r="91">
          <cell r="E91">
            <v>91</v>
          </cell>
        </row>
        <row r="92">
          <cell r="E92">
            <v>92</v>
          </cell>
          <cell r="F92" t="str">
            <v>Bo. Villa Adela</v>
          </cell>
        </row>
        <row r="93">
          <cell r="E93">
            <v>93</v>
          </cell>
          <cell r="F93" t="str">
            <v>Bo. Viera</v>
          </cell>
        </row>
        <row r="94">
          <cell r="E94">
            <v>94</v>
          </cell>
          <cell r="F94" t="str">
            <v>Bo. La Zaragosa</v>
          </cell>
        </row>
        <row r="95">
          <cell r="E95">
            <v>95</v>
          </cell>
          <cell r="F95" t="str">
            <v>Col. Alameda</v>
          </cell>
        </row>
        <row r="96">
          <cell r="E96">
            <v>96</v>
          </cell>
          <cell r="F96" t="str">
            <v>Col. El Alamo</v>
          </cell>
        </row>
        <row r="97">
          <cell r="E97">
            <v>97</v>
          </cell>
          <cell r="F97" t="str">
            <v>Col. Alemania No. 1</v>
          </cell>
        </row>
        <row r="98">
          <cell r="E98">
            <v>98</v>
          </cell>
          <cell r="F98" t="str">
            <v>Col. Alemania  No. 2</v>
          </cell>
        </row>
        <row r="99">
          <cell r="E99">
            <v>99</v>
          </cell>
          <cell r="F99" t="str">
            <v>Col. Altamira</v>
          </cell>
        </row>
        <row r="100">
          <cell r="E100">
            <v>100</v>
          </cell>
          <cell r="F100" t="str">
            <v>Col. Altos De Cantero</v>
          </cell>
        </row>
        <row r="101">
          <cell r="E101">
            <v>101</v>
          </cell>
          <cell r="F101" t="str">
            <v>Col. Altos De La Divanna</v>
          </cell>
        </row>
        <row r="102">
          <cell r="E102">
            <v>102</v>
          </cell>
          <cell r="F102" t="str">
            <v>Col. Altos De La Primavera</v>
          </cell>
        </row>
        <row r="103">
          <cell r="E103">
            <v>103</v>
          </cell>
          <cell r="F103" t="str">
            <v>Col. Altos De Las Vegas</v>
          </cell>
        </row>
        <row r="104">
          <cell r="E104">
            <v>104</v>
          </cell>
          <cell r="F104" t="str">
            <v>Col. Altos De Loarque</v>
          </cell>
        </row>
        <row r="105">
          <cell r="E105">
            <v>105</v>
          </cell>
          <cell r="F105" t="str">
            <v>Col. Altos De Miramontes</v>
          </cell>
        </row>
        <row r="106">
          <cell r="E106">
            <v>106</v>
          </cell>
          <cell r="F106" t="str">
            <v>Col.Altos de San Francisco</v>
          </cell>
        </row>
        <row r="107">
          <cell r="E107">
            <v>107</v>
          </cell>
          <cell r="F107" t="str">
            <v>Col. Altos De San José</v>
          </cell>
        </row>
        <row r="108">
          <cell r="E108">
            <v>108</v>
          </cell>
          <cell r="F108" t="str">
            <v>Col. Altos De Tiloarque</v>
          </cell>
        </row>
        <row r="109">
          <cell r="E109">
            <v>109</v>
          </cell>
          <cell r="F109" t="str">
            <v>Col. Altos Del Milagro</v>
          </cell>
        </row>
        <row r="110">
          <cell r="E110">
            <v>110</v>
          </cell>
          <cell r="F110" t="str">
            <v>Col. América</v>
          </cell>
        </row>
        <row r="111">
          <cell r="E111">
            <v>111</v>
          </cell>
          <cell r="F111" t="str">
            <v>Col. Argentina</v>
          </cell>
        </row>
        <row r="112">
          <cell r="E112">
            <v>112</v>
          </cell>
          <cell r="F112" t="str">
            <v>Col. Aurora No.1</v>
          </cell>
        </row>
        <row r="113">
          <cell r="E113">
            <v>113</v>
          </cell>
          <cell r="F113" t="str">
            <v>Col. Ayestas</v>
          </cell>
        </row>
        <row r="114">
          <cell r="E114">
            <v>114</v>
          </cell>
          <cell r="F114" t="str">
            <v>Col. Bella Oriente</v>
          </cell>
        </row>
        <row r="115">
          <cell r="E115">
            <v>115</v>
          </cell>
          <cell r="F115" t="str">
            <v>Col. Bendeck</v>
          </cell>
        </row>
        <row r="116">
          <cell r="E116">
            <v>116</v>
          </cell>
          <cell r="F116" t="str">
            <v>Col. Bolívar</v>
          </cell>
        </row>
        <row r="117">
          <cell r="E117">
            <v>117</v>
          </cell>
          <cell r="F117" t="str">
            <v>Col. Brasilia</v>
          </cell>
        </row>
        <row r="118">
          <cell r="E118">
            <v>118</v>
          </cell>
        </row>
        <row r="119">
          <cell r="E119">
            <v>119</v>
          </cell>
          <cell r="F119" t="str">
            <v>Col. Brisas De Olancho</v>
          </cell>
        </row>
        <row r="120">
          <cell r="E120">
            <v>120</v>
          </cell>
          <cell r="F120" t="str">
            <v>Col. Brisas de Suyapa</v>
          </cell>
        </row>
        <row r="121">
          <cell r="E121">
            <v>121</v>
          </cell>
          <cell r="F121" t="str">
            <v>Bo. Brisas Del Picacho</v>
          </cell>
        </row>
        <row r="122">
          <cell r="E122">
            <v>122</v>
          </cell>
          <cell r="F122" t="str">
            <v>Col. Brisas Del Valle</v>
          </cell>
        </row>
        <row r="123">
          <cell r="E123">
            <v>123</v>
          </cell>
          <cell r="F123" t="str">
            <v>Col. Buenas Nuevas</v>
          </cell>
        </row>
        <row r="124">
          <cell r="E124">
            <v>124</v>
          </cell>
          <cell r="F124" t="str">
            <v>Col. Campo Cielo</v>
          </cell>
        </row>
        <row r="125">
          <cell r="E125">
            <v>125</v>
          </cell>
          <cell r="F125" t="str">
            <v>Col. Canadá</v>
          </cell>
        </row>
        <row r="126">
          <cell r="E126">
            <v>126</v>
          </cell>
          <cell r="F126" t="str">
            <v>Col. 14 de Febrero</v>
          </cell>
        </row>
        <row r="127">
          <cell r="E127">
            <v>127</v>
          </cell>
          <cell r="F127" t="str">
            <v>Col. 14 De Marzo</v>
          </cell>
        </row>
        <row r="128">
          <cell r="E128">
            <v>128</v>
          </cell>
          <cell r="F128" t="str">
            <v>Col. Centroamérica ( Etapa I, II )</v>
          </cell>
        </row>
        <row r="129">
          <cell r="E129">
            <v>129</v>
          </cell>
          <cell r="F129" t="str">
            <v>Col. Centro América Oeste</v>
          </cell>
        </row>
        <row r="130">
          <cell r="E130">
            <v>130</v>
          </cell>
          <cell r="F130" t="str">
            <v>Col. Cerro Grande</v>
          </cell>
        </row>
        <row r="131">
          <cell r="E131">
            <v>131</v>
          </cell>
          <cell r="F131" t="str">
            <v>Col. Ciudad Nueva</v>
          </cell>
        </row>
        <row r="132">
          <cell r="E132">
            <v>132</v>
          </cell>
          <cell r="F132" t="str">
            <v>Col. Cristóbal Díaz</v>
          </cell>
        </row>
        <row r="133">
          <cell r="E133">
            <v>133</v>
          </cell>
          <cell r="F133" t="str">
            <v>Col. Divanna</v>
          </cell>
        </row>
        <row r="134">
          <cell r="E134">
            <v>134</v>
          </cell>
          <cell r="F134" t="str">
            <v>Col. El Carrizal  No. 1 - A</v>
          </cell>
        </row>
        <row r="135">
          <cell r="E135">
            <v>135</v>
          </cell>
          <cell r="F135" t="str">
            <v>Col. El Carrizal No. 2</v>
          </cell>
        </row>
        <row r="136">
          <cell r="E136">
            <v>136</v>
          </cell>
          <cell r="F136" t="str">
            <v>Col. El Castaño</v>
          </cell>
        </row>
        <row r="137">
          <cell r="E137">
            <v>137</v>
          </cell>
          <cell r="F137" t="str">
            <v>Col. El Castaño Sur</v>
          </cell>
        </row>
        <row r="138">
          <cell r="E138">
            <v>138</v>
          </cell>
          <cell r="F138" t="str">
            <v>Col. Cerrito</v>
          </cell>
        </row>
        <row r="139">
          <cell r="E139">
            <v>139</v>
          </cell>
          <cell r="F139" t="str">
            <v>Col. El Country</v>
          </cell>
        </row>
        <row r="140">
          <cell r="E140">
            <v>140</v>
          </cell>
          <cell r="F140" t="str">
            <v>Col. El Dorado</v>
          </cell>
        </row>
        <row r="141">
          <cell r="E141">
            <v>141</v>
          </cell>
          <cell r="F141" t="str">
            <v>Col. El Hatillo</v>
          </cell>
        </row>
        <row r="142">
          <cell r="E142">
            <v>142</v>
          </cell>
          <cell r="F142" t="str">
            <v>Col . El Hato o San Ignacio</v>
          </cell>
        </row>
        <row r="143">
          <cell r="E143">
            <v>143</v>
          </cell>
          <cell r="F143" t="str">
            <v>Col. El Hogar</v>
          </cell>
        </row>
        <row r="144">
          <cell r="E144">
            <v>144</v>
          </cell>
          <cell r="F144" t="str">
            <v>Col. El Manantial</v>
          </cell>
        </row>
        <row r="145">
          <cell r="E145">
            <v>145</v>
          </cell>
          <cell r="F145" t="str">
            <v>Col. El  Pedernal</v>
          </cell>
        </row>
        <row r="146">
          <cell r="E146">
            <v>146</v>
          </cell>
          <cell r="F146" t="str">
            <v>Col. El Porvenir</v>
          </cell>
        </row>
        <row r="147">
          <cell r="E147">
            <v>147</v>
          </cell>
          <cell r="F147" t="str">
            <v>Col. El Prado</v>
          </cell>
        </row>
        <row r="148">
          <cell r="E148">
            <v>148</v>
          </cell>
          <cell r="F148" t="str">
            <v>Col. El Progreso No. 1</v>
          </cell>
        </row>
        <row r="149">
          <cell r="E149">
            <v>149</v>
          </cell>
          <cell r="F149" t="str">
            <v>Col. El Progreso No.2</v>
          </cell>
        </row>
        <row r="150">
          <cell r="E150">
            <v>150</v>
          </cell>
          <cell r="F150" t="str">
            <v>Col.El Retiro</v>
          </cell>
        </row>
        <row r="151">
          <cell r="E151">
            <v>151</v>
          </cell>
          <cell r="F151" t="str">
            <v>Col. El Rosario</v>
          </cell>
        </row>
        <row r="152">
          <cell r="E152">
            <v>152</v>
          </cell>
          <cell r="F152" t="str">
            <v>Col. El Sitio</v>
          </cell>
        </row>
        <row r="153">
          <cell r="E153">
            <v>153</v>
          </cell>
          <cell r="F153" t="str">
            <v>Col. El Socorro</v>
          </cell>
        </row>
        <row r="154">
          <cell r="E154">
            <v>154</v>
          </cell>
          <cell r="F154" t="str">
            <v>Col. El Triángulo</v>
          </cell>
        </row>
        <row r="155">
          <cell r="E155">
            <v>155</v>
          </cell>
        </row>
        <row r="156">
          <cell r="E156">
            <v>156</v>
          </cell>
          <cell r="F156" t="str">
            <v>El Zarzal o Betanía</v>
          </cell>
        </row>
        <row r="157">
          <cell r="E157">
            <v>157</v>
          </cell>
          <cell r="F157" t="str">
            <v>Col. Elvel</v>
          </cell>
        </row>
        <row r="158">
          <cell r="E158">
            <v>158</v>
          </cell>
          <cell r="F158" t="str">
            <v>Col. Espíritu Santo</v>
          </cell>
        </row>
        <row r="159">
          <cell r="E159">
            <v>159</v>
          </cell>
          <cell r="F159" t="str">
            <v>Col. Estados Unidos</v>
          </cell>
        </row>
        <row r="160">
          <cell r="E160">
            <v>160</v>
          </cell>
          <cell r="F160" t="str">
            <v>Col. Faldas Del Pedregal</v>
          </cell>
        </row>
        <row r="161">
          <cell r="E161">
            <v>161</v>
          </cell>
          <cell r="F161" t="str">
            <v>Col. Fátima</v>
          </cell>
        </row>
        <row r="162">
          <cell r="E162">
            <v>162</v>
          </cell>
          <cell r="F162" t="str">
            <v>Col. Fehcovil</v>
          </cell>
        </row>
        <row r="163">
          <cell r="E163">
            <v>163</v>
          </cell>
          <cell r="F163" t="str">
            <v>Col. Flor No.1</v>
          </cell>
        </row>
        <row r="164">
          <cell r="E164">
            <v>164</v>
          </cell>
          <cell r="F164" t="str">
            <v>Col. Flor No.2</v>
          </cell>
        </row>
        <row r="165">
          <cell r="E165">
            <v>165</v>
          </cell>
          <cell r="F165" t="str">
            <v>Col. Flor Del Campo</v>
          </cell>
        </row>
        <row r="166">
          <cell r="E166">
            <v>166</v>
          </cell>
          <cell r="F166" t="str">
            <v>Col. Florencia norte</v>
          </cell>
        </row>
        <row r="167">
          <cell r="E167">
            <v>167</v>
          </cell>
          <cell r="F167" t="str">
            <v>Col. Florencia sur</v>
          </cell>
        </row>
        <row r="168">
          <cell r="E168">
            <v>168</v>
          </cell>
        </row>
        <row r="169">
          <cell r="E169">
            <v>169</v>
          </cell>
          <cell r="F169" t="str">
            <v>Col. Flores de Oriente</v>
          </cell>
        </row>
        <row r="170">
          <cell r="E170">
            <v>170</v>
          </cell>
          <cell r="F170" t="str">
            <v>Col. Francisco Murillo Soto</v>
          </cell>
        </row>
        <row r="171">
          <cell r="E171">
            <v>171</v>
          </cell>
          <cell r="F171" t="str">
            <v>Col. Fuerzas Armadas</v>
          </cell>
        </row>
        <row r="172">
          <cell r="E172">
            <v>172</v>
          </cell>
          <cell r="F172" t="str">
            <v>Col. Godoy</v>
          </cell>
        </row>
        <row r="173">
          <cell r="E173">
            <v>173</v>
          </cell>
          <cell r="F173" t="str">
            <v>Col. Gracias A Dios</v>
          </cell>
        </row>
        <row r="174">
          <cell r="E174">
            <v>174</v>
          </cell>
        </row>
        <row r="175">
          <cell r="E175">
            <v>175</v>
          </cell>
          <cell r="F175" t="str">
            <v>Col. Guamilito</v>
          </cell>
        </row>
        <row r="176">
          <cell r="E176">
            <v>176</v>
          </cell>
          <cell r="F176" t="str">
            <v>Col. Guillen</v>
          </cell>
        </row>
        <row r="177">
          <cell r="E177">
            <v>177</v>
          </cell>
          <cell r="F177" t="str">
            <v>Col. Hato de Enmedio (sector 1 al 1</v>
          </cell>
        </row>
        <row r="178">
          <cell r="E178">
            <v>178</v>
          </cell>
          <cell r="F178" t="str">
            <v>Col. Henry Merrian</v>
          </cell>
        </row>
        <row r="179">
          <cell r="E179">
            <v>179</v>
          </cell>
          <cell r="F179" t="str">
            <v>Col. Holywood</v>
          </cell>
        </row>
        <row r="180">
          <cell r="E180">
            <v>180</v>
          </cell>
          <cell r="F180" t="str">
            <v>Col. Humuya</v>
          </cell>
        </row>
        <row r="181">
          <cell r="E181">
            <v>181</v>
          </cell>
          <cell r="F181" t="str">
            <v>Col. Inestroza</v>
          </cell>
        </row>
        <row r="182">
          <cell r="E182">
            <v>182</v>
          </cell>
          <cell r="F182" t="str">
            <v>Col. La Independencia</v>
          </cell>
        </row>
        <row r="183">
          <cell r="E183">
            <v>183</v>
          </cell>
          <cell r="F183" t="str">
            <v>Col. Interamericana</v>
          </cell>
        </row>
        <row r="184">
          <cell r="E184">
            <v>184</v>
          </cell>
          <cell r="F184" t="str">
            <v>Col. Izaguirre</v>
          </cell>
        </row>
        <row r="185">
          <cell r="E185">
            <v>185</v>
          </cell>
          <cell r="F185" t="str">
            <v>Col. Israel Norte</v>
          </cell>
        </row>
        <row r="186">
          <cell r="E186">
            <v>186</v>
          </cell>
          <cell r="F186" t="str">
            <v>Col. Israel Sur</v>
          </cell>
        </row>
        <row r="187">
          <cell r="E187">
            <v>187</v>
          </cell>
          <cell r="F187" t="str">
            <v>Col. Jacarandá</v>
          </cell>
        </row>
        <row r="188">
          <cell r="E188">
            <v>188</v>
          </cell>
          <cell r="F188" t="str">
            <v>Col. Jardines De Loarque</v>
          </cell>
        </row>
        <row r="189">
          <cell r="E189">
            <v>189</v>
          </cell>
          <cell r="F189" t="str">
            <v>Col. Jardines De San José</v>
          </cell>
        </row>
        <row r="190">
          <cell r="E190">
            <v>190</v>
          </cell>
          <cell r="F190" t="str">
            <v>Col. Jardines De Toncontín</v>
          </cell>
        </row>
        <row r="191">
          <cell r="E191">
            <v>191</v>
          </cell>
          <cell r="F191" t="str">
            <v>Col. Jardines del Carrizal</v>
          </cell>
        </row>
        <row r="192">
          <cell r="E192">
            <v>192</v>
          </cell>
          <cell r="F192" t="str">
            <v>Col. José Simón Azcona</v>
          </cell>
        </row>
        <row r="193">
          <cell r="E193">
            <v>193</v>
          </cell>
          <cell r="F193" t="str">
            <v>Col. Kennedy ( zona 1,2,3,4,5,6,)</v>
          </cell>
        </row>
        <row r="194">
          <cell r="E194">
            <v>194</v>
          </cell>
          <cell r="F194" t="str">
            <v>Col. La Campaña</v>
          </cell>
        </row>
        <row r="195">
          <cell r="E195">
            <v>195</v>
          </cell>
          <cell r="F195" t="str">
            <v>Col. Las Canteras</v>
          </cell>
        </row>
        <row r="196">
          <cell r="E196">
            <v>196</v>
          </cell>
          <cell r="F196" t="str">
            <v>Col. Res. La Cañada</v>
          </cell>
        </row>
        <row r="197">
          <cell r="E197">
            <v>197</v>
          </cell>
          <cell r="F197" t="str">
            <v>Col. Era No. 1</v>
          </cell>
        </row>
        <row r="198">
          <cell r="E198">
            <v>198</v>
          </cell>
          <cell r="F198" t="str">
            <v>Col. Era No. 2</v>
          </cell>
        </row>
        <row r="199">
          <cell r="E199">
            <v>199</v>
          </cell>
          <cell r="F199" t="str">
            <v>Col. La Esperanza</v>
          </cell>
        </row>
        <row r="200">
          <cell r="E200">
            <v>200</v>
          </cell>
          <cell r="F200" t="str">
            <v>Col. La fraternidad</v>
          </cell>
        </row>
        <row r="201">
          <cell r="E201">
            <v>201</v>
          </cell>
          <cell r="F201" t="str">
            <v>Col. La Fuente</v>
          </cell>
        </row>
        <row r="202">
          <cell r="E202">
            <v>202</v>
          </cell>
          <cell r="F202" t="str">
            <v>Col. La Haya</v>
          </cell>
        </row>
        <row r="203">
          <cell r="E203">
            <v>203</v>
          </cell>
          <cell r="F203" t="str">
            <v>Col. La Joya</v>
          </cell>
        </row>
        <row r="204">
          <cell r="E204">
            <v>204</v>
          </cell>
          <cell r="F204" t="str">
            <v>Col. La Laguna</v>
          </cell>
        </row>
        <row r="205">
          <cell r="E205">
            <v>205</v>
          </cell>
          <cell r="F205" t="str">
            <v>Col. La Peña</v>
          </cell>
        </row>
        <row r="206">
          <cell r="E206">
            <v>206</v>
          </cell>
          <cell r="F206" t="str">
            <v>Col. La Popular</v>
          </cell>
        </row>
        <row r="207">
          <cell r="E207">
            <v>207</v>
          </cell>
          <cell r="F207" t="str">
            <v>Col. La Pradera</v>
          </cell>
        </row>
        <row r="208">
          <cell r="E208">
            <v>208</v>
          </cell>
          <cell r="F208" t="str">
            <v>Col. La Primavera</v>
          </cell>
        </row>
        <row r="209">
          <cell r="E209">
            <v>209</v>
          </cell>
          <cell r="F209" t="str">
            <v>Col. La Providencia</v>
          </cell>
        </row>
        <row r="210">
          <cell r="E210">
            <v>210</v>
          </cell>
          <cell r="F210" t="str">
            <v>Col. La Reforma</v>
          </cell>
        </row>
        <row r="211">
          <cell r="E211">
            <v>211</v>
          </cell>
          <cell r="F211" t="str">
            <v>Col. La Rosa</v>
          </cell>
        </row>
        <row r="212">
          <cell r="E212">
            <v>212</v>
          </cell>
          <cell r="F212" t="str">
            <v>Col. La Sosa</v>
          </cell>
        </row>
        <row r="213">
          <cell r="E213">
            <v>213</v>
          </cell>
          <cell r="F213" t="str">
            <v>Col. La Trinidad</v>
          </cell>
        </row>
        <row r="214">
          <cell r="E214">
            <v>214</v>
          </cell>
          <cell r="F214" t="str">
            <v>Col. La Trinidad</v>
          </cell>
        </row>
        <row r="215">
          <cell r="E215">
            <v>215</v>
          </cell>
          <cell r="F215" t="str">
            <v>Col. La Unión</v>
          </cell>
        </row>
        <row r="216">
          <cell r="E216">
            <v>216</v>
          </cell>
          <cell r="F216" t="str">
            <v>Col. Lara</v>
          </cell>
        </row>
        <row r="217">
          <cell r="E217">
            <v>217</v>
          </cell>
          <cell r="F217" t="str">
            <v>Col. Las Brisas</v>
          </cell>
        </row>
        <row r="218">
          <cell r="E218">
            <v>218</v>
          </cell>
          <cell r="F218" t="str">
            <v>Col. Las Mercedes</v>
          </cell>
        </row>
        <row r="219">
          <cell r="E219">
            <v>219</v>
          </cell>
          <cell r="F219" t="str">
            <v>Col. Las Minitas</v>
          </cell>
        </row>
        <row r="220">
          <cell r="E220">
            <v>220</v>
          </cell>
          <cell r="F220" t="str">
            <v>col. Las Palmas</v>
          </cell>
        </row>
        <row r="221">
          <cell r="E221">
            <v>221</v>
          </cell>
          <cell r="F221" t="str">
            <v>Col. Las Pavas</v>
          </cell>
        </row>
        <row r="222">
          <cell r="E222">
            <v>222</v>
          </cell>
          <cell r="F222" t="str">
            <v>Col. Las Torres</v>
          </cell>
        </row>
        <row r="223">
          <cell r="E223">
            <v>223</v>
          </cell>
          <cell r="F223" t="str">
            <v>Col. Las Vegas del Carrizal</v>
          </cell>
        </row>
        <row r="224">
          <cell r="E224">
            <v>224</v>
          </cell>
          <cell r="F224" t="str">
            <v>Col. Las Vegas del Country</v>
          </cell>
        </row>
        <row r="225">
          <cell r="E225">
            <v>225</v>
          </cell>
          <cell r="F225" t="str">
            <v>Col. Lincocn</v>
          </cell>
        </row>
        <row r="226">
          <cell r="E226">
            <v>226</v>
          </cell>
          <cell r="F226" t="str">
            <v>Col. Linda vista o Planes Del Guija</v>
          </cell>
        </row>
        <row r="227">
          <cell r="E227">
            <v>227</v>
          </cell>
          <cell r="F227" t="str">
            <v>Col. Lintón</v>
          </cell>
        </row>
        <row r="228">
          <cell r="E228">
            <v>228</v>
          </cell>
          <cell r="F228" t="str">
            <v>Col. Loma Las Minitas</v>
          </cell>
        </row>
        <row r="229">
          <cell r="E229">
            <v>229</v>
          </cell>
          <cell r="F229" t="str">
            <v>Col. Loma Linda Norte</v>
          </cell>
        </row>
        <row r="230">
          <cell r="E230">
            <v>230</v>
          </cell>
          <cell r="F230" t="str">
            <v>Col. Loma Linda Sur</v>
          </cell>
        </row>
        <row r="231">
          <cell r="E231">
            <v>231</v>
          </cell>
          <cell r="F231" t="str">
            <v>Col. Lomas De Tiloarque ( I, II Eta</v>
          </cell>
        </row>
        <row r="232">
          <cell r="E232">
            <v>232</v>
          </cell>
          <cell r="F232" t="str">
            <v>Col. Lomas Del cortijo</v>
          </cell>
        </row>
        <row r="233">
          <cell r="E233">
            <v>233</v>
          </cell>
          <cell r="F233" t="str">
            <v>Col. Lomas Del Country</v>
          </cell>
        </row>
        <row r="234">
          <cell r="E234">
            <v>234</v>
          </cell>
          <cell r="F234" t="str">
            <v>Col. Las Lomas Del Guijarro</v>
          </cell>
        </row>
        <row r="235">
          <cell r="E235">
            <v>235</v>
          </cell>
          <cell r="F235" t="str">
            <v>Col. Lomas Del Guijarro  Sur</v>
          </cell>
        </row>
        <row r="236">
          <cell r="E236">
            <v>236</v>
          </cell>
          <cell r="F236" t="str">
            <v>Col. Lomas Del Mayac o Profesionale</v>
          </cell>
        </row>
        <row r="237">
          <cell r="E237">
            <v>237</v>
          </cell>
          <cell r="F237" t="str">
            <v>Col. Lomas del Norte</v>
          </cell>
        </row>
        <row r="238">
          <cell r="E238">
            <v>238</v>
          </cell>
          <cell r="F238" t="str">
            <v>Col. Los Almendros</v>
          </cell>
        </row>
        <row r="239">
          <cell r="E239">
            <v>239</v>
          </cell>
          <cell r="F239" t="str">
            <v>Col Los Angeles</v>
          </cell>
        </row>
        <row r="240">
          <cell r="E240">
            <v>240</v>
          </cell>
          <cell r="F240" t="str">
            <v>Col. Los Centenos</v>
          </cell>
        </row>
        <row r="241">
          <cell r="E241">
            <v>241</v>
          </cell>
          <cell r="F241" t="str">
            <v>Col Res. Los Girasoles ( I, II, III</v>
          </cell>
        </row>
        <row r="242">
          <cell r="E242">
            <v>242</v>
          </cell>
          <cell r="F242" t="str">
            <v>Col. Los Olmos</v>
          </cell>
        </row>
        <row r="243">
          <cell r="E243">
            <v>243</v>
          </cell>
          <cell r="F243" t="str">
            <v>Col. Los Periodistas</v>
          </cell>
        </row>
        <row r="244">
          <cell r="E244">
            <v>244</v>
          </cell>
          <cell r="F244" t="str">
            <v>Col. Los Pinos</v>
          </cell>
        </row>
        <row r="245">
          <cell r="E245">
            <v>245</v>
          </cell>
          <cell r="F245" t="str">
            <v>Col. Los Procederes</v>
          </cell>
        </row>
        <row r="246">
          <cell r="E246">
            <v>246</v>
          </cell>
          <cell r="F246" t="str">
            <v>Col.Los Robles</v>
          </cell>
        </row>
        <row r="247">
          <cell r="E247">
            <v>247</v>
          </cell>
          <cell r="F247" t="str">
            <v>Col. Los Sorzales No.1</v>
          </cell>
        </row>
        <row r="248">
          <cell r="E248">
            <v>248</v>
          </cell>
          <cell r="F248" t="str">
            <v>Col. Res. Luis Landa</v>
          </cell>
        </row>
        <row r="249">
          <cell r="E249">
            <v>249</v>
          </cell>
          <cell r="F249" t="str">
            <v>Col. Maradiaga</v>
          </cell>
        </row>
        <row r="250">
          <cell r="E250">
            <v>250</v>
          </cell>
          <cell r="F250" t="str">
            <v>Col. Marichal</v>
          </cell>
        </row>
        <row r="251">
          <cell r="E251">
            <v>251</v>
          </cell>
          <cell r="F251" t="str">
            <v>Col. Matamoros</v>
          </cell>
        </row>
        <row r="252">
          <cell r="E252">
            <v>252</v>
          </cell>
          <cell r="F252" t="str">
            <v>Col. Altos de la Mayangle</v>
          </cell>
        </row>
        <row r="253">
          <cell r="E253">
            <v>253</v>
          </cell>
        </row>
        <row r="254">
          <cell r="E254">
            <v>254</v>
          </cell>
          <cell r="F254" t="str">
            <v>Col. Melgar Castro</v>
          </cell>
        </row>
        <row r="255">
          <cell r="E255">
            <v>255</v>
          </cell>
          <cell r="F255" t="str">
            <v>Col. Mirador De Loarque</v>
          </cell>
        </row>
        <row r="256">
          <cell r="E256">
            <v>256</v>
          </cell>
          <cell r="F256" t="str">
            <v>Col. Mirador De San Isidro</v>
          </cell>
        </row>
        <row r="257">
          <cell r="E257">
            <v>257</v>
          </cell>
          <cell r="F257" t="str">
            <v>Col. Miraflores</v>
          </cell>
        </row>
        <row r="258">
          <cell r="E258">
            <v>258</v>
          </cell>
          <cell r="F258" t="str">
            <v>Col. Miraflores Sur</v>
          </cell>
        </row>
        <row r="259">
          <cell r="E259">
            <v>259</v>
          </cell>
          <cell r="F259" t="str">
            <v>Col. Miramontes</v>
          </cell>
        </row>
        <row r="260">
          <cell r="E260">
            <v>260</v>
          </cell>
          <cell r="F260" t="str">
            <v>Col. Modelo</v>
          </cell>
        </row>
        <row r="261">
          <cell r="E261">
            <v>261</v>
          </cell>
          <cell r="F261" t="str">
            <v>Col. Modesto Rodas Alvarado</v>
          </cell>
        </row>
        <row r="262">
          <cell r="E262">
            <v>262</v>
          </cell>
          <cell r="F262" t="str">
            <v>Col. Modesto Rodas Alvarado</v>
          </cell>
        </row>
        <row r="263">
          <cell r="E263">
            <v>263</v>
          </cell>
          <cell r="F263" t="str">
            <v>Col. Monseñor Fiallos</v>
          </cell>
        </row>
        <row r="264">
          <cell r="E264">
            <v>264</v>
          </cell>
          <cell r="F264" t="str">
            <v>Col. Montelimar</v>
          </cell>
        </row>
        <row r="265">
          <cell r="E265">
            <v>265</v>
          </cell>
          <cell r="F265" t="str">
            <v>Col. Monterey</v>
          </cell>
        </row>
        <row r="266">
          <cell r="E266">
            <v>266</v>
          </cell>
          <cell r="F266" t="str">
            <v>Col. Monterey Norte</v>
          </cell>
        </row>
        <row r="267">
          <cell r="E267">
            <v>267</v>
          </cell>
          <cell r="F267" t="str">
            <v>montes de Sinai</v>
          </cell>
        </row>
        <row r="268">
          <cell r="E268">
            <v>268</v>
          </cell>
          <cell r="F268" t="str">
            <v>Col Nueva Era ( Etapa I, II, III )</v>
          </cell>
        </row>
        <row r="269">
          <cell r="E269">
            <v>269</v>
          </cell>
          <cell r="F269" t="str">
            <v>Col. Nueva Era</v>
          </cell>
        </row>
        <row r="270">
          <cell r="E270">
            <v>270</v>
          </cell>
          <cell r="F270" t="str">
            <v>Col. Nueva Esperanza</v>
          </cell>
        </row>
        <row r="271">
          <cell r="E271">
            <v>271</v>
          </cell>
          <cell r="F271" t="str">
            <v>Col. Nueva Providencia</v>
          </cell>
        </row>
        <row r="272">
          <cell r="E272">
            <v>272</v>
          </cell>
          <cell r="F272" t="str">
            <v>Col. Nueva Santa Rosa</v>
          </cell>
        </row>
        <row r="273">
          <cell r="E273">
            <v>273</v>
          </cell>
          <cell r="F273" t="str">
            <v>Col. Nueva Suyapa</v>
          </cell>
        </row>
        <row r="274">
          <cell r="E274">
            <v>274</v>
          </cell>
          <cell r="F274" t="str">
            <v>Col. Nuevas Delicias</v>
          </cell>
        </row>
        <row r="275">
          <cell r="E275">
            <v>275</v>
          </cell>
          <cell r="F275" t="str">
            <v>Col. Nuevo Loarque</v>
          </cell>
        </row>
        <row r="276">
          <cell r="E276">
            <v>276</v>
          </cell>
          <cell r="F276" t="str">
            <v>Col. Nuevos Horizontes</v>
          </cell>
        </row>
        <row r="277">
          <cell r="E277">
            <v>277</v>
          </cell>
          <cell r="F277" t="str">
            <v>Col. Obrera</v>
          </cell>
        </row>
        <row r="278">
          <cell r="E278">
            <v>278</v>
          </cell>
          <cell r="F278" t="str">
            <v>Col. 11 De Junio o Suazo Cordova</v>
          </cell>
        </row>
        <row r="279">
          <cell r="E279">
            <v>279</v>
          </cell>
          <cell r="F279" t="str">
            <v>Col. Oscar A. Flores</v>
          </cell>
        </row>
        <row r="280">
          <cell r="E280">
            <v>280</v>
          </cell>
          <cell r="F280" t="str">
            <v>Col. Palermo</v>
          </cell>
        </row>
        <row r="281">
          <cell r="E281">
            <v>281</v>
          </cell>
          <cell r="F281" t="str">
            <v>Col. Palmira</v>
          </cell>
        </row>
        <row r="282">
          <cell r="E282">
            <v>282</v>
          </cell>
          <cell r="F282" t="str">
            <v>Col. Payaqui</v>
          </cell>
        </row>
        <row r="283">
          <cell r="E283">
            <v>283</v>
          </cell>
          <cell r="F283" t="str">
            <v>Col. Pedregal De San José</v>
          </cell>
        </row>
        <row r="284">
          <cell r="E284">
            <v>284</v>
          </cell>
          <cell r="F284" t="str">
            <v>Col. Perez</v>
          </cell>
        </row>
        <row r="285">
          <cell r="E285">
            <v>285</v>
          </cell>
          <cell r="F285" t="str">
            <v>Col. José Angel Ulloa ( sector 1 al</v>
          </cell>
        </row>
        <row r="286">
          <cell r="E286">
            <v>286</v>
          </cell>
          <cell r="F286" t="str">
            <v>Col. Plan  De Los Pinos</v>
          </cell>
        </row>
        <row r="287">
          <cell r="E287">
            <v>287</v>
          </cell>
          <cell r="F287" t="str">
            <v>Col. Policarpo Paz García</v>
          </cell>
        </row>
        <row r="288">
          <cell r="E288">
            <v>288</v>
          </cell>
        </row>
        <row r="289">
          <cell r="E289">
            <v>289</v>
          </cell>
          <cell r="F289" t="str">
            <v>Col. Quezada</v>
          </cell>
        </row>
        <row r="290">
          <cell r="E290">
            <v>290</v>
          </cell>
          <cell r="F290" t="str">
            <v>Col. 15 De Septiembre</v>
          </cell>
        </row>
        <row r="291">
          <cell r="E291">
            <v>291</v>
          </cell>
          <cell r="F291" t="str">
            <v>Col. Reparto Mandofer</v>
          </cell>
        </row>
        <row r="292">
          <cell r="E292">
            <v>292</v>
          </cell>
          <cell r="F292" t="str">
            <v>Col. Res. Altos De Las Colinas</v>
          </cell>
        </row>
        <row r="293">
          <cell r="E293">
            <v>293</v>
          </cell>
        </row>
        <row r="294">
          <cell r="E294">
            <v>294</v>
          </cell>
          <cell r="F294" t="str">
            <v>Col. Granada</v>
          </cell>
        </row>
        <row r="295">
          <cell r="E295">
            <v>295</v>
          </cell>
          <cell r="F295" t="str">
            <v>Col. Guaymuras</v>
          </cell>
        </row>
        <row r="296">
          <cell r="E296">
            <v>296</v>
          </cell>
          <cell r="F296" t="str">
            <v>Col. Res. Las Colinas</v>
          </cell>
        </row>
        <row r="297">
          <cell r="E297">
            <v>297</v>
          </cell>
          <cell r="F297" t="str">
            <v>Col. Res. Las Joyas</v>
          </cell>
        </row>
        <row r="298">
          <cell r="E298">
            <v>298</v>
          </cell>
          <cell r="F298" t="str">
            <v>Col. Res. Lara Norte</v>
          </cell>
        </row>
        <row r="299">
          <cell r="E299">
            <v>299</v>
          </cell>
          <cell r="F299" t="str">
            <v>col. Lomas De Jacaleapa</v>
          </cell>
        </row>
        <row r="300">
          <cell r="E300">
            <v>300</v>
          </cell>
          <cell r="F300" t="str">
            <v>Col. Res. Monte Carlos</v>
          </cell>
        </row>
        <row r="301">
          <cell r="E301">
            <v>301</v>
          </cell>
          <cell r="F301" t="str">
            <v>Col. Res. Monte Carmelo</v>
          </cell>
        </row>
        <row r="302">
          <cell r="E302">
            <v>302</v>
          </cell>
          <cell r="F302" t="str">
            <v>Col. Res. Pinares</v>
          </cell>
        </row>
        <row r="303">
          <cell r="E303">
            <v>303</v>
          </cell>
          <cell r="F303" t="str">
            <v>Col. San Jose de Los Llanos</v>
          </cell>
        </row>
        <row r="304">
          <cell r="E304">
            <v>304</v>
          </cell>
          <cell r="F304" t="str">
            <v>Col. Res. Villa Delmy</v>
          </cell>
        </row>
        <row r="305">
          <cell r="E305">
            <v>305</v>
          </cell>
          <cell r="F305" t="str">
            <v>Col. Villa Española</v>
          </cell>
        </row>
        <row r="306">
          <cell r="E306">
            <v>306</v>
          </cell>
          <cell r="F306" t="str">
            <v>Col. República de Venezuela</v>
          </cell>
        </row>
        <row r="307">
          <cell r="E307">
            <v>307</v>
          </cell>
          <cell r="F307" t="str">
            <v>Col. Río Grande Norte</v>
          </cell>
        </row>
        <row r="308">
          <cell r="E308">
            <v>308</v>
          </cell>
          <cell r="F308" t="str">
            <v>Col. Río Grande Sur</v>
          </cell>
        </row>
        <row r="309">
          <cell r="E309">
            <v>309</v>
          </cell>
          <cell r="F309" t="str">
            <v>Col. Rivas</v>
          </cell>
        </row>
        <row r="310">
          <cell r="E310">
            <v>310</v>
          </cell>
          <cell r="F310" t="str">
            <v>Col. Roberto Suazo Cordova</v>
          </cell>
        </row>
        <row r="311">
          <cell r="E311">
            <v>311</v>
          </cell>
        </row>
        <row r="312">
          <cell r="E312">
            <v>312</v>
          </cell>
          <cell r="F312" t="str">
            <v>Col. Rodríguez</v>
          </cell>
        </row>
        <row r="313">
          <cell r="E313">
            <v>313</v>
          </cell>
          <cell r="F313" t="str">
            <v>Col. Rosa Linda</v>
          </cell>
        </row>
        <row r="314">
          <cell r="E314">
            <v>314</v>
          </cell>
          <cell r="F314" t="str">
            <v>Col. Rubén Darío</v>
          </cell>
        </row>
        <row r="315">
          <cell r="E315">
            <v>315</v>
          </cell>
          <cell r="F315" t="str">
            <v>Col. Sabanagrande</v>
          </cell>
        </row>
        <row r="316">
          <cell r="E316">
            <v>316</v>
          </cell>
          <cell r="F316" t="str">
            <v>Col. Sagastume No.1</v>
          </cell>
        </row>
        <row r="317">
          <cell r="E317">
            <v>317</v>
          </cell>
          <cell r="F317" t="str">
            <v>Col. San Angel</v>
          </cell>
        </row>
        <row r="318">
          <cell r="E318">
            <v>318</v>
          </cell>
          <cell r="F318" t="str">
            <v>Col. San Buena Ventura</v>
          </cell>
        </row>
        <row r="319">
          <cell r="E319">
            <v>319</v>
          </cell>
          <cell r="F319" t="str">
            <v>Col. San Carlos</v>
          </cell>
        </row>
        <row r="320">
          <cell r="E320">
            <v>320</v>
          </cell>
          <cell r="F320" t="str">
            <v>Col. San Francisco</v>
          </cell>
        </row>
        <row r="321">
          <cell r="E321">
            <v>321</v>
          </cell>
          <cell r="F321" t="str">
            <v>Col. San José</v>
          </cell>
        </row>
        <row r="322">
          <cell r="E322">
            <v>322</v>
          </cell>
          <cell r="F322" t="str">
            <v>Col. San José De La Peña</v>
          </cell>
        </row>
        <row r="323">
          <cell r="E323">
            <v>323</v>
          </cell>
          <cell r="F323" t="str">
            <v>Col. San José De La Vega</v>
          </cell>
        </row>
        <row r="324">
          <cell r="E324">
            <v>324</v>
          </cell>
          <cell r="F324" t="str">
            <v>Col. San Juan Del Norte No.1</v>
          </cell>
        </row>
        <row r="325">
          <cell r="E325">
            <v>325</v>
          </cell>
          <cell r="F325" t="str">
            <v>Col. San Juan del Norte No. 2</v>
          </cell>
        </row>
        <row r="326">
          <cell r="E326">
            <v>326</v>
          </cell>
          <cell r="F326" t="str">
            <v>Col. San Luis</v>
          </cell>
        </row>
        <row r="327">
          <cell r="E327">
            <v>327</v>
          </cell>
          <cell r="F327" t="str">
            <v>Col. San Lorenzo</v>
          </cell>
        </row>
        <row r="328">
          <cell r="E328">
            <v>328</v>
          </cell>
          <cell r="F328" t="str">
            <v>Col. San Martín</v>
          </cell>
        </row>
        <row r="329">
          <cell r="E329">
            <v>329</v>
          </cell>
          <cell r="F329" t="str">
            <v>Col. San Miguel</v>
          </cell>
        </row>
        <row r="330">
          <cell r="E330">
            <v>330</v>
          </cell>
          <cell r="F330" t="str">
            <v>Col. Santa Anita o El Quebrachal</v>
          </cell>
        </row>
        <row r="331">
          <cell r="E331">
            <v>331</v>
          </cell>
          <cell r="F331" t="str">
            <v>Col. Santa Barbara</v>
          </cell>
        </row>
        <row r="332">
          <cell r="E332">
            <v>332</v>
          </cell>
          <cell r="F332" t="str">
            <v>Col. Santa Cecilia  No.1</v>
          </cell>
        </row>
        <row r="333">
          <cell r="E333">
            <v>333</v>
          </cell>
          <cell r="F333" t="str">
            <v>Col. Santa Fe</v>
          </cell>
        </row>
        <row r="334">
          <cell r="E334">
            <v>334</v>
          </cell>
          <cell r="F334" t="str">
            <v>Col. Santa Isabel</v>
          </cell>
        </row>
        <row r="335">
          <cell r="E335">
            <v>335</v>
          </cell>
          <cell r="F335" t="str">
            <v>Col. Santa Isabel No.2</v>
          </cell>
        </row>
        <row r="336">
          <cell r="E336">
            <v>336</v>
          </cell>
          <cell r="F336" t="str">
            <v>Col. Santo Domingo</v>
          </cell>
        </row>
        <row r="337">
          <cell r="E337">
            <v>337</v>
          </cell>
          <cell r="F337" t="str">
            <v>Col. Satélite</v>
          </cell>
        </row>
        <row r="338">
          <cell r="E338">
            <v>338</v>
          </cell>
        </row>
        <row r="339">
          <cell r="E339">
            <v>339</v>
          </cell>
          <cell r="F339" t="str">
            <v>Col. Sempe</v>
          </cell>
        </row>
        <row r="340">
          <cell r="E340">
            <v>340</v>
          </cell>
          <cell r="F340" t="str">
            <v>Col. Smith  No. 1</v>
          </cell>
        </row>
        <row r="341">
          <cell r="E341">
            <v>341</v>
          </cell>
          <cell r="F341" t="str">
            <v>Col. Smith No. 2</v>
          </cell>
        </row>
        <row r="342">
          <cell r="E342">
            <v>342</v>
          </cell>
          <cell r="F342" t="str">
            <v>Col. Soto</v>
          </cell>
        </row>
        <row r="343">
          <cell r="E343">
            <v>343</v>
          </cell>
          <cell r="F343" t="str">
            <v>Col. Tepeyac</v>
          </cell>
        </row>
        <row r="344">
          <cell r="E344">
            <v>344</v>
          </cell>
        </row>
        <row r="345">
          <cell r="E345">
            <v>345</v>
          </cell>
          <cell r="F345" t="str">
            <v>Col. Torocagua</v>
          </cell>
        </row>
        <row r="346">
          <cell r="E346">
            <v>346</v>
          </cell>
          <cell r="F346" t="str">
            <v>Col. 13 De Julio</v>
          </cell>
        </row>
        <row r="347">
          <cell r="E347">
            <v>347</v>
          </cell>
          <cell r="F347" t="str">
            <v>Col. 30 De Noviembre</v>
          </cell>
        </row>
        <row r="348">
          <cell r="E348">
            <v>348</v>
          </cell>
          <cell r="F348" t="str">
            <v>Col. Tres Caminos</v>
          </cell>
        </row>
        <row r="349">
          <cell r="E349">
            <v>349</v>
          </cell>
          <cell r="F349" t="str">
            <v>Col. Tres de Mayo</v>
          </cell>
        </row>
        <row r="350">
          <cell r="E350">
            <v>350</v>
          </cell>
          <cell r="F350" t="str">
            <v>Col. Universidad Norte(I, II Etapa)</v>
          </cell>
        </row>
        <row r="351">
          <cell r="E351">
            <v>351</v>
          </cell>
          <cell r="F351" t="str">
            <v>Col.Valencia</v>
          </cell>
        </row>
        <row r="352">
          <cell r="E352">
            <v>352</v>
          </cell>
          <cell r="F352" t="str">
            <v>Col. 28 De Marzo</v>
          </cell>
        </row>
        <row r="353">
          <cell r="E353">
            <v>353</v>
          </cell>
          <cell r="F353" t="str">
            <v>Col. 21 de Febrero</v>
          </cell>
        </row>
        <row r="354">
          <cell r="E354">
            <v>354</v>
          </cell>
          <cell r="F354" t="str">
            <v>Col. 21 De Octubre</v>
          </cell>
        </row>
        <row r="355">
          <cell r="E355">
            <v>355</v>
          </cell>
          <cell r="F355" t="str">
            <v>Col. Víctor  F. Ardón</v>
          </cell>
        </row>
        <row r="356">
          <cell r="E356">
            <v>356</v>
          </cell>
          <cell r="F356" t="str">
            <v>Col. Vieja Santa Rosa</v>
          </cell>
        </row>
        <row r="357">
          <cell r="E357">
            <v>357</v>
          </cell>
          <cell r="F357" t="str">
            <v>Col. Viera</v>
          </cell>
        </row>
        <row r="358">
          <cell r="E358">
            <v>358</v>
          </cell>
          <cell r="F358" t="str">
            <v>Col. Villa Cristina ( Etapa I, II,</v>
          </cell>
        </row>
        <row r="359">
          <cell r="E359">
            <v>359</v>
          </cell>
          <cell r="F359" t="str">
            <v>Col. Villa Delmy</v>
          </cell>
        </row>
        <row r="360">
          <cell r="E360">
            <v>360</v>
          </cell>
          <cell r="F360" t="str">
            <v>Col. Villa Franca</v>
          </cell>
        </row>
        <row r="361">
          <cell r="E361">
            <v>361</v>
          </cell>
          <cell r="F361" t="str">
            <v>Col. Villa los Laureles ( Flor del</v>
          </cell>
        </row>
        <row r="362">
          <cell r="E362">
            <v>362</v>
          </cell>
          <cell r="F362" t="str">
            <v>Col. Villa Nueva Norte</v>
          </cell>
        </row>
        <row r="363">
          <cell r="E363">
            <v>363</v>
          </cell>
          <cell r="F363" t="str">
            <v>Col. Villa Nueva Sur</v>
          </cell>
        </row>
        <row r="364">
          <cell r="E364">
            <v>364</v>
          </cell>
          <cell r="F364" t="str">
            <v>Col. Villa San Antonio O Boquerón</v>
          </cell>
        </row>
        <row r="365">
          <cell r="E365">
            <v>365</v>
          </cell>
          <cell r="F365" t="str">
            <v>Col. Vista Hermosa (Kennedy)</v>
          </cell>
        </row>
        <row r="366">
          <cell r="E366">
            <v>366</v>
          </cell>
          <cell r="F366" t="str">
            <v>Col. Vista Hermosa Loarque)</v>
          </cell>
        </row>
        <row r="367">
          <cell r="E367">
            <v>367</v>
          </cell>
          <cell r="F367" t="str">
            <v>Col. Villa Nueva Suyapa</v>
          </cell>
        </row>
        <row r="368">
          <cell r="E368">
            <v>368</v>
          </cell>
          <cell r="F368" t="str">
            <v>Col. Zapote Centro</v>
          </cell>
        </row>
        <row r="369">
          <cell r="E369">
            <v>369</v>
          </cell>
          <cell r="F369" t="str">
            <v>Col. Zapote Norte</v>
          </cell>
        </row>
        <row r="370">
          <cell r="E370">
            <v>370</v>
          </cell>
          <cell r="F370" t="str">
            <v>Col. Sunlacal</v>
          </cell>
        </row>
        <row r="371">
          <cell r="E371">
            <v>371</v>
          </cell>
          <cell r="F371" t="str">
            <v>Aldea La Soledad</v>
          </cell>
        </row>
        <row r="372">
          <cell r="E372">
            <v>372</v>
          </cell>
          <cell r="F372" t="str">
            <v>Aldea La Travesía</v>
          </cell>
        </row>
        <row r="373">
          <cell r="E373">
            <v>373</v>
          </cell>
          <cell r="F373" t="str">
            <v>Aldea Suyapa</v>
          </cell>
        </row>
        <row r="374">
          <cell r="E374">
            <v>374</v>
          </cell>
          <cell r="F374" t="str">
            <v>Ave. La Paz</v>
          </cell>
        </row>
        <row r="375">
          <cell r="E375">
            <v>375</v>
          </cell>
          <cell r="F375" t="str">
            <v>Cerro Juan A. Laines</v>
          </cell>
        </row>
        <row r="376">
          <cell r="E376">
            <v>376</v>
          </cell>
          <cell r="F376" t="str">
            <v>Res. Aleman</v>
          </cell>
        </row>
        <row r="377">
          <cell r="E377">
            <v>377</v>
          </cell>
          <cell r="F377" t="str">
            <v>Zona. Clínica Periférica del IHSS</v>
          </cell>
        </row>
        <row r="378">
          <cell r="E378">
            <v>378</v>
          </cell>
          <cell r="F378" t="str">
            <v>Zona Llanos del Potrero</v>
          </cell>
        </row>
        <row r="379">
          <cell r="E379">
            <v>379</v>
          </cell>
          <cell r="F379" t="str">
            <v>Zona Puente De Loarque</v>
          </cell>
        </row>
        <row r="380">
          <cell r="E380">
            <v>380</v>
          </cell>
          <cell r="F380" t="str">
            <v>Col. San Rafael</v>
          </cell>
        </row>
        <row r="381">
          <cell r="E381">
            <v>381</v>
          </cell>
          <cell r="F381" t="str">
            <v>Col.1ro de Diciembre</v>
          </cell>
        </row>
        <row r="382">
          <cell r="E382">
            <v>382</v>
          </cell>
          <cell r="F382" t="str">
            <v>Aldea La  Joya</v>
          </cell>
        </row>
        <row r="383">
          <cell r="E383">
            <v>383</v>
          </cell>
          <cell r="F383" t="str">
            <v>Bo. Altos Del Bosque o 13 De Febrer</v>
          </cell>
        </row>
        <row r="384">
          <cell r="E384">
            <v>384</v>
          </cell>
          <cell r="F384" t="str">
            <v>Bo. El socorro</v>
          </cell>
        </row>
        <row r="385">
          <cell r="E385">
            <v>385</v>
          </cell>
          <cell r="F385" t="str">
            <v>Bo. Los Higueros</v>
          </cell>
        </row>
        <row r="386">
          <cell r="E386">
            <v>386</v>
          </cell>
          <cell r="F386" t="str">
            <v>Bo. San Isidro</v>
          </cell>
        </row>
        <row r="387">
          <cell r="E387">
            <v>387</v>
          </cell>
          <cell r="F387" t="str">
            <v>Col. Brisas de La Laguna</v>
          </cell>
        </row>
        <row r="388">
          <cell r="E388">
            <v>388</v>
          </cell>
          <cell r="F388" t="str">
            <v>Col. 14 de Enero</v>
          </cell>
        </row>
        <row r="389">
          <cell r="E389">
            <v>389</v>
          </cell>
          <cell r="F389" t="str">
            <v>Col. 17 De Septiembre</v>
          </cell>
        </row>
        <row r="390">
          <cell r="E390">
            <v>390</v>
          </cell>
          <cell r="F390" t="str">
            <v>Col. 19 de Septiembre</v>
          </cell>
        </row>
        <row r="391">
          <cell r="E391">
            <v>391</v>
          </cell>
          <cell r="F391" t="str">
            <v>Col. 23 de Junio</v>
          </cell>
        </row>
        <row r="392">
          <cell r="E392">
            <v>392</v>
          </cell>
          <cell r="F392" t="str">
            <v>Col. Altos De Elvel</v>
          </cell>
        </row>
        <row r="393">
          <cell r="E393">
            <v>393</v>
          </cell>
        </row>
        <row r="394">
          <cell r="E394">
            <v>394</v>
          </cell>
          <cell r="F394" t="str">
            <v>Col. Altos De Jardines De Loarque</v>
          </cell>
        </row>
        <row r="395">
          <cell r="E395">
            <v>395</v>
          </cell>
          <cell r="F395" t="str">
            <v>Col. Altos De La Cabaña</v>
          </cell>
        </row>
        <row r="396">
          <cell r="E396">
            <v>396</v>
          </cell>
          <cell r="F396" t="str">
            <v>Col. Altos de Las Tapias</v>
          </cell>
        </row>
        <row r="397">
          <cell r="E397">
            <v>397</v>
          </cell>
          <cell r="F397" t="str">
            <v>Col. Altos de los Laureles</v>
          </cell>
        </row>
        <row r="398">
          <cell r="E398">
            <v>398</v>
          </cell>
          <cell r="F398" t="str">
            <v>Col. Altos De Miramesi</v>
          </cell>
        </row>
        <row r="399">
          <cell r="E399">
            <v>399</v>
          </cell>
          <cell r="F399" t="str">
            <v>Col. Altos De San Isidro</v>
          </cell>
        </row>
        <row r="400">
          <cell r="E400">
            <v>400</v>
          </cell>
          <cell r="F400" t="str">
            <v>Col. Altos de Toncontin</v>
          </cell>
        </row>
        <row r="401">
          <cell r="E401">
            <v>401</v>
          </cell>
          <cell r="F401" t="str">
            <v>Col. Altos del Paraíso</v>
          </cell>
        </row>
        <row r="402">
          <cell r="E402">
            <v>402</v>
          </cell>
          <cell r="F402" t="str">
            <v>Col. Arturo Quesada</v>
          </cell>
        </row>
        <row r="403">
          <cell r="E403">
            <v>403</v>
          </cell>
        </row>
        <row r="404">
          <cell r="E404">
            <v>404</v>
          </cell>
          <cell r="F404" t="str">
            <v>Col. Bella Vista norte</v>
          </cell>
        </row>
        <row r="405">
          <cell r="E405">
            <v>405</v>
          </cell>
          <cell r="F405" t="str">
            <v>col. Bernardo Dazzi</v>
          </cell>
        </row>
        <row r="406">
          <cell r="E406">
            <v>406</v>
          </cell>
          <cell r="F406" t="str">
            <v>Col. Bethel o Dios Proveerá</v>
          </cell>
        </row>
        <row r="407">
          <cell r="E407">
            <v>407</v>
          </cell>
          <cell r="F407" t="str">
            <v>Col. Brisas Del Cortijo</v>
          </cell>
        </row>
        <row r="408">
          <cell r="E408">
            <v>408</v>
          </cell>
          <cell r="F408" t="str">
            <v>Col. Campaña Arriba</v>
          </cell>
        </row>
        <row r="409">
          <cell r="E409">
            <v>409</v>
          </cell>
          <cell r="F409" t="str">
            <v>Col. Canaan</v>
          </cell>
        </row>
        <row r="410">
          <cell r="E410">
            <v>410</v>
          </cell>
          <cell r="F410" t="str">
            <v>Col. Cantarero López</v>
          </cell>
        </row>
        <row r="411">
          <cell r="E411">
            <v>411</v>
          </cell>
          <cell r="F411" t="str">
            <v>Col. Casavola</v>
          </cell>
        </row>
        <row r="412">
          <cell r="E412">
            <v>412</v>
          </cell>
          <cell r="F412" t="str">
            <v>Col. Cofradía</v>
          </cell>
        </row>
        <row r="413">
          <cell r="E413">
            <v>413</v>
          </cell>
          <cell r="F413" t="str">
            <v>Col. Cooperativa Las Mercedes</v>
          </cell>
        </row>
        <row r="414">
          <cell r="E414">
            <v>414</v>
          </cell>
          <cell r="F414" t="str">
            <v>Col. Covespul</v>
          </cell>
        </row>
        <row r="415">
          <cell r="E415">
            <v>415</v>
          </cell>
          <cell r="F415" t="str">
            <v>Col.Independiente (antes El Portill</v>
          </cell>
        </row>
        <row r="416">
          <cell r="E416">
            <v>416</v>
          </cell>
          <cell r="F416" t="str">
            <v>Col. Estiquirin</v>
          </cell>
        </row>
        <row r="417">
          <cell r="E417">
            <v>417</v>
          </cell>
          <cell r="F417" t="str">
            <v>Col. Eugenio Matute Canizales</v>
          </cell>
        </row>
        <row r="418">
          <cell r="E418">
            <v>418</v>
          </cell>
          <cell r="F418" t="str">
            <v>Col. F. Calderón</v>
          </cell>
        </row>
        <row r="419">
          <cell r="E419">
            <v>419</v>
          </cell>
          <cell r="F419" t="str">
            <v>Col. Francisco Morazán</v>
          </cell>
        </row>
        <row r="420">
          <cell r="E420">
            <v>420</v>
          </cell>
          <cell r="F420" t="str">
            <v>Col. Fuerzas Unidas</v>
          </cell>
        </row>
        <row r="421">
          <cell r="E421">
            <v>421</v>
          </cell>
          <cell r="F421" t="str">
            <v>Col. Hermanos Reina</v>
          </cell>
        </row>
        <row r="422">
          <cell r="E422">
            <v>422</v>
          </cell>
          <cell r="F422" t="str">
            <v>Col. Iberia</v>
          </cell>
        </row>
        <row r="423">
          <cell r="E423">
            <v>423</v>
          </cell>
          <cell r="F423" t="str">
            <v>Col. Japón</v>
          </cell>
        </row>
        <row r="424">
          <cell r="E424">
            <v>424</v>
          </cell>
          <cell r="F424" t="str">
            <v>Col. Jardines De Miraflores</v>
          </cell>
        </row>
        <row r="425">
          <cell r="E425">
            <v>425</v>
          </cell>
          <cell r="F425" t="str">
            <v>Col. Jardines del Norte</v>
          </cell>
        </row>
        <row r="426">
          <cell r="E426">
            <v>426</v>
          </cell>
          <cell r="F426" t="str">
            <v>Col. José Arturo Duarte ( sector 1</v>
          </cell>
        </row>
        <row r="427">
          <cell r="E427">
            <v>427</v>
          </cell>
          <cell r="F427" t="str">
            <v>Col. Juan Lindo</v>
          </cell>
        </row>
        <row r="428">
          <cell r="E428">
            <v>428</v>
          </cell>
          <cell r="F428" t="str">
            <v>Col. La Campaña O Maya Centro</v>
          </cell>
        </row>
        <row r="429">
          <cell r="E429">
            <v>429</v>
          </cell>
          <cell r="F429" t="str">
            <v>Col. La Libertad</v>
          </cell>
        </row>
        <row r="430">
          <cell r="E430">
            <v>430</v>
          </cell>
          <cell r="F430" t="str">
            <v>Col. Las Granjitas</v>
          </cell>
        </row>
        <row r="431">
          <cell r="E431">
            <v>431</v>
          </cell>
          <cell r="F431" t="str">
            <v>Col. Las Vegas 12</v>
          </cell>
        </row>
        <row r="432">
          <cell r="E432">
            <v>432</v>
          </cell>
          <cell r="F432" t="str">
            <v>Col. Las Vegas 172</v>
          </cell>
        </row>
        <row r="433">
          <cell r="E433">
            <v>433</v>
          </cell>
          <cell r="F433" t="str">
            <v>Col. Las Vegas Del La Flor Del Camp</v>
          </cell>
        </row>
        <row r="434">
          <cell r="E434">
            <v>434</v>
          </cell>
          <cell r="F434" t="str">
            <v>Col. Las Vegas Del Río</v>
          </cell>
        </row>
        <row r="435">
          <cell r="E435">
            <v>435</v>
          </cell>
          <cell r="F435" t="str">
            <v>Col. Las Vegas Fecesitlich</v>
          </cell>
        </row>
        <row r="436">
          <cell r="E436">
            <v>436</v>
          </cell>
          <cell r="F436" t="str">
            <v>Col. Loarque Sur</v>
          </cell>
        </row>
        <row r="437">
          <cell r="E437">
            <v>437</v>
          </cell>
          <cell r="F437" t="str">
            <v>Col. Los Molinos ( proyecto )</v>
          </cell>
        </row>
        <row r="438">
          <cell r="E438">
            <v>438</v>
          </cell>
          <cell r="F438" t="str">
            <v>Col. Luis Cordova O Caprisa</v>
          </cell>
        </row>
        <row r="439">
          <cell r="E439">
            <v>439</v>
          </cell>
          <cell r="F439" t="str">
            <v>Col. María Cristina</v>
          </cell>
        </row>
        <row r="440">
          <cell r="E440">
            <v>440</v>
          </cell>
        </row>
        <row r="441">
          <cell r="E441">
            <v>441</v>
          </cell>
          <cell r="F441" t="str">
            <v>Col. Nueva Amanecer</v>
          </cell>
        </row>
        <row r="442">
          <cell r="E442">
            <v>442</v>
          </cell>
          <cell r="F442" t="str">
            <v>Col. Nueva Danlí</v>
          </cell>
        </row>
        <row r="443">
          <cell r="E443">
            <v>443</v>
          </cell>
          <cell r="F443" t="str">
            <v>Col. Nueva Orocuina</v>
          </cell>
        </row>
        <row r="444">
          <cell r="E444">
            <v>444</v>
          </cell>
          <cell r="F444" t="str">
            <v>Col. Oscar Castro Tejeda</v>
          </cell>
        </row>
        <row r="445">
          <cell r="E445">
            <v>445</v>
          </cell>
          <cell r="F445" t="str">
            <v>Col. Parcaltagua</v>
          </cell>
        </row>
        <row r="446">
          <cell r="E446">
            <v>446</v>
          </cell>
          <cell r="F446" t="str">
            <v>Col. Predios del Recreo</v>
          </cell>
        </row>
        <row r="447">
          <cell r="E447">
            <v>447</v>
          </cell>
          <cell r="F447" t="str">
            <v>Col. Pueblo Nuevo</v>
          </cell>
        </row>
        <row r="448">
          <cell r="E448">
            <v>448</v>
          </cell>
          <cell r="F448" t="str">
            <v>Col. Rafael Leonardo Callejas</v>
          </cell>
        </row>
        <row r="449">
          <cell r="E449">
            <v>449</v>
          </cell>
          <cell r="F449" t="str">
            <v>Col. Ramón Amaya Amador No.1</v>
          </cell>
        </row>
        <row r="450">
          <cell r="E450">
            <v>450</v>
          </cell>
          <cell r="F450" t="str">
            <v>Col. Fecesitlich ( sector I,II, Pro</v>
          </cell>
        </row>
        <row r="451">
          <cell r="E451">
            <v>451</v>
          </cell>
          <cell r="F451" t="str">
            <v>Col. Res, Los Zorzales</v>
          </cell>
        </row>
        <row r="452">
          <cell r="E452">
            <v>452</v>
          </cell>
          <cell r="F452" t="str">
            <v>Col. Nueva España</v>
          </cell>
        </row>
        <row r="453">
          <cell r="E453">
            <v>453</v>
          </cell>
          <cell r="F453" t="str">
            <v>Col. Res. Alta Vista</v>
          </cell>
        </row>
        <row r="454">
          <cell r="E454">
            <v>454</v>
          </cell>
          <cell r="F454" t="str">
            <v>Col. Res. Altos Del Trapiche</v>
          </cell>
        </row>
        <row r="455">
          <cell r="E455">
            <v>455</v>
          </cell>
          <cell r="F455" t="str">
            <v>Col. Res. Atlantis</v>
          </cell>
        </row>
        <row r="456">
          <cell r="E456">
            <v>456</v>
          </cell>
          <cell r="F456" t="str">
            <v>Col. Res. Buena Vista</v>
          </cell>
        </row>
        <row r="457">
          <cell r="E457">
            <v>457</v>
          </cell>
          <cell r="F457" t="str">
            <v>Col. Res. Centro América Este</v>
          </cell>
        </row>
        <row r="458">
          <cell r="E458">
            <v>458</v>
          </cell>
          <cell r="F458" t="str">
            <v>Col. Res. Centro América Este ( Ane</v>
          </cell>
        </row>
        <row r="459">
          <cell r="E459">
            <v>459</v>
          </cell>
          <cell r="F459" t="str">
            <v>Col. Res. Centro América Este (IV E</v>
          </cell>
        </row>
        <row r="460">
          <cell r="E460">
            <v>460</v>
          </cell>
          <cell r="F460" t="str">
            <v>Col. Res. El Jardín</v>
          </cell>
        </row>
        <row r="461">
          <cell r="E461">
            <v>461</v>
          </cell>
          <cell r="F461" t="str">
            <v>Col. Res. Francisco Morazán</v>
          </cell>
        </row>
        <row r="462">
          <cell r="E462">
            <v>462</v>
          </cell>
          <cell r="F462" t="str">
            <v>Col. Res. Gloria A Dios</v>
          </cell>
        </row>
        <row r="463">
          <cell r="E463">
            <v>463</v>
          </cell>
          <cell r="F463" t="str">
            <v>Col. Res. Honduras</v>
          </cell>
        </row>
        <row r="464">
          <cell r="E464">
            <v>464</v>
          </cell>
          <cell r="F464" t="str">
            <v>Col. Res. La Hacienda (Proyecto</v>
          </cell>
        </row>
        <row r="465">
          <cell r="E465">
            <v>465</v>
          </cell>
          <cell r="F465" t="str">
            <v>Col. Res. Las Hadas</v>
          </cell>
        </row>
        <row r="466">
          <cell r="E466">
            <v>466</v>
          </cell>
          <cell r="F466" t="str">
            <v>Col. Res. Las Vegas</v>
          </cell>
        </row>
        <row r="467">
          <cell r="E467">
            <v>467</v>
          </cell>
        </row>
        <row r="468">
          <cell r="E468">
            <v>468</v>
          </cell>
          <cell r="F468" t="str">
            <v>Col. Res. Lempira</v>
          </cell>
        </row>
        <row r="469">
          <cell r="E469">
            <v>469</v>
          </cell>
          <cell r="F469" t="str">
            <v>Col. Res. Loma Alta</v>
          </cell>
        </row>
        <row r="470">
          <cell r="E470">
            <v>470</v>
          </cell>
          <cell r="F470" t="str">
            <v>Col. Res. Lomas De San José</v>
          </cell>
        </row>
        <row r="471">
          <cell r="E471">
            <v>471</v>
          </cell>
          <cell r="F471" t="str">
            <v>Col. Res. Toncontin</v>
          </cell>
        </row>
        <row r="472">
          <cell r="E472">
            <v>472</v>
          </cell>
          <cell r="F472" t="str">
            <v>Col. Res. Los Calpules ( I,II, Etap</v>
          </cell>
        </row>
        <row r="473">
          <cell r="E473">
            <v>473</v>
          </cell>
          <cell r="F473" t="str">
            <v>Col. Res. Los Mangos</v>
          </cell>
        </row>
        <row r="474">
          <cell r="E474">
            <v>474</v>
          </cell>
          <cell r="F474" t="str">
            <v>Col. Res. Luiniza</v>
          </cell>
        </row>
        <row r="475">
          <cell r="E475">
            <v>475</v>
          </cell>
          <cell r="F475" t="str">
            <v>Col. Res. Maya</v>
          </cell>
        </row>
        <row r="476">
          <cell r="E476">
            <v>476</v>
          </cell>
          <cell r="F476" t="str">
            <v>Col. Res. Maya Centro</v>
          </cell>
        </row>
        <row r="477">
          <cell r="E477">
            <v>477</v>
          </cell>
          <cell r="F477" t="str">
            <v>Col. Res. Monte Verde</v>
          </cell>
        </row>
        <row r="478">
          <cell r="E478">
            <v>478</v>
          </cell>
          <cell r="F478" t="str">
            <v>Col. Res. Prados Universitarios</v>
          </cell>
        </row>
        <row r="479">
          <cell r="E479">
            <v>479</v>
          </cell>
          <cell r="F479" t="str">
            <v>Col. Res. Río Alto</v>
          </cell>
        </row>
        <row r="480">
          <cell r="E480">
            <v>480</v>
          </cell>
          <cell r="F480" t="str">
            <v>Col. Res. Santa María</v>
          </cell>
        </row>
        <row r="481">
          <cell r="E481">
            <v>481</v>
          </cell>
          <cell r="F481" t="str">
            <v>Col. Res. Villa Suyapa (sector I,II</v>
          </cell>
        </row>
        <row r="482">
          <cell r="E482">
            <v>482</v>
          </cell>
          <cell r="F482" t="str">
            <v>Col. Res. Villa Universitaria I Eta</v>
          </cell>
        </row>
        <row r="483">
          <cell r="E483">
            <v>483</v>
          </cell>
          <cell r="F483" t="str">
            <v>Col. Res.Puerto del Sol (proyecto)</v>
          </cell>
        </row>
        <row r="484">
          <cell r="E484">
            <v>484</v>
          </cell>
          <cell r="F484" t="str">
            <v>Col. Residencial La Cañada</v>
          </cell>
        </row>
        <row r="485">
          <cell r="E485">
            <v>485</v>
          </cell>
          <cell r="F485" t="str">
            <v>Col. Residencial Plaza</v>
          </cell>
        </row>
        <row r="486">
          <cell r="E486">
            <v>486</v>
          </cell>
          <cell r="F486" t="str">
            <v>Col. Rivera De La Vega</v>
          </cell>
        </row>
        <row r="487">
          <cell r="E487">
            <v>487</v>
          </cell>
          <cell r="F487" t="str">
            <v>Col. Roma o Covideprol</v>
          </cell>
        </row>
        <row r="488">
          <cell r="E488">
            <v>488</v>
          </cell>
        </row>
        <row r="489">
          <cell r="E489">
            <v>489</v>
          </cell>
          <cell r="F489" t="str">
            <v>Col. San José De La Montaña</v>
          </cell>
        </row>
        <row r="490">
          <cell r="E490">
            <v>490</v>
          </cell>
          <cell r="F490" t="str">
            <v>Col. San José de Loarque</v>
          </cell>
        </row>
        <row r="491">
          <cell r="E491">
            <v>491</v>
          </cell>
          <cell r="F491" t="str">
            <v>Col. San Juan Bosco</v>
          </cell>
        </row>
        <row r="492">
          <cell r="E492">
            <v>492</v>
          </cell>
        </row>
        <row r="493">
          <cell r="E493">
            <v>493</v>
          </cell>
        </row>
        <row r="494">
          <cell r="E494">
            <v>494</v>
          </cell>
          <cell r="F494" t="str">
            <v>Col. Santa Isabel o Palmas Oestes</v>
          </cell>
        </row>
        <row r="495">
          <cell r="E495">
            <v>495</v>
          </cell>
          <cell r="F495" t="str">
            <v>Col. Superación</v>
          </cell>
        </row>
        <row r="496">
          <cell r="E496">
            <v>496</v>
          </cell>
          <cell r="F496" t="str">
            <v>Col. Suyapita</v>
          </cell>
        </row>
        <row r="497">
          <cell r="E497">
            <v>497</v>
          </cell>
          <cell r="F497" t="str">
            <v>Col. Tiloarque</v>
          </cell>
        </row>
        <row r="498">
          <cell r="E498">
            <v>498</v>
          </cell>
          <cell r="F498" t="str">
            <v>Col. Res. Aéreopuerto</v>
          </cell>
        </row>
        <row r="499">
          <cell r="E499">
            <v>499</v>
          </cell>
          <cell r="F499" t="str">
            <v>Col. Venecia</v>
          </cell>
        </row>
        <row r="500">
          <cell r="E500">
            <v>500</v>
          </cell>
          <cell r="F500" t="str">
            <v>Col. Villa Centro América</v>
          </cell>
        </row>
        <row r="501">
          <cell r="E501">
            <v>501</v>
          </cell>
          <cell r="F501" t="str">
            <v>Col. Villa Centro Américana ( III E</v>
          </cell>
        </row>
        <row r="502">
          <cell r="E502">
            <v>502</v>
          </cell>
          <cell r="F502" t="str">
            <v>Bo. Villa El Ciruelo</v>
          </cell>
        </row>
        <row r="503">
          <cell r="E503">
            <v>503</v>
          </cell>
          <cell r="F503" t="str">
            <v>Col. Villa Los Reyes</v>
          </cell>
        </row>
        <row r="504">
          <cell r="E504">
            <v>504</v>
          </cell>
          <cell r="F504" t="str">
            <v>Col. Villa Nelita</v>
          </cell>
        </row>
        <row r="505">
          <cell r="E505">
            <v>505</v>
          </cell>
          <cell r="F505" t="str">
            <v>Col. Villa San Caralampio</v>
          </cell>
        </row>
        <row r="506">
          <cell r="E506">
            <v>506</v>
          </cell>
          <cell r="F506" t="str">
            <v>Col. Villa Union</v>
          </cell>
        </row>
        <row r="507">
          <cell r="E507">
            <v>507</v>
          </cell>
          <cell r="F507" t="str">
            <v>Col. Villas Del Río</v>
          </cell>
        </row>
        <row r="508">
          <cell r="E508">
            <v>508</v>
          </cell>
          <cell r="F508" t="str">
            <v>Col. Vista Hermosa</v>
          </cell>
        </row>
        <row r="509">
          <cell r="E509">
            <v>509</v>
          </cell>
          <cell r="F509" t="str">
            <v>Col. Vista Hermosa del Norte</v>
          </cell>
        </row>
        <row r="510">
          <cell r="E510">
            <v>510</v>
          </cell>
          <cell r="F510" t="str">
            <v>Col..Lomas De Miraflores Sur</v>
          </cell>
        </row>
        <row r="511">
          <cell r="E511">
            <v>511</v>
          </cell>
          <cell r="F511" t="str">
            <v>Col.Arcieri</v>
          </cell>
        </row>
        <row r="512">
          <cell r="E512">
            <v>512</v>
          </cell>
          <cell r="F512" t="str">
            <v>Col.David Betancourt</v>
          </cell>
        </row>
        <row r="513">
          <cell r="E513">
            <v>513</v>
          </cell>
        </row>
        <row r="514">
          <cell r="E514">
            <v>514</v>
          </cell>
          <cell r="F514" t="str">
            <v>Col.Montes de Bendición</v>
          </cell>
        </row>
        <row r="515">
          <cell r="E515">
            <v>515</v>
          </cell>
          <cell r="F515" t="str">
            <v>Erendida</v>
          </cell>
        </row>
        <row r="516">
          <cell r="E516">
            <v>516</v>
          </cell>
          <cell r="F516" t="str">
            <v>Lotificacion altos De la Loma</v>
          </cell>
        </row>
        <row r="517">
          <cell r="E517">
            <v>517</v>
          </cell>
          <cell r="F517" t="str">
            <v>Res. Condominios Viera</v>
          </cell>
        </row>
        <row r="518">
          <cell r="E518">
            <v>518</v>
          </cell>
          <cell r="F518" t="str">
            <v>Urbanización La Cumbre</v>
          </cell>
        </row>
        <row r="519">
          <cell r="E519">
            <v>519</v>
          </cell>
          <cell r="F519" t="str">
            <v>Urbanización Loma Verde</v>
          </cell>
        </row>
        <row r="520">
          <cell r="E520">
            <v>520</v>
          </cell>
          <cell r="F520" t="str">
            <v>Zona Industrial  Caprisa</v>
          </cell>
        </row>
        <row r="521">
          <cell r="E521">
            <v>521</v>
          </cell>
          <cell r="F521" t="str">
            <v>Col.Los Alpes #2</v>
          </cell>
        </row>
        <row r="522">
          <cell r="E522">
            <v>522</v>
          </cell>
          <cell r="F522" t="str">
            <v>Col.Los Alpes</v>
          </cell>
        </row>
        <row r="523">
          <cell r="E523">
            <v>523</v>
          </cell>
          <cell r="F523" t="str">
            <v>Aldea La Cañada</v>
          </cell>
        </row>
        <row r="524">
          <cell r="E524">
            <v>524</v>
          </cell>
          <cell r="F524" t="str">
            <v>Col.Armando Calidonio</v>
          </cell>
        </row>
        <row r="525">
          <cell r="E525">
            <v>525</v>
          </cell>
          <cell r="F525" t="str">
            <v>Res.Lomas de Nauvoo</v>
          </cell>
        </row>
        <row r="526">
          <cell r="E526">
            <v>526</v>
          </cell>
          <cell r="F526" t="str">
            <v>Col.Los Alpes B/16</v>
          </cell>
        </row>
        <row r="527">
          <cell r="E527">
            <v>527</v>
          </cell>
        </row>
        <row r="528">
          <cell r="E528">
            <v>528</v>
          </cell>
          <cell r="F528" t="str">
            <v>Col.Lomas de Loarque</v>
          </cell>
        </row>
        <row r="529">
          <cell r="E529">
            <v>529</v>
          </cell>
          <cell r="F529" t="str">
            <v>Col.Loma Sur</v>
          </cell>
        </row>
        <row r="530">
          <cell r="E530">
            <v>530</v>
          </cell>
          <cell r="F530" t="str">
            <v>Col.El Contador</v>
          </cell>
        </row>
        <row r="531">
          <cell r="E531">
            <v>531</v>
          </cell>
          <cell r="F531" t="str">
            <v>Col. Zona Miraflores sur</v>
          </cell>
        </row>
        <row r="532">
          <cell r="E532">
            <v>532</v>
          </cell>
          <cell r="F532" t="str">
            <v>Col.Santa Cecilia</v>
          </cell>
        </row>
        <row r="533">
          <cell r="E533">
            <v>533</v>
          </cell>
          <cell r="F533" t="str">
            <v>Col.Altos de La Joya</v>
          </cell>
        </row>
        <row r="534">
          <cell r="E534">
            <v>534</v>
          </cell>
          <cell r="F534" t="str">
            <v>Col.Mary de Flores</v>
          </cell>
        </row>
        <row r="535">
          <cell r="E535">
            <v>535</v>
          </cell>
          <cell r="F535" t="str">
            <v>Villa Santa Margarita</v>
          </cell>
        </row>
        <row r="536">
          <cell r="E536">
            <v>536</v>
          </cell>
        </row>
        <row r="537">
          <cell r="E537">
            <v>537</v>
          </cell>
          <cell r="F537" t="str">
            <v>Bo.Altos del Eden</v>
          </cell>
        </row>
        <row r="538">
          <cell r="E538">
            <v>538</v>
          </cell>
          <cell r="F538" t="str">
            <v>Col.La Leonesa del Rincon</v>
          </cell>
        </row>
        <row r="539">
          <cell r="E539">
            <v>539</v>
          </cell>
          <cell r="F539" t="str">
            <v>Bo.Jardines de Casamata</v>
          </cell>
        </row>
        <row r="540">
          <cell r="E540">
            <v>540</v>
          </cell>
          <cell r="F540" t="str">
            <v>Col.Casandra</v>
          </cell>
        </row>
        <row r="541">
          <cell r="E541">
            <v>541</v>
          </cell>
          <cell r="F541" t="str">
            <v>Col. Lomitas de Suyapa</v>
          </cell>
        </row>
        <row r="542">
          <cell r="E542">
            <v>542</v>
          </cell>
          <cell r="F542" t="str">
            <v>Lomas de San Jose II Etapa</v>
          </cell>
        </row>
        <row r="543">
          <cell r="E543">
            <v>543</v>
          </cell>
          <cell r="F543" t="str">
            <v>Col.Jesus Aguilar Paz</v>
          </cell>
        </row>
        <row r="544">
          <cell r="E544">
            <v>544</v>
          </cell>
        </row>
        <row r="545">
          <cell r="E545">
            <v>545</v>
          </cell>
          <cell r="F545" t="str">
            <v>Ciudad Mateo</v>
          </cell>
        </row>
        <row r="546">
          <cell r="E546">
            <v>546</v>
          </cell>
        </row>
        <row r="547">
          <cell r="E547">
            <v>547</v>
          </cell>
          <cell r="F547" t="str">
            <v>Col. Altos del Pedregalito</v>
          </cell>
        </row>
        <row r="548">
          <cell r="E548">
            <v>548</v>
          </cell>
        </row>
        <row r="549">
          <cell r="E549">
            <v>549</v>
          </cell>
          <cell r="F549" t="str">
            <v>Col.Nueva Eden</v>
          </cell>
        </row>
        <row r="550">
          <cell r="E550">
            <v>550</v>
          </cell>
        </row>
        <row r="551">
          <cell r="E551">
            <v>551</v>
          </cell>
          <cell r="F551" t="str">
            <v>Col.Ramon Amaya Amador No2</v>
          </cell>
        </row>
        <row r="552">
          <cell r="E552">
            <v>552</v>
          </cell>
          <cell r="F552" t="str">
            <v>Col.Villas Coloniales Altos de Mira</v>
          </cell>
        </row>
        <row r="553">
          <cell r="E553">
            <v>553</v>
          </cell>
          <cell r="F553" t="str">
            <v>I.P.M.</v>
          </cell>
        </row>
        <row r="554">
          <cell r="E554">
            <v>554</v>
          </cell>
          <cell r="F554" t="str">
            <v>Col.De La Vega</v>
          </cell>
        </row>
        <row r="555">
          <cell r="E555">
            <v>555</v>
          </cell>
          <cell r="F555" t="str">
            <v>Col.Santa Ana</v>
          </cell>
        </row>
        <row r="556">
          <cell r="E556">
            <v>556</v>
          </cell>
          <cell r="F556" t="str">
            <v>Col.Sagastume No.2</v>
          </cell>
        </row>
        <row r="557">
          <cell r="E557">
            <v>557</v>
          </cell>
          <cell r="F557" t="str">
            <v>Res.El Trapiche</v>
          </cell>
        </row>
        <row r="558">
          <cell r="E558">
            <v>558</v>
          </cell>
          <cell r="F558" t="str">
            <v>Res.Villas Palmas de San Ignacio</v>
          </cell>
        </row>
        <row r="559">
          <cell r="E559">
            <v>559</v>
          </cell>
          <cell r="F559" t="str">
            <v>Universidad Este</v>
          </cell>
        </row>
        <row r="560">
          <cell r="E560">
            <v>560</v>
          </cell>
          <cell r="F560" t="str">
            <v>Brisas de Oriente</v>
          </cell>
        </row>
        <row r="561">
          <cell r="E561">
            <v>561</v>
          </cell>
        </row>
        <row r="562">
          <cell r="E562">
            <v>562</v>
          </cell>
          <cell r="F562" t="str">
            <v>Col.Altos del Paraiso No.2</v>
          </cell>
        </row>
        <row r="563">
          <cell r="E563">
            <v>563</v>
          </cell>
          <cell r="F563" t="str">
            <v>Res.Villas Universitarias No.2</v>
          </cell>
        </row>
        <row r="564">
          <cell r="E564">
            <v>564</v>
          </cell>
          <cell r="F564" t="str">
            <v>Roble Alto</v>
          </cell>
        </row>
        <row r="565">
          <cell r="E565">
            <v>565</v>
          </cell>
          <cell r="F565" t="str">
            <v>Col.Puente de Loarque o Colinas de</v>
          </cell>
        </row>
        <row r="566">
          <cell r="E566">
            <v>566</v>
          </cell>
          <cell r="F566" t="str">
            <v>Union y Fuerza</v>
          </cell>
        </row>
        <row r="567">
          <cell r="E567">
            <v>567</v>
          </cell>
          <cell r="F567" t="str">
            <v>Generacion 2000</v>
          </cell>
        </row>
        <row r="568">
          <cell r="E568">
            <v>568</v>
          </cell>
          <cell r="F568" t="str">
            <v>La Cascada</v>
          </cell>
        </row>
        <row r="569">
          <cell r="E569">
            <v>569</v>
          </cell>
          <cell r="F569" t="str">
            <v>Col.Luis Andres Zuniga</v>
          </cell>
        </row>
        <row r="570">
          <cell r="E570">
            <v>570</v>
          </cell>
        </row>
        <row r="571">
          <cell r="E571">
            <v>571</v>
          </cell>
          <cell r="F571" t="str">
            <v>Macroalbergue El Trebol No.1</v>
          </cell>
        </row>
        <row r="572">
          <cell r="E572">
            <v>572</v>
          </cell>
          <cell r="F572" t="str">
            <v>Col Nueva Capital</v>
          </cell>
        </row>
        <row r="573">
          <cell r="E573">
            <v>573</v>
          </cell>
        </row>
        <row r="574">
          <cell r="E574">
            <v>574</v>
          </cell>
        </row>
        <row r="575">
          <cell r="E575">
            <v>575</v>
          </cell>
          <cell r="F575" t="str">
            <v>Col.Altos de la Laguna</v>
          </cell>
        </row>
        <row r="576">
          <cell r="E576">
            <v>576</v>
          </cell>
          <cell r="F576" t="str">
            <v>Paseo o Finca los Laureles</v>
          </cell>
        </row>
        <row r="577">
          <cell r="E577">
            <v>577</v>
          </cell>
          <cell r="F577" t="str">
            <v>Col.Arcieri No.2</v>
          </cell>
        </row>
        <row r="578">
          <cell r="E578">
            <v>578</v>
          </cell>
          <cell r="F578" t="str">
            <v>Col.Aurora No.2</v>
          </cell>
        </row>
        <row r="579">
          <cell r="E579">
            <v>579</v>
          </cell>
          <cell r="F579" t="str">
            <v>Urbanizacion Agua Dulce</v>
          </cell>
        </row>
        <row r="580">
          <cell r="E580">
            <v>580</v>
          </cell>
        </row>
        <row r="581">
          <cell r="E581">
            <v>581</v>
          </cell>
          <cell r="F581" t="str">
            <v>Las Hadas II Etapa</v>
          </cell>
        </row>
        <row r="582">
          <cell r="E582">
            <v>582</v>
          </cell>
          <cell r="F582" t="str">
            <v>Res. La Estancia(agregada segmentac</v>
          </cell>
        </row>
        <row r="583">
          <cell r="E583">
            <v>583</v>
          </cell>
          <cell r="F583" t="str">
            <v>Los Olivos</v>
          </cell>
        </row>
        <row r="584">
          <cell r="E584">
            <v>584</v>
          </cell>
          <cell r="F584" t="str">
            <v>kuwait</v>
          </cell>
        </row>
        <row r="585">
          <cell r="E585">
            <v>585</v>
          </cell>
          <cell r="F585" t="str">
            <v>Col. Villa San Roque</v>
          </cell>
        </row>
        <row r="586">
          <cell r="E586">
            <v>586</v>
          </cell>
          <cell r="F586" t="str">
            <v>Caserio El mogote</v>
          </cell>
        </row>
        <row r="587">
          <cell r="E587">
            <v>587</v>
          </cell>
          <cell r="F587" t="str">
            <v>Res. Palma Real</v>
          </cell>
        </row>
        <row r="588">
          <cell r="E588">
            <v>588</v>
          </cell>
          <cell r="F588" t="str">
            <v>Residencial Nueva Australia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558"/>
  <sheetViews>
    <sheetView tabSelected="1" zoomScale="96" zoomScaleNormal="96" workbookViewId="0">
      <selection activeCell="AX18" sqref="AX18"/>
    </sheetView>
  </sheetViews>
  <sheetFormatPr defaultColWidth="11.42578125" defaultRowHeight="12.75" x14ac:dyDescent="0.2"/>
  <cols>
    <col min="1" max="1" width="3.85546875" style="25" customWidth="1"/>
    <col min="2" max="2" width="4.140625" style="25" customWidth="1"/>
    <col min="3" max="3" width="25.7109375" style="25" customWidth="1"/>
    <col min="4" max="18" width="10.7109375" style="25" hidden="1" customWidth="1"/>
    <col min="19" max="19" width="10.7109375" style="25" customWidth="1"/>
    <col min="20" max="20" width="12.28515625" style="25" customWidth="1"/>
    <col min="21" max="21" width="11.140625" style="25" customWidth="1"/>
    <col min="22" max="23" width="10.7109375" style="25" customWidth="1"/>
    <col min="24" max="24" width="11.85546875" style="25" hidden="1" customWidth="1"/>
    <col min="25" max="25" width="10.140625" style="25" hidden="1" customWidth="1"/>
    <col min="26" max="26" width="9.42578125" style="25" customWidth="1"/>
    <col min="27" max="29" width="10.7109375" style="25" customWidth="1"/>
    <col min="30" max="30" width="10.7109375" style="25" hidden="1" customWidth="1"/>
    <col min="31" max="31" width="21.85546875" style="25" customWidth="1"/>
    <col min="32" max="32" width="0" style="25" hidden="1" customWidth="1"/>
    <col min="33" max="33" width="11.28515625" style="25" hidden="1" customWidth="1"/>
    <col min="34" max="35" width="0" style="25" hidden="1" customWidth="1"/>
    <col min="36" max="36" width="11.85546875" style="25" hidden="1" customWidth="1"/>
    <col min="37" max="37" width="15.140625" style="25" hidden="1" customWidth="1"/>
    <col min="38" max="38" width="17.140625" style="25" hidden="1" customWidth="1"/>
    <col min="39" max="39" width="17.42578125" style="25" hidden="1" customWidth="1"/>
    <col min="40" max="49" width="0" style="25" hidden="1" customWidth="1"/>
    <col min="50" max="50" width="11.42578125" style="25"/>
    <col min="51" max="51" width="11.5703125" style="25" bestFit="1" customWidth="1"/>
    <col min="52" max="52" width="13" style="25" bestFit="1" customWidth="1"/>
    <col min="53" max="53" width="14.7109375" style="25" bestFit="1" customWidth="1"/>
    <col min="54" max="54" width="13" style="25" bestFit="1" customWidth="1"/>
    <col min="55" max="16384" width="11.42578125" style="25"/>
  </cols>
  <sheetData>
    <row r="1" spans="2:54" ht="31.5" customHeight="1" thickBot="1" x14ac:dyDescent="0.25">
      <c r="B1" s="129" t="s">
        <v>611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F1" s="25">
        <f>+SUM(S3:S539)</f>
        <v>766530</v>
      </c>
      <c r="AX1" s="25" t="s">
        <v>536</v>
      </c>
    </row>
    <row r="2" spans="2:54" ht="111" customHeight="1" thickBot="1" x14ac:dyDescent="0.25">
      <c r="B2" s="26" t="s">
        <v>0</v>
      </c>
      <c r="C2" s="26" t="s">
        <v>1</v>
      </c>
      <c r="D2" s="26" t="s">
        <v>608</v>
      </c>
      <c r="E2" s="26" t="s">
        <v>2</v>
      </c>
      <c r="F2" s="26" t="s">
        <v>3</v>
      </c>
      <c r="G2" s="26" t="s">
        <v>4</v>
      </c>
      <c r="H2" s="26" t="s">
        <v>5</v>
      </c>
      <c r="I2" s="26" t="s">
        <v>6</v>
      </c>
      <c r="J2" s="26" t="s">
        <v>7</v>
      </c>
      <c r="K2" s="26" t="s">
        <v>8</v>
      </c>
      <c r="L2" s="26" t="s">
        <v>9</v>
      </c>
      <c r="M2" s="26" t="s">
        <v>10</v>
      </c>
      <c r="N2" s="26" t="s">
        <v>11</v>
      </c>
      <c r="O2" s="26" t="s">
        <v>12</v>
      </c>
      <c r="P2" s="26" t="s">
        <v>13</v>
      </c>
      <c r="Q2" s="26" t="s">
        <v>14</v>
      </c>
      <c r="R2" s="26" t="s">
        <v>15</v>
      </c>
      <c r="S2" s="26" t="s">
        <v>16</v>
      </c>
      <c r="T2" s="26" t="s">
        <v>609</v>
      </c>
      <c r="U2" s="27" t="s">
        <v>610</v>
      </c>
      <c r="V2" s="27" t="s">
        <v>17</v>
      </c>
      <c r="W2" s="28" t="s">
        <v>18</v>
      </c>
      <c r="X2" s="29" t="s">
        <v>19</v>
      </c>
      <c r="Y2" s="29" t="s">
        <v>20</v>
      </c>
      <c r="Z2" s="29" t="s">
        <v>21</v>
      </c>
      <c r="AA2" s="30" t="s">
        <v>22</v>
      </c>
      <c r="AB2" s="28" t="s">
        <v>23</v>
      </c>
      <c r="AC2" s="26" t="s">
        <v>609</v>
      </c>
      <c r="AD2" s="26" t="s">
        <v>610</v>
      </c>
      <c r="AF2" s="25" t="s">
        <v>24</v>
      </c>
      <c r="AG2" s="25">
        <v>1.9</v>
      </c>
      <c r="AH2" s="25">
        <v>1.6502300000000001</v>
      </c>
      <c r="AN2" s="118" t="s">
        <v>1</v>
      </c>
      <c r="AO2" s="119"/>
      <c r="AP2" s="120" t="s">
        <v>25</v>
      </c>
      <c r="AQ2" s="121"/>
      <c r="AR2" s="121"/>
      <c r="AS2" s="121"/>
      <c r="AT2" s="122"/>
      <c r="AU2" s="120" t="s">
        <v>26</v>
      </c>
      <c r="AV2" s="121"/>
      <c r="AW2" s="122"/>
      <c r="AX2" s="31" t="s">
        <v>33</v>
      </c>
      <c r="AY2" s="32" t="s">
        <v>34</v>
      </c>
      <c r="AZ2" s="33" t="s">
        <v>35</v>
      </c>
      <c r="BA2" s="33" t="s">
        <v>36</v>
      </c>
      <c r="BB2" s="33" t="s">
        <v>22</v>
      </c>
    </row>
    <row r="3" spans="2:54" ht="17.100000000000001" customHeight="1" thickBot="1" x14ac:dyDescent="0.25">
      <c r="B3" s="34">
        <v>1</v>
      </c>
      <c r="C3" s="112" t="str">
        <f>+VLOOKUP($D$3:$D$547,[1]Hoja4!$E$1:$F$588,2,FALSE)</f>
        <v>Residencial Nueva Australia</v>
      </c>
      <c r="D3" s="1">
        <v>588</v>
      </c>
      <c r="E3" s="2">
        <v>1</v>
      </c>
      <c r="F3" s="2">
        <v>6.077348066298343E-2</v>
      </c>
      <c r="G3" s="2">
        <v>0.97237569060773532</v>
      </c>
      <c r="H3" s="2">
        <v>0.1944444444444445</v>
      </c>
      <c r="I3" s="2">
        <v>4.1666666666666664E-2</v>
      </c>
      <c r="J3" s="2">
        <v>5.5555555555555573E-2</v>
      </c>
      <c r="K3" s="2">
        <v>5.5555555555555566E-2</v>
      </c>
      <c r="L3" s="2">
        <v>1</v>
      </c>
      <c r="M3" s="2">
        <v>1.388888888888889E-2</v>
      </c>
      <c r="N3" s="2">
        <v>0</v>
      </c>
      <c r="O3" s="2">
        <v>0</v>
      </c>
      <c r="P3" s="2">
        <v>0.94444444444444453</v>
      </c>
      <c r="Q3" s="2">
        <v>0.30555555555555558</v>
      </c>
      <c r="R3" s="2">
        <v>0</v>
      </c>
      <c r="S3" s="3">
        <v>263.99999999999994</v>
      </c>
      <c r="T3" s="2">
        <v>-3.65143</v>
      </c>
      <c r="U3" s="35" t="str">
        <f t="shared" ref="U3:U66" si="0">+IF(T3&lt;$AG$8,$AF$8,IF(T3&lt;$AG$9,$AF$9,IF(T3&lt;$AG$10,$AF$10,IF(T3&lt;$AG$11,$AF$11,IF(T3&lt;$AG$12,$AF$12)))))</f>
        <v>Muy Alta</v>
      </c>
      <c r="V3" s="4">
        <f>VLOOKUP(D3,$AN$5:$AW$557,8,FALSE)</f>
        <v>264</v>
      </c>
      <c r="W3" s="5">
        <f>V3*(1+0.026)^(11)</f>
        <v>350.12642984353431</v>
      </c>
      <c r="X3" s="6">
        <f>VLOOKUP(D3,$AN$5:$AW$557,6,FALSE)</f>
        <v>82</v>
      </c>
      <c r="Y3" s="6">
        <f>VLOOKUP(D3,$AN$5:$AW$557,5,FALSE)</f>
        <v>98</v>
      </c>
      <c r="Z3" s="6">
        <f>VLOOKUP(D3,$AN$5:$AW$557,7,FALSE)</f>
        <v>0</v>
      </c>
      <c r="AA3" s="6">
        <f>VLOOKUP(D3,$AN$5:$AW$557,4,FALSE)</f>
        <v>180</v>
      </c>
      <c r="AB3" s="7">
        <f>V3*(1+0.053)^(11)</f>
        <v>465.92499573669767</v>
      </c>
      <c r="AC3" s="8">
        <v>-3.65143</v>
      </c>
      <c r="AD3" s="36" t="s">
        <v>27</v>
      </c>
      <c r="AF3" s="25" t="s">
        <v>28</v>
      </c>
      <c r="AG3" s="25">
        <v>-2.2000000000000002</v>
      </c>
      <c r="AH3" s="25">
        <v>-3.65143</v>
      </c>
      <c r="AN3" s="9"/>
      <c r="AO3" s="10"/>
      <c r="AP3" s="123" t="s">
        <v>29</v>
      </c>
      <c r="AQ3" s="120" t="s">
        <v>30</v>
      </c>
      <c r="AR3" s="121"/>
      <c r="AS3" s="122"/>
      <c r="AT3" s="123" t="s">
        <v>21</v>
      </c>
      <c r="AU3" s="125" t="s">
        <v>29</v>
      </c>
      <c r="AV3" s="125" t="s">
        <v>31</v>
      </c>
      <c r="AW3" s="127" t="s">
        <v>32</v>
      </c>
      <c r="AX3" s="37" t="s">
        <v>27</v>
      </c>
      <c r="AY3" s="38">
        <f>+COUNTIF($AD$3:$AD$539,AX3)</f>
        <v>72</v>
      </c>
      <c r="AZ3" s="38">
        <f>SUMIFS($V$3:$V$539,$AD$3:$AD$539,AX3)</f>
        <v>106482</v>
      </c>
      <c r="BA3" s="38">
        <f>SUMIFS($W$3:$W$539,$AD$3:$AD$539,AX3)</f>
        <v>141220.31250984548</v>
      </c>
      <c r="BB3" s="38">
        <f>SUMIFS($AA$3:$AA$539,$AD$3:$AD$539,AX3)</f>
        <v>24225</v>
      </c>
    </row>
    <row r="4" spans="2:54" ht="17.100000000000001" customHeight="1" thickBot="1" x14ac:dyDescent="0.25">
      <c r="B4" s="34">
        <f t="shared" ref="B4:B67" si="1">+B3+1</f>
        <v>2</v>
      </c>
      <c r="C4" s="113" t="str">
        <f>+VLOOKUP($D$3:$D$547,[1]Hoja4!$E$1:$F$588,2,FALSE)</f>
        <v>Col.Mary de Flores</v>
      </c>
      <c r="D4" s="11">
        <v>534</v>
      </c>
      <c r="E4" s="12">
        <v>0.85942492012779537</v>
      </c>
      <c r="F4" s="12">
        <v>0.15241635687732352</v>
      </c>
      <c r="G4" s="12">
        <v>0.98884758364312297</v>
      </c>
      <c r="H4" s="12">
        <v>0.3783783783783784</v>
      </c>
      <c r="I4" s="12">
        <v>6.7567567567567597E-3</v>
      </c>
      <c r="J4" s="12">
        <v>2.7027027027027039E-2</v>
      </c>
      <c r="K4" s="12">
        <v>2.0270270270270271E-2</v>
      </c>
      <c r="L4" s="12">
        <v>0.98648648648648662</v>
      </c>
      <c r="M4" s="12">
        <v>0</v>
      </c>
      <c r="N4" s="12">
        <v>0</v>
      </c>
      <c r="O4" s="12">
        <v>0</v>
      </c>
      <c r="P4" s="12">
        <v>0.86486486486486491</v>
      </c>
      <c r="Q4" s="12">
        <v>0.16891891891891894</v>
      </c>
      <c r="R4" s="12">
        <v>6.7567567567567597E-3</v>
      </c>
      <c r="S4" s="13">
        <v>665.00000000000011</v>
      </c>
      <c r="T4" s="12">
        <v>-3.5238299999999998</v>
      </c>
      <c r="U4" s="39" t="str">
        <f t="shared" si="0"/>
        <v>Muy Alta</v>
      </c>
      <c r="V4" s="4">
        <f t="shared" ref="V4:V67" si="2">VLOOKUP(D4,$AN$5:$AW$557,8,FALSE)</f>
        <v>665</v>
      </c>
      <c r="W4" s="5">
        <f t="shared" ref="W4:W67" si="3">V4*(1+0.026)^(11)</f>
        <v>881.94725699223613</v>
      </c>
      <c r="X4" s="4">
        <f t="shared" ref="X4:X67" si="4">VLOOKUP(D4,$AN$5:$AW$557,6,FALSE)</f>
        <v>116</v>
      </c>
      <c r="Y4" s="4">
        <f t="shared" ref="Y4:Y67" si="5">VLOOKUP(D4,$AN$5:$AW$557,5,FALSE)</f>
        <v>151</v>
      </c>
      <c r="Z4" s="4">
        <f t="shared" ref="Z4:Z67" si="6">VLOOKUP(D4,$AN$5:$AW$557,7,FALSE)</f>
        <v>44</v>
      </c>
      <c r="AA4" s="4">
        <f t="shared" ref="AA4:AA67" si="7">VLOOKUP(D4,$AN$5:$AW$557,4,FALSE)</f>
        <v>267</v>
      </c>
      <c r="AB4" s="7">
        <f t="shared" ref="AB4:AB67" si="8">V4*(1+0.053)^(11)</f>
        <v>1173.6368263822119</v>
      </c>
      <c r="AC4" s="14">
        <v>-3.5238299999999998</v>
      </c>
      <c r="AD4" s="40" t="s">
        <v>27</v>
      </c>
      <c r="AF4" s="25" t="s">
        <v>37</v>
      </c>
      <c r="AG4" s="25">
        <f>+(AG2-AG3)/5</f>
        <v>0.82</v>
      </c>
      <c r="AN4" s="9" t="s">
        <v>38</v>
      </c>
      <c r="AO4" s="10" t="s">
        <v>39</v>
      </c>
      <c r="AP4" s="124"/>
      <c r="AQ4" s="9" t="s">
        <v>29</v>
      </c>
      <c r="AR4" s="15" t="s">
        <v>20</v>
      </c>
      <c r="AS4" s="10" t="s">
        <v>40</v>
      </c>
      <c r="AT4" s="124"/>
      <c r="AU4" s="126"/>
      <c r="AV4" s="126"/>
      <c r="AW4" s="128"/>
      <c r="AX4" s="37" t="s">
        <v>43</v>
      </c>
      <c r="AY4" s="38">
        <f t="shared" ref="AY4:AY7" si="9">+COUNTIF($AD$3:$AD$539,AX4)</f>
        <v>150</v>
      </c>
      <c r="AZ4" s="38">
        <f t="shared" ref="AZ4:AZ7" si="10">SUMIFS($V$3:$V$539,$AD$3:$AD$539,AX4)</f>
        <v>275260</v>
      </c>
      <c r="BA4" s="38">
        <f t="shared" ref="BA4:BA7" si="11">SUMIFS($W$3:$W$539,$AD$3:$AD$539,AX4)</f>
        <v>365059.85257095192</v>
      </c>
      <c r="BB4" s="38">
        <f t="shared" ref="BB4:BB7" si="12">SUMIFS($AA$3:$AA$539,$AD$3:$AD$539,AX4)</f>
        <v>60211</v>
      </c>
    </row>
    <row r="5" spans="2:54" ht="17.100000000000001" customHeight="1" x14ac:dyDescent="0.2">
      <c r="B5" s="34">
        <f t="shared" si="1"/>
        <v>3</v>
      </c>
      <c r="C5" s="113" t="str">
        <f>+VLOOKUP($D$3:$D$547,[1]Hoja4!$E$1:$F$588,2,FALSE)</f>
        <v>Col Nueva Capital</v>
      </c>
      <c r="D5" s="11">
        <v>572</v>
      </c>
      <c r="E5" s="12">
        <v>0.98318042813455564</v>
      </c>
      <c r="F5" s="12">
        <v>0.17151607963246593</v>
      </c>
      <c r="G5" s="12">
        <v>0.98162327718223596</v>
      </c>
      <c r="H5" s="12">
        <v>0.64594594594594668</v>
      </c>
      <c r="I5" s="12">
        <v>2.4324324324324294E-2</v>
      </c>
      <c r="J5" s="12">
        <v>6.7567567567567613E-2</v>
      </c>
      <c r="K5" s="12">
        <v>4.0540540540540564E-2</v>
      </c>
      <c r="L5" s="12">
        <v>0.97432432432432459</v>
      </c>
      <c r="M5" s="12">
        <v>1.0810810810810817E-2</v>
      </c>
      <c r="N5" s="12">
        <v>0</v>
      </c>
      <c r="O5" s="12">
        <v>0</v>
      </c>
      <c r="P5" s="12">
        <v>0.87567567567567572</v>
      </c>
      <c r="Q5" s="12">
        <v>0.23513513513513498</v>
      </c>
      <c r="R5" s="12">
        <v>0</v>
      </c>
      <c r="S5" s="13">
        <v>3283.0000000000005</v>
      </c>
      <c r="T5" s="12">
        <v>-3.1519400000000002</v>
      </c>
      <c r="U5" s="39" t="str">
        <f t="shared" si="0"/>
        <v>Muy Alta</v>
      </c>
      <c r="V5" s="4">
        <f t="shared" si="2"/>
        <v>3273</v>
      </c>
      <c r="W5" s="5">
        <f t="shared" si="3"/>
        <v>4340.7719881738176</v>
      </c>
      <c r="X5" s="4">
        <f t="shared" si="4"/>
        <v>537</v>
      </c>
      <c r="Y5" s="4">
        <f t="shared" si="5"/>
        <v>766</v>
      </c>
      <c r="Z5" s="4">
        <f t="shared" si="6"/>
        <v>2</v>
      </c>
      <c r="AA5" s="4">
        <f t="shared" si="7"/>
        <v>1303</v>
      </c>
      <c r="AB5" s="7">
        <f t="shared" si="8"/>
        <v>5776.4110266901953</v>
      </c>
      <c r="AC5" s="14">
        <v>-3.1519400000000002</v>
      </c>
      <c r="AD5" s="40" t="s">
        <v>27</v>
      </c>
      <c r="AF5" s="25" t="s">
        <v>41</v>
      </c>
      <c r="AN5" s="41">
        <v>3</v>
      </c>
      <c r="AO5" s="42" t="s">
        <v>42</v>
      </c>
      <c r="AP5" s="16">
        <v>1184</v>
      </c>
      <c r="AQ5" s="16">
        <v>1183</v>
      </c>
      <c r="AR5" s="43">
        <v>1095</v>
      </c>
      <c r="AS5" s="43">
        <v>88</v>
      </c>
      <c r="AT5" s="44">
        <v>1</v>
      </c>
      <c r="AU5" s="45">
        <v>4686</v>
      </c>
      <c r="AV5" s="43">
        <v>2204</v>
      </c>
      <c r="AW5" s="44">
        <v>2482</v>
      </c>
      <c r="AX5" s="37" t="s">
        <v>46</v>
      </c>
      <c r="AY5" s="38">
        <f t="shared" si="9"/>
        <v>165</v>
      </c>
      <c r="AZ5" s="38">
        <f t="shared" si="10"/>
        <v>227424</v>
      </c>
      <c r="BA5" s="38">
        <f t="shared" si="11"/>
        <v>301618.00447248458</v>
      </c>
      <c r="BB5" s="38">
        <f t="shared" si="12"/>
        <v>56097</v>
      </c>
    </row>
    <row r="6" spans="2:54" ht="17.100000000000001" customHeight="1" thickBot="1" x14ac:dyDescent="0.25">
      <c r="B6" s="34">
        <f t="shared" si="1"/>
        <v>4</v>
      </c>
      <c r="C6" s="113" t="str">
        <f>+VLOOKUP($D$3:$D$547,[1]Hoja4!$E$1:$F$588,2,FALSE)</f>
        <v>Union y Fuerza</v>
      </c>
      <c r="D6" s="11">
        <v>566</v>
      </c>
      <c r="E6" s="12">
        <v>0.9545454545454547</v>
      </c>
      <c r="F6" s="12">
        <v>0.22727272727272735</v>
      </c>
      <c r="G6" s="12">
        <v>0.96969696969696983</v>
      </c>
      <c r="H6" s="12">
        <v>0.55555555555555536</v>
      </c>
      <c r="I6" s="12">
        <v>0.16666666666666669</v>
      </c>
      <c r="J6" s="12">
        <v>0.19444444444444448</v>
      </c>
      <c r="K6" s="12">
        <v>8.3333333333333343E-2</v>
      </c>
      <c r="L6" s="12">
        <v>0.9722222222222221</v>
      </c>
      <c r="M6" s="12">
        <v>0.1111111111111111</v>
      </c>
      <c r="N6" s="12">
        <v>0</v>
      </c>
      <c r="O6" s="12">
        <v>0</v>
      </c>
      <c r="P6" s="12">
        <v>0.94444444444444453</v>
      </c>
      <c r="Q6" s="12">
        <v>0.19444444444444453</v>
      </c>
      <c r="R6" s="12">
        <v>0</v>
      </c>
      <c r="S6" s="13">
        <v>133</v>
      </c>
      <c r="T6" s="12">
        <v>-3.05857</v>
      </c>
      <c r="U6" s="39" t="str">
        <f t="shared" si="0"/>
        <v>Muy Alta</v>
      </c>
      <c r="V6" s="4">
        <f t="shared" si="2"/>
        <v>133</v>
      </c>
      <c r="W6" s="5">
        <f t="shared" si="3"/>
        <v>176.38945139844722</v>
      </c>
      <c r="X6" s="4">
        <f t="shared" si="4"/>
        <v>26</v>
      </c>
      <c r="Y6" s="4">
        <f t="shared" si="5"/>
        <v>40</v>
      </c>
      <c r="Z6" s="4">
        <f t="shared" si="6"/>
        <v>0</v>
      </c>
      <c r="AA6" s="4">
        <f t="shared" si="7"/>
        <v>66</v>
      </c>
      <c r="AB6" s="7">
        <f t="shared" si="8"/>
        <v>234.72736527644238</v>
      </c>
      <c r="AC6" s="14">
        <v>-3.05857</v>
      </c>
      <c r="AD6" s="40" t="s">
        <v>27</v>
      </c>
      <c r="AF6" s="25" t="s">
        <v>44</v>
      </c>
      <c r="AN6" s="41">
        <v>4</v>
      </c>
      <c r="AO6" s="42" t="s">
        <v>45</v>
      </c>
      <c r="AP6" s="16">
        <v>135</v>
      </c>
      <c r="AQ6" s="16">
        <v>135</v>
      </c>
      <c r="AR6" s="43">
        <v>125</v>
      </c>
      <c r="AS6" s="43">
        <v>10</v>
      </c>
      <c r="AT6" s="44">
        <v>0</v>
      </c>
      <c r="AU6" s="45">
        <v>581</v>
      </c>
      <c r="AV6" s="43">
        <v>276</v>
      </c>
      <c r="AW6" s="44">
        <v>305</v>
      </c>
      <c r="AX6" s="37" t="s">
        <v>51</v>
      </c>
      <c r="AY6" s="38">
        <f t="shared" si="9"/>
        <v>94</v>
      </c>
      <c r="AZ6" s="38">
        <f t="shared" si="10"/>
        <v>131751</v>
      </c>
      <c r="BA6" s="38">
        <f t="shared" si="11"/>
        <v>174732.98203907383</v>
      </c>
      <c r="BB6" s="38">
        <f t="shared" si="12"/>
        <v>33509</v>
      </c>
    </row>
    <row r="7" spans="2:54" ht="17.100000000000001" customHeight="1" thickBot="1" x14ac:dyDescent="0.25">
      <c r="B7" s="34">
        <f t="shared" si="1"/>
        <v>5</v>
      </c>
      <c r="C7" s="113" t="str">
        <f>+VLOOKUP($D$3:$D$547,[1]Hoja4!$E$1:$F$588,2,FALSE)</f>
        <v>Caserio El mogote</v>
      </c>
      <c r="D7" s="11">
        <v>586</v>
      </c>
      <c r="E7" s="12">
        <v>1</v>
      </c>
      <c r="F7" s="12">
        <v>0.43749999999999989</v>
      </c>
      <c r="G7" s="12">
        <v>1</v>
      </c>
      <c r="H7" s="12">
        <v>0.42307692307692302</v>
      </c>
      <c r="I7" s="12">
        <v>3.8461538461538471E-2</v>
      </c>
      <c r="J7" s="12">
        <v>7.6923076923076941E-2</v>
      </c>
      <c r="K7" s="12">
        <v>0.26923076923076927</v>
      </c>
      <c r="L7" s="12">
        <v>0.96153846153846145</v>
      </c>
      <c r="M7" s="12">
        <v>3.8461538461538464E-2</v>
      </c>
      <c r="N7" s="12">
        <v>0</v>
      </c>
      <c r="O7" s="12">
        <v>0</v>
      </c>
      <c r="P7" s="12">
        <v>0.88461538461538447</v>
      </c>
      <c r="Q7" s="12">
        <v>0.34615384615384615</v>
      </c>
      <c r="R7" s="12">
        <v>7.6923076923076927E-2</v>
      </c>
      <c r="S7" s="13">
        <v>106.00000000000003</v>
      </c>
      <c r="T7" s="12">
        <v>-2.9583499999999998</v>
      </c>
      <c r="U7" s="39" t="str">
        <f t="shared" si="0"/>
        <v>Muy Alta</v>
      </c>
      <c r="V7" s="4">
        <f t="shared" si="2"/>
        <v>106</v>
      </c>
      <c r="W7" s="5">
        <f t="shared" si="3"/>
        <v>140.58106652808576</v>
      </c>
      <c r="X7" s="4">
        <f t="shared" si="4"/>
        <v>7</v>
      </c>
      <c r="Y7" s="4">
        <f t="shared" si="5"/>
        <v>25</v>
      </c>
      <c r="Z7" s="4">
        <f t="shared" si="6"/>
        <v>0</v>
      </c>
      <c r="AA7" s="4">
        <f t="shared" si="7"/>
        <v>32</v>
      </c>
      <c r="AB7" s="7">
        <f t="shared" si="8"/>
        <v>187.07594525791649</v>
      </c>
      <c r="AC7" s="14">
        <v>-2.9583499999999998</v>
      </c>
      <c r="AD7" s="40" t="s">
        <v>27</v>
      </c>
      <c r="AF7" s="46" t="s">
        <v>47</v>
      </c>
      <c r="AG7" s="47" t="s">
        <v>48</v>
      </c>
      <c r="AH7" s="47"/>
      <c r="AI7" s="47"/>
      <c r="AJ7" s="47"/>
      <c r="AK7" s="48" t="s">
        <v>537</v>
      </c>
      <c r="AL7" s="49" t="s">
        <v>538</v>
      </c>
      <c r="AM7" s="50" t="s">
        <v>49</v>
      </c>
      <c r="AN7" s="41">
        <v>5</v>
      </c>
      <c r="AO7" s="42" t="s">
        <v>50</v>
      </c>
      <c r="AP7" s="16">
        <v>396</v>
      </c>
      <c r="AQ7" s="16">
        <v>393</v>
      </c>
      <c r="AR7" s="43">
        <v>341</v>
      </c>
      <c r="AS7" s="43">
        <v>52</v>
      </c>
      <c r="AT7" s="44">
        <v>3</v>
      </c>
      <c r="AU7" s="45">
        <v>1691</v>
      </c>
      <c r="AV7" s="43">
        <v>807</v>
      </c>
      <c r="AW7" s="44">
        <v>884</v>
      </c>
      <c r="AX7" s="37" t="s">
        <v>53</v>
      </c>
      <c r="AY7" s="38">
        <f t="shared" si="9"/>
        <v>56</v>
      </c>
      <c r="AZ7" s="38">
        <f t="shared" si="10"/>
        <v>21049</v>
      </c>
      <c r="BA7" s="38">
        <f t="shared" si="11"/>
        <v>27915.951597638476</v>
      </c>
      <c r="BB7" s="38">
        <f t="shared" si="12"/>
        <v>6747</v>
      </c>
    </row>
    <row r="8" spans="2:54" ht="17.100000000000001" customHeight="1" x14ac:dyDescent="0.2">
      <c r="B8" s="34">
        <f t="shared" si="1"/>
        <v>6</v>
      </c>
      <c r="C8" s="113" t="str">
        <f>+VLOOKUP($D$3:$D$547,[1]Hoja4!$E$1:$F$588,2,FALSE)</f>
        <v>Col. Nueva España</v>
      </c>
      <c r="D8" s="11">
        <v>452</v>
      </c>
      <c r="E8" s="12">
        <v>0.98168498168498197</v>
      </c>
      <c r="F8" s="12">
        <v>0.15018315018315023</v>
      </c>
      <c r="G8" s="12">
        <v>0.98168498168498175</v>
      </c>
      <c r="H8" s="12">
        <v>0.34136546184738942</v>
      </c>
      <c r="I8" s="12">
        <v>6.0240963855421673E-2</v>
      </c>
      <c r="J8" s="12">
        <v>0.14859437751004023</v>
      </c>
      <c r="K8" s="12">
        <v>0.91967871485943786</v>
      </c>
      <c r="L8" s="12">
        <v>0.8755020080321283</v>
      </c>
      <c r="M8" s="12">
        <v>4.0160642570281112E-3</v>
      </c>
      <c r="N8" s="12">
        <v>1.6064257028112448E-2</v>
      </c>
      <c r="O8" s="12">
        <v>0</v>
      </c>
      <c r="P8" s="12">
        <v>0.89959839357429716</v>
      </c>
      <c r="Q8" s="12">
        <v>0.1485943775100402</v>
      </c>
      <c r="R8" s="12">
        <v>0.12851405622489961</v>
      </c>
      <c r="S8" s="13">
        <v>1203.0000000000002</v>
      </c>
      <c r="T8" s="12">
        <v>-2.87384</v>
      </c>
      <c r="U8" s="39" t="str">
        <f t="shared" si="0"/>
        <v>Muy Alta</v>
      </c>
      <c r="V8" s="4">
        <f t="shared" si="2"/>
        <v>1353</v>
      </c>
      <c r="W8" s="5">
        <f t="shared" si="3"/>
        <v>1794.3979529481135</v>
      </c>
      <c r="X8" s="4">
        <f t="shared" si="4"/>
        <v>40</v>
      </c>
      <c r="Y8" s="4">
        <f t="shared" si="5"/>
        <v>260</v>
      </c>
      <c r="Z8" s="4">
        <f t="shared" si="6"/>
        <v>0</v>
      </c>
      <c r="AA8" s="4">
        <f t="shared" si="7"/>
        <v>300</v>
      </c>
      <c r="AB8" s="7">
        <f t="shared" si="8"/>
        <v>2387.8656031505757</v>
      </c>
      <c r="AC8" s="14">
        <v>-2.87384</v>
      </c>
      <c r="AD8" s="40" t="s">
        <v>27</v>
      </c>
      <c r="AF8" s="51" t="s">
        <v>27</v>
      </c>
      <c r="AG8" s="52">
        <v>-1.1000000000000001</v>
      </c>
      <c r="AH8" s="53">
        <f>+AG3+AG4</f>
        <v>-1.3800000000000003</v>
      </c>
      <c r="AI8" s="53">
        <f>+COUNTIF($U$3:$U$539,"Muy Alta")</f>
        <v>72</v>
      </c>
      <c r="AJ8" s="52">
        <f>+SUMIF($U$3:$U$539,"=Muy Alta",$S$3:$S$539)</f>
        <v>106306.00000000001</v>
      </c>
      <c r="AK8" s="54">
        <f>+AJ8/SUM($AJ$8:$AJ$12)*100</f>
        <v>13.868472205914973</v>
      </c>
      <c r="AL8" s="55">
        <f>+AI8/$AI$13*100</f>
        <v>13.407821229050279</v>
      </c>
      <c r="AM8" s="56">
        <f>+AJ8/AI8</f>
        <v>1476.4722222222224</v>
      </c>
      <c r="AN8" s="41">
        <v>6</v>
      </c>
      <c r="AO8" s="42" t="s">
        <v>52</v>
      </c>
      <c r="AP8" s="16">
        <v>200</v>
      </c>
      <c r="AQ8" s="16">
        <v>199</v>
      </c>
      <c r="AR8" s="43">
        <v>148</v>
      </c>
      <c r="AS8" s="43">
        <v>51</v>
      </c>
      <c r="AT8" s="44">
        <v>1</v>
      </c>
      <c r="AU8" s="45">
        <v>568</v>
      </c>
      <c r="AV8" s="43">
        <v>279</v>
      </c>
      <c r="AW8" s="44">
        <v>289</v>
      </c>
      <c r="AX8" s="57" t="s">
        <v>29</v>
      </c>
      <c r="AY8" s="58">
        <f>SUM(AY3:AY7)</f>
        <v>537</v>
      </c>
      <c r="AZ8" s="58">
        <f t="shared" ref="AZ8:BB8" si="13">SUM(AZ3:AZ7)</f>
        <v>761966</v>
      </c>
      <c r="BA8" s="58">
        <f t="shared" si="13"/>
        <v>1010547.1031899942</v>
      </c>
      <c r="BB8" s="58">
        <f t="shared" si="13"/>
        <v>180789</v>
      </c>
    </row>
    <row r="9" spans="2:54" ht="17.100000000000001" customHeight="1" x14ac:dyDescent="0.2">
      <c r="B9" s="34">
        <f t="shared" si="1"/>
        <v>7</v>
      </c>
      <c r="C9" s="113" t="str">
        <f>+VLOOKUP($D$3:$D$547,[1]Hoja4!$E$1:$F$588,2,FALSE)</f>
        <v>Col.Altos de la Laguna</v>
      </c>
      <c r="D9" s="11">
        <v>575</v>
      </c>
      <c r="E9" s="12">
        <v>1</v>
      </c>
      <c r="F9" s="12">
        <v>0.31428571428571417</v>
      </c>
      <c r="G9" s="12">
        <v>1</v>
      </c>
      <c r="H9" s="12">
        <v>0.89473684210526316</v>
      </c>
      <c r="I9" s="12">
        <v>0</v>
      </c>
      <c r="J9" s="12">
        <v>0</v>
      </c>
      <c r="K9" s="12">
        <v>0</v>
      </c>
      <c r="L9" s="12">
        <v>1</v>
      </c>
      <c r="M9" s="12">
        <v>0</v>
      </c>
      <c r="N9" s="12">
        <v>0</v>
      </c>
      <c r="O9" s="12">
        <v>0</v>
      </c>
      <c r="P9" s="12">
        <v>0.84210526315789447</v>
      </c>
      <c r="Q9" s="12">
        <v>0.2105263157894737</v>
      </c>
      <c r="R9" s="12">
        <v>0</v>
      </c>
      <c r="S9" s="13">
        <v>85</v>
      </c>
      <c r="T9" s="12">
        <v>-2.86022</v>
      </c>
      <c r="U9" s="39" t="str">
        <f t="shared" si="0"/>
        <v>Muy Alta</v>
      </c>
      <c r="V9" s="4">
        <f t="shared" si="2"/>
        <v>85</v>
      </c>
      <c r="W9" s="5">
        <f t="shared" si="3"/>
        <v>112.73010051780462</v>
      </c>
      <c r="X9" s="4">
        <f t="shared" si="4"/>
        <v>14</v>
      </c>
      <c r="Y9" s="4">
        <f t="shared" si="5"/>
        <v>21</v>
      </c>
      <c r="Z9" s="4">
        <f t="shared" si="6"/>
        <v>0</v>
      </c>
      <c r="AA9" s="4">
        <f t="shared" si="7"/>
        <v>35</v>
      </c>
      <c r="AB9" s="7">
        <f t="shared" si="8"/>
        <v>150.01372968795189</v>
      </c>
      <c r="AC9" s="14">
        <v>-2.86022</v>
      </c>
      <c r="AD9" s="40" t="s">
        <v>27</v>
      </c>
      <c r="AF9" s="59" t="s">
        <v>43</v>
      </c>
      <c r="AG9" s="60">
        <v>-0.15</v>
      </c>
      <c r="AH9" s="60">
        <f>+AH8+$AG$4</f>
        <v>-0.56000000000000039</v>
      </c>
      <c r="AI9" s="60">
        <f>+COUNTIF($U$3:$U$539,"Alta")</f>
        <v>150</v>
      </c>
      <c r="AJ9" s="61">
        <f>+SUMIF($U$3:$U$539,"=Alta",$S$3:$S$539)</f>
        <v>276471.00000000006</v>
      </c>
      <c r="AK9" s="62">
        <f t="shared" ref="AK9:AK12" si="14">+AJ9/SUM($AJ$8:$AJ$12)*100</f>
        <v>36.067864271457104</v>
      </c>
      <c r="AL9" s="63">
        <f t="shared" ref="AL9:AL13" si="15">+AI9/$AI$13*100</f>
        <v>27.932960893854748</v>
      </c>
      <c r="AM9" s="56">
        <f t="shared" ref="AM9:AM13" si="16">+AJ9/AI9</f>
        <v>1843.1400000000003</v>
      </c>
      <c r="AN9" s="41">
        <v>7</v>
      </c>
      <c r="AO9" s="42" t="s">
        <v>54</v>
      </c>
      <c r="AP9" s="16">
        <v>721</v>
      </c>
      <c r="AQ9" s="16">
        <v>718</v>
      </c>
      <c r="AR9" s="43">
        <v>670</v>
      </c>
      <c r="AS9" s="43">
        <v>48</v>
      </c>
      <c r="AT9" s="44">
        <v>3</v>
      </c>
      <c r="AU9" s="45">
        <v>3009</v>
      </c>
      <c r="AV9" s="43">
        <v>1382</v>
      </c>
      <c r="AW9" s="44">
        <v>1627</v>
      </c>
      <c r="BA9" s="64">
        <f>+BA3+BA4</f>
        <v>506280.16508079739</v>
      </c>
    </row>
    <row r="10" spans="2:54" ht="17.100000000000001" customHeight="1" x14ac:dyDescent="0.2">
      <c r="B10" s="34">
        <f t="shared" si="1"/>
        <v>8</v>
      </c>
      <c r="C10" s="113" t="str">
        <f>+VLOOKUP($D$3:$D$547,[1]Hoja4!$E$1:$F$588,2,FALSE)</f>
        <v>Brisas de Oriente</v>
      </c>
      <c r="D10" s="11">
        <v>560</v>
      </c>
      <c r="E10" s="12">
        <v>0.98</v>
      </c>
      <c r="F10" s="12">
        <v>0.21000000000000002</v>
      </c>
      <c r="G10" s="12">
        <v>1</v>
      </c>
      <c r="H10" s="12">
        <v>0.52173913043478271</v>
      </c>
      <c r="I10" s="12">
        <v>5.4347826086956527E-2</v>
      </c>
      <c r="J10" s="12">
        <v>8.6956521739130446E-2</v>
      </c>
      <c r="K10" s="12">
        <v>0.61956521739130443</v>
      </c>
      <c r="L10" s="12">
        <v>0.93478260869565222</v>
      </c>
      <c r="M10" s="12">
        <v>1.0869565217391308E-2</v>
      </c>
      <c r="N10" s="12">
        <v>3.2608695652173926E-2</v>
      </c>
      <c r="O10" s="12">
        <v>0</v>
      </c>
      <c r="P10" s="12">
        <v>0.92391304347826064</v>
      </c>
      <c r="Q10" s="12">
        <v>0.19565217391304349</v>
      </c>
      <c r="R10" s="12">
        <v>0.282608695652174</v>
      </c>
      <c r="S10" s="13">
        <v>447</v>
      </c>
      <c r="T10" s="12">
        <v>-2.71794</v>
      </c>
      <c r="U10" s="39" t="str">
        <f t="shared" si="0"/>
        <v>Muy Alta</v>
      </c>
      <c r="V10" s="4">
        <f t="shared" si="2"/>
        <v>445</v>
      </c>
      <c r="W10" s="5">
        <f t="shared" si="3"/>
        <v>590.17523212262415</v>
      </c>
      <c r="X10" s="4">
        <f t="shared" si="4"/>
        <v>6</v>
      </c>
      <c r="Y10" s="4">
        <f t="shared" si="5"/>
        <v>94</v>
      </c>
      <c r="Z10" s="4">
        <f t="shared" si="6"/>
        <v>0</v>
      </c>
      <c r="AA10" s="4">
        <f t="shared" si="7"/>
        <v>100</v>
      </c>
      <c r="AB10" s="7">
        <f t="shared" si="8"/>
        <v>785.36599660163051</v>
      </c>
      <c r="AC10" s="14">
        <v>-2.71794</v>
      </c>
      <c r="AD10" s="40" t="s">
        <v>27</v>
      </c>
      <c r="AF10" s="65" t="s">
        <v>46</v>
      </c>
      <c r="AG10" s="61">
        <v>0.7</v>
      </c>
      <c r="AH10" s="60">
        <f t="shared" ref="AH10:AH12" si="17">+AH9+$AG$4</f>
        <v>0.25999999999999956</v>
      </c>
      <c r="AI10" s="60">
        <f>+COUNTIF($U$3:$U$539,"Media")</f>
        <v>165</v>
      </c>
      <c r="AJ10" s="61">
        <f>+SUMIF($U$3:$U$539,"=Media",$S$3:$S$539)</f>
        <v>231319.99999999994</v>
      </c>
      <c r="AK10" s="62">
        <f t="shared" si="14"/>
        <v>30.177553389952124</v>
      </c>
      <c r="AL10" s="63">
        <f t="shared" si="15"/>
        <v>30.726256983240223</v>
      </c>
      <c r="AM10" s="56">
        <f t="shared" si="16"/>
        <v>1401.9393939393935</v>
      </c>
      <c r="AN10" s="41">
        <v>8</v>
      </c>
      <c r="AO10" s="42" t="s">
        <v>55</v>
      </c>
      <c r="AP10" s="16">
        <v>192</v>
      </c>
      <c r="AQ10" s="16">
        <v>192</v>
      </c>
      <c r="AR10" s="43">
        <v>159</v>
      </c>
      <c r="AS10" s="43">
        <v>33</v>
      </c>
      <c r="AT10" s="44">
        <v>0</v>
      </c>
      <c r="AU10" s="45">
        <v>638</v>
      </c>
      <c r="AV10" s="43">
        <v>287</v>
      </c>
      <c r="AW10" s="44">
        <v>351</v>
      </c>
      <c r="BA10" s="66">
        <f>+BA9/BA8</f>
        <v>0.50099610743786482</v>
      </c>
    </row>
    <row r="11" spans="2:54" ht="17.100000000000001" customHeight="1" x14ac:dyDescent="0.2">
      <c r="B11" s="34">
        <f t="shared" si="1"/>
        <v>9</v>
      </c>
      <c r="C11" s="113" t="str">
        <f>+VLOOKUP($D$3:$D$547,[1]Hoja4!$E$1:$F$588,2,FALSE)</f>
        <v>Col. Lomitas de Suyapa</v>
      </c>
      <c r="D11" s="11">
        <v>541</v>
      </c>
      <c r="E11" s="12">
        <v>1</v>
      </c>
      <c r="F11" s="12">
        <v>0.81818181818181812</v>
      </c>
      <c r="G11" s="12">
        <v>1</v>
      </c>
      <c r="H11" s="12">
        <v>0.72727272727272729</v>
      </c>
      <c r="I11" s="12">
        <v>0</v>
      </c>
      <c r="J11" s="12">
        <v>9.0909090909090898E-2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2">
        <v>0.90909090909090906</v>
      </c>
      <c r="Q11" s="12">
        <v>0.45454545454545453</v>
      </c>
      <c r="R11" s="12">
        <v>0</v>
      </c>
      <c r="S11" s="13">
        <v>38</v>
      </c>
      <c r="T11" s="12">
        <v>-2.5423100000000001</v>
      </c>
      <c r="U11" s="39" t="str">
        <f t="shared" si="0"/>
        <v>Muy Alta</v>
      </c>
      <c r="V11" s="4">
        <f t="shared" si="2"/>
        <v>38</v>
      </c>
      <c r="W11" s="5">
        <f t="shared" si="3"/>
        <v>50.396986113842061</v>
      </c>
      <c r="X11" s="4">
        <f t="shared" si="4"/>
        <v>9</v>
      </c>
      <c r="Y11" s="4">
        <f t="shared" si="5"/>
        <v>13</v>
      </c>
      <c r="Z11" s="4">
        <f t="shared" si="6"/>
        <v>0</v>
      </c>
      <c r="AA11" s="4">
        <f t="shared" si="7"/>
        <v>22</v>
      </c>
      <c r="AB11" s="7">
        <f t="shared" si="8"/>
        <v>67.064961507554969</v>
      </c>
      <c r="AC11" s="14">
        <v>-2.5423100000000001</v>
      </c>
      <c r="AD11" s="40" t="s">
        <v>27</v>
      </c>
      <c r="AF11" s="67" t="s">
        <v>51</v>
      </c>
      <c r="AG11" s="61">
        <v>1.2</v>
      </c>
      <c r="AH11" s="60">
        <f t="shared" si="17"/>
        <v>1.0799999999999996</v>
      </c>
      <c r="AI11" s="60">
        <f>+COUNTIF($U$3:$U$539,"baja")</f>
        <v>94</v>
      </c>
      <c r="AJ11" s="61">
        <f>+SUMIF($U$3:$U$539,"=Baja",$S$3:$S$539)</f>
        <v>131616.99999999983</v>
      </c>
      <c r="AK11" s="62">
        <f t="shared" si="14"/>
        <v>17.170495610086999</v>
      </c>
      <c r="AL11" s="63">
        <f t="shared" si="15"/>
        <v>17.504655493482311</v>
      </c>
      <c r="AM11" s="56">
        <f t="shared" si="16"/>
        <v>1400.180851063828</v>
      </c>
      <c r="AN11" s="41">
        <v>9</v>
      </c>
      <c r="AO11" s="42" t="s">
        <v>56</v>
      </c>
      <c r="AP11" s="16">
        <v>290</v>
      </c>
      <c r="AQ11" s="16">
        <v>290</v>
      </c>
      <c r="AR11" s="43">
        <v>258</v>
      </c>
      <c r="AS11" s="43">
        <v>32</v>
      </c>
      <c r="AT11" s="44">
        <v>0</v>
      </c>
      <c r="AU11" s="45">
        <v>1140</v>
      </c>
      <c r="AV11" s="43">
        <v>517</v>
      </c>
      <c r="AW11" s="44">
        <v>623</v>
      </c>
    </row>
    <row r="12" spans="2:54" ht="17.100000000000001" customHeight="1" thickBot="1" x14ac:dyDescent="0.25">
      <c r="B12" s="34">
        <f t="shared" si="1"/>
        <v>10</v>
      </c>
      <c r="C12" s="113" t="str">
        <f>+VLOOKUP($D$3:$D$547,[1]Hoja4!$E$1:$F$588,2,FALSE)</f>
        <v>Col. Fecesitlich ( sector I,II, Pro</v>
      </c>
      <c r="D12" s="11">
        <v>450</v>
      </c>
      <c r="E12" s="12">
        <v>1</v>
      </c>
      <c r="F12" s="12">
        <v>0.75</v>
      </c>
      <c r="G12" s="12">
        <v>1</v>
      </c>
      <c r="H12" s="12">
        <v>0.4</v>
      </c>
      <c r="I12" s="12">
        <v>0</v>
      </c>
      <c r="J12" s="12">
        <v>0.2</v>
      </c>
      <c r="K12" s="12">
        <v>0.6</v>
      </c>
      <c r="L12" s="12">
        <v>0.6</v>
      </c>
      <c r="M12" s="12">
        <v>0.2</v>
      </c>
      <c r="N12" s="12">
        <v>0</v>
      </c>
      <c r="O12" s="12">
        <v>0</v>
      </c>
      <c r="P12" s="12">
        <v>0.6</v>
      </c>
      <c r="Q12" s="12">
        <v>0.8</v>
      </c>
      <c r="R12" s="12">
        <v>0</v>
      </c>
      <c r="S12" s="13">
        <v>14</v>
      </c>
      <c r="T12" s="12">
        <v>-2.48638</v>
      </c>
      <c r="U12" s="39" t="str">
        <f t="shared" si="0"/>
        <v>Muy Alta</v>
      </c>
      <c r="V12" s="4">
        <f t="shared" si="2"/>
        <v>34</v>
      </c>
      <c r="W12" s="5">
        <f t="shared" si="3"/>
        <v>45.092040207121848</v>
      </c>
      <c r="X12" s="4">
        <f t="shared" si="4"/>
        <v>0</v>
      </c>
      <c r="Y12" s="4">
        <f t="shared" si="5"/>
        <v>7</v>
      </c>
      <c r="Z12" s="4">
        <f t="shared" si="6"/>
        <v>0</v>
      </c>
      <c r="AA12" s="4">
        <f t="shared" si="7"/>
        <v>7</v>
      </c>
      <c r="AB12" s="7">
        <f t="shared" si="8"/>
        <v>60.005491875180759</v>
      </c>
      <c r="AC12" s="14">
        <v>-2.48638</v>
      </c>
      <c r="AD12" s="40" t="s">
        <v>27</v>
      </c>
      <c r="AF12" s="68" t="s">
        <v>53</v>
      </c>
      <c r="AG12" s="69">
        <v>2.2000000000000002</v>
      </c>
      <c r="AH12" s="60">
        <f t="shared" si="17"/>
        <v>1.8999999999999995</v>
      </c>
      <c r="AI12" s="70">
        <f>+COUNTIF($U$3:$U$539,"Muy baja")</f>
        <v>56</v>
      </c>
      <c r="AJ12" s="69">
        <f>+SUMIF($U$3:$U$539,"=Muy Baja",$S$3:$S$539)</f>
        <v>20816.000000000004</v>
      </c>
      <c r="AK12" s="71">
        <f t="shared" si="14"/>
        <v>2.7156145225888109</v>
      </c>
      <c r="AL12" s="72">
        <f t="shared" si="15"/>
        <v>10.428305400372439</v>
      </c>
      <c r="AM12" s="56">
        <f t="shared" si="16"/>
        <v>371.71428571428578</v>
      </c>
      <c r="AN12" s="41">
        <v>10</v>
      </c>
      <c r="AO12" s="42" t="s">
        <v>57</v>
      </c>
      <c r="AP12" s="16">
        <v>292</v>
      </c>
      <c r="AQ12" s="16">
        <v>286</v>
      </c>
      <c r="AR12" s="43">
        <v>243</v>
      </c>
      <c r="AS12" s="43">
        <v>43</v>
      </c>
      <c r="AT12" s="44">
        <v>6</v>
      </c>
      <c r="AU12" s="45">
        <v>759</v>
      </c>
      <c r="AV12" s="43">
        <v>391</v>
      </c>
      <c r="AW12" s="44">
        <v>368</v>
      </c>
    </row>
    <row r="13" spans="2:54" ht="17.100000000000001" customHeight="1" thickBot="1" x14ac:dyDescent="0.25">
      <c r="B13" s="34">
        <f t="shared" si="1"/>
        <v>11</v>
      </c>
      <c r="C13" s="113" t="str">
        <f>+VLOOKUP($D$3:$D$547,[1]Hoja4!$E$1:$F$588,2,FALSE)</f>
        <v>Bo. La Isla</v>
      </c>
      <c r="D13" s="11">
        <v>48</v>
      </c>
      <c r="E13" s="12">
        <v>0.75</v>
      </c>
      <c r="F13" s="12">
        <v>0.26315789473684209</v>
      </c>
      <c r="G13" s="12">
        <v>0.78947368421052622</v>
      </c>
      <c r="H13" s="12">
        <v>0.47368421052631576</v>
      </c>
      <c r="I13" s="12">
        <v>0.42105263157894735</v>
      </c>
      <c r="J13" s="12">
        <v>0.47368421052631576</v>
      </c>
      <c r="K13" s="12">
        <v>0.78947368421052622</v>
      </c>
      <c r="L13" s="12">
        <v>0.57894736842105265</v>
      </c>
      <c r="M13" s="12">
        <v>0.10526315789473685</v>
      </c>
      <c r="N13" s="12">
        <v>5.2631578947368418E-2</v>
      </c>
      <c r="O13" s="12">
        <v>0</v>
      </c>
      <c r="P13" s="12">
        <v>0.89473684210526305</v>
      </c>
      <c r="Q13" s="12">
        <v>0.31578947368421056</v>
      </c>
      <c r="R13" s="12">
        <v>0.10526315789473686</v>
      </c>
      <c r="S13" s="13">
        <v>73.000000000000014</v>
      </c>
      <c r="T13" s="12">
        <v>-2.4428000000000001</v>
      </c>
      <c r="U13" s="39" t="str">
        <f t="shared" si="0"/>
        <v>Muy Alta</v>
      </c>
      <c r="V13" s="4">
        <f t="shared" si="2"/>
        <v>76</v>
      </c>
      <c r="W13" s="5">
        <f t="shared" si="3"/>
        <v>100.79397222768412</v>
      </c>
      <c r="X13" s="4">
        <f t="shared" si="4"/>
        <v>0</v>
      </c>
      <c r="Y13" s="4">
        <f t="shared" si="5"/>
        <v>20</v>
      </c>
      <c r="Z13" s="4">
        <f t="shared" si="6"/>
        <v>1</v>
      </c>
      <c r="AA13" s="4">
        <f t="shared" si="7"/>
        <v>20</v>
      </c>
      <c r="AB13" s="7">
        <f t="shared" si="8"/>
        <v>134.12992301510994</v>
      </c>
      <c r="AC13" s="14">
        <v>-2.4428000000000001</v>
      </c>
      <c r="AD13" s="40" t="s">
        <v>27</v>
      </c>
      <c r="AF13" s="116" t="s">
        <v>58</v>
      </c>
      <c r="AG13" s="117"/>
      <c r="AH13" s="73"/>
      <c r="AI13" s="74">
        <f>+SUM(AI8:AI12)</f>
        <v>537</v>
      </c>
      <c r="AJ13" s="75">
        <f t="shared" ref="AJ13:AK13" si="18">+SUM(AJ8:AJ12)</f>
        <v>766529.99999999977</v>
      </c>
      <c r="AK13" s="74">
        <f t="shared" si="18"/>
        <v>100.00000000000001</v>
      </c>
      <c r="AL13" s="76">
        <f t="shared" si="15"/>
        <v>100</v>
      </c>
      <c r="AM13" s="56">
        <f t="shared" si="16"/>
        <v>1427.4301675977649</v>
      </c>
      <c r="AN13" s="41">
        <v>11</v>
      </c>
      <c r="AO13" s="42" t="s">
        <v>59</v>
      </c>
      <c r="AP13" s="16">
        <v>79</v>
      </c>
      <c r="AQ13" s="16">
        <v>78</v>
      </c>
      <c r="AR13" s="43">
        <v>29</v>
      </c>
      <c r="AS13" s="43">
        <v>49</v>
      </c>
      <c r="AT13" s="44">
        <v>1</v>
      </c>
      <c r="AU13" s="45">
        <v>102</v>
      </c>
      <c r="AV13" s="43">
        <v>51</v>
      </c>
      <c r="AW13" s="44">
        <v>51</v>
      </c>
    </row>
    <row r="14" spans="2:54" ht="17.100000000000001" customHeight="1" x14ac:dyDescent="0.2">
      <c r="B14" s="34">
        <f t="shared" si="1"/>
        <v>12</v>
      </c>
      <c r="C14" s="113" t="str">
        <f>+VLOOKUP($D$3:$D$547,[1]Hoja4!$E$1:$F$588,2,FALSE)</f>
        <v>Col. Canaan</v>
      </c>
      <c r="D14" s="11">
        <v>409</v>
      </c>
      <c r="E14" s="12">
        <v>0.92912371134020622</v>
      </c>
      <c r="F14" s="12">
        <v>0.17654639175257744</v>
      </c>
      <c r="G14" s="12">
        <v>0.94201030927835039</v>
      </c>
      <c r="H14" s="12">
        <v>0.52155172413793094</v>
      </c>
      <c r="I14" s="12">
        <v>9.0517241379310415E-2</v>
      </c>
      <c r="J14" s="12">
        <v>0.11206896551724128</v>
      </c>
      <c r="K14" s="12">
        <v>0.91522988505747138</v>
      </c>
      <c r="L14" s="12">
        <v>0.9727011494252874</v>
      </c>
      <c r="M14" s="12">
        <v>1.7241379310344834E-2</v>
      </c>
      <c r="N14" s="12">
        <v>8.6206896551724154E-3</v>
      </c>
      <c r="O14" s="12">
        <v>5.7471264367816091E-3</v>
      </c>
      <c r="P14" s="12">
        <v>0.9037356321839074</v>
      </c>
      <c r="Q14" s="12">
        <v>0.31034482758620724</v>
      </c>
      <c r="R14" s="12">
        <v>0.3045977011494253</v>
      </c>
      <c r="S14" s="13">
        <v>3411</v>
      </c>
      <c r="T14" s="12">
        <v>-2.3747699999999998</v>
      </c>
      <c r="U14" s="39" t="str">
        <f t="shared" si="0"/>
        <v>Muy Alta</v>
      </c>
      <c r="V14" s="4">
        <f t="shared" si="2"/>
        <v>3411</v>
      </c>
      <c r="W14" s="5">
        <f t="shared" si="3"/>
        <v>4523.7926219556648</v>
      </c>
      <c r="X14" s="4">
        <f t="shared" si="4"/>
        <v>64</v>
      </c>
      <c r="Y14" s="4">
        <f t="shared" si="5"/>
        <v>712</v>
      </c>
      <c r="Z14" s="4">
        <f t="shared" si="6"/>
        <v>0</v>
      </c>
      <c r="AA14" s="4">
        <f t="shared" si="7"/>
        <v>776</v>
      </c>
      <c r="AB14" s="7">
        <f t="shared" si="8"/>
        <v>6019.9627290071048</v>
      </c>
      <c r="AC14" s="14">
        <v>-2.3747699999999998</v>
      </c>
      <c r="AD14" s="40" t="s">
        <v>27</v>
      </c>
      <c r="AN14" s="41">
        <v>12</v>
      </c>
      <c r="AO14" s="42" t="s">
        <v>60</v>
      </c>
      <c r="AP14" s="16">
        <v>396</v>
      </c>
      <c r="AQ14" s="16">
        <v>391</v>
      </c>
      <c r="AR14" s="43">
        <v>383</v>
      </c>
      <c r="AS14" s="43">
        <v>8</v>
      </c>
      <c r="AT14" s="44">
        <v>5</v>
      </c>
      <c r="AU14" s="45">
        <v>1572</v>
      </c>
      <c r="AV14" s="43">
        <v>733</v>
      </c>
      <c r="AW14" s="44">
        <v>839</v>
      </c>
    </row>
    <row r="15" spans="2:54" ht="17.100000000000001" customHeight="1" x14ac:dyDescent="0.2">
      <c r="B15" s="34">
        <f t="shared" si="1"/>
        <v>13</v>
      </c>
      <c r="C15" s="113" t="str">
        <f>+VLOOKUP($D$3:$D$547,[1]Hoja4!$E$1:$F$588,2,FALSE)</f>
        <v>Macroalbergue El Trebol No.1</v>
      </c>
      <c r="D15" s="11">
        <v>571</v>
      </c>
      <c r="E15" s="12">
        <v>1.1876484560570073E-2</v>
      </c>
      <c r="F15" s="12">
        <v>7.1258907363420353E-3</v>
      </c>
      <c r="G15" s="12">
        <v>0.9786223277909738</v>
      </c>
      <c r="H15" s="12">
        <v>0.14962593516209474</v>
      </c>
      <c r="I15" s="12">
        <v>0.972568578553616</v>
      </c>
      <c r="J15" s="12">
        <v>0.97755610972568596</v>
      </c>
      <c r="K15" s="12">
        <v>0.97755610972568596</v>
      </c>
      <c r="L15" s="12">
        <v>0.99251870324189495</v>
      </c>
      <c r="M15" s="12">
        <v>0</v>
      </c>
      <c r="N15" s="12">
        <v>0</v>
      </c>
      <c r="O15" s="12">
        <v>0</v>
      </c>
      <c r="P15" s="12">
        <v>2.4937655860349122E-3</v>
      </c>
      <c r="Q15" s="12">
        <v>0.11221945137157101</v>
      </c>
      <c r="R15" s="12">
        <v>9.7256857855361686E-2</v>
      </c>
      <c r="S15" s="13">
        <v>1965.9999999999984</v>
      </c>
      <c r="T15" s="12">
        <v>-2.2492700000000001</v>
      </c>
      <c r="U15" s="39" t="str">
        <f t="shared" si="0"/>
        <v>Muy Alta</v>
      </c>
      <c r="V15" s="4">
        <f t="shared" si="2"/>
        <v>1951</v>
      </c>
      <c r="W15" s="5">
        <f t="shared" si="3"/>
        <v>2587.4873660027861</v>
      </c>
      <c r="X15" s="4">
        <f t="shared" si="4"/>
        <v>22</v>
      </c>
      <c r="Y15" s="4">
        <f t="shared" si="5"/>
        <v>396</v>
      </c>
      <c r="Z15" s="4">
        <f t="shared" si="6"/>
        <v>0</v>
      </c>
      <c r="AA15" s="4">
        <f t="shared" si="7"/>
        <v>418</v>
      </c>
      <c r="AB15" s="7">
        <f t="shared" si="8"/>
        <v>3443.2563131905194</v>
      </c>
      <c r="AC15" s="14">
        <v>-2.2492700000000001</v>
      </c>
      <c r="AD15" s="40" t="s">
        <v>27</v>
      </c>
      <c r="AN15" s="41">
        <v>13</v>
      </c>
      <c r="AO15" s="42" t="s">
        <v>61</v>
      </c>
      <c r="AP15" s="16">
        <v>1263</v>
      </c>
      <c r="AQ15" s="16">
        <v>1257</v>
      </c>
      <c r="AR15" s="43">
        <v>1126</v>
      </c>
      <c r="AS15" s="43">
        <v>131</v>
      </c>
      <c r="AT15" s="44">
        <v>6</v>
      </c>
      <c r="AU15" s="45">
        <v>5315</v>
      </c>
      <c r="AV15" s="43">
        <v>2567</v>
      </c>
      <c r="AW15" s="44">
        <v>2748</v>
      </c>
    </row>
    <row r="16" spans="2:54" ht="17.100000000000001" customHeight="1" x14ac:dyDescent="0.2">
      <c r="B16" s="34">
        <f t="shared" si="1"/>
        <v>14</v>
      </c>
      <c r="C16" s="113" t="str">
        <f>+VLOOKUP($D$3:$D$547,[1]Hoja4!$E$1:$F$588,2,FALSE)</f>
        <v>Bo.Altos del Eden</v>
      </c>
      <c r="D16" s="11">
        <v>537</v>
      </c>
      <c r="E16" s="12">
        <v>1</v>
      </c>
      <c r="F16" s="12">
        <v>0</v>
      </c>
      <c r="G16" s="12">
        <v>1</v>
      </c>
      <c r="H16" s="12">
        <v>0.25</v>
      </c>
      <c r="I16" s="12">
        <v>0.75</v>
      </c>
      <c r="J16" s="12">
        <v>0.75</v>
      </c>
      <c r="K16" s="12">
        <v>1</v>
      </c>
      <c r="L16" s="12">
        <v>1</v>
      </c>
      <c r="M16" s="12">
        <v>0</v>
      </c>
      <c r="N16" s="12">
        <v>0</v>
      </c>
      <c r="O16" s="12">
        <v>0</v>
      </c>
      <c r="P16" s="12">
        <v>1</v>
      </c>
      <c r="Q16" s="12">
        <v>0.25</v>
      </c>
      <c r="R16" s="12">
        <v>0.25</v>
      </c>
      <c r="S16" s="13">
        <v>19</v>
      </c>
      <c r="T16" s="12">
        <v>-2.2457199999999999</v>
      </c>
      <c r="U16" s="39" t="str">
        <f t="shared" si="0"/>
        <v>Muy Alta</v>
      </c>
      <c r="V16" s="4">
        <f t="shared" si="2"/>
        <v>19</v>
      </c>
      <c r="W16" s="5">
        <f t="shared" si="3"/>
        <v>25.198493056921031</v>
      </c>
      <c r="X16" s="4">
        <f t="shared" si="4"/>
        <v>0</v>
      </c>
      <c r="Y16" s="4">
        <f t="shared" si="5"/>
        <v>4</v>
      </c>
      <c r="Z16" s="4">
        <f t="shared" si="6"/>
        <v>0</v>
      </c>
      <c r="AA16" s="4">
        <f t="shared" si="7"/>
        <v>4</v>
      </c>
      <c r="AB16" s="7">
        <f t="shared" si="8"/>
        <v>33.532480753777484</v>
      </c>
      <c r="AC16" s="14">
        <v>-2.2457199999999999</v>
      </c>
      <c r="AD16" s="40" t="s">
        <v>27</v>
      </c>
      <c r="AN16" s="41">
        <v>14</v>
      </c>
      <c r="AO16" s="42" t="s">
        <v>62</v>
      </c>
      <c r="AP16" s="16">
        <v>135</v>
      </c>
      <c r="AQ16" s="16">
        <v>133</v>
      </c>
      <c r="AR16" s="43">
        <v>132</v>
      </c>
      <c r="AS16" s="43">
        <v>1</v>
      </c>
      <c r="AT16" s="44">
        <v>2</v>
      </c>
      <c r="AU16" s="45">
        <v>699</v>
      </c>
      <c r="AV16" s="43">
        <v>448</v>
      </c>
      <c r="AW16" s="44">
        <v>251</v>
      </c>
    </row>
    <row r="17" spans="2:49" ht="17.100000000000001" customHeight="1" x14ac:dyDescent="0.2">
      <c r="B17" s="34">
        <f t="shared" si="1"/>
        <v>15</v>
      </c>
      <c r="C17" s="113" t="str">
        <f>+VLOOKUP($D$3:$D$547,[1]Hoja4!$E$1:$F$588,2,FALSE)</f>
        <v>Col.Ramon Amaya Amador No2</v>
      </c>
      <c r="D17" s="11">
        <v>551</v>
      </c>
      <c r="E17" s="12">
        <v>0.96952380952380979</v>
      </c>
      <c r="F17" s="12">
        <v>0.35714285714285715</v>
      </c>
      <c r="G17" s="12">
        <v>0.97999999999999954</v>
      </c>
      <c r="H17" s="12">
        <v>0.68284789644012922</v>
      </c>
      <c r="I17" s="12">
        <v>5.3937432578209273E-3</v>
      </c>
      <c r="J17" s="12">
        <v>3.9913700107874865E-2</v>
      </c>
      <c r="K17" s="12">
        <v>0.84358144552319259</v>
      </c>
      <c r="L17" s="12">
        <v>0.96332254584681765</v>
      </c>
      <c r="M17" s="12">
        <v>9.7087378640776708E-3</v>
      </c>
      <c r="N17" s="12">
        <v>1.9417475728155342E-2</v>
      </c>
      <c r="O17" s="12">
        <v>2.1574973031283744E-3</v>
      </c>
      <c r="P17" s="12">
        <v>0.87055016181229805</v>
      </c>
      <c r="Q17" s="12">
        <v>0.2233009708737862</v>
      </c>
      <c r="R17" s="12">
        <v>0.37432578209277212</v>
      </c>
      <c r="S17" s="13">
        <v>4484.9999999999936</v>
      </c>
      <c r="T17" s="12">
        <v>-2.2365599999999999</v>
      </c>
      <c r="U17" s="39" t="str">
        <f t="shared" si="0"/>
        <v>Muy Alta</v>
      </c>
      <c r="V17" s="4">
        <f t="shared" si="2"/>
        <v>4428</v>
      </c>
      <c r="W17" s="5">
        <f t="shared" si="3"/>
        <v>5872.5751187392807</v>
      </c>
      <c r="X17" s="4">
        <f t="shared" si="4"/>
        <v>128</v>
      </c>
      <c r="Y17" s="4">
        <f t="shared" si="5"/>
        <v>907</v>
      </c>
      <c r="Z17" s="4">
        <f t="shared" si="6"/>
        <v>0</v>
      </c>
      <c r="AA17" s="4">
        <f t="shared" si="7"/>
        <v>1035</v>
      </c>
      <c r="AB17" s="7">
        <f t="shared" si="8"/>
        <v>7814.832883038247</v>
      </c>
      <c r="AC17" s="14">
        <v>-2.2365599999999999</v>
      </c>
      <c r="AD17" s="40" t="s">
        <v>27</v>
      </c>
      <c r="AN17" s="41">
        <v>15</v>
      </c>
      <c r="AO17" s="42" t="s">
        <v>63</v>
      </c>
      <c r="AP17" s="16">
        <v>57</v>
      </c>
      <c r="AQ17" s="16">
        <v>57</v>
      </c>
      <c r="AR17" s="43">
        <v>55</v>
      </c>
      <c r="AS17" s="43">
        <v>2</v>
      </c>
      <c r="AT17" s="44">
        <v>0</v>
      </c>
      <c r="AU17" s="45">
        <v>220</v>
      </c>
      <c r="AV17" s="43">
        <v>97</v>
      </c>
      <c r="AW17" s="44">
        <v>123</v>
      </c>
    </row>
    <row r="18" spans="2:49" ht="17.100000000000001" customHeight="1" x14ac:dyDescent="0.2">
      <c r="B18" s="34">
        <f t="shared" si="1"/>
        <v>16</v>
      </c>
      <c r="C18" s="113" t="str">
        <f>+VLOOKUP($D$3:$D$547,[1]Hoja4!$E$1:$F$588,2,FALSE)</f>
        <v>Col. Ramón Amaya Amador No.1</v>
      </c>
      <c r="D18" s="11">
        <v>449</v>
      </c>
      <c r="E18" s="12">
        <v>0.84</v>
      </c>
      <c r="F18" s="12">
        <v>0.15999999999999998</v>
      </c>
      <c r="G18" s="12">
        <v>0.95999999999999985</v>
      </c>
      <c r="H18" s="12">
        <v>0.68181818181818188</v>
      </c>
      <c r="I18" s="12">
        <v>0</v>
      </c>
      <c r="J18" s="12">
        <v>0.27272727272727276</v>
      </c>
      <c r="K18" s="12">
        <v>0.86363636363636354</v>
      </c>
      <c r="L18" s="12">
        <v>0.90909090909090895</v>
      </c>
      <c r="M18" s="12">
        <v>9.0909090909090925E-2</v>
      </c>
      <c r="N18" s="12">
        <v>0</v>
      </c>
      <c r="O18" s="12">
        <v>0</v>
      </c>
      <c r="P18" s="12">
        <v>0.77272727272727282</v>
      </c>
      <c r="Q18" s="12">
        <v>0.18181818181818185</v>
      </c>
      <c r="R18" s="12">
        <v>0.40909090909090906</v>
      </c>
      <c r="S18" s="13">
        <v>123.99999999999999</v>
      </c>
      <c r="T18" s="12">
        <v>-2.2333400000000001</v>
      </c>
      <c r="U18" s="39" t="str">
        <f t="shared" si="0"/>
        <v>Muy Alta</v>
      </c>
      <c r="V18" s="4">
        <f t="shared" si="2"/>
        <v>128</v>
      </c>
      <c r="W18" s="5">
        <f t="shared" si="3"/>
        <v>169.75826901504695</v>
      </c>
      <c r="X18" s="4">
        <f t="shared" si="4"/>
        <v>3</v>
      </c>
      <c r="Y18" s="4">
        <f t="shared" si="5"/>
        <v>23</v>
      </c>
      <c r="Z18" s="4">
        <f t="shared" si="6"/>
        <v>0</v>
      </c>
      <c r="AA18" s="4">
        <f t="shared" si="7"/>
        <v>26</v>
      </c>
      <c r="AB18" s="7">
        <f t="shared" si="8"/>
        <v>225.90302823597463</v>
      </c>
      <c r="AC18" s="14">
        <v>-2.2333400000000001</v>
      </c>
      <c r="AD18" s="40" t="s">
        <v>27</v>
      </c>
      <c r="AN18" s="41">
        <v>16</v>
      </c>
      <c r="AO18" s="42" t="s">
        <v>64</v>
      </c>
      <c r="AP18" s="16">
        <v>145</v>
      </c>
      <c r="AQ18" s="16">
        <v>144</v>
      </c>
      <c r="AR18" s="43">
        <v>135</v>
      </c>
      <c r="AS18" s="43">
        <v>9</v>
      </c>
      <c r="AT18" s="44">
        <v>1</v>
      </c>
      <c r="AU18" s="45">
        <v>495</v>
      </c>
      <c r="AV18" s="43">
        <v>236</v>
      </c>
      <c r="AW18" s="44">
        <v>259</v>
      </c>
    </row>
    <row r="19" spans="2:49" ht="17.100000000000001" customHeight="1" x14ac:dyDescent="0.2">
      <c r="B19" s="34">
        <f t="shared" si="1"/>
        <v>17</v>
      </c>
      <c r="C19" s="113" t="str">
        <f>+VLOOKUP($D$3:$D$547,[1]Hoja4!$E$1:$F$588,2,FALSE)</f>
        <v>Col. Villa Cristina ( Etapa I, II,</v>
      </c>
      <c r="D19" s="11">
        <v>358</v>
      </c>
      <c r="E19" s="12">
        <v>0.93675213675213687</v>
      </c>
      <c r="F19" s="12">
        <v>0.33563416738567708</v>
      </c>
      <c r="G19" s="12">
        <v>0.96289905090595296</v>
      </c>
      <c r="H19" s="12">
        <v>0.60131332082551725</v>
      </c>
      <c r="I19" s="12">
        <v>8.5365853658536661E-2</v>
      </c>
      <c r="J19" s="12">
        <v>0.16041275797373358</v>
      </c>
      <c r="K19" s="12">
        <v>0.90712945590994321</v>
      </c>
      <c r="L19" s="12">
        <v>0.94465290806754132</v>
      </c>
      <c r="M19" s="12">
        <v>8.4427767354596575E-3</v>
      </c>
      <c r="N19" s="12">
        <v>6.5666041275797412E-3</v>
      </c>
      <c r="O19" s="12">
        <v>3.7523452157598551E-3</v>
      </c>
      <c r="P19" s="12">
        <v>0.81707317073170682</v>
      </c>
      <c r="Q19" s="12">
        <v>0.27954971857410899</v>
      </c>
      <c r="R19" s="12">
        <v>0.26641651031894947</v>
      </c>
      <c r="S19" s="13">
        <v>5081.0000000000118</v>
      </c>
      <c r="T19" s="12">
        <v>-2.23007</v>
      </c>
      <c r="U19" s="39" t="str">
        <f t="shared" si="0"/>
        <v>Muy Alta</v>
      </c>
      <c r="V19" s="4">
        <f t="shared" si="2"/>
        <v>5110</v>
      </c>
      <c r="W19" s="5">
        <f t="shared" si="3"/>
        <v>6777.0683958350774</v>
      </c>
      <c r="X19" s="4">
        <f t="shared" si="4"/>
        <v>129</v>
      </c>
      <c r="Y19" s="4">
        <f t="shared" si="5"/>
        <v>1029</v>
      </c>
      <c r="Z19" s="4">
        <f t="shared" si="6"/>
        <v>5</v>
      </c>
      <c r="AA19" s="4">
        <f t="shared" si="7"/>
        <v>1158</v>
      </c>
      <c r="AB19" s="7">
        <f t="shared" si="8"/>
        <v>9018.472455358049</v>
      </c>
      <c r="AC19" s="14">
        <v>-2.23007</v>
      </c>
      <c r="AD19" s="40" t="s">
        <v>27</v>
      </c>
      <c r="AN19" s="41">
        <v>17</v>
      </c>
      <c r="AO19" s="42" t="s">
        <v>65</v>
      </c>
      <c r="AP19" s="16">
        <v>579</v>
      </c>
      <c r="AQ19" s="16">
        <v>574</v>
      </c>
      <c r="AR19" s="43">
        <v>521</v>
      </c>
      <c r="AS19" s="43">
        <v>53</v>
      </c>
      <c r="AT19" s="44">
        <v>5</v>
      </c>
      <c r="AU19" s="45">
        <v>2504</v>
      </c>
      <c r="AV19" s="43">
        <v>1175</v>
      </c>
      <c r="AW19" s="44">
        <v>1329</v>
      </c>
    </row>
    <row r="20" spans="2:49" ht="17.100000000000001" customHeight="1" x14ac:dyDescent="0.2">
      <c r="B20" s="34">
        <f t="shared" si="1"/>
        <v>18</v>
      </c>
      <c r="C20" s="113" t="str">
        <f>+VLOOKUP($D$3:$D$547,[1]Hoja4!$E$1:$F$588,2,FALSE)</f>
        <v>Col. Las Vegas Del La Flor Del Camp</v>
      </c>
      <c r="D20" s="11">
        <v>433</v>
      </c>
      <c r="E20" s="12">
        <v>0.93197278911564629</v>
      </c>
      <c r="F20" s="12">
        <v>0.21678321678321683</v>
      </c>
      <c r="G20" s="12">
        <v>0.97202797202797198</v>
      </c>
      <c r="H20" s="12">
        <v>0.54347826086956552</v>
      </c>
      <c r="I20" s="12">
        <v>0.50724637681159446</v>
      </c>
      <c r="J20" s="12">
        <v>0.59420289855072472</v>
      </c>
      <c r="K20" s="12">
        <v>0.92028985507246364</v>
      </c>
      <c r="L20" s="12">
        <v>0.78985507246376851</v>
      </c>
      <c r="M20" s="12">
        <v>8.6956521739130432E-2</v>
      </c>
      <c r="N20" s="12">
        <v>1.4492753623188411E-2</v>
      </c>
      <c r="O20" s="12">
        <v>0</v>
      </c>
      <c r="P20" s="12">
        <v>0.7536231884057969</v>
      </c>
      <c r="Q20" s="12">
        <v>0.15217391304347824</v>
      </c>
      <c r="R20" s="12">
        <v>0.20289855072463786</v>
      </c>
      <c r="S20" s="13">
        <v>713.99999999999989</v>
      </c>
      <c r="T20" s="12">
        <v>-2.1827399999999999</v>
      </c>
      <c r="U20" s="39" t="str">
        <f t="shared" si="0"/>
        <v>Muy Alta</v>
      </c>
      <c r="V20" s="4">
        <f t="shared" si="2"/>
        <v>730</v>
      </c>
      <c r="W20" s="5">
        <f t="shared" si="3"/>
        <v>968.15262797643959</v>
      </c>
      <c r="X20" s="4">
        <f t="shared" si="4"/>
        <v>11</v>
      </c>
      <c r="Y20" s="4">
        <f t="shared" si="5"/>
        <v>132</v>
      </c>
      <c r="Z20" s="4">
        <f t="shared" si="6"/>
        <v>1</v>
      </c>
      <c r="AA20" s="4">
        <f t="shared" si="7"/>
        <v>143</v>
      </c>
      <c r="AB20" s="7">
        <f t="shared" si="8"/>
        <v>1288.3532079082929</v>
      </c>
      <c r="AC20" s="14">
        <v>-2.1827399999999999</v>
      </c>
      <c r="AD20" s="40" t="s">
        <v>27</v>
      </c>
      <c r="AN20" s="41">
        <v>18</v>
      </c>
      <c r="AO20" s="42" t="s">
        <v>66</v>
      </c>
      <c r="AP20" s="16">
        <v>227</v>
      </c>
      <c r="AQ20" s="16">
        <v>227</v>
      </c>
      <c r="AR20" s="43">
        <v>210</v>
      </c>
      <c r="AS20" s="43">
        <v>17</v>
      </c>
      <c r="AT20" s="44">
        <v>0</v>
      </c>
      <c r="AU20" s="45">
        <v>1048</v>
      </c>
      <c r="AV20" s="43">
        <v>508</v>
      </c>
      <c r="AW20" s="44">
        <v>540</v>
      </c>
    </row>
    <row r="21" spans="2:49" ht="17.100000000000001" customHeight="1" x14ac:dyDescent="0.2">
      <c r="B21" s="34">
        <f t="shared" si="1"/>
        <v>19</v>
      </c>
      <c r="C21" s="113" t="str">
        <f>+VLOOKUP($D$3:$D$547,[1]Hoja4!$E$1:$F$588,2,FALSE)</f>
        <v>Col.Montes de Bendición</v>
      </c>
      <c r="D21" s="11">
        <v>514</v>
      </c>
      <c r="E21" s="12">
        <v>0.93898305084745803</v>
      </c>
      <c r="F21" s="12">
        <v>0.56949152542372905</v>
      </c>
      <c r="G21" s="12">
        <v>0.99322033898305107</v>
      </c>
      <c r="H21" s="12">
        <v>0.72380952380952412</v>
      </c>
      <c r="I21" s="12">
        <v>2.8571428571428588E-2</v>
      </c>
      <c r="J21" s="12">
        <v>7.1428571428571438E-2</v>
      </c>
      <c r="K21" s="12">
        <v>0.77142857142857124</v>
      </c>
      <c r="L21" s="12">
        <v>0.97619047619047628</v>
      </c>
      <c r="M21" s="12">
        <v>4.7619047619047606E-3</v>
      </c>
      <c r="N21" s="12">
        <v>1.904761904761906E-2</v>
      </c>
      <c r="O21" s="12">
        <v>4.7619047619047606E-3</v>
      </c>
      <c r="P21" s="12">
        <v>0.79047619047619022</v>
      </c>
      <c r="Q21" s="12">
        <v>0.29047619047619039</v>
      </c>
      <c r="R21" s="12">
        <v>0.25714285714285712</v>
      </c>
      <c r="S21" s="13">
        <v>971</v>
      </c>
      <c r="T21" s="12">
        <v>-2.0990700000000002</v>
      </c>
      <c r="U21" s="39" t="str">
        <f t="shared" si="0"/>
        <v>Muy Alta</v>
      </c>
      <c r="V21" s="4">
        <f t="shared" si="2"/>
        <v>1213</v>
      </c>
      <c r="W21" s="5">
        <f t="shared" si="3"/>
        <v>1608.724846212906</v>
      </c>
      <c r="X21" s="4">
        <f t="shared" si="4"/>
        <v>96</v>
      </c>
      <c r="Y21" s="4">
        <f t="shared" si="5"/>
        <v>266</v>
      </c>
      <c r="Z21" s="4">
        <f t="shared" si="6"/>
        <v>0</v>
      </c>
      <c r="AA21" s="4">
        <f t="shared" si="7"/>
        <v>362</v>
      </c>
      <c r="AB21" s="7">
        <f t="shared" si="8"/>
        <v>2140.7841660174781</v>
      </c>
      <c r="AC21" s="14">
        <v>-2.0990700000000002</v>
      </c>
      <c r="AD21" s="40" t="s">
        <v>27</v>
      </c>
      <c r="AN21" s="41">
        <v>19</v>
      </c>
      <c r="AO21" s="42" t="s">
        <v>66</v>
      </c>
      <c r="AP21" s="16">
        <v>205</v>
      </c>
      <c r="AQ21" s="16">
        <v>204</v>
      </c>
      <c r="AR21" s="43">
        <v>195</v>
      </c>
      <c r="AS21" s="43">
        <v>9</v>
      </c>
      <c r="AT21" s="44">
        <v>1</v>
      </c>
      <c r="AU21" s="45">
        <v>893</v>
      </c>
      <c r="AV21" s="43">
        <v>411</v>
      </c>
      <c r="AW21" s="44">
        <v>482</v>
      </c>
    </row>
    <row r="22" spans="2:49" ht="17.100000000000001" customHeight="1" x14ac:dyDescent="0.2">
      <c r="B22" s="34">
        <f t="shared" si="1"/>
        <v>20</v>
      </c>
      <c r="C22" s="113" t="str">
        <f>+VLOOKUP($D$3:$D$547,[1]Hoja4!$E$1:$F$588,2,FALSE)</f>
        <v>Col. José Angel Ulloa ( sector 1 al</v>
      </c>
      <c r="D22" s="11">
        <v>285</v>
      </c>
      <c r="E22" s="12">
        <v>0.95833333333333282</v>
      </c>
      <c r="F22" s="12">
        <v>0.35530303030303007</v>
      </c>
      <c r="G22" s="12">
        <v>0.98712121212121173</v>
      </c>
      <c r="H22" s="12">
        <v>0.73580034423407947</v>
      </c>
      <c r="I22" s="12">
        <v>1.4629948364888129E-2</v>
      </c>
      <c r="J22" s="12">
        <v>9.8967297762478479E-2</v>
      </c>
      <c r="K22" s="12">
        <v>0.94836488812392472</v>
      </c>
      <c r="L22" s="12">
        <v>0.87693631669535133</v>
      </c>
      <c r="M22" s="12">
        <v>1.5490533562822723E-2</v>
      </c>
      <c r="N22" s="12">
        <v>1.3769363166953541E-2</v>
      </c>
      <c r="O22" s="12">
        <v>6.024096385542169E-3</v>
      </c>
      <c r="P22" s="12">
        <v>0.82960413080895079</v>
      </c>
      <c r="Q22" s="12">
        <v>0.27796901893287412</v>
      </c>
      <c r="R22" s="12">
        <v>0.39156626506024028</v>
      </c>
      <c r="S22" s="13">
        <v>5642.9999999999945</v>
      </c>
      <c r="T22" s="12">
        <v>-2.07056</v>
      </c>
      <c r="U22" s="39" t="str">
        <f t="shared" si="0"/>
        <v>Muy Alta</v>
      </c>
      <c r="V22" s="4">
        <f t="shared" si="2"/>
        <v>5624</v>
      </c>
      <c r="W22" s="5">
        <f t="shared" si="3"/>
        <v>7458.753944848625</v>
      </c>
      <c r="X22" s="4">
        <f t="shared" si="4"/>
        <v>171</v>
      </c>
      <c r="Y22" s="4">
        <f t="shared" si="5"/>
        <v>1126</v>
      </c>
      <c r="Z22" s="4">
        <f t="shared" si="6"/>
        <v>0</v>
      </c>
      <c r="AA22" s="4">
        <f t="shared" si="7"/>
        <v>1297</v>
      </c>
      <c r="AB22" s="7">
        <f t="shared" si="8"/>
        <v>9925.6143031181346</v>
      </c>
      <c r="AC22" s="14">
        <v>-2.07056</v>
      </c>
      <c r="AD22" s="40" t="s">
        <v>27</v>
      </c>
      <c r="AN22" s="41">
        <v>20</v>
      </c>
      <c r="AO22" s="42" t="s">
        <v>67</v>
      </c>
      <c r="AP22" s="16">
        <v>390</v>
      </c>
      <c r="AQ22" s="16">
        <v>390</v>
      </c>
      <c r="AR22" s="43">
        <v>354</v>
      </c>
      <c r="AS22" s="43">
        <v>36</v>
      </c>
      <c r="AT22" s="44">
        <v>0</v>
      </c>
      <c r="AU22" s="45">
        <v>1408</v>
      </c>
      <c r="AV22" s="43">
        <v>645</v>
      </c>
      <c r="AW22" s="44">
        <v>763</v>
      </c>
    </row>
    <row r="23" spans="2:49" ht="17.100000000000001" customHeight="1" x14ac:dyDescent="0.2">
      <c r="B23" s="34">
        <f t="shared" si="1"/>
        <v>21</v>
      </c>
      <c r="C23" s="113" t="str">
        <f>+VLOOKUP($D$3:$D$547,[1]Hoja4!$E$1:$F$588,2,FALSE)</f>
        <v>Col. Rivera De La Vega</v>
      </c>
      <c r="D23" s="11">
        <v>486</v>
      </c>
      <c r="E23" s="12">
        <v>0.98930481283422445</v>
      </c>
      <c r="F23" s="12">
        <v>0.4491978609625667</v>
      </c>
      <c r="G23" s="12">
        <v>0.95721925133689856</v>
      </c>
      <c r="H23" s="12">
        <v>0.73372781065088744</v>
      </c>
      <c r="I23" s="12">
        <v>1.7751479289940832E-2</v>
      </c>
      <c r="J23" s="12">
        <v>5.9171597633136119E-2</v>
      </c>
      <c r="K23" s="12">
        <v>0.97633136094674544</v>
      </c>
      <c r="L23" s="12">
        <v>0.80473372781065089</v>
      </c>
      <c r="M23" s="12">
        <v>2.3668639053254441E-2</v>
      </c>
      <c r="N23" s="12">
        <v>5.9171597633136093E-3</v>
      </c>
      <c r="O23" s="12">
        <v>0</v>
      </c>
      <c r="P23" s="12">
        <v>0.91124260355029607</v>
      </c>
      <c r="Q23" s="12">
        <v>0.28994082840236679</v>
      </c>
      <c r="R23" s="12">
        <v>0.45562130177514804</v>
      </c>
      <c r="S23" s="13">
        <v>886.99999999999955</v>
      </c>
      <c r="T23" s="12">
        <v>-2.0446900000000001</v>
      </c>
      <c r="U23" s="39" t="str">
        <f t="shared" si="0"/>
        <v>Muy Alta</v>
      </c>
      <c r="V23" s="4">
        <f t="shared" si="2"/>
        <v>875</v>
      </c>
      <c r="W23" s="5">
        <f t="shared" si="3"/>
        <v>1160.4569170950474</v>
      </c>
      <c r="X23" s="4">
        <f t="shared" si="4"/>
        <v>13</v>
      </c>
      <c r="Y23" s="4">
        <f t="shared" si="5"/>
        <v>171</v>
      </c>
      <c r="Z23" s="4">
        <f t="shared" si="6"/>
        <v>0</v>
      </c>
      <c r="AA23" s="4">
        <f t="shared" si="7"/>
        <v>184</v>
      </c>
      <c r="AB23" s="7">
        <f t="shared" si="8"/>
        <v>1544.2589820818578</v>
      </c>
      <c r="AC23" s="14">
        <v>-2.0446900000000001</v>
      </c>
      <c r="AD23" s="40" t="s">
        <v>27</v>
      </c>
      <c r="AN23" s="41">
        <v>21</v>
      </c>
      <c r="AO23" s="42" t="s">
        <v>68</v>
      </c>
      <c r="AP23" s="16">
        <v>47</v>
      </c>
      <c r="AQ23" s="16">
        <v>46</v>
      </c>
      <c r="AR23" s="43">
        <v>29</v>
      </c>
      <c r="AS23" s="43">
        <v>17</v>
      </c>
      <c r="AT23" s="44">
        <v>1</v>
      </c>
      <c r="AU23" s="45">
        <v>85</v>
      </c>
      <c r="AV23" s="43">
        <v>39</v>
      </c>
      <c r="AW23" s="44">
        <v>46</v>
      </c>
    </row>
    <row r="24" spans="2:49" ht="17.100000000000001" customHeight="1" x14ac:dyDescent="0.2">
      <c r="B24" s="34">
        <f t="shared" si="1"/>
        <v>22</v>
      </c>
      <c r="C24" s="113" t="str">
        <f>+VLOOKUP($D$3:$D$547,[1]Hoja4!$E$1:$F$588,2,FALSE)</f>
        <v>Col. 14 de Enero</v>
      </c>
      <c r="D24" s="11">
        <v>388</v>
      </c>
      <c r="E24" s="12">
        <v>0.95798319327731085</v>
      </c>
      <c r="F24" s="12">
        <v>0.22033898305084748</v>
      </c>
      <c r="G24" s="12">
        <v>0.98305084745762705</v>
      </c>
      <c r="H24" s="12">
        <v>0.74166666666666647</v>
      </c>
      <c r="I24" s="12">
        <v>0.10833333333333331</v>
      </c>
      <c r="J24" s="12">
        <v>0.71666666666666623</v>
      </c>
      <c r="K24" s="12">
        <v>0.88333333333333341</v>
      </c>
      <c r="L24" s="12">
        <v>0.875</v>
      </c>
      <c r="M24" s="12">
        <v>1.666666666666667E-2</v>
      </c>
      <c r="N24" s="12">
        <v>8.333333333333335E-3</v>
      </c>
      <c r="O24" s="12">
        <v>0</v>
      </c>
      <c r="P24" s="12">
        <v>0.88333333333333319</v>
      </c>
      <c r="Q24" s="12">
        <v>0.12500000000000008</v>
      </c>
      <c r="R24" s="12">
        <v>0.25000000000000006</v>
      </c>
      <c r="S24" s="13">
        <v>636</v>
      </c>
      <c r="T24" s="12">
        <v>-2.0370699999999999</v>
      </c>
      <c r="U24" s="39" t="str">
        <f t="shared" si="0"/>
        <v>Muy Alta</v>
      </c>
      <c r="V24" s="4">
        <f t="shared" si="2"/>
        <v>636</v>
      </c>
      <c r="W24" s="5">
        <f t="shared" si="3"/>
        <v>843.48639916851448</v>
      </c>
      <c r="X24" s="4">
        <f t="shared" si="4"/>
        <v>3</v>
      </c>
      <c r="Y24" s="4">
        <f t="shared" si="5"/>
        <v>115</v>
      </c>
      <c r="Z24" s="4">
        <f t="shared" si="6"/>
        <v>1</v>
      </c>
      <c r="AA24" s="4">
        <f t="shared" si="7"/>
        <v>118</v>
      </c>
      <c r="AB24" s="7">
        <f t="shared" si="8"/>
        <v>1122.4556715474989</v>
      </c>
      <c r="AC24" s="14">
        <v>-2.0370699999999999</v>
      </c>
      <c r="AD24" s="40" t="s">
        <v>27</v>
      </c>
      <c r="AN24" s="41">
        <v>22</v>
      </c>
      <c r="AO24" s="42" t="s">
        <v>69</v>
      </c>
      <c r="AP24" s="16">
        <v>808</v>
      </c>
      <c r="AQ24" s="16">
        <v>807</v>
      </c>
      <c r="AR24" s="43">
        <v>732</v>
      </c>
      <c r="AS24" s="43">
        <v>75</v>
      </c>
      <c r="AT24" s="44">
        <v>1</v>
      </c>
      <c r="AU24" s="45">
        <v>3029</v>
      </c>
      <c r="AV24" s="43">
        <v>1409</v>
      </c>
      <c r="AW24" s="44">
        <v>1620</v>
      </c>
    </row>
    <row r="25" spans="2:49" ht="17.100000000000001" customHeight="1" x14ac:dyDescent="0.2">
      <c r="B25" s="34">
        <f t="shared" si="1"/>
        <v>23</v>
      </c>
      <c r="C25" s="113" t="str">
        <f>+VLOOKUP($D$3:$D$547,[1]Hoja4!$E$1:$F$588,2,FALSE)</f>
        <v>Col.Altos del Paraiso No.2</v>
      </c>
      <c r="D25" s="11">
        <v>562</v>
      </c>
      <c r="E25" s="12">
        <v>0.83333333333333337</v>
      </c>
      <c r="F25" s="12">
        <v>0.45454545454545453</v>
      </c>
      <c r="G25" s="12">
        <v>0.98181818181818181</v>
      </c>
      <c r="H25" s="12">
        <v>0.73684210526315763</v>
      </c>
      <c r="I25" s="12">
        <v>1.7543859649122816E-2</v>
      </c>
      <c r="J25" s="12">
        <v>0.17543859649122809</v>
      </c>
      <c r="K25" s="12">
        <v>0.94736842105263153</v>
      </c>
      <c r="L25" s="12">
        <v>0.92982456140350866</v>
      </c>
      <c r="M25" s="12">
        <v>0</v>
      </c>
      <c r="N25" s="12">
        <v>0</v>
      </c>
      <c r="O25" s="12">
        <v>0</v>
      </c>
      <c r="P25" s="12">
        <v>0.8421052631578948</v>
      </c>
      <c r="Q25" s="12">
        <v>0.26315789473684204</v>
      </c>
      <c r="R25" s="12">
        <v>0.31578947368421051</v>
      </c>
      <c r="S25" s="13">
        <v>284</v>
      </c>
      <c r="T25" s="12">
        <v>-2.02196</v>
      </c>
      <c r="U25" s="39" t="str">
        <f t="shared" si="0"/>
        <v>Muy Alta</v>
      </c>
      <c r="V25" s="4">
        <f t="shared" si="2"/>
        <v>296</v>
      </c>
      <c r="W25" s="5">
        <f t="shared" si="3"/>
        <v>392.56599709729608</v>
      </c>
      <c r="X25" s="4">
        <f t="shared" si="4"/>
        <v>1</v>
      </c>
      <c r="Y25" s="4">
        <f t="shared" si="5"/>
        <v>54</v>
      </c>
      <c r="Z25" s="4">
        <f t="shared" si="6"/>
        <v>1</v>
      </c>
      <c r="AA25" s="4">
        <f t="shared" si="7"/>
        <v>55</v>
      </c>
      <c r="AB25" s="7">
        <f t="shared" si="8"/>
        <v>522.40075279569135</v>
      </c>
      <c r="AC25" s="14">
        <v>-2.02196</v>
      </c>
      <c r="AD25" s="40" t="s">
        <v>27</v>
      </c>
      <c r="AN25" s="41">
        <v>23</v>
      </c>
      <c r="AO25" s="42" t="s">
        <v>70</v>
      </c>
      <c r="AP25" s="16">
        <v>22</v>
      </c>
      <c r="AQ25" s="16">
        <v>22</v>
      </c>
      <c r="AR25" s="43">
        <v>22</v>
      </c>
      <c r="AS25" s="43">
        <v>0</v>
      </c>
      <c r="AT25" s="44">
        <v>0</v>
      </c>
      <c r="AU25" s="45">
        <v>81</v>
      </c>
      <c r="AV25" s="43">
        <v>37</v>
      </c>
      <c r="AW25" s="44">
        <v>44</v>
      </c>
    </row>
    <row r="26" spans="2:49" ht="17.100000000000001" customHeight="1" x14ac:dyDescent="0.2">
      <c r="B26" s="34">
        <f t="shared" si="1"/>
        <v>24</v>
      </c>
      <c r="C26" s="113" t="str">
        <f>+VLOOKUP($D$3:$D$547,[1]Hoja4!$E$1:$F$588,2,FALSE)</f>
        <v>Col.Arcieri No.2</v>
      </c>
      <c r="D26" s="11">
        <v>577</v>
      </c>
      <c r="E26" s="12">
        <v>1</v>
      </c>
      <c r="F26" s="12">
        <v>0.20408163265306123</v>
      </c>
      <c r="G26" s="12">
        <v>1</v>
      </c>
      <c r="H26" s="12">
        <v>0.87499999999999989</v>
      </c>
      <c r="I26" s="12">
        <v>0</v>
      </c>
      <c r="J26" s="12">
        <v>7.5000000000000011E-2</v>
      </c>
      <c r="K26" s="12">
        <v>1</v>
      </c>
      <c r="L26" s="12">
        <v>0.92499999999999993</v>
      </c>
      <c r="M26" s="12">
        <v>0</v>
      </c>
      <c r="N26" s="12">
        <v>0</v>
      </c>
      <c r="O26" s="12">
        <v>2.4999999999999998E-2</v>
      </c>
      <c r="P26" s="12">
        <v>0.85</v>
      </c>
      <c r="Q26" s="12">
        <v>0.22499999999999998</v>
      </c>
      <c r="R26" s="12">
        <v>0.39999999999999986</v>
      </c>
      <c r="S26" s="13">
        <v>185</v>
      </c>
      <c r="T26" s="12">
        <v>-2.0198399999999999</v>
      </c>
      <c r="U26" s="39" t="str">
        <f t="shared" si="0"/>
        <v>Muy Alta</v>
      </c>
      <c r="V26" s="4">
        <f t="shared" si="2"/>
        <v>185</v>
      </c>
      <c r="W26" s="5">
        <f t="shared" si="3"/>
        <v>245.35374818581005</v>
      </c>
      <c r="X26" s="4">
        <f t="shared" si="4"/>
        <v>12</v>
      </c>
      <c r="Y26" s="4">
        <f t="shared" si="5"/>
        <v>37</v>
      </c>
      <c r="Z26" s="4">
        <f t="shared" si="6"/>
        <v>0</v>
      </c>
      <c r="AA26" s="4">
        <f t="shared" si="7"/>
        <v>49</v>
      </c>
      <c r="AB26" s="7">
        <f t="shared" si="8"/>
        <v>326.50047049730711</v>
      </c>
      <c r="AC26" s="14">
        <v>-2.0198399999999999</v>
      </c>
      <c r="AD26" s="40" t="s">
        <v>27</v>
      </c>
      <c r="AN26" s="41">
        <v>24</v>
      </c>
      <c r="AO26" s="42" t="s">
        <v>71</v>
      </c>
      <c r="AP26" s="16">
        <v>84</v>
      </c>
      <c r="AQ26" s="16">
        <v>84</v>
      </c>
      <c r="AR26" s="43">
        <v>71</v>
      </c>
      <c r="AS26" s="43">
        <v>13</v>
      </c>
      <c r="AT26" s="44">
        <v>0</v>
      </c>
      <c r="AU26" s="45">
        <v>177</v>
      </c>
      <c r="AV26" s="43">
        <v>79</v>
      </c>
      <c r="AW26" s="44">
        <v>98</v>
      </c>
    </row>
    <row r="27" spans="2:49" ht="17.100000000000001" customHeight="1" x14ac:dyDescent="0.2">
      <c r="B27" s="34">
        <f t="shared" si="1"/>
        <v>25</v>
      </c>
      <c r="C27" s="113" t="str">
        <f>+VLOOKUP($D$3:$D$547,[1]Hoja4!$E$1:$F$588,2,FALSE)</f>
        <v>Col.La Leonesa del Rincon</v>
      </c>
      <c r="D27" s="11">
        <v>538</v>
      </c>
      <c r="E27" s="12">
        <v>1</v>
      </c>
      <c r="F27" s="12">
        <v>0.31249999999999989</v>
      </c>
      <c r="G27" s="12">
        <v>1</v>
      </c>
      <c r="H27" s="12">
        <v>0.70370370370370372</v>
      </c>
      <c r="I27" s="12">
        <v>0.1851851851851852</v>
      </c>
      <c r="J27" s="12">
        <v>0.29629629629629634</v>
      </c>
      <c r="K27" s="12">
        <v>1</v>
      </c>
      <c r="L27" s="12">
        <v>0.96296296296296291</v>
      </c>
      <c r="M27" s="12">
        <v>3.7037037037037049E-2</v>
      </c>
      <c r="N27" s="12">
        <v>3.7037037037037049E-2</v>
      </c>
      <c r="O27" s="12">
        <v>3.7037037037037049E-2</v>
      </c>
      <c r="P27" s="12">
        <v>0.81481481481481488</v>
      </c>
      <c r="Q27" s="12">
        <v>0.22222222222222221</v>
      </c>
      <c r="R27" s="12">
        <v>0.2592592592592593</v>
      </c>
      <c r="S27" s="13">
        <v>152.00000000000003</v>
      </c>
      <c r="T27" s="12">
        <v>-1.97102</v>
      </c>
      <c r="U27" s="39" t="str">
        <f t="shared" si="0"/>
        <v>Muy Alta</v>
      </c>
      <c r="V27" s="4">
        <f t="shared" si="2"/>
        <v>152</v>
      </c>
      <c r="W27" s="5">
        <f t="shared" si="3"/>
        <v>201.58794445536824</v>
      </c>
      <c r="X27" s="4">
        <f t="shared" si="4"/>
        <v>2</v>
      </c>
      <c r="Y27" s="4">
        <f t="shared" si="5"/>
        <v>30</v>
      </c>
      <c r="Z27" s="4">
        <f t="shared" si="6"/>
        <v>0</v>
      </c>
      <c r="AA27" s="4">
        <f t="shared" si="7"/>
        <v>32</v>
      </c>
      <c r="AB27" s="7">
        <f t="shared" si="8"/>
        <v>268.25984603021988</v>
      </c>
      <c r="AC27" s="14">
        <v>-1.97102</v>
      </c>
      <c r="AD27" s="40" t="s">
        <v>27</v>
      </c>
      <c r="AN27" s="41">
        <v>25</v>
      </c>
      <c r="AO27" s="42" t="s">
        <v>72</v>
      </c>
      <c r="AP27" s="16">
        <v>213</v>
      </c>
      <c r="AQ27" s="16">
        <v>213</v>
      </c>
      <c r="AR27" s="43">
        <v>205</v>
      </c>
      <c r="AS27" s="43">
        <v>8</v>
      </c>
      <c r="AT27" s="44">
        <v>0</v>
      </c>
      <c r="AU27" s="45">
        <v>1038</v>
      </c>
      <c r="AV27" s="43">
        <v>498</v>
      </c>
      <c r="AW27" s="44">
        <v>540</v>
      </c>
    </row>
    <row r="28" spans="2:49" ht="17.100000000000001" customHeight="1" x14ac:dyDescent="0.2">
      <c r="B28" s="34">
        <f t="shared" si="1"/>
        <v>26</v>
      </c>
      <c r="C28" s="113" t="str">
        <f>+VLOOKUP($D$3:$D$547,[1]Hoja4!$E$1:$F$588,2,FALSE)</f>
        <v>Col. José Arturo Duarte ( sector 1</v>
      </c>
      <c r="D28" s="11">
        <v>426</v>
      </c>
      <c r="E28" s="12">
        <v>0.9442119944211993</v>
      </c>
      <c r="F28" s="12">
        <v>0.33612273361227341</v>
      </c>
      <c r="G28" s="12">
        <v>0.98465829846582964</v>
      </c>
      <c r="H28" s="12">
        <v>0.75399361022364264</v>
      </c>
      <c r="I28" s="12">
        <v>0.1261980830670926</v>
      </c>
      <c r="J28" s="12">
        <v>0.196485623003195</v>
      </c>
      <c r="K28" s="12">
        <v>0.96805111821086165</v>
      </c>
      <c r="L28" s="12">
        <v>0.91853035143769934</v>
      </c>
      <c r="M28" s="12">
        <v>9.5846645367412119E-3</v>
      </c>
      <c r="N28" s="12">
        <v>0</v>
      </c>
      <c r="O28" s="12">
        <v>3.1948881789137379E-3</v>
      </c>
      <c r="P28" s="12">
        <v>0.84984025559105369</v>
      </c>
      <c r="Q28" s="12">
        <v>0.29073482428115033</v>
      </c>
      <c r="R28" s="12">
        <v>0.35782747603833853</v>
      </c>
      <c r="S28" s="13">
        <v>3109.0000000000018</v>
      </c>
      <c r="T28" s="12">
        <v>-1.9626300000000001</v>
      </c>
      <c r="U28" s="39" t="str">
        <f t="shared" si="0"/>
        <v>Muy Alta</v>
      </c>
      <c r="V28" s="4">
        <f t="shared" si="2"/>
        <v>3066</v>
      </c>
      <c r="W28" s="5">
        <f t="shared" si="3"/>
        <v>4066.2410375010463</v>
      </c>
      <c r="X28" s="4">
        <f t="shared" si="4"/>
        <v>89</v>
      </c>
      <c r="Y28" s="4">
        <f t="shared" si="5"/>
        <v>619</v>
      </c>
      <c r="Z28" s="4">
        <f t="shared" si="6"/>
        <v>0</v>
      </c>
      <c r="AA28" s="4">
        <f t="shared" si="7"/>
        <v>708</v>
      </c>
      <c r="AB28" s="7">
        <f t="shared" si="8"/>
        <v>5411.0834732148296</v>
      </c>
      <c r="AC28" s="14">
        <v>-1.9626300000000001</v>
      </c>
      <c r="AD28" s="40" t="s">
        <v>27</v>
      </c>
      <c r="AN28" s="41">
        <v>26</v>
      </c>
      <c r="AO28" s="42" t="s">
        <v>73</v>
      </c>
      <c r="AP28" s="16">
        <v>758</v>
      </c>
      <c r="AQ28" s="16">
        <v>757</v>
      </c>
      <c r="AR28" s="43">
        <v>685</v>
      </c>
      <c r="AS28" s="43">
        <v>72</v>
      </c>
      <c r="AT28" s="44">
        <v>1</v>
      </c>
      <c r="AU28" s="45">
        <v>3034</v>
      </c>
      <c r="AV28" s="43">
        <v>1417</v>
      </c>
      <c r="AW28" s="44">
        <v>1617</v>
      </c>
    </row>
    <row r="29" spans="2:49" ht="17.100000000000001" customHeight="1" x14ac:dyDescent="0.2">
      <c r="B29" s="34">
        <f t="shared" si="1"/>
        <v>27</v>
      </c>
      <c r="C29" s="113" t="str">
        <f>+VLOOKUP($D$3:$D$547,[1]Hoja4!$E$1:$F$588,2,FALSE)</f>
        <v>Col. Fuerzas Unidas</v>
      </c>
      <c r="D29" s="11">
        <v>420</v>
      </c>
      <c r="E29" s="12">
        <v>0.92927094668117483</v>
      </c>
      <c r="F29" s="12">
        <v>0.39340659340659373</v>
      </c>
      <c r="G29" s="12">
        <v>0.97582417582417558</v>
      </c>
      <c r="H29" s="12">
        <v>0.76158940397350927</v>
      </c>
      <c r="I29" s="12">
        <v>2.6490066225165528E-2</v>
      </c>
      <c r="J29" s="12">
        <v>7.1523178807946952E-2</v>
      </c>
      <c r="K29" s="12">
        <v>0.94569536423841094</v>
      </c>
      <c r="L29" s="12">
        <v>0.97483443708609252</v>
      </c>
      <c r="M29" s="12">
        <v>1.5894039735099348E-2</v>
      </c>
      <c r="N29" s="12">
        <v>3.9735099337748353E-3</v>
      </c>
      <c r="O29" s="12">
        <v>2.6490066225165572E-3</v>
      </c>
      <c r="P29" s="12">
        <v>0.84768211920529735</v>
      </c>
      <c r="Q29" s="12">
        <v>0.30331125827814581</v>
      </c>
      <c r="R29" s="12">
        <v>0.38807947019867561</v>
      </c>
      <c r="S29" s="13">
        <v>3461.0000000000045</v>
      </c>
      <c r="T29" s="12">
        <v>-1.9588699999999999</v>
      </c>
      <c r="U29" s="39" t="str">
        <f t="shared" si="0"/>
        <v>Muy Alta</v>
      </c>
      <c r="V29" s="4">
        <f t="shared" si="2"/>
        <v>3514</v>
      </c>
      <c r="W29" s="5">
        <f t="shared" si="3"/>
        <v>4660.3949790537108</v>
      </c>
      <c r="X29" s="4">
        <f t="shared" si="4"/>
        <v>156</v>
      </c>
      <c r="Y29" s="4">
        <f t="shared" si="5"/>
        <v>760</v>
      </c>
      <c r="Z29" s="4">
        <f t="shared" si="6"/>
        <v>3</v>
      </c>
      <c r="AA29" s="4">
        <f t="shared" si="7"/>
        <v>916</v>
      </c>
      <c r="AB29" s="7">
        <f t="shared" si="8"/>
        <v>6201.7440720407412</v>
      </c>
      <c r="AC29" s="14">
        <v>-1.9588699999999999</v>
      </c>
      <c r="AD29" s="40" t="s">
        <v>27</v>
      </c>
      <c r="AN29" s="41">
        <v>27</v>
      </c>
      <c r="AO29" s="42" t="s">
        <v>74</v>
      </c>
      <c r="AP29" s="16">
        <v>267</v>
      </c>
      <c r="AQ29" s="16">
        <v>266</v>
      </c>
      <c r="AR29" s="43">
        <v>257</v>
      </c>
      <c r="AS29" s="43">
        <v>9</v>
      </c>
      <c r="AT29" s="44">
        <v>1</v>
      </c>
      <c r="AU29" s="45">
        <v>1095</v>
      </c>
      <c r="AV29" s="43">
        <v>539</v>
      </c>
      <c r="AW29" s="44">
        <v>556</v>
      </c>
    </row>
    <row r="30" spans="2:49" ht="17.100000000000001" customHeight="1" x14ac:dyDescent="0.2">
      <c r="B30" s="34">
        <f t="shared" si="1"/>
        <v>28</v>
      </c>
      <c r="C30" s="113" t="str">
        <f>+VLOOKUP($D$3:$D$547,[1]Hoja4!$E$1:$F$588,2,FALSE)</f>
        <v>Bo. Saucique</v>
      </c>
      <c r="D30" s="11">
        <v>88</v>
      </c>
      <c r="E30" s="12">
        <v>0.84466019417475724</v>
      </c>
      <c r="F30" s="12">
        <v>0.43689320388349501</v>
      </c>
      <c r="G30" s="12">
        <v>0.970873786407767</v>
      </c>
      <c r="H30" s="12">
        <v>0.75925925925925941</v>
      </c>
      <c r="I30" s="12">
        <v>9.2592592592592605E-3</v>
      </c>
      <c r="J30" s="12">
        <v>9.259259259259256E-2</v>
      </c>
      <c r="K30" s="12">
        <v>0.97222222222222221</v>
      </c>
      <c r="L30" s="12">
        <v>0.95370370370370328</v>
      </c>
      <c r="M30" s="12">
        <v>3.7037037037037035E-2</v>
      </c>
      <c r="N30" s="12">
        <v>9.2592592592592605E-3</v>
      </c>
      <c r="O30" s="12">
        <v>9.2592592592592605E-3</v>
      </c>
      <c r="P30" s="12">
        <v>0.80555555555555558</v>
      </c>
      <c r="Q30" s="12">
        <v>0.26851851851851843</v>
      </c>
      <c r="R30" s="12">
        <v>0.45370370370370372</v>
      </c>
      <c r="S30" s="13">
        <v>509</v>
      </c>
      <c r="T30" s="12">
        <v>-1.8562000000000001</v>
      </c>
      <c r="U30" s="39" t="str">
        <f t="shared" si="0"/>
        <v>Muy Alta</v>
      </c>
      <c r="V30" s="4">
        <f t="shared" si="2"/>
        <v>507</v>
      </c>
      <c r="W30" s="5">
        <f t="shared" si="3"/>
        <v>672.40189367678749</v>
      </c>
      <c r="X30" s="4">
        <f t="shared" si="4"/>
        <v>0</v>
      </c>
      <c r="Y30" s="4">
        <f t="shared" si="5"/>
        <v>103</v>
      </c>
      <c r="Z30" s="4">
        <f t="shared" si="6"/>
        <v>0</v>
      </c>
      <c r="AA30" s="4">
        <f t="shared" si="7"/>
        <v>103</v>
      </c>
      <c r="AB30" s="7">
        <f t="shared" si="8"/>
        <v>894.78777590343077</v>
      </c>
      <c r="AC30" s="14">
        <v>-1.8562000000000001</v>
      </c>
      <c r="AD30" s="40" t="s">
        <v>27</v>
      </c>
      <c r="AN30" s="41">
        <v>28</v>
      </c>
      <c r="AO30" s="42" t="s">
        <v>75</v>
      </c>
      <c r="AP30" s="16">
        <v>1854</v>
      </c>
      <c r="AQ30" s="16">
        <v>1851</v>
      </c>
      <c r="AR30" s="43">
        <v>1682</v>
      </c>
      <c r="AS30" s="43">
        <v>169</v>
      </c>
      <c r="AT30" s="44">
        <v>3</v>
      </c>
      <c r="AU30" s="45">
        <v>7295</v>
      </c>
      <c r="AV30" s="43">
        <v>3488</v>
      </c>
      <c r="AW30" s="44">
        <v>3807</v>
      </c>
    </row>
    <row r="31" spans="2:49" ht="17.100000000000001" customHeight="1" x14ac:dyDescent="0.2">
      <c r="B31" s="34">
        <f t="shared" si="1"/>
        <v>29</v>
      </c>
      <c r="C31" s="113" t="str">
        <f>+VLOOKUP($D$3:$D$547,[1]Hoja4!$E$1:$F$588,2,FALSE)</f>
        <v>Col. Nueva Danlí</v>
      </c>
      <c r="D31" s="11">
        <v>442</v>
      </c>
      <c r="E31" s="12">
        <v>0.98487394957983243</v>
      </c>
      <c r="F31" s="12">
        <v>0.39159663865546229</v>
      </c>
      <c r="G31" s="12">
        <v>0.98991596638655444</v>
      </c>
      <c r="H31" s="12">
        <v>0.85315985130111538</v>
      </c>
      <c r="I31" s="12">
        <v>6.6914498141263934E-2</v>
      </c>
      <c r="J31" s="12">
        <v>0.12267657992565055</v>
      </c>
      <c r="K31" s="12">
        <v>0.96654275092936826</v>
      </c>
      <c r="L31" s="12">
        <v>0.96282527881040891</v>
      </c>
      <c r="M31" s="12">
        <v>9.2936802973977699E-3</v>
      </c>
      <c r="N31" s="12">
        <v>2.7881040892193273E-2</v>
      </c>
      <c r="O31" s="12">
        <v>5.5762081784386649E-3</v>
      </c>
      <c r="P31" s="12">
        <v>0.83271375464684083</v>
      </c>
      <c r="Q31" s="12">
        <v>0.24163568773234187</v>
      </c>
      <c r="R31" s="12">
        <v>0.38475836431226751</v>
      </c>
      <c r="S31" s="13">
        <v>2518.9999999999982</v>
      </c>
      <c r="T31" s="12">
        <v>-1.8447100000000001</v>
      </c>
      <c r="U31" s="39" t="str">
        <f t="shared" si="0"/>
        <v>Muy Alta</v>
      </c>
      <c r="V31" s="4">
        <f t="shared" si="2"/>
        <v>2519</v>
      </c>
      <c r="W31" s="5">
        <f t="shared" si="3"/>
        <v>3340.7896847570569</v>
      </c>
      <c r="X31" s="4">
        <f t="shared" si="4"/>
        <v>73</v>
      </c>
      <c r="Y31" s="4">
        <f t="shared" si="5"/>
        <v>522</v>
      </c>
      <c r="Z31" s="4">
        <f t="shared" si="6"/>
        <v>0</v>
      </c>
      <c r="AA31" s="4">
        <f t="shared" si="7"/>
        <v>595</v>
      </c>
      <c r="AB31" s="7">
        <f t="shared" si="8"/>
        <v>4445.7010009876567</v>
      </c>
      <c r="AC31" s="14">
        <v>-1.8447100000000001</v>
      </c>
      <c r="AD31" s="40" t="s">
        <v>27</v>
      </c>
      <c r="AN31" s="41">
        <v>29</v>
      </c>
      <c r="AO31" s="42" t="s">
        <v>76</v>
      </c>
      <c r="AP31" s="16">
        <v>271</v>
      </c>
      <c r="AQ31" s="16">
        <v>270</v>
      </c>
      <c r="AR31" s="43">
        <v>251</v>
      </c>
      <c r="AS31" s="43">
        <v>19</v>
      </c>
      <c r="AT31" s="44">
        <v>1</v>
      </c>
      <c r="AU31" s="45">
        <v>1371</v>
      </c>
      <c r="AV31" s="43">
        <v>697</v>
      </c>
      <c r="AW31" s="44">
        <v>674</v>
      </c>
    </row>
    <row r="32" spans="2:49" ht="17.100000000000001" customHeight="1" x14ac:dyDescent="0.2">
      <c r="B32" s="34">
        <f t="shared" si="1"/>
        <v>30</v>
      </c>
      <c r="C32" s="113" t="str">
        <f>+VLOOKUP($D$3:$D$547,[1]Hoja4!$E$1:$F$588,2,FALSE)</f>
        <v>Col. Flores de Oriente</v>
      </c>
      <c r="D32" s="11">
        <v>169</v>
      </c>
      <c r="E32" s="12">
        <v>0.92243186582809222</v>
      </c>
      <c r="F32" s="12">
        <v>0.29411764705882354</v>
      </c>
      <c r="G32" s="12">
        <v>0.97478991596638609</v>
      </c>
      <c r="H32" s="12">
        <v>0.71111111111111158</v>
      </c>
      <c r="I32" s="12">
        <v>0.49555555555555558</v>
      </c>
      <c r="J32" s="12">
        <v>0.62666666666666693</v>
      </c>
      <c r="K32" s="12">
        <v>0.83333333333333315</v>
      </c>
      <c r="L32" s="12">
        <v>0.87555555555555575</v>
      </c>
      <c r="M32" s="12">
        <v>1.7777777777777778E-2</v>
      </c>
      <c r="N32" s="12">
        <v>1.7777777777777778E-2</v>
      </c>
      <c r="O32" s="12">
        <v>0</v>
      </c>
      <c r="P32" s="12">
        <v>0.86000000000000032</v>
      </c>
      <c r="Q32" s="12">
        <v>0.26888888888888868</v>
      </c>
      <c r="R32" s="12">
        <v>0.24888888888888891</v>
      </c>
      <c r="S32" s="13">
        <v>2306</v>
      </c>
      <c r="T32" s="12">
        <v>-1.8437600000000001</v>
      </c>
      <c r="U32" s="39" t="str">
        <f t="shared" si="0"/>
        <v>Muy Alta</v>
      </c>
      <c r="V32" s="4">
        <f t="shared" si="2"/>
        <v>2316</v>
      </c>
      <c r="W32" s="5">
        <f t="shared" si="3"/>
        <v>3071.5636799910058</v>
      </c>
      <c r="X32" s="4">
        <f t="shared" si="4"/>
        <v>18</v>
      </c>
      <c r="Y32" s="4">
        <f t="shared" si="5"/>
        <v>460</v>
      </c>
      <c r="Z32" s="4">
        <f t="shared" si="6"/>
        <v>1</v>
      </c>
      <c r="AA32" s="4">
        <f t="shared" si="7"/>
        <v>478</v>
      </c>
      <c r="AB32" s="7">
        <f t="shared" si="8"/>
        <v>4087.4329171446661</v>
      </c>
      <c r="AC32" s="14">
        <v>-1.8437600000000001</v>
      </c>
      <c r="AD32" s="40" t="s">
        <v>27</v>
      </c>
      <c r="AN32" s="41">
        <v>30</v>
      </c>
      <c r="AO32" s="42" t="s">
        <v>77</v>
      </c>
      <c r="AP32" s="16">
        <v>34</v>
      </c>
      <c r="AQ32" s="16">
        <v>34</v>
      </c>
      <c r="AR32" s="43">
        <v>30</v>
      </c>
      <c r="AS32" s="43">
        <v>4</v>
      </c>
      <c r="AT32" s="44">
        <v>0</v>
      </c>
      <c r="AU32" s="45">
        <v>133</v>
      </c>
      <c r="AV32" s="43">
        <v>61</v>
      </c>
      <c r="AW32" s="44">
        <v>72</v>
      </c>
    </row>
    <row r="33" spans="2:49" ht="17.100000000000001" customHeight="1" x14ac:dyDescent="0.2">
      <c r="B33" s="34">
        <f t="shared" si="1"/>
        <v>31</v>
      </c>
      <c r="C33" s="113" t="str">
        <f>+VLOOKUP($D$3:$D$547,[1]Hoja4!$E$1:$F$588,2,FALSE)</f>
        <v>Col. F. Calderón</v>
      </c>
      <c r="D33" s="11">
        <v>418</v>
      </c>
      <c r="E33" s="12">
        <v>1</v>
      </c>
      <c r="F33" s="12">
        <v>0.20689655172413793</v>
      </c>
      <c r="G33" s="12">
        <v>1</v>
      </c>
      <c r="H33" s="12">
        <v>0.85185185185185186</v>
      </c>
      <c r="I33" s="12">
        <v>0.70370370370370372</v>
      </c>
      <c r="J33" s="12">
        <v>0.74074074074074081</v>
      </c>
      <c r="K33" s="12">
        <v>0.81481481481481488</v>
      </c>
      <c r="L33" s="12">
        <v>0.74074074074074059</v>
      </c>
      <c r="M33" s="12">
        <v>0.11111111111111112</v>
      </c>
      <c r="N33" s="12">
        <v>0</v>
      </c>
      <c r="O33" s="12">
        <v>0</v>
      </c>
      <c r="P33" s="12">
        <v>0.81481481481481488</v>
      </c>
      <c r="Q33" s="12">
        <v>0.2592592592592593</v>
      </c>
      <c r="R33" s="12">
        <v>0.11111111111111112</v>
      </c>
      <c r="S33" s="13">
        <v>113.99999999999999</v>
      </c>
      <c r="T33" s="12">
        <v>-1.81708</v>
      </c>
      <c r="U33" s="39" t="str">
        <f t="shared" si="0"/>
        <v>Muy Alta</v>
      </c>
      <c r="V33" s="4">
        <f t="shared" si="2"/>
        <v>114</v>
      </c>
      <c r="W33" s="5">
        <f t="shared" si="3"/>
        <v>151.1909583415262</v>
      </c>
      <c r="X33" s="4">
        <f t="shared" si="4"/>
        <v>0</v>
      </c>
      <c r="Y33" s="4">
        <f t="shared" si="5"/>
        <v>29</v>
      </c>
      <c r="Z33" s="4">
        <f t="shared" si="6"/>
        <v>0</v>
      </c>
      <c r="AA33" s="4">
        <f t="shared" si="7"/>
        <v>29</v>
      </c>
      <c r="AB33" s="7">
        <f t="shared" si="8"/>
        <v>201.19488452266489</v>
      </c>
      <c r="AC33" s="14">
        <v>-1.81708</v>
      </c>
      <c r="AD33" s="40" t="s">
        <v>27</v>
      </c>
      <c r="AN33" s="41">
        <v>31</v>
      </c>
      <c r="AO33" s="42" t="s">
        <v>78</v>
      </c>
      <c r="AP33" s="16">
        <v>292</v>
      </c>
      <c r="AQ33" s="16">
        <v>292</v>
      </c>
      <c r="AR33" s="43">
        <v>242</v>
      </c>
      <c r="AS33" s="43">
        <v>50</v>
      </c>
      <c r="AT33" s="44">
        <v>0</v>
      </c>
      <c r="AU33" s="45">
        <v>1138</v>
      </c>
      <c r="AV33" s="43">
        <v>555</v>
      </c>
      <c r="AW33" s="44">
        <v>583</v>
      </c>
    </row>
    <row r="34" spans="2:49" ht="17.100000000000001" customHeight="1" x14ac:dyDescent="0.2">
      <c r="B34" s="34">
        <f t="shared" si="1"/>
        <v>32</v>
      </c>
      <c r="C34" s="113" t="str">
        <f>+VLOOKUP($D$3:$D$547,[1]Hoja4!$E$1:$F$588,2,FALSE)</f>
        <v>Col. Villa Franca</v>
      </c>
      <c r="D34" s="11">
        <v>360</v>
      </c>
      <c r="E34" s="12">
        <v>0.90207373271889368</v>
      </c>
      <c r="F34" s="12">
        <v>0.54800936768149844</v>
      </c>
      <c r="G34" s="12">
        <v>0.97892271662763453</v>
      </c>
      <c r="H34" s="12">
        <v>0.77407407407407403</v>
      </c>
      <c r="I34" s="12">
        <v>0.10000000000000005</v>
      </c>
      <c r="J34" s="12">
        <v>0.16419753086419753</v>
      </c>
      <c r="K34" s="12">
        <v>0.96049382716049336</v>
      </c>
      <c r="L34" s="12">
        <v>0.9469135802469133</v>
      </c>
      <c r="M34" s="12">
        <v>7.4074074074074172E-3</v>
      </c>
      <c r="N34" s="12">
        <v>7.4074074074074103E-3</v>
      </c>
      <c r="O34" s="12">
        <v>7.4074074074074103E-3</v>
      </c>
      <c r="P34" s="12">
        <v>0.84197530864197601</v>
      </c>
      <c r="Q34" s="12">
        <v>0.29629629629629617</v>
      </c>
      <c r="R34" s="12">
        <v>0.33333333333333337</v>
      </c>
      <c r="S34" s="13">
        <v>4402.0000000000045</v>
      </c>
      <c r="T34" s="12">
        <v>-1.81399</v>
      </c>
      <c r="U34" s="39" t="str">
        <f t="shared" si="0"/>
        <v>Muy Alta</v>
      </c>
      <c r="V34" s="4">
        <f t="shared" si="2"/>
        <v>4479</v>
      </c>
      <c r="W34" s="5">
        <f t="shared" si="3"/>
        <v>5940.2131790499634</v>
      </c>
      <c r="X34" s="4">
        <f t="shared" si="4"/>
        <v>80</v>
      </c>
      <c r="Y34" s="4">
        <f t="shared" si="5"/>
        <v>790</v>
      </c>
      <c r="Z34" s="4">
        <f t="shared" si="6"/>
        <v>3</v>
      </c>
      <c r="AA34" s="4">
        <f t="shared" si="7"/>
        <v>870</v>
      </c>
      <c r="AB34" s="7">
        <f t="shared" si="8"/>
        <v>7904.8411208510188</v>
      </c>
      <c r="AC34" s="14">
        <v>-1.81399</v>
      </c>
      <c r="AD34" s="40" t="s">
        <v>27</v>
      </c>
      <c r="AN34" s="41">
        <v>32</v>
      </c>
      <c r="AO34" s="42" t="s">
        <v>79</v>
      </c>
      <c r="AP34" s="16">
        <v>95</v>
      </c>
      <c r="AQ34" s="16">
        <v>94</v>
      </c>
      <c r="AR34" s="43">
        <v>81</v>
      </c>
      <c r="AS34" s="43">
        <v>13</v>
      </c>
      <c r="AT34" s="44">
        <v>1</v>
      </c>
      <c r="AU34" s="45">
        <v>350</v>
      </c>
      <c r="AV34" s="43">
        <v>161</v>
      </c>
      <c r="AW34" s="44">
        <v>189</v>
      </c>
    </row>
    <row r="35" spans="2:49" ht="17.100000000000001" customHeight="1" x14ac:dyDescent="0.2">
      <c r="B35" s="34">
        <f t="shared" si="1"/>
        <v>33</v>
      </c>
      <c r="C35" s="113" t="str">
        <f>+VLOOKUP($D$3:$D$547,[1]Hoja4!$E$1:$F$588,2,FALSE)</f>
        <v>Col. San Juan Del Norte No.1</v>
      </c>
      <c r="D35" s="11">
        <v>324</v>
      </c>
      <c r="E35" s="12">
        <v>0.89583333333333304</v>
      </c>
      <c r="F35" s="12">
        <v>0.33333333333333331</v>
      </c>
      <c r="G35" s="12">
        <v>0.95833333333333315</v>
      </c>
      <c r="H35" s="12">
        <v>0.80851063829787229</v>
      </c>
      <c r="I35" s="12">
        <v>0.10638297872340428</v>
      </c>
      <c r="J35" s="12">
        <v>0.80851063829787218</v>
      </c>
      <c r="K35" s="12">
        <v>0.89361702127659581</v>
      </c>
      <c r="L35" s="12">
        <v>0.8936170212765957</v>
      </c>
      <c r="M35" s="12">
        <v>0</v>
      </c>
      <c r="N35" s="12">
        <v>0</v>
      </c>
      <c r="O35" s="12">
        <v>0</v>
      </c>
      <c r="P35" s="12">
        <v>0.95744680851063801</v>
      </c>
      <c r="Q35" s="12">
        <v>0.27659574468085107</v>
      </c>
      <c r="R35" s="12">
        <v>0.25531914893617019</v>
      </c>
      <c r="S35" s="13">
        <v>239.99999999999997</v>
      </c>
      <c r="T35" s="12">
        <v>-1.73807</v>
      </c>
      <c r="U35" s="39" t="str">
        <f t="shared" si="0"/>
        <v>Muy Alta</v>
      </c>
      <c r="V35" s="4">
        <f t="shared" si="2"/>
        <v>267</v>
      </c>
      <c r="W35" s="5">
        <f t="shared" si="3"/>
        <v>354.10513927357448</v>
      </c>
      <c r="X35" s="4">
        <f t="shared" si="4"/>
        <v>6</v>
      </c>
      <c r="Y35" s="4">
        <f t="shared" si="5"/>
        <v>47</v>
      </c>
      <c r="Z35" s="4">
        <f t="shared" si="6"/>
        <v>0</v>
      </c>
      <c r="AA35" s="4">
        <f t="shared" si="7"/>
        <v>53</v>
      </c>
      <c r="AB35" s="7">
        <f t="shared" si="8"/>
        <v>471.21959796097832</v>
      </c>
      <c r="AC35" s="14">
        <v>-1.73807</v>
      </c>
      <c r="AD35" s="40" t="s">
        <v>27</v>
      </c>
      <c r="AN35" s="41">
        <v>33</v>
      </c>
      <c r="AO35" s="42" t="s">
        <v>80</v>
      </c>
      <c r="AP35" s="16">
        <v>898</v>
      </c>
      <c r="AQ35" s="16">
        <v>896</v>
      </c>
      <c r="AR35" s="43">
        <v>819</v>
      </c>
      <c r="AS35" s="43">
        <v>77</v>
      </c>
      <c r="AT35" s="44">
        <v>2</v>
      </c>
      <c r="AU35" s="45">
        <v>3042</v>
      </c>
      <c r="AV35" s="43">
        <v>1356</v>
      </c>
      <c r="AW35" s="44">
        <v>1686</v>
      </c>
    </row>
    <row r="36" spans="2:49" ht="17.100000000000001" customHeight="1" x14ac:dyDescent="0.2">
      <c r="B36" s="34">
        <f t="shared" si="1"/>
        <v>34</v>
      </c>
      <c r="C36" s="113" t="str">
        <f>+VLOOKUP($D$3:$D$547,[1]Hoja4!$E$1:$F$588,2,FALSE)</f>
        <v>Col. Altos del Paraíso</v>
      </c>
      <c r="D36" s="11">
        <v>401</v>
      </c>
      <c r="E36" s="12">
        <v>0.96526508226691077</v>
      </c>
      <c r="F36" s="12">
        <v>0.57038391224862783</v>
      </c>
      <c r="G36" s="12">
        <v>0.97623400365630797</v>
      </c>
      <c r="H36" s="12">
        <v>0.83586626139817632</v>
      </c>
      <c r="I36" s="12">
        <v>1.5197568389057768E-2</v>
      </c>
      <c r="J36" s="12">
        <v>6.4842958459979699E-2</v>
      </c>
      <c r="K36" s="12">
        <v>0.98277608915906833</v>
      </c>
      <c r="L36" s="12">
        <v>0.95947315096251218</v>
      </c>
      <c r="M36" s="12">
        <v>1.1144883485309022E-2</v>
      </c>
      <c r="N36" s="12">
        <v>1.1144883485309016E-2</v>
      </c>
      <c r="O36" s="12">
        <v>7.0921985815602861E-3</v>
      </c>
      <c r="P36" s="12">
        <v>0.78419452887537955</v>
      </c>
      <c r="Q36" s="12">
        <v>0.28774062816616008</v>
      </c>
      <c r="R36" s="12">
        <v>0.47619047619047672</v>
      </c>
      <c r="S36" s="13">
        <v>4748.0000000000036</v>
      </c>
      <c r="T36" s="12">
        <v>-1.7024699999999999</v>
      </c>
      <c r="U36" s="39" t="str">
        <f t="shared" si="0"/>
        <v>Muy Alta</v>
      </c>
      <c r="V36" s="4">
        <f t="shared" si="2"/>
        <v>4746</v>
      </c>
      <c r="W36" s="5">
        <f t="shared" si="3"/>
        <v>6294.3183183235378</v>
      </c>
      <c r="X36" s="4">
        <f t="shared" si="4"/>
        <v>110</v>
      </c>
      <c r="Y36" s="4">
        <f t="shared" si="5"/>
        <v>985</v>
      </c>
      <c r="Z36" s="4">
        <f t="shared" si="6"/>
        <v>0</v>
      </c>
      <c r="AA36" s="4">
        <f t="shared" si="7"/>
        <v>1095</v>
      </c>
      <c r="AB36" s="7">
        <f t="shared" si="8"/>
        <v>8376.0607188119975</v>
      </c>
      <c r="AC36" s="14">
        <v>-1.7024699999999999</v>
      </c>
      <c r="AD36" s="40" t="s">
        <v>27</v>
      </c>
      <c r="AN36" s="41">
        <v>34</v>
      </c>
      <c r="AO36" s="42" t="s">
        <v>81</v>
      </c>
      <c r="AP36" s="16">
        <v>23</v>
      </c>
      <c r="AQ36" s="16">
        <v>23</v>
      </c>
      <c r="AR36" s="43">
        <v>19</v>
      </c>
      <c r="AS36" s="43">
        <v>4</v>
      </c>
      <c r="AT36" s="44">
        <v>0</v>
      </c>
      <c r="AU36" s="45">
        <v>98</v>
      </c>
      <c r="AV36" s="43">
        <v>44</v>
      </c>
      <c r="AW36" s="44">
        <v>54</v>
      </c>
    </row>
    <row r="37" spans="2:49" ht="17.100000000000001" customHeight="1" x14ac:dyDescent="0.2">
      <c r="B37" s="34">
        <f t="shared" si="1"/>
        <v>35</v>
      </c>
      <c r="C37" s="113" t="str">
        <f>+VLOOKUP($D$3:$D$547,[1]Hoja4!$E$1:$F$588,2,FALSE)</f>
        <v>Col. 17 De Septiembre</v>
      </c>
      <c r="D37" s="11">
        <v>389</v>
      </c>
      <c r="E37" s="12">
        <v>0.96096096096096095</v>
      </c>
      <c r="F37" s="12">
        <v>0.32826747720364713</v>
      </c>
      <c r="G37" s="12">
        <v>0.98176291793313097</v>
      </c>
      <c r="H37" s="12">
        <v>0.84931506849315075</v>
      </c>
      <c r="I37" s="12">
        <v>0.57534246575342463</v>
      </c>
      <c r="J37" s="12">
        <v>0.68835616438356195</v>
      </c>
      <c r="K37" s="12">
        <v>0.87328767123287665</v>
      </c>
      <c r="L37" s="12">
        <v>0.78424657534246545</v>
      </c>
      <c r="M37" s="12">
        <v>3.4246575342465752E-3</v>
      </c>
      <c r="N37" s="12">
        <v>3.4246575342465747E-3</v>
      </c>
      <c r="O37" s="12">
        <v>0</v>
      </c>
      <c r="P37" s="12">
        <v>0.87328767123287676</v>
      </c>
      <c r="Q37" s="12">
        <v>0.26712328767123272</v>
      </c>
      <c r="R37" s="12">
        <v>0.2294520547945206</v>
      </c>
      <c r="S37" s="13">
        <v>1444</v>
      </c>
      <c r="T37" s="12">
        <v>-1.7006699999999999</v>
      </c>
      <c r="U37" s="39" t="str">
        <f t="shared" si="0"/>
        <v>Muy Alta</v>
      </c>
      <c r="V37" s="4">
        <f t="shared" si="2"/>
        <v>1444</v>
      </c>
      <c r="W37" s="5">
        <f t="shared" si="3"/>
        <v>1915.0854723259984</v>
      </c>
      <c r="X37" s="4">
        <f t="shared" si="4"/>
        <v>38</v>
      </c>
      <c r="Y37" s="4">
        <f t="shared" si="5"/>
        <v>286</v>
      </c>
      <c r="Z37" s="4">
        <f t="shared" si="6"/>
        <v>1</v>
      </c>
      <c r="AA37" s="4">
        <f t="shared" si="7"/>
        <v>324</v>
      </c>
      <c r="AB37" s="7">
        <f t="shared" si="8"/>
        <v>2548.468537287089</v>
      </c>
      <c r="AC37" s="14">
        <v>-1.7006699999999999</v>
      </c>
      <c r="AD37" s="40" t="s">
        <v>27</v>
      </c>
      <c r="AN37" s="41">
        <v>35</v>
      </c>
      <c r="AO37" s="42" t="s">
        <v>82</v>
      </c>
      <c r="AP37" s="16">
        <v>242</v>
      </c>
      <c r="AQ37" s="16">
        <v>240</v>
      </c>
      <c r="AR37" s="43">
        <v>228</v>
      </c>
      <c r="AS37" s="43">
        <v>12</v>
      </c>
      <c r="AT37" s="44">
        <v>2</v>
      </c>
      <c r="AU37" s="45">
        <v>1207</v>
      </c>
      <c r="AV37" s="43">
        <v>559</v>
      </c>
      <c r="AW37" s="44">
        <v>648</v>
      </c>
    </row>
    <row r="38" spans="2:49" ht="17.100000000000001" customHeight="1" x14ac:dyDescent="0.2">
      <c r="B38" s="34">
        <f t="shared" si="1"/>
        <v>36</v>
      </c>
      <c r="C38" s="113" t="str">
        <f>+VLOOKUP($D$3:$D$547,[1]Hoja4!$E$1:$F$588,2,FALSE)</f>
        <v>Aldea La Soledad</v>
      </c>
      <c r="D38" s="11">
        <v>371</v>
      </c>
      <c r="E38" s="12">
        <v>1</v>
      </c>
      <c r="F38" s="12">
        <v>0.48275862068965519</v>
      </c>
      <c r="G38" s="12">
        <v>0.9655172413793105</v>
      </c>
      <c r="H38" s="12">
        <v>0.82945736434108541</v>
      </c>
      <c r="I38" s="12">
        <v>0.51937984496124034</v>
      </c>
      <c r="J38" s="12">
        <v>0.55813953488372092</v>
      </c>
      <c r="K38" s="12">
        <v>0.51937984496124023</v>
      </c>
      <c r="L38" s="12">
        <v>0.98449612403100761</v>
      </c>
      <c r="M38" s="12">
        <v>3.8759689922480627E-2</v>
      </c>
      <c r="N38" s="12">
        <v>1.5503875968992251E-2</v>
      </c>
      <c r="O38" s="12">
        <v>1.5503875968992251E-2</v>
      </c>
      <c r="P38" s="12">
        <v>0.8992248062015501</v>
      </c>
      <c r="Q38" s="12">
        <v>0.31782945736434104</v>
      </c>
      <c r="R38" s="12">
        <v>0.30232558139534876</v>
      </c>
      <c r="S38" s="13">
        <v>644.00000000000023</v>
      </c>
      <c r="T38" s="12">
        <v>-1.69655</v>
      </c>
      <c r="U38" s="39" t="str">
        <f t="shared" si="0"/>
        <v>Muy Alta</v>
      </c>
      <c r="V38" s="4">
        <f t="shared" si="2"/>
        <v>649</v>
      </c>
      <c r="W38" s="5">
        <f t="shared" si="3"/>
        <v>860.72747336535519</v>
      </c>
      <c r="X38" s="4">
        <f t="shared" si="4"/>
        <v>45</v>
      </c>
      <c r="Y38" s="4">
        <f t="shared" si="5"/>
        <v>130</v>
      </c>
      <c r="Z38" s="4">
        <f t="shared" si="6"/>
        <v>0</v>
      </c>
      <c r="AA38" s="4">
        <f t="shared" si="7"/>
        <v>175</v>
      </c>
      <c r="AB38" s="7">
        <f t="shared" si="8"/>
        <v>1145.3989478527151</v>
      </c>
      <c r="AC38" s="14">
        <v>-1.69655</v>
      </c>
      <c r="AD38" s="40" t="s">
        <v>27</v>
      </c>
      <c r="AN38" s="41">
        <v>36</v>
      </c>
      <c r="AO38" s="42" t="s">
        <v>83</v>
      </c>
      <c r="AP38" s="16">
        <v>17</v>
      </c>
      <c r="AQ38" s="16">
        <v>17</v>
      </c>
      <c r="AR38" s="43">
        <v>15</v>
      </c>
      <c r="AS38" s="43">
        <v>2</v>
      </c>
      <c r="AT38" s="44">
        <v>0</v>
      </c>
      <c r="AU38" s="45">
        <v>51</v>
      </c>
      <c r="AV38" s="43">
        <v>23</v>
      </c>
      <c r="AW38" s="44">
        <v>28</v>
      </c>
    </row>
    <row r="39" spans="2:49" ht="17.100000000000001" customHeight="1" x14ac:dyDescent="0.2">
      <c r="B39" s="34">
        <f t="shared" si="1"/>
        <v>37</v>
      </c>
      <c r="C39" s="113" t="str">
        <f>+VLOOKUP($D$3:$D$547,[1]Hoja4!$E$1:$F$588,2,FALSE)</f>
        <v>Col. Villa San Antonio O Boquerón</v>
      </c>
      <c r="D39" s="11">
        <v>364</v>
      </c>
      <c r="E39" s="12">
        <v>0.89999999999999991</v>
      </c>
      <c r="F39" s="12">
        <v>0.33620689655172398</v>
      </c>
      <c r="G39" s="12">
        <v>0.98275862068965514</v>
      </c>
      <c r="H39" s="12">
        <v>0.78333333333333355</v>
      </c>
      <c r="I39" s="12">
        <v>0.64166666666666672</v>
      </c>
      <c r="J39" s="12">
        <v>0.83333333333333326</v>
      </c>
      <c r="K39" s="12">
        <v>0.89166666666666639</v>
      </c>
      <c r="L39" s="12">
        <v>0.51666666666666661</v>
      </c>
      <c r="M39" s="12">
        <v>0.49166666666666664</v>
      </c>
      <c r="N39" s="12">
        <v>0</v>
      </c>
      <c r="O39" s="12">
        <v>8.333333333333335E-3</v>
      </c>
      <c r="P39" s="12">
        <v>0.70833333333333326</v>
      </c>
      <c r="Q39" s="12">
        <v>0.21666666666666673</v>
      </c>
      <c r="R39" s="12">
        <v>0.25</v>
      </c>
      <c r="S39" s="13">
        <v>624</v>
      </c>
      <c r="T39" s="12">
        <v>-1.6888000000000001</v>
      </c>
      <c r="U39" s="39" t="str">
        <f t="shared" si="0"/>
        <v>Muy Alta</v>
      </c>
      <c r="V39" s="4">
        <f t="shared" si="2"/>
        <v>637</v>
      </c>
      <c r="W39" s="5">
        <f t="shared" si="3"/>
        <v>844.81263564519463</v>
      </c>
      <c r="X39" s="4">
        <f t="shared" si="4"/>
        <v>12</v>
      </c>
      <c r="Y39" s="4">
        <f t="shared" si="5"/>
        <v>103</v>
      </c>
      <c r="Z39" s="4">
        <f t="shared" si="6"/>
        <v>1</v>
      </c>
      <c r="AA39" s="4">
        <f t="shared" si="7"/>
        <v>115</v>
      </c>
      <c r="AB39" s="7">
        <f t="shared" si="8"/>
        <v>1124.2205389555925</v>
      </c>
      <c r="AC39" s="14">
        <v>-1.6888000000000001</v>
      </c>
      <c r="AD39" s="40" t="s">
        <v>27</v>
      </c>
      <c r="AN39" s="41">
        <v>37</v>
      </c>
      <c r="AO39" s="42" t="s">
        <v>84</v>
      </c>
      <c r="AP39" s="16">
        <v>68</v>
      </c>
      <c r="AQ39" s="16">
        <v>67</v>
      </c>
      <c r="AR39" s="43">
        <v>54</v>
      </c>
      <c r="AS39" s="43">
        <v>13</v>
      </c>
      <c r="AT39" s="44">
        <v>1</v>
      </c>
      <c r="AU39" s="45">
        <v>316</v>
      </c>
      <c r="AV39" s="43">
        <v>103</v>
      </c>
      <c r="AW39" s="44">
        <v>213</v>
      </c>
    </row>
    <row r="40" spans="2:49" ht="17.100000000000001" customHeight="1" x14ac:dyDescent="0.2">
      <c r="B40" s="34">
        <f t="shared" si="1"/>
        <v>38</v>
      </c>
      <c r="C40" s="113" t="str">
        <f>+VLOOKUP($D$3:$D$547,[1]Hoja4!$E$1:$F$588,2,FALSE)</f>
        <v>Col. 14 de Febrero</v>
      </c>
      <c r="D40" s="11">
        <v>126</v>
      </c>
      <c r="E40" s="12">
        <v>0.94594594594594594</v>
      </c>
      <c r="F40" s="12">
        <v>0.19811320754716985</v>
      </c>
      <c r="G40" s="12">
        <v>1</v>
      </c>
      <c r="H40" s="12">
        <v>0.72173913043478266</v>
      </c>
      <c r="I40" s="12">
        <v>0.83478260869565224</v>
      </c>
      <c r="J40" s="12">
        <v>0.98260869565217412</v>
      </c>
      <c r="K40" s="12">
        <v>0.9913043478260869</v>
      </c>
      <c r="L40" s="12">
        <v>0.5391304347826088</v>
      </c>
      <c r="M40" s="12">
        <v>0</v>
      </c>
      <c r="N40" s="12">
        <v>0</v>
      </c>
      <c r="O40" s="12">
        <v>0</v>
      </c>
      <c r="P40" s="12">
        <v>0.73913043478260843</v>
      </c>
      <c r="Q40" s="12">
        <v>0.34782608695652167</v>
      </c>
      <c r="R40" s="12">
        <v>0.27826086956521728</v>
      </c>
      <c r="S40" s="13">
        <v>584.00000000000023</v>
      </c>
      <c r="T40" s="12">
        <v>-1.6773100000000001</v>
      </c>
      <c r="U40" s="39" t="str">
        <f t="shared" si="0"/>
        <v>Muy Alta</v>
      </c>
      <c r="V40" s="4">
        <f t="shared" si="2"/>
        <v>629</v>
      </c>
      <c r="W40" s="5">
        <f t="shared" si="3"/>
        <v>834.20274383175411</v>
      </c>
      <c r="X40" s="4">
        <f t="shared" si="4"/>
        <v>6</v>
      </c>
      <c r="Y40" s="4">
        <f t="shared" si="5"/>
        <v>106</v>
      </c>
      <c r="Z40" s="4">
        <f t="shared" si="6"/>
        <v>2</v>
      </c>
      <c r="AA40" s="4">
        <f t="shared" si="7"/>
        <v>112</v>
      </c>
      <c r="AB40" s="7">
        <f t="shared" si="8"/>
        <v>1110.1015996908441</v>
      </c>
      <c r="AC40" s="14">
        <v>-1.6773100000000001</v>
      </c>
      <c r="AD40" s="40" t="s">
        <v>27</v>
      </c>
      <c r="AN40" s="41">
        <v>38</v>
      </c>
      <c r="AO40" s="42" t="s">
        <v>85</v>
      </c>
      <c r="AP40" s="16">
        <v>300</v>
      </c>
      <c r="AQ40" s="16">
        <v>300</v>
      </c>
      <c r="AR40" s="43">
        <v>277</v>
      </c>
      <c r="AS40" s="43">
        <v>23</v>
      </c>
      <c r="AT40" s="44">
        <v>0</v>
      </c>
      <c r="AU40" s="45">
        <v>943</v>
      </c>
      <c r="AV40" s="43">
        <v>454</v>
      </c>
      <c r="AW40" s="44">
        <v>489</v>
      </c>
    </row>
    <row r="41" spans="2:49" ht="17.100000000000001" customHeight="1" x14ac:dyDescent="0.2">
      <c r="B41" s="34">
        <f t="shared" si="1"/>
        <v>39</v>
      </c>
      <c r="C41" s="113" t="str">
        <f>+VLOOKUP($D$3:$D$547,[1]Hoja4!$E$1:$F$588,2,FALSE)</f>
        <v>Col. Francisco Morazán</v>
      </c>
      <c r="D41" s="11">
        <v>419</v>
      </c>
      <c r="E41" s="12">
        <v>0.91705069124423966</v>
      </c>
      <c r="F41" s="12">
        <v>0.26267281105990786</v>
      </c>
      <c r="G41" s="12">
        <v>0.99539170506912411</v>
      </c>
      <c r="H41" s="12">
        <v>0.62500000000000044</v>
      </c>
      <c r="I41" s="12">
        <v>0.88942307692307654</v>
      </c>
      <c r="J41" s="12">
        <v>0.92307692307692291</v>
      </c>
      <c r="K41" s="12">
        <v>0.95673076923076905</v>
      </c>
      <c r="L41" s="12">
        <v>0.77884615384615363</v>
      </c>
      <c r="M41" s="12">
        <v>0.10576923076923074</v>
      </c>
      <c r="N41" s="12">
        <v>1.4423076923076924E-2</v>
      </c>
      <c r="O41" s="12">
        <v>4.8076923076923062E-3</v>
      </c>
      <c r="P41" s="12">
        <v>0.77884615384615385</v>
      </c>
      <c r="Q41" s="12">
        <v>0.28365384615384626</v>
      </c>
      <c r="R41" s="12">
        <v>0.24999999999999994</v>
      </c>
      <c r="S41" s="13">
        <v>1149.9999999999995</v>
      </c>
      <c r="T41" s="12">
        <v>-1.6284799999999999</v>
      </c>
      <c r="U41" s="39" t="str">
        <f t="shared" si="0"/>
        <v>Muy Alta</v>
      </c>
      <c r="V41" s="4">
        <f t="shared" si="2"/>
        <v>1150</v>
      </c>
      <c r="W41" s="5">
        <f t="shared" si="3"/>
        <v>1525.1719481820624</v>
      </c>
      <c r="X41" s="4">
        <f t="shared" si="4"/>
        <v>5</v>
      </c>
      <c r="Y41" s="4">
        <f t="shared" si="5"/>
        <v>212</v>
      </c>
      <c r="Z41" s="4">
        <f t="shared" si="6"/>
        <v>0</v>
      </c>
      <c r="AA41" s="4">
        <f t="shared" si="7"/>
        <v>217</v>
      </c>
      <c r="AB41" s="7">
        <f t="shared" si="8"/>
        <v>2029.5975193075847</v>
      </c>
      <c r="AC41" s="14">
        <v>-1.6284799999999999</v>
      </c>
      <c r="AD41" s="40" t="s">
        <v>27</v>
      </c>
      <c r="AN41" s="41">
        <v>39</v>
      </c>
      <c r="AO41" s="42" t="s">
        <v>86</v>
      </c>
      <c r="AP41" s="16">
        <v>662</v>
      </c>
      <c r="AQ41" s="16">
        <v>659</v>
      </c>
      <c r="AR41" s="43">
        <v>615</v>
      </c>
      <c r="AS41" s="43">
        <v>44</v>
      </c>
      <c r="AT41" s="44">
        <v>3</v>
      </c>
      <c r="AU41" s="45">
        <v>2640</v>
      </c>
      <c r="AV41" s="43">
        <v>1231</v>
      </c>
      <c r="AW41" s="44">
        <v>1409</v>
      </c>
    </row>
    <row r="42" spans="2:49" ht="17.100000000000001" customHeight="1" x14ac:dyDescent="0.2">
      <c r="B42" s="34">
        <f t="shared" si="1"/>
        <v>40</v>
      </c>
      <c r="C42" s="114" t="s">
        <v>87</v>
      </c>
      <c r="D42" s="77">
        <v>1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9"/>
      <c r="T42" s="78">
        <v>-1.6145400000000001</v>
      </c>
      <c r="U42" s="39" t="str">
        <f t="shared" si="0"/>
        <v>Muy Alta</v>
      </c>
      <c r="V42" s="4">
        <v>0</v>
      </c>
      <c r="W42" s="5">
        <f t="shared" si="3"/>
        <v>0</v>
      </c>
      <c r="X42" s="4" t="e">
        <f t="shared" si="4"/>
        <v>#N/A</v>
      </c>
      <c r="Y42" s="4" t="e">
        <f t="shared" si="5"/>
        <v>#N/A</v>
      </c>
      <c r="Z42" s="4">
        <v>0</v>
      </c>
      <c r="AA42" s="4">
        <v>0</v>
      </c>
      <c r="AB42" s="7">
        <f t="shared" si="8"/>
        <v>0</v>
      </c>
      <c r="AC42" s="80">
        <v>-1.6145400000000001</v>
      </c>
      <c r="AD42" s="40" t="s">
        <v>27</v>
      </c>
      <c r="AN42" s="41">
        <v>40</v>
      </c>
      <c r="AO42" s="42" t="s">
        <v>88</v>
      </c>
      <c r="AP42" s="16">
        <v>59</v>
      </c>
      <c r="AQ42" s="16">
        <v>59</v>
      </c>
      <c r="AR42" s="43">
        <v>39</v>
      </c>
      <c r="AS42" s="43">
        <v>20</v>
      </c>
      <c r="AT42" s="44">
        <v>0</v>
      </c>
      <c r="AU42" s="45">
        <v>178</v>
      </c>
      <c r="AV42" s="43">
        <v>88</v>
      </c>
      <c r="AW42" s="44">
        <v>90</v>
      </c>
    </row>
    <row r="43" spans="2:49" ht="17.100000000000001" customHeight="1" x14ac:dyDescent="0.2">
      <c r="B43" s="34">
        <f t="shared" si="1"/>
        <v>41</v>
      </c>
      <c r="C43" s="114" t="s">
        <v>89</v>
      </c>
      <c r="D43" s="77">
        <v>8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  <c r="T43" s="78">
        <v>-1.6145400000000001</v>
      </c>
      <c r="U43" s="39" t="str">
        <f t="shared" si="0"/>
        <v>Muy Alta</v>
      </c>
      <c r="V43" s="4">
        <f t="shared" si="2"/>
        <v>638</v>
      </c>
      <c r="W43" s="5">
        <f t="shared" si="3"/>
        <v>846.13887212187467</v>
      </c>
      <c r="X43" s="4">
        <f t="shared" si="4"/>
        <v>33</v>
      </c>
      <c r="Y43" s="4">
        <f t="shared" si="5"/>
        <v>159</v>
      </c>
      <c r="Z43" s="4">
        <f t="shared" si="6"/>
        <v>0</v>
      </c>
      <c r="AA43" s="4">
        <f t="shared" si="7"/>
        <v>192</v>
      </c>
      <c r="AB43" s="7">
        <f t="shared" si="8"/>
        <v>1125.985406363686</v>
      </c>
      <c r="AC43" s="80">
        <v>-1.6145400000000001</v>
      </c>
      <c r="AD43" s="40" t="s">
        <v>27</v>
      </c>
      <c r="AN43" s="41">
        <v>41</v>
      </c>
      <c r="AO43" s="42" t="s">
        <v>90</v>
      </c>
      <c r="AP43" s="16">
        <v>319</v>
      </c>
      <c r="AQ43" s="16">
        <v>319</v>
      </c>
      <c r="AR43" s="43">
        <v>278</v>
      </c>
      <c r="AS43" s="43">
        <v>41</v>
      </c>
      <c r="AT43" s="44">
        <v>0</v>
      </c>
      <c r="AU43" s="45">
        <v>1402</v>
      </c>
      <c r="AV43" s="43">
        <v>675</v>
      </c>
      <c r="AW43" s="44">
        <v>727</v>
      </c>
    </row>
    <row r="44" spans="2:49" ht="17.100000000000001" customHeight="1" x14ac:dyDescent="0.2">
      <c r="B44" s="34">
        <f t="shared" si="1"/>
        <v>42</v>
      </c>
      <c r="C44" s="113" t="str">
        <f>+VLOOKUP($D$3:$D$547,[1]Hoja4!$E$1:$F$588,2,FALSE)</f>
        <v>Col. San Juan del Norte No. 2</v>
      </c>
      <c r="D44" s="11">
        <v>325</v>
      </c>
      <c r="E44" s="12">
        <v>0.9674556213017752</v>
      </c>
      <c r="F44" s="12">
        <v>0.49700598802395207</v>
      </c>
      <c r="G44" s="12">
        <v>0.99101796407185661</v>
      </c>
      <c r="H44" s="12">
        <v>0.79374999999999996</v>
      </c>
      <c r="I44" s="12">
        <v>0.15937499999999996</v>
      </c>
      <c r="J44" s="12">
        <v>0.86249999999999971</v>
      </c>
      <c r="K44" s="12">
        <v>0.85624999999999973</v>
      </c>
      <c r="L44" s="12">
        <v>0.90937499999999993</v>
      </c>
      <c r="M44" s="12">
        <v>1.8750000000000003E-2</v>
      </c>
      <c r="N44" s="12">
        <v>9.3749999999999944E-3</v>
      </c>
      <c r="O44" s="12">
        <v>0</v>
      </c>
      <c r="P44" s="12">
        <v>0.85624999999999951</v>
      </c>
      <c r="Q44" s="12">
        <v>0.28750000000000014</v>
      </c>
      <c r="R44" s="12">
        <v>0.25937499999999991</v>
      </c>
      <c r="S44" s="13">
        <v>1667.9999999999998</v>
      </c>
      <c r="T44" s="12">
        <v>-1.5971599999999999</v>
      </c>
      <c r="U44" s="39" t="str">
        <f t="shared" si="0"/>
        <v>Muy Alta</v>
      </c>
      <c r="V44" s="4">
        <f t="shared" si="2"/>
        <v>1691</v>
      </c>
      <c r="W44" s="5">
        <f t="shared" si="3"/>
        <v>2242.6658820659718</v>
      </c>
      <c r="X44" s="4">
        <f t="shared" si="4"/>
        <v>29</v>
      </c>
      <c r="Y44" s="4">
        <f t="shared" si="5"/>
        <v>306</v>
      </c>
      <c r="Z44" s="4">
        <f t="shared" si="6"/>
        <v>1</v>
      </c>
      <c r="AA44" s="4">
        <f t="shared" si="7"/>
        <v>335</v>
      </c>
      <c r="AB44" s="7">
        <f t="shared" si="8"/>
        <v>2984.3907870861963</v>
      </c>
      <c r="AC44" s="14">
        <v>-1.5971599999999999</v>
      </c>
      <c r="AD44" s="40" t="s">
        <v>27</v>
      </c>
      <c r="AN44" s="41">
        <v>42</v>
      </c>
      <c r="AO44" s="42" t="s">
        <v>91</v>
      </c>
      <c r="AP44" s="16">
        <v>129</v>
      </c>
      <c r="AQ44" s="16">
        <v>128</v>
      </c>
      <c r="AR44" s="43">
        <v>82</v>
      </c>
      <c r="AS44" s="43">
        <v>46</v>
      </c>
      <c r="AT44" s="44">
        <v>1</v>
      </c>
      <c r="AU44" s="45">
        <v>307</v>
      </c>
      <c r="AV44" s="43">
        <v>139</v>
      </c>
      <c r="AW44" s="44">
        <v>168</v>
      </c>
    </row>
    <row r="45" spans="2:49" ht="17.100000000000001" customHeight="1" x14ac:dyDescent="0.2">
      <c r="B45" s="34">
        <f t="shared" si="1"/>
        <v>43</v>
      </c>
      <c r="C45" s="113" t="str">
        <f>+VLOOKUP($D$3:$D$547,[1]Hoja4!$E$1:$F$588,2,FALSE)</f>
        <v>Col. Los Pinos</v>
      </c>
      <c r="D45" s="11">
        <v>244</v>
      </c>
      <c r="E45" s="12">
        <v>0.97978723404255219</v>
      </c>
      <c r="F45" s="12">
        <v>0.30613333333333398</v>
      </c>
      <c r="G45" s="12">
        <v>0.98239999999999916</v>
      </c>
      <c r="H45" s="12">
        <v>0.79596541786743635</v>
      </c>
      <c r="I45" s="12">
        <v>0.55158501440922092</v>
      </c>
      <c r="J45" s="12">
        <v>0.66628242074927901</v>
      </c>
      <c r="K45" s="12">
        <v>0.85706051873198896</v>
      </c>
      <c r="L45" s="12">
        <v>0.95331412103746394</v>
      </c>
      <c r="M45" s="12">
        <v>1.2680115273775204E-2</v>
      </c>
      <c r="N45" s="12">
        <v>2.3631123919308401E-2</v>
      </c>
      <c r="O45" s="12">
        <v>5.7636887608069187E-3</v>
      </c>
      <c r="P45" s="12">
        <v>0.85590778097982523</v>
      </c>
      <c r="Q45" s="12">
        <v>0.24092219020172909</v>
      </c>
      <c r="R45" s="12">
        <v>0.35043227665706067</v>
      </c>
      <c r="S45" s="13">
        <v>8686.0000000000218</v>
      </c>
      <c r="T45" s="12">
        <v>-1.58355</v>
      </c>
      <c r="U45" s="39" t="str">
        <f t="shared" si="0"/>
        <v>Muy Alta</v>
      </c>
      <c r="V45" s="4">
        <f t="shared" si="2"/>
        <v>8936</v>
      </c>
      <c r="W45" s="5">
        <f t="shared" si="3"/>
        <v>11851.249155612964</v>
      </c>
      <c r="X45" s="4">
        <f t="shared" si="4"/>
        <v>148</v>
      </c>
      <c r="Y45" s="4">
        <f t="shared" si="5"/>
        <v>1781</v>
      </c>
      <c r="Z45" s="4">
        <f t="shared" si="6"/>
        <v>5</v>
      </c>
      <c r="AA45" s="4">
        <f t="shared" si="7"/>
        <v>1929</v>
      </c>
      <c r="AB45" s="7">
        <f t="shared" si="8"/>
        <v>15770.855158723978</v>
      </c>
      <c r="AC45" s="14">
        <v>-1.58355</v>
      </c>
      <c r="AD45" s="40" t="s">
        <v>27</v>
      </c>
      <c r="AN45" s="41">
        <v>43</v>
      </c>
      <c r="AO45" s="42" t="s">
        <v>92</v>
      </c>
      <c r="AP45" s="16">
        <v>153</v>
      </c>
      <c r="AQ45" s="16">
        <v>153</v>
      </c>
      <c r="AR45" s="43">
        <v>120</v>
      </c>
      <c r="AS45" s="43">
        <v>33</v>
      </c>
      <c r="AT45" s="44">
        <v>0</v>
      </c>
      <c r="AU45" s="45">
        <v>509</v>
      </c>
      <c r="AV45" s="43">
        <v>235</v>
      </c>
      <c r="AW45" s="44">
        <v>274</v>
      </c>
    </row>
    <row r="46" spans="2:49" ht="17.100000000000001" customHeight="1" x14ac:dyDescent="0.2">
      <c r="B46" s="34">
        <f t="shared" si="1"/>
        <v>44</v>
      </c>
      <c r="C46" s="113" t="str">
        <f>+VLOOKUP($D$3:$D$547,[1]Hoja4!$E$1:$F$588,2,FALSE)</f>
        <v>Bo. El Vasilón</v>
      </c>
      <c r="D46" s="11">
        <v>30</v>
      </c>
      <c r="E46" s="12">
        <v>0.63333333333333319</v>
      </c>
      <c r="F46" s="12">
        <v>0.33333333333333331</v>
      </c>
      <c r="G46" s="12">
        <v>0.96666666666666656</v>
      </c>
      <c r="H46" s="12">
        <v>0.51851851851851849</v>
      </c>
      <c r="I46" s="12">
        <v>0.77777777777777768</v>
      </c>
      <c r="J46" s="12">
        <v>0.85185185185185186</v>
      </c>
      <c r="K46" s="12">
        <v>0.96296296296296291</v>
      </c>
      <c r="L46" s="12">
        <v>0.88888888888888873</v>
      </c>
      <c r="M46" s="12">
        <v>0.25925925925925924</v>
      </c>
      <c r="N46" s="12">
        <v>0</v>
      </c>
      <c r="O46" s="12">
        <v>0</v>
      </c>
      <c r="P46" s="12">
        <v>0.25925925925925924</v>
      </c>
      <c r="Q46" s="12">
        <v>0.22222222222222227</v>
      </c>
      <c r="R46" s="12">
        <v>0.2592592592592593</v>
      </c>
      <c r="S46" s="13">
        <v>120</v>
      </c>
      <c r="T46" s="12">
        <v>-1.5819399999999999</v>
      </c>
      <c r="U46" s="39" t="str">
        <f t="shared" si="0"/>
        <v>Muy Alta</v>
      </c>
      <c r="V46" s="4">
        <f t="shared" si="2"/>
        <v>133</v>
      </c>
      <c r="W46" s="5">
        <f t="shared" si="3"/>
        <v>176.38945139844722</v>
      </c>
      <c r="X46" s="4">
        <f t="shared" si="4"/>
        <v>4</v>
      </c>
      <c r="Y46" s="4">
        <f t="shared" si="5"/>
        <v>30</v>
      </c>
      <c r="Z46" s="4">
        <f t="shared" si="6"/>
        <v>0</v>
      </c>
      <c r="AA46" s="4">
        <f t="shared" si="7"/>
        <v>34</v>
      </c>
      <c r="AB46" s="7">
        <f t="shared" si="8"/>
        <v>234.72736527644238</v>
      </c>
      <c r="AC46" s="14">
        <v>-1.5819399999999999</v>
      </c>
      <c r="AD46" s="40" t="s">
        <v>27</v>
      </c>
      <c r="AN46" s="41">
        <v>44</v>
      </c>
      <c r="AO46" s="42" t="s">
        <v>93</v>
      </c>
      <c r="AP46" s="16">
        <v>158</v>
      </c>
      <c r="AQ46" s="16">
        <v>158</v>
      </c>
      <c r="AR46" s="43">
        <v>156</v>
      </c>
      <c r="AS46" s="43">
        <v>2</v>
      </c>
      <c r="AT46" s="44">
        <v>0</v>
      </c>
      <c r="AU46" s="45">
        <v>637</v>
      </c>
      <c r="AV46" s="43">
        <v>294</v>
      </c>
      <c r="AW46" s="44">
        <v>343</v>
      </c>
    </row>
    <row r="47" spans="2:49" ht="17.100000000000001" customHeight="1" x14ac:dyDescent="0.2">
      <c r="B47" s="34">
        <f t="shared" si="1"/>
        <v>45</v>
      </c>
      <c r="C47" s="113" t="str">
        <f>+VLOOKUP($D$3:$D$547,[1]Hoja4!$E$1:$F$588,2,FALSE)</f>
        <v>Col. Rosa Linda</v>
      </c>
      <c r="D47" s="11">
        <v>313</v>
      </c>
      <c r="E47" s="12">
        <v>0.94296577946768079</v>
      </c>
      <c r="F47" s="12">
        <v>0.47148288973384017</v>
      </c>
      <c r="G47" s="12">
        <v>0.95437262357414476</v>
      </c>
      <c r="H47" s="12">
        <v>0.75210084033613422</v>
      </c>
      <c r="I47" s="12">
        <v>6.7226890756302518E-2</v>
      </c>
      <c r="J47" s="12">
        <v>0.76890756302521013</v>
      </c>
      <c r="K47" s="12">
        <v>0.94957983193277307</v>
      </c>
      <c r="L47" s="12">
        <v>0.92436974789915904</v>
      </c>
      <c r="M47" s="12">
        <v>2.100840336134454E-2</v>
      </c>
      <c r="N47" s="12">
        <v>1.2605042016806725E-2</v>
      </c>
      <c r="O47" s="12">
        <v>4.2016806722689109E-3</v>
      </c>
      <c r="P47" s="12">
        <v>0.86134453781512532</v>
      </c>
      <c r="Q47" s="12">
        <v>0.31932773109243712</v>
      </c>
      <c r="R47" s="12">
        <v>0.44117647058823523</v>
      </c>
      <c r="S47" s="13">
        <v>1284.0000000000005</v>
      </c>
      <c r="T47" s="12">
        <v>-1.5208999999999999</v>
      </c>
      <c r="U47" s="39" t="str">
        <f t="shared" si="0"/>
        <v>Muy Alta</v>
      </c>
      <c r="V47" s="4">
        <f t="shared" si="2"/>
        <v>1286</v>
      </c>
      <c r="W47" s="5">
        <f t="shared" si="3"/>
        <v>1705.5401090105497</v>
      </c>
      <c r="X47" s="4">
        <f t="shared" si="4"/>
        <v>24</v>
      </c>
      <c r="Y47" s="4">
        <f t="shared" si="5"/>
        <v>239</v>
      </c>
      <c r="Z47" s="4">
        <f t="shared" si="6"/>
        <v>0</v>
      </c>
      <c r="AA47" s="4">
        <f t="shared" si="7"/>
        <v>263</v>
      </c>
      <c r="AB47" s="7">
        <f t="shared" si="8"/>
        <v>2269.6194868083076</v>
      </c>
      <c r="AC47" s="14">
        <v>-1.5208999999999999</v>
      </c>
      <c r="AD47" s="40" t="s">
        <v>27</v>
      </c>
      <c r="AN47" s="41">
        <v>45</v>
      </c>
      <c r="AO47" s="42" t="s">
        <v>94</v>
      </c>
      <c r="AP47" s="16">
        <v>144</v>
      </c>
      <c r="AQ47" s="16">
        <v>144</v>
      </c>
      <c r="AR47" s="43">
        <v>122</v>
      </c>
      <c r="AS47" s="43">
        <v>22</v>
      </c>
      <c r="AT47" s="44">
        <v>0</v>
      </c>
      <c r="AU47" s="45">
        <v>471</v>
      </c>
      <c r="AV47" s="43">
        <v>209</v>
      </c>
      <c r="AW47" s="44">
        <v>262</v>
      </c>
    </row>
    <row r="48" spans="2:49" ht="17.100000000000001" customHeight="1" x14ac:dyDescent="0.2">
      <c r="B48" s="34">
        <f t="shared" si="1"/>
        <v>46</v>
      </c>
      <c r="C48" s="113" t="str">
        <f>+VLOOKUP($D$3:$D$547,[1]Hoja4!$E$1:$F$588,2,FALSE)</f>
        <v>kuwait</v>
      </c>
      <c r="D48" s="11">
        <v>584</v>
      </c>
      <c r="E48" s="12">
        <v>0.95744680851063835</v>
      </c>
      <c r="F48" s="12">
        <v>0.36170212765957455</v>
      </c>
      <c r="G48" s="12">
        <v>0.97872340425531901</v>
      </c>
      <c r="H48" s="12">
        <v>0.79999999999999993</v>
      </c>
      <c r="I48" s="12">
        <v>0.95000000000000007</v>
      </c>
      <c r="J48" s="12">
        <v>1</v>
      </c>
      <c r="K48" s="12">
        <v>0.95000000000000007</v>
      </c>
      <c r="L48" s="12">
        <v>0.4</v>
      </c>
      <c r="M48" s="12">
        <v>0.1</v>
      </c>
      <c r="N48" s="12">
        <v>0.125</v>
      </c>
      <c r="O48" s="12">
        <v>0</v>
      </c>
      <c r="P48" s="12">
        <v>0.82499999999999996</v>
      </c>
      <c r="Q48" s="12">
        <v>0.17500000000000004</v>
      </c>
      <c r="R48" s="12">
        <v>0.45000000000000012</v>
      </c>
      <c r="S48" s="13">
        <v>219.00000000000003</v>
      </c>
      <c r="T48" s="12">
        <v>-1.5162100000000001</v>
      </c>
      <c r="U48" s="39" t="str">
        <f t="shared" si="0"/>
        <v>Muy Alta</v>
      </c>
      <c r="V48" s="4">
        <f t="shared" si="2"/>
        <v>219</v>
      </c>
      <c r="W48" s="5">
        <f t="shared" si="3"/>
        <v>290.44578839293189</v>
      </c>
      <c r="X48" s="4">
        <f t="shared" si="4"/>
        <v>5</v>
      </c>
      <c r="Y48" s="4">
        <f t="shared" si="5"/>
        <v>42</v>
      </c>
      <c r="Z48" s="4">
        <f t="shared" si="6"/>
        <v>0</v>
      </c>
      <c r="AA48" s="4">
        <f t="shared" si="7"/>
        <v>47</v>
      </c>
      <c r="AB48" s="7">
        <f t="shared" si="8"/>
        <v>386.50596237248783</v>
      </c>
      <c r="AC48" s="14">
        <v>-1.5162100000000001</v>
      </c>
      <c r="AD48" s="40" t="s">
        <v>27</v>
      </c>
      <c r="AN48" s="41">
        <v>46</v>
      </c>
      <c r="AO48" s="42" t="s">
        <v>95</v>
      </c>
      <c r="AP48" s="16">
        <v>199</v>
      </c>
      <c r="AQ48" s="16">
        <v>199</v>
      </c>
      <c r="AR48" s="43">
        <v>158</v>
      </c>
      <c r="AS48" s="43">
        <v>41</v>
      </c>
      <c r="AT48" s="44">
        <v>0</v>
      </c>
      <c r="AU48" s="45">
        <v>595</v>
      </c>
      <c r="AV48" s="43">
        <v>272</v>
      </c>
      <c r="AW48" s="44">
        <v>323</v>
      </c>
    </row>
    <row r="49" spans="2:49" ht="17.100000000000001" customHeight="1" x14ac:dyDescent="0.2">
      <c r="B49" s="34">
        <f t="shared" si="1"/>
        <v>47</v>
      </c>
      <c r="C49" s="113" t="str">
        <f>+VLOOKUP($D$3:$D$547,[1]Hoja4!$E$1:$F$588,2,FALSE)</f>
        <v>Col. San Juan Bosco</v>
      </c>
      <c r="D49" s="11">
        <v>491</v>
      </c>
      <c r="E49" s="12">
        <v>1</v>
      </c>
      <c r="F49" s="12">
        <v>0.48113207547169817</v>
      </c>
      <c r="G49" s="12">
        <v>0.92452830188679247</v>
      </c>
      <c r="H49" s="12">
        <v>0.88235294117647056</v>
      </c>
      <c r="I49" s="12">
        <v>9.8039215686274522E-2</v>
      </c>
      <c r="J49" s="12">
        <v>0.78431372549019573</v>
      </c>
      <c r="K49" s="12">
        <v>0.97058823529411742</v>
      </c>
      <c r="L49" s="12">
        <v>0.87254901960784303</v>
      </c>
      <c r="M49" s="12">
        <v>0</v>
      </c>
      <c r="N49" s="12">
        <v>0</v>
      </c>
      <c r="O49" s="12">
        <v>0</v>
      </c>
      <c r="P49" s="12">
        <v>0.72549019607843124</v>
      </c>
      <c r="Q49" s="12">
        <v>0.2352941176470589</v>
      </c>
      <c r="R49" s="12">
        <v>0.31372549019607843</v>
      </c>
      <c r="S49" s="13">
        <v>477.99999999999994</v>
      </c>
      <c r="T49" s="12">
        <v>-1.51572</v>
      </c>
      <c r="U49" s="39" t="str">
        <f t="shared" si="0"/>
        <v>Muy Alta</v>
      </c>
      <c r="V49" s="4">
        <f t="shared" si="2"/>
        <v>478</v>
      </c>
      <c r="W49" s="5">
        <f t="shared" si="3"/>
        <v>633.94103585306596</v>
      </c>
      <c r="X49" s="4">
        <f t="shared" si="4"/>
        <v>5</v>
      </c>
      <c r="Y49" s="4">
        <f t="shared" si="5"/>
        <v>101</v>
      </c>
      <c r="Z49" s="4">
        <f t="shared" si="6"/>
        <v>0</v>
      </c>
      <c r="AA49" s="4">
        <f t="shared" si="7"/>
        <v>106</v>
      </c>
      <c r="AB49" s="7">
        <f t="shared" si="8"/>
        <v>843.6066210687178</v>
      </c>
      <c r="AC49" s="14">
        <v>-1.51572</v>
      </c>
      <c r="AD49" s="40" t="s">
        <v>27</v>
      </c>
      <c r="AN49" s="41">
        <v>47</v>
      </c>
      <c r="AO49" s="42" t="s">
        <v>96</v>
      </c>
      <c r="AP49" s="16">
        <v>129</v>
      </c>
      <c r="AQ49" s="16">
        <v>129</v>
      </c>
      <c r="AR49" s="43">
        <v>108</v>
      </c>
      <c r="AS49" s="43">
        <v>21</v>
      </c>
      <c r="AT49" s="44">
        <v>0</v>
      </c>
      <c r="AU49" s="45">
        <v>369</v>
      </c>
      <c r="AV49" s="43">
        <v>155</v>
      </c>
      <c r="AW49" s="44">
        <v>214</v>
      </c>
    </row>
    <row r="50" spans="2:49" ht="17.100000000000001" customHeight="1" x14ac:dyDescent="0.2">
      <c r="B50" s="34">
        <f t="shared" si="1"/>
        <v>48</v>
      </c>
      <c r="C50" s="113" t="str">
        <f>+VLOOKUP($D$3:$D$547,[1]Hoja4!$E$1:$F$588,2,FALSE)</f>
        <v>Zona Industrial  Caprisa</v>
      </c>
      <c r="D50" s="11">
        <v>520</v>
      </c>
      <c r="E50" s="12">
        <v>1</v>
      </c>
      <c r="F50" s="12">
        <v>0.75</v>
      </c>
      <c r="G50" s="12">
        <v>1</v>
      </c>
      <c r="H50" s="12">
        <v>1</v>
      </c>
      <c r="I50" s="12">
        <v>0</v>
      </c>
      <c r="J50" s="12">
        <v>0</v>
      </c>
      <c r="K50" s="12">
        <v>1</v>
      </c>
      <c r="L50" s="12">
        <v>1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0.5</v>
      </c>
      <c r="S50" s="13">
        <v>11</v>
      </c>
      <c r="T50" s="12">
        <v>-1.5135799999999999</v>
      </c>
      <c r="U50" s="39" t="str">
        <f t="shared" si="0"/>
        <v>Muy Alta</v>
      </c>
      <c r="V50" s="4">
        <f t="shared" si="2"/>
        <v>16</v>
      </c>
      <c r="W50" s="5">
        <f t="shared" si="3"/>
        <v>21.219783626880869</v>
      </c>
      <c r="X50" s="4">
        <f t="shared" si="4"/>
        <v>2</v>
      </c>
      <c r="Y50" s="4">
        <f t="shared" si="5"/>
        <v>3</v>
      </c>
      <c r="Z50" s="4">
        <f t="shared" si="6"/>
        <v>0</v>
      </c>
      <c r="AA50" s="4">
        <f t="shared" si="7"/>
        <v>5</v>
      </c>
      <c r="AB50" s="7">
        <f t="shared" si="8"/>
        <v>28.237878529496829</v>
      </c>
      <c r="AC50" s="14">
        <v>-1.5135799999999999</v>
      </c>
      <c r="AD50" s="40" t="s">
        <v>27</v>
      </c>
      <c r="AN50" s="41">
        <v>48</v>
      </c>
      <c r="AO50" s="42" t="s">
        <v>97</v>
      </c>
      <c r="AP50" s="16">
        <v>21</v>
      </c>
      <c r="AQ50" s="16">
        <v>20</v>
      </c>
      <c r="AR50" s="43">
        <v>20</v>
      </c>
      <c r="AS50" s="43">
        <v>0</v>
      </c>
      <c r="AT50" s="44">
        <v>1</v>
      </c>
      <c r="AU50" s="45">
        <v>76</v>
      </c>
      <c r="AV50" s="43">
        <v>35</v>
      </c>
      <c r="AW50" s="44">
        <v>41</v>
      </c>
    </row>
    <row r="51" spans="2:49" ht="17.100000000000001" customHeight="1" x14ac:dyDescent="0.2">
      <c r="B51" s="34">
        <f t="shared" si="1"/>
        <v>49</v>
      </c>
      <c r="C51" s="113" t="str">
        <f>+VLOOKUP($D$3:$D$547,[1]Hoja4!$E$1:$F$588,2,FALSE)</f>
        <v>Cerro Juan A. Laines</v>
      </c>
      <c r="D51" s="11">
        <v>375</v>
      </c>
      <c r="E51" s="12">
        <v>0.89655172413793105</v>
      </c>
      <c r="F51" s="12">
        <v>0.13793103448275862</v>
      </c>
      <c r="G51" s="12">
        <v>0.93103448275862066</v>
      </c>
      <c r="H51" s="12">
        <v>0.55769230769230782</v>
      </c>
      <c r="I51" s="12">
        <v>0.82692307692307698</v>
      </c>
      <c r="J51" s="12">
        <v>0.84615384615384626</v>
      </c>
      <c r="K51" s="12">
        <v>0.88461538461538436</v>
      </c>
      <c r="L51" s="12">
        <v>0.98076923076923073</v>
      </c>
      <c r="M51" s="12">
        <v>0.25</v>
      </c>
      <c r="N51" s="12">
        <v>1.9230769230769228E-2</v>
      </c>
      <c r="O51" s="12">
        <v>0</v>
      </c>
      <c r="P51" s="12">
        <v>0.42307692307692307</v>
      </c>
      <c r="Q51" s="12">
        <v>0.40384615384615374</v>
      </c>
      <c r="R51" s="12">
        <v>0.36538461538461547</v>
      </c>
      <c r="S51" s="13">
        <v>222</v>
      </c>
      <c r="T51" s="12">
        <v>-1.49474</v>
      </c>
      <c r="U51" s="39" t="str">
        <f t="shared" si="0"/>
        <v>Muy Alta</v>
      </c>
      <c r="V51" s="4">
        <f t="shared" si="2"/>
        <v>254</v>
      </c>
      <c r="W51" s="5">
        <f t="shared" si="3"/>
        <v>336.86406507673377</v>
      </c>
      <c r="X51" s="4">
        <f t="shared" si="4"/>
        <v>8</v>
      </c>
      <c r="Y51" s="4">
        <f t="shared" si="5"/>
        <v>60</v>
      </c>
      <c r="Z51" s="4">
        <f t="shared" si="6"/>
        <v>0</v>
      </c>
      <c r="AA51" s="4">
        <f t="shared" si="7"/>
        <v>68</v>
      </c>
      <c r="AB51" s="7">
        <f t="shared" si="8"/>
        <v>448.27632165576216</v>
      </c>
      <c r="AC51" s="14">
        <v>-1.49474</v>
      </c>
      <c r="AD51" s="40" t="s">
        <v>27</v>
      </c>
      <c r="AN51" s="41">
        <v>49</v>
      </c>
      <c r="AO51" s="42" t="s">
        <v>98</v>
      </c>
      <c r="AP51" s="16">
        <v>10</v>
      </c>
      <c r="AQ51" s="16">
        <v>10</v>
      </c>
      <c r="AR51" s="43">
        <v>10</v>
      </c>
      <c r="AS51" s="43">
        <v>0</v>
      </c>
      <c r="AT51" s="44">
        <v>0</v>
      </c>
      <c r="AU51" s="45">
        <v>47</v>
      </c>
      <c r="AV51" s="43">
        <v>20</v>
      </c>
      <c r="AW51" s="44">
        <v>27</v>
      </c>
    </row>
    <row r="52" spans="2:49" ht="17.100000000000001" customHeight="1" x14ac:dyDescent="0.2">
      <c r="B52" s="34">
        <f t="shared" si="1"/>
        <v>50</v>
      </c>
      <c r="C52" s="113" t="str">
        <f>+VLOOKUP($D$3:$D$547,[1]Hoja4!$E$1:$F$588,2,FALSE)</f>
        <v>Col.Loma Sur</v>
      </c>
      <c r="D52" s="11">
        <v>529</v>
      </c>
      <c r="E52" s="12">
        <v>1</v>
      </c>
      <c r="F52" s="12">
        <v>0.30434782608695654</v>
      </c>
      <c r="G52" s="12">
        <v>1</v>
      </c>
      <c r="H52" s="12">
        <v>0.75000000000000022</v>
      </c>
      <c r="I52" s="12">
        <v>0.62499999999999989</v>
      </c>
      <c r="J52" s="12">
        <v>0.75</v>
      </c>
      <c r="K52" s="12">
        <v>1</v>
      </c>
      <c r="L52" s="12">
        <v>0.95833333333333315</v>
      </c>
      <c r="M52" s="12">
        <v>4.1666666666666657E-2</v>
      </c>
      <c r="N52" s="12">
        <v>8.3333333333333343E-2</v>
      </c>
      <c r="O52" s="12">
        <v>0</v>
      </c>
      <c r="P52" s="12">
        <v>0.87499999999999989</v>
      </c>
      <c r="Q52" s="12">
        <v>0.20833333333333334</v>
      </c>
      <c r="R52" s="12">
        <v>0.37499999999999994</v>
      </c>
      <c r="S52" s="13">
        <v>140</v>
      </c>
      <c r="T52" s="12">
        <v>-1.4659</v>
      </c>
      <c r="U52" s="39" t="str">
        <f t="shared" si="0"/>
        <v>Muy Alta</v>
      </c>
      <c r="V52" s="4">
        <f t="shared" si="2"/>
        <v>146</v>
      </c>
      <c r="W52" s="5">
        <f t="shared" si="3"/>
        <v>193.63052559528793</v>
      </c>
      <c r="X52" s="4">
        <f t="shared" si="4"/>
        <v>0</v>
      </c>
      <c r="Y52" s="4">
        <f t="shared" si="5"/>
        <v>26</v>
      </c>
      <c r="Z52" s="4">
        <f t="shared" si="6"/>
        <v>0</v>
      </c>
      <c r="AA52" s="4">
        <f t="shared" si="7"/>
        <v>26</v>
      </c>
      <c r="AB52" s="7">
        <f t="shared" si="8"/>
        <v>257.67064158165857</v>
      </c>
      <c r="AC52" s="14">
        <v>-1.4659</v>
      </c>
      <c r="AD52" s="40" t="s">
        <v>27</v>
      </c>
      <c r="AN52" s="41">
        <v>51</v>
      </c>
      <c r="AO52" s="42" t="s">
        <v>99</v>
      </c>
      <c r="AP52" s="16">
        <v>336</v>
      </c>
      <c r="AQ52" s="16">
        <v>336</v>
      </c>
      <c r="AR52" s="43">
        <v>286</v>
      </c>
      <c r="AS52" s="43">
        <v>50</v>
      </c>
      <c r="AT52" s="44">
        <v>0</v>
      </c>
      <c r="AU52" s="45">
        <v>932</v>
      </c>
      <c r="AV52" s="43">
        <v>421</v>
      </c>
      <c r="AW52" s="44">
        <v>511</v>
      </c>
    </row>
    <row r="53" spans="2:49" ht="17.100000000000001" customHeight="1" x14ac:dyDescent="0.2">
      <c r="B53" s="34">
        <f t="shared" si="1"/>
        <v>51</v>
      </c>
      <c r="C53" s="113" t="str">
        <f>+VLOOKUP($D$3:$D$547,[1]Hoja4!$E$1:$F$588,2,FALSE)</f>
        <v>Col.Arcieri</v>
      </c>
      <c r="D53" s="11">
        <v>511</v>
      </c>
      <c r="E53" s="12">
        <v>0.97665369649805478</v>
      </c>
      <c r="F53" s="12">
        <v>0.71206225680933821</v>
      </c>
      <c r="G53" s="12">
        <v>0.99610894941634243</v>
      </c>
      <c r="H53" s="12">
        <v>0.90995260663507083</v>
      </c>
      <c r="I53" s="12">
        <v>1.4218009478672983E-2</v>
      </c>
      <c r="J53" s="12">
        <v>4.265402843601894E-2</v>
      </c>
      <c r="K53" s="12">
        <v>0.95734597156398116</v>
      </c>
      <c r="L53" s="12">
        <v>0.98104265402843627</v>
      </c>
      <c r="M53" s="12">
        <v>9.4786729857819878E-3</v>
      </c>
      <c r="N53" s="12">
        <v>4.739336492890993E-3</v>
      </c>
      <c r="O53" s="12">
        <v>1.8957345971563986E-2</v>
      </c>
      <c r="P53" s="12">
        <v>0.7630331753554499</v>
      </c>
      <c r="Q53" s="12">
        <v>0.36018957345971575</v>
      </c>
      <c r="R53" s="12">
        <v>0.56398104265402871</v>
      </c>
      <c r="S53" s="13">
        <v>981.00000000000011</v>
      </c>
      <c r="T53" s="12">
        <v>-1.46062</v>
      </c>
      <c r="U53" s="39" t="str">
        <f t="shared" si="0"/>
        <v>Muy Alta</v>
      </c>
      <c r="V53" s="4">
        <f t="shared" si="2"/>
        <v>743</v>
      </c>
      <c r="W53" s="5">
        <f t="shared" si="3"/>
        <v>985.3937021732803</v>
      </c>
      <c r="X53" s="4">
        <f t="shared" si="4"/>
        <v>33</v>
      </c>
      <c r="Y53" s="4">
        <f t="shared" si="5"/>
        <v>157</v>
      </c>
      <c r="Z53" s="4">
        <f t="shared" si="6"/>
        <v>0</v>
      </c>
      <c r="AA53" s="4">
        <f t="shared" si="7"/>
        <v>190</v>
      </c>
      <c r="AB53" s="7">
        <f t="shared" si="8"/>
        <v>1311.2964842135091</v>
      </c>
      <c r="AC53" s="14">
        <v>-1.46062</v>
      </c>
      <c r="AD53" s="40" t="s">
        <v>27</v>
      </c>
      <c r="AN53" s="41">
        <v>52</v>
      </c>
      <c r="AO53" s="42" t="s">
        <v>100</v>
      </c>
      <c r="AP53" s="16">
        <v>4</v>
      </c>
      <c r="AQ53" s="16">
        <v>2</v>
      </c>
      <c r="AR53" s="43">
        <v>1</v>
      </c>
      <c r="AS53" s="43">
        <v>1</v>
      </c>
      <c r="AT53" s="44">
        <v>2</v>
      </c>
      <c r="AU53" s="45">
        <v>53</v>
      </c>
      <c r="AV53" s="43">
        <v>13</v>
      </c>
      <c r="AW53" s="44">
        <v>40</v>
      </c>
    </row>
    <row r="54" spans="2:49" ht="17.100000000000001" customHeight="1" x14ac:dyDescent="0.2">
      <c r="B54" s="34">
        <f t="shared" si="1"/>
        <v>52</v>
      </c>
      <c r="C54" s="113" t="str">
        <f>+VLOOKUP($D$3:$D$547,[1]Hoja4!$E$1:$F$588,2,FALSE)</f>
        <v>Col. Lomas del Norte</v>
      </c>
      <c r="D54" s="11">
        <v>237</v>
      </c>
      <c r="E54" s="12">
        <v>0.92430278884462214</v>
      </c>
      <c r="F54" s="12">
        <v>0.58095238095238055</v>
      </c>
      <c r="G54" s="12">
        <v>0.97414965986394564</v>
      </c>
      <c r="H54" s="12">
        <v>0.8809523809523806</v>
      </c>
      <c r="I54" s="12">
        <v>4.2016806722689086E-2</v>
      </c>
      <c r="J54" s="12">
        <v>0.25070028011204487</v>
      </c>
      <c r="K54" s="12">
        <v>0.99299719887955107</v>
      </c>
      <c r="L54" s="12">
        <v>0.87535014005602141</v>
      </c>
      <c r="M54" s="12">
        <v>3.7815126050420159E-2</v>
      </c>
      <c r="N54" s="12">
        <v>2.1008403361344543E-2</v>
      </c>
      <c r="O54" s="12">
        <v>2.3809523809523853E-2</v>
      </c>
      <c r="P54" s="12">
        <v>0.78851540616246474</v>
      </c>
      <c r="Q54" s="12">
        <v>0.3529411764705882</v>
      </c>
      <c r="R54" s="12">
        <v>0.62745098039215697</v>
      </c>
      <c r="S54" s="13">
        <v>3799.0000000000036</v>
      </c>
      <c r="T54" s="12">
        <v>-1.4305600000000001</v>
      </c>
      <c r="U54" s="39" t="str">
        <f t="shared" si="0"/>
        <v>Muy Alta</v>
      </c>
      <c r="V54" s="4">
        <f t="shared" si="2"/>
        <v>3862</v>
      </c>
      <c r="W54" s="5">
        <f t="shared" si="3"/>
        <v>5121.9252729383697</v>
      </c>
      <c r="X54" s="4">
        <f t="shared" si="4"/>
        <v>41</v>
      </c>
      <c r="Y54" s="4">
        <f t="shared" si="5"/>
        <v>692</v>
      </c>
      <c r="Z54" s="4">
        <f t="shared" si="6"/>
        <v>5</v>
      </c>
      <c r="AA54" s="4">
        <f t="shared" si="7"/>
        <v>733</v>
      </c>
      <c r="AB54" s="7">
        <f t="shared" si="8"/>
        <v>6815.9179300572969</v>
      </c>
      <c r="AC54" s="14">
        <v>-1.4305600000000001</v>
      </c>
      <c r="AD54" s="40" t="s">
        <v>27</v>
      </c>
      <c r="AN54" s="41">
        <v>53</v>
      </c>
      <c r="AO54" s="42" t="s">
        <v>101</v>
      </c>
      <c r="AP54" s="16">
        <v>1</v>
      </c>
      <c r="AQ54" s="16">
        <v>1</v>
      </c>
      <c r="AR54" s="43">
        <v>1</v>
      </c>
      <c r="AS54" s="43">
        <v>0</v>
      </c>
      <c r="AT54" s="44">
        <v>0</v>
      </c>
      <c r="AU54" s="45">
        <v>7</v>
      </c>
      <c r="AV54" s="43">
        <v>2</v>
      </c>
      <c r="AW54" s="44">
        <v>5</v>
      </c>
    </row>
    <row r="55" spans="2:49" ht="17.100000000000001" customHeight="1" x14ac:dyDescent="0.2">
      <c r="B55" s="34">
        <f t="shared" si="1"/>
        <v>53</v>
      </c>
      <c r="C55" s="113" t="str">
        <f>+VLOOKUP($D$3:$D$547,[1]Hoja4!$E$1:$F$588,2,FALSE)</f>
        <v>Col. El Progreso No. 1</v>
      </c>
      <c r="D55" s="11">
        <v>148</v>
      </c>
      <c r="E55" s="12">
        <v>0.75581395348837221</v>
      </c>
      <c r="F55" s="12">
        <v>0.65116279069767424</v>
      </c>
      <c r="G55" s="12">
        <v>0.97674418604651159</v>
      </c>
      <c r="H55" s="12">
        <v>0.68047337278106546</v>
      </c>
      <c r="I55" s="12">
        <v>0.89940828402366813</v>
      </c>
      <c r="J55" s="12">
        <v>0.96449704142011838</v>
      </c>
      <c r="K55" s="12">
        <v>0.94674556213017724</v>
      </c>
      <c r="L55" s="12">
        <v>0.41420118343195267</v>
      </c>
      <c r="M55" s="12">
        <v>8.875739644970411E-2</v>
      </c>
      <c r="N55" s="12">
        <v>1.7751479289940829E-2</v>
      </c>
      <c r="O55" s="12">
        <v>1.1834319526627219E-2</v>
      </c>
      <c r="P55" s="12">
        <v>0.68639053254437876</v>
      </c>
      <c r="Q55" s="12">
        <v>0.35502958579881672</v>
      </c>
      <c r="R55" s="12">
        <v>0.37278106508875752</v>
      </c>
      <c r="S55" s="13">
        <v>752.00000000000011</v>
      </c>
      <c r="T55" s="12">
        <v>-1.4291100000000001</v>
      </c>
      <c r="U55" s="39" t="str">
        <f t="shared" si="0"/>
        <v>Muy Alta</v>
      </c>
      <c r="V55" s="4">
        <f t="shared" si="2"/>
        <v>756</v>
      </c>
      <c r="W55" s="5">
        <f t="shared" si="3"/>
        <v>1002.634776370121</v>
      </c>
      <c r="X55" s="4">
        <f t="shared" si="4"/>
        <v>11</v>
      </c>
      <c r="Y55" s="4">
        <f t="shared" si="5"/>
        <v>162</v>
      </c>
      <c r="Z55" s="4">
        <f t="shared" si="6"/>
        <v>0</v>
      </c>
      <c r="AA55" s="4">
        <f t="shared" si="7"/>
        <v>173</v>
      </c>
      <c r="AB55" s="7">
        <f t="shared" si="8"/>
        <v>1334.2397605187252</v>
      </c>
      <c r="AC55" s="14">
        <v>-1.4291100000000001</v>
      </c>
      <c r="AD55" s="40" t="s">
        <v>27</v>
      </c>
      <c r="AN55" s="41">
        <v>54</v>
      </c>
      <c r="AO55" s="42" t="s">
        <v>102</v>
      </c>
      <c r="AP55" s="16">
        <v>29</v>
      </c>
      <c r="AQ55" s="16">
        <v>28</v>
      </c>
      <c r="AR55" s="43">
        <v>20</v>
      </c>
      <c r="AS55" s="43">
        <v>8</v>
      </c>
      <c r="AT55" s="44">
        <v>1</v>
      </c>
      <c r="AU55" s="45">
        <v>143</v>
      </c>
      <c r="AV55" s="43">
        <v>88</v>
      </c>
      <c r="AW55" s="44">
        <v>55</v>
      </c>
    </row>
    <row r="56" spans="2:49" ht="17.100000000000001" customHeight="1" x14ac:dyDescent="0.2">
      <c r="B56" s="34">
        <f t="shared" si="1"/>
        <v>54</v>
      </c>
      <c r="C56" s="113" t="str">
        <f>+VLOOKUP($D$3:$D$547,[1]Hoja4!$E$1:$F$588,2,FALSE)</f>
        <v>Col. Lincocn</v>
      </c>
      <c r="D56" s="11">
        <v>225</v>
      </c>
      <c r="E56" s="12">
        <v>0.93548387096774244</v>
      </c>
      <c r="F56" s="12">
        <v>0.54634146341463397</v>
      </c>
      <c r="G56" s="12">
        <v>0.96585365853658556</v>
      </c>
      <c r="H56" s="12">
        <v>0.76444444444444415</v>
      </c>
      <c r="I56" s="12">
        <v>6.6666666666666693E-2</v>
      </c>
      <c r="J56" s="12">
        <v>0.92000000000000015</v>
      </c>
      <c r="K56" s="12">
        <v>0.98222222222222244</v>
      </c>
      <c r="L56" s="12">
        <v>0.8711111111111115</v>
      </c>
      <c r="M56" s="12">
        <v>6.222222222222222E-2</v>
      </c>
      <c r="N56" s="12">
        <v>0</v>
      </c>
      <c r="O56" s="12">
        <v>4.4444444444444453E-3</v>
      </c>
      <c r="P56" s="12">
        <v>0.81777777777777771</v>
      </c>
      <c r="Q56" s="12">
        <v>0.29333333333333333</v>
      </c>
      <c r="R56" s="12">
        <v>0.44888888888888878</v>
      </c>
      <c r="S56" s="13">
        <v>1156.0000000000002</v>
      </c>
      <c r="T56" s="12">
        <v>-1.39377</v>
      </c>
      <c r="U56" s="39" t="str">
        <f t="shared" si="0"/>
        <v>Muy Alta</v>
      </c>
      <c r="V56" s="4">
        <f t="shared" si="2"/>
        <v>1195</v>
      </c>
      <c r="W56" s="5">
        <f t="shared" si="3"/>
        <v>1584.8525896326648</v>
      </c>
      <c r="X56" s="4">
        <f t="shared" si="4"/>
        <v>6</v>
      </c>
      <c r="Y56" s="4">
        <f t="shared" si="5"/>
        <v>200</v>
      </c>
      <c r="Z56" s="4">
        <f t="shared" si="6"/>
        <v>6</v>
      </c>
      <c r="AA56" s="4">
        <f t="shared" si="7"/>
        <v>206</v>
      </c>
      <c r="AB56" s="7">
        <f t="shared" si="8"/>
        <v>2109.0165526717942</v>
      </c>
      <c r="AC56" s="14">
        <v>-1.39377</v>
      </c>
      <c r="AD56" s="40" t="s">
        <v>27</v>
      </c>
      <c r="AN56" s="41">
        <v>55</v>
      </c>
      <c r="AO56" s="42" t="s">
        <v>103</v>
      </c>
      <c r="AP56" s="16">
        <v>206</v>
      </c>
      <c r="AQ56" s="16">
        <v>205</v>
      </c>
      <c r="AR56" s="43">
        <v>186</v>
      </c>
      <c r="AS56" s="43">
        <v>19</v>
      </c>
      <c r="AT56" s="44">
        <v>1</v>
      </c>
      <c r="AU56" s="45">
        <v>707</v>
      </c>
      <c r="AV56" s="43">
        <v>324</v>
      </c>
      <c r="AW56" s="44">
        <v>383</v>
      </c>
    </row>
    <row r="57" spans="2:49" ht="17.100000000000001" customHeight="1" x14ac:dyDescent="0.2">
      <c r="B57" s="34">
        <f t="shared" si="1"/>
        <v>55</v>
      </c>
      <c r="C57" s="113" t="str">
        <f>+VLOOKUP($D$3:$D$547,[1]Hoja4!$E$1:$F$588,2,FALSE)</f>
        <v>Col. Nueva Providencia</v>
      </c>
      <c r="D57" s="11">
        <v>271</v>
      </c>
      <c r="E57" s="12">
        <v>0.95192307692307665</v>
      </c>
      <c r="F57" s="12">
        <v>0.49</v>
      </c>
      <c r="G57" s="12">
        <v>0.99</v>
      </c>
      <c r="H57" s="12">
        <v>0.8348623853211008</v>
      </c>
      <c r="I57" s="12">
        <v>0.10091743119266054</v>
      </c>
      <c r="J57" s="12">
        <v>0.96330275229357798</v>
      </c>
      <c r="K57" s="12">
        <v>1</v>
      </c>
      <c r="L57" s="12">
        <v>0.88990825688073394</v>
      </c>
      <c r="M57" s="12">
        <v>9.1743119266055068E-3</v>
      </c>
      <c r="N57" s="12">
        <v>0</v>
      </c>
      <c r="O57" s="12">
        <v>0</v>
      </c>
      <c r="P57" s="12">
        <v>0.83486238532110102</v>
      </c>
      <c r="Q57" s="12">
        <v>0.44036697247706424</v>
      </c>
      <c r="R57" s="12">
        <v>0.21100917431192684</v>
      </c>
      <c r="S57" s="13">
        <v>495.00000000000006</v>
      </c>
      <c r="T57" s="12">
        <v>-1.3876500000000001</v>
      </c>
      <c r="U57" s="39" t="str">
        <f t="shared" si="0"/>
        <v>Muy Alta</v>
      </c>
      <c r="V57" s="4">
        <f t="shared" si="2"/>
        <v>508</v>
      </c>
      <c r="W57" s="5">
        <f t="shared" si="3"/>
        <v>673.72813015346753</v>
      </c>
      <c r="X57" s="4">
        <f t="shared" si="4"/>
        <v>2</v>
      </c>
      <c r="Y57" s="4">
        <f t="shared" si="5"/>
        <v>98</v>
      </c>
      <c r="Z57" s="4">
        <f t="shared" si="6"/>
        <v>1</v>
      </c>
      <c r="AA57" s="4">
        <f t="shared" si="7"/>
        <v>100</v>
      </c>
      <c r="AB57" s="7">
        <f t="shared" si="8"/>
        <v>896.55264331152432</v>
      </c>
      <c r="AC57" s="14">
        <v>-1.3876500000000001</v>
      </c>
      <c r="AD57" s="40" t="s">
        <v>27</v>
      </c>
      <c r="AN57" s="41">
        <v>56</v>
      </c>
      <c r="AO57" s="42" t="s">
        <v>104</v>
      </c>
      <c r="AP57" s="16">
        <v>51</v>
      </c>
      <c r="AQ57" s="16">
        <v>51</v>
      </c>
      <c r="AR57" s="43">
        <v>43</v>
      </c>
      <c r="AS57" s="43">
        <v>8</v>
      </c>
      <c r="AT57" s="44">
        <v>0</v>
      </c>
      <c r="AU57" s="45">
        <v>123</v>
      </c>
      <c r="AV57" s="43">
        <v>52</v>
      </c>
      <c r="AW57" s="44">
        <v>71</v>
      </c>
    </row>
    <row r="58" spans="2:49" ht="17.100000000000001" customHeight="1" x14ac:dyDescent="0.2">
      <c r="B58" s="34">
        <f t="shared" si="1"/>
        <v>56</v>
      </c>
      <c r="C58" s="113" t="str">
        <f>+VLOOKUP($D$3:$D$547,[1]Hoja4!$E$1:$F$588,2,FALSE)</f>
        <v>Col. Cantarero López</v>
      </c>
      <c r="D58" s="11">
        <v>410</v>
      </c>
      <c r="E58" s="12">
        <v>0.89095415117719956</v>
      </c>
      <c r="F58" s="12">
        <v>0.57980049875311757</v>
      </c>
      <c r="G58" s="12">
        <v>0.99750623441396469</v>
      </c>
      <c r="H58" s="12">
        <v>0.87945205479452082</v>
      </c>
      <c r="I58" s="12">
        <v>3.0136986301369857E-2</v>
      </c>
      <c r="J58" s="12">
        <v>0.52876712328767173</v>
      </c>
      <c r="K58" s="12">
        <v>0.98630136986301353</v>
      </c>
      <c r="L58" s="12">
        <v>0.93972602739726063</v>
      </c>
      <c r="M58" s="12">
        <v>5.479452054794518E-3</v>
      </c>
      <c r="N58" s="12">
        <v>1.5068493150684956E-2</v>
      </c>
      <c r="O58" s="12">
        <v>9.5890410958904097E-3</v>
      </c>
      <c r="P58" s="12">
        <v>0.7260273972602741</v>
      </c>
      <c r="Q58" s="12">
        <v>0.3493150684931508</v>
      </c>
      <c r="R58" s="12">
        <v>0.52191780821917844</v>
      </c>
      <c r="S58" s="13">
        <v>3421.9999999999982</v>
      </c>
      <c r="T58" s="12">
        <v>-1.3567400000000001</v>
      </c>
      <c r="U58" s="39" t="str">
        <f t="shared" si="0"/>
        <v>Muy Alta</v>
      </c>
      <c r="V58" s="4">
        <f t="shared" si="2"/>
        <v>3444</v>
      </c>
      <c r="W58" s="5">
        <f t="shared" si="3"/>
        <v>4567.5584256861066</v>
      </c>
      <c r="X58" s="4">
        <f t="shared" si="4"/>
        <v>96</v>
      </c>
      <c r="Y58" s="4">
        <f t="shared" si="5"/>
        <v>708</v>
      </c>
      <c r="Z58" s="4">
        <f t="shared" si="6"/>
        <v>2</v>
      </c>
      <c r="AA58" s="4">
        <f t="shared" si="7"/>
        <v>804</v>
      </c>
      <c r="AB58" s="7">
        <f t="shared" si="8"/>
        <v>6078.2033534741922</v>
      </c>
      <c r="AC58" s="14">
        <v>-1.3567400000000001</v>
      </c>
      <c r="AD58" s="40" t="s">
        <v>27</v>
      </c>
      <c r="AN58" s="41">
        <v>57</v>
      </c>
      <c r="AO58" s="42" t="s">
        <v>105</v>
      </c>
      <c r="AP58" s="16">
        <v>11</v>
      </c>
      <c r="AQ58" s="16">
        <v>11</v>
      </c>
      <c r="AR58" s="43">
        <v>11</v>
      </c>
      <c r="AS58" s="43">
        <v>0</v>
      </c>
      <c r="AT58" s="44">
        <v>0</v>
      </c>
      <c r="AU58" s="45">
        <v>61</v>
      </c>
      <c r="AV58" s="43">
        <v>38</v>
      </c>
      <c r="AW58" s="44">
        <v>23</v>
      </c>
    </row>
    <row r="59" spans="2:49" ht="17.100000000000001" customHeight="1" x14ac:dyDescent="0.2">
      <c r="B59" s="34">
        <f t="shared" si="1"/>
        <v>57</v>
      </c>
      <c r="C59" s="113" t="str">
        <f>+VLOOKUP($D$3:$D$547,[1]Hoja4!$E$1:$F$588,2,FALSE)</f>
        <v>Col.David Betancourt</v>
      </c>
      <c r="D59" s="11">
        <v>512</v>
      </c>
      <c r="E59" s="12">
        <v>0.99152542372881347</v>
      </c>
      <c r="F59" s="12">
        <v>0.97457627118644041</v>
      </c>
      <c r="G59" s="12">
        <v>0.99152542372881347</v>
      </c>
      <c r="H59" s="12">
        <v>0.83333333333333337</v>
      </c>
      <c r="I59" s="12">
        <v>9.8039215686274595E-3</v>
      </c>
      <c r="J59" s="12">
        <v>2.941176470588237E-2</v>
      </c>
      <c r="K59" s="12">
        <v>1</v>
      </c>
      <c r="L59" s="12">
        <v>0.98039215686274517</v>
      </c>
      <c r="M59" s="12">
        <v>9.8039215686274491E-3</v>
      </c>
      <c r="N59" s="12">
        <v>9.8039215686274543E-3</v>
      </c>
      <c r="O59" s="12">
        <v>9.8039215686274526E-3</v>
      </c>
      <c r="P59" s="12">
        <v>0.92156862745098045</v>
      </c>
      <c r="Q59" s="12">
        <v>0.38235294117647045</v>
      </c>
      <c r="R59" s="12">
        <v>0.59803921568627449</v>
      </c>
      <c r="S59" s="13">
        <v>476.99999999999989</v>
      </c>
      <c r="T59" s="12">
        <v>-1.3392200000000001</v>
      </c>
      <c r="U59" s="39" t="str">
        <f t="shared" si="0"/>
        <v>Muy Alta</v>
      </c>
      <c r="V59" s="4">
        <f t="shared" si="2"/>
        <v>472</v>
      </c>
      <c r="W59" s="5">
        <f t="shared" si="3"/>
        <v>625.98361699298562</v>
      </c>
      <c r="X59" s="4">
        <f t="shared" si="4"/>
        <v>15</v>
      </c>
      <c r="Y59" s="4">
        <f t="shared" si="5"/>
        <v>102</v>
      </c>
      <c r="Z59" s="4">
        <f t="shared" si="6"/>
        <v>0</v>
      </c>
      <c r="AA59" s="4">
        <f t="shared" si="7"/>
        <v>117</v>
      </c>
      <c r="AB59" s="7">
        <f t="shared" si="8"/>
        <v>833.0174166201565</v>
      </c>
      <c r="AC59" s="14">
        <v>-1.3392200000000001</v>
      </c>
      <c r="AD59" s="40" t="s">
        <v>27</v>
      </c>
      <c r="AN59" s="41">
        <v>58</v>
      </c>
      <c r="AO59" s="42" t="s">
        <v>106</v>
      </c>
      <c r="AP59" s="16">
        <v>149</v>
      </c>
      <c r="AQ59" s="16">
        <v>148</v>
      </c>
      <c r="AR59" s="43">
        <v>116</v>
      </c>
      <c r="AS59" s="43">
        <v>32</v>
      </c>
      <c r="AT59" s="44">
        <v>1</v>
      </c>
      <c r="AU59" s="45">
        <v>337</v>
      </c>
      <c r="AV59" s="43">
        <v>146</v>
      </c>
      <c r="AW59" s="44">
        <v>191</v>
      </c>
    </row>
    <row r="60" spans="2:49" ht="17.100000000000001" customHeight="1" x14ac:dyDescent="0.2">
      <c r="B60" s="34">
        <f t="shared" si="1"/>
        <v>58</v>
      </c>
      <c r="C60" s="113" t="str">
        <f>+VLOOKUP($D$3:$D$547,[1]Hoja4!$E$1:$F$588,2,FALSE)</f>
        <v>Bo. La Cuesta No. 1</v>
      </c>
      <c r="D60" s="11">
        <v>41</v>
      </c>
      <c r="E60" s="12">
        <v>0.97492163009404376</v>
      </c>
      <c r="F60" s="12">
        <v>0.31034482758620663</v>
      </c>
      <c r="G60" s="12">
        <v>0.98119122257053337</v>
      </c>
      <c r="H60" s="12">
        <v>0.86231884057970998</v>
      </c>
      <c r="I60" s="12">
        <v>0.52173913043478226</v>
      </c>
      <c r="J60" s="12">
        <v>0.76811594202898548</v>
      </c>
      <c r="K60" s="12">
        <v>0.98188405797101463</v>
      </c>
      <c r="L60" s="12">
        <v>0.93840579710144945</v>
      </c>
      <c r="M60" s="12">
        <v>4.3478260869565223E-2</v>
      </c>
      <c r="N60" s="12">
        <v>2.1739130434782615E-2</v>
      </c>
      <c r="O60" s="12">
        <v>1.8115942028985522E-2</v>
      </c>
      <c r="P60" s="12">
        <v>0.89855072463768115</v>
      </c>
      <c r="Q60" s="12">
        <v>0.35507246376811585</v>
      </c>
      <c r="R60" s="12">
        <v>0.35507246376811591</v>
      </c>
      <c r="S60" s="13">
        <v>1402.0000000000007</v>
      </c>
      <c r="T60" s="12">
        <v>-1.2936700000000001</v>
      </c>
      <c r="U60" s="39" t="str">
        <f t="shared" si="0"/>
        <v>Muy Alta</v>
      </c>
      <c r="V60" s="4">
        <f t="shared" si="2"/>
        <v>1402</v>
      </c>
      <c r="W60" s="5">
        <f t="shared" si="3"/>
        <v>1859.3835403054361</v>
      </c>
      <c r="X60" s="4">
        <f t="shared" si="4"/>
        <v>41</v>
      </c>
      <c r="Y60" s="4">
        <f t="shared" si="5"/>
        <v>278</v>
      </c>
      <c r="Z60" s="4">
        <f t="shared" si="6"/>
        <v>0</v>
      </c>
      <c r="AA60" s="4">
        <f t="shared" si="7"/>
        <v>319</v>
      </c>
      <c r="AB60" s="7">
        <f t="shared" si="8"/>
        <v>2474.3441061471594</v>
      </c>
      <c r="AC60" s="14">
        <v>-1.2936700000000001</v>
      </c>
      <c r="AD60" s="40" t="s">
        <v>27</v>
      </c>
      <c r="AN60" s="41">
        <v>59</v>
      </c>
      <c r="AO60" s="42" t="s">
        <v>107</v>
      </c>
      <c r="AP60" s="16">
        <v>230</v>
      </c>
      <c r="AQ60" s="16">
        <v>229</v>
      </c>
      <c r="AR60" s="43">
        <v>174</v>
      </c>
      <c r="AS60" s="43">
        <v>55</v>
      </c>
      <c r="AT60" s="44">
        <v>1</v>
      </c>
      <c r="AU60" s="45">
        <v>616</v>
      </c>
      <c r="AV60" s="43">
        <v>248</v>
      </c>
      <c r="AW60" s="44">
        <v>368</v>
      </c>
    </row>
    <row r="61" spans="2:49" ht="17.100000000000001" customHeight="1" x14ac:dyDescent="0.2">
      <c r="B61" s="34">
        <f t="shared" si="1"/>
        <v>59</v>
      </c>
      <c r="C61" s="113" t="str">
        <f>+VLOOKUP($D$3:$D$547,[1]Hoja4!$E$1:$F$588,2,FALSE)</f>
        <v>Col. El Carrizal  No. 1 - A</v>
      </c>
      <c r="D61" s="11">
        <v>134</v>
      </c>
      <c r="E61" s="12">
        <v>0.81236442516269014</v>
      </c>
      <c r="F61" s="12">
        <v>0.50441501103752662</v>
      </c>
      <c r="G61" s="12">
        <v>0.98454746136865301</v>
      </c>
      <c r="H61" s="12">
        <v>0.88765432098765462</v>
      </c>
      <c r="I61" s="12">
        <v>0.26913580246913571</v>
      </c>
      <c r="J61" s="12">
        <v>0.562962962962963</v>
      </c>
      <c r="K61" s="12">
        <v>0.97654320987654375</v>
      </c>
      <c r="L61" s="12">
        <v>0.94938271604938174</v>
      </c>
      <c r="M61" s="12">
        <v>8.3950617283950646E-2</v>
      </c>
      <c r="N61" s="12">
        <v>2.0987654320987665E-2</v>
      </c>
      <c r="O61" s="12">
        <v>9.8765432098765482E-3</v>
      </c>
      <c r="P61" s="12">
        <v>0.68024691358024636</v>
      </c>
      <c r="Q61" s="12">
        <v>0.3308641975308641</v>
      </c>
      <c r="R61" s="12">
        <v>0.44444444444444442</v>
      </c>
      <c r="S61" s="13">
        <v>3920.9999999999991</v>
      </c>
      <c r="T61" s="12">
        <v>-1.2787299999999999</v>
      </c>
      <c r="U61" s="39" t="str">
        <f t="shared" si="0"/>
        <v>Muy Alta</v>
      </c>
      <c r="V61" s="4">
        <f t="shared" si="2"/>
        <v>4001</v>
      </c>
      <c r="W61" s="5">
        <f t="shared" si="3"/>
        <v>5306.2721431968976</v>
      </c>
      <c r="X61" s="4">
        <f t="shared" si="4"/>
        <v>100</v>
      </c>
      <c r="Y61" s="4">
        <f t="shared" si="5"/>
        <v>807</v>
      </c>
      <c r="Z61" s="4">
        <f t="shared" si="6"/>
        <v>10</v>
      </c>
      <c r="AA61" s="4">
        <f t="shared" si="7"/>
        <v>907</v>
      </c>
      <c r="AB61" s="7">
        <f t="shared" si="8"/>
        <v>7061.2344997823011</v>
      </c>
      <c r="AC61" s="14">
        <v>-1.2787299999999999</v>
      </c>
      <c r="AD61" s="40" t="s">
        <v>27</v>
      </c>
      <c r="AN61" s="41">
        <v>60</v>
      </c>
      <c r="AO61" s="42" t="s">
        <v>108</v>
      </c>
      <c r="AP61" s="16">
        <v>353</v>
      </c>
      <c r="AQ61" s="16">
        <v>353</v>
      </c>
      <c r="AR61" s="43">
        <v>327</v>
      </c>
      <c r="AS61" s="43">
        <v>26</v>
      </c>
      <c r="AT61" s="44">
        <v>0</v>
      </c>
      <c r="AU61" s="45">
        <v>1619</v>
      </c>
      <c r="AV61" s="43">
        <v>777</v>
      </c>
      <c r="AW61" s="44">
        <v>842</v>
      </c>
    </row>
    <row r="62" spans="2:49" ht="17.100000000000001" customHeight="1" x14ac:dyDescent="0.2">
      <c r="B62" s="34">
        <f t="shared" si="1"/>
        <v>60</v>
      </c>
      <c r="C62" s="113" t="str">
        <f>+VLOOKUP($D$3:$D$547,[1]Hoja4!$E$1:$F$588,2,FALSE)</f>
        <v>El Zarzal o Betanía</v>
      </c>
      <c r="D62" s="11">
        <v>156</v>
      </c>
      <c r="E62" s="12">
        <v>0.84825870646766133</v>
      </c>
      <c r="F62" s="12">
        <v>0.34328358208955229</v>
      </c>
      <c r="G62" s="12">
        <v>0.96766169154228843</v>
      </c>
      <c r="H62" s="12">
        <v>0.72020725388601015</v>
      </c>
      <c r="I62" s="12">
        <v>0.91709844559585507</v>
      </c>
      <c r="J62" s="12">
        <v>0.98445595854922285</v>
      </c>
      <c r="K62" s="12">
        <v>0.98704663212435273</v>
      </c>
      <c r="L62" s="12">
        <v>0.56735751295336834</v>
      </c>
      <c r="M62" s="12">
        <v>0.48704663212435262</v>
      </c>
      <c r="N62" s="12">
        <v>2.0725388601036274E-2</v>
      </c>
      <c r="O62" s="12">
        <v>5.1813471502590641E-3</v>
      </c>
      <c r="P62" s="12">
        <v>0.77461139896372988</v>
      </c>
      <c r="Q62" s="12">
        <v>0.34974093264248723</v>
      </c>
      <c r="R62" s="12">
        <v>0.40155440414507776</v>
      </c>
      <c r="S62" s="13">
        <v>1873.9999999999998</v>
      </c>
      <c r="T62" s="12">
        <v>-1.2726200000000001</v>
      </c>
      <c r="U62" s="39" t="str">
        <f t="shared" si="0"/>
        <v>Muy Alta</v>
      </c>
      <c r="V62" s="4">
        <f t="shared" si="2"/>
        <v>1880</v>
      </c>
      <c r="W62" s="5">
        <f t="shared" si="3"/>
        <v>2493.3245761585022</v>
      </c>
      <c r="X62" s="4">
        <f t="shared" si="4"/>
        <v>25</v>
      </c>
      <c r="Y62" s="4">
        <f t="shared" si="5"/>
        <v>379</v>
      </c>
      <c r="Z62" s="4">
        <f t="shared" si="6"/>
        <v>0</v>
      </c>
      <c r="AA62" s="4">
        <f t="shared" si="7"/>
        <v>404</v>
      </c>
      <c r="AB62" s="7">
        <f t="shared" si="8"/>
        <v>3317.9507272158776</v>
      </c>
      <c r="AC62" s="14">
        <v>-1.2726200000000001</v>
      </c>
      <c r="AD62" s="40" t="s">
        <v>27</v>
      </c>
      <c r="AN62" s="41">
        <v>61</v>
      </c>
      <c r="AO62" s="42" t="s">
        <v>109</v>
      </c>
      <c r="AP62" s="16">
        <v>81</v>
      </c>
      <c r="AQ62" s="16">
        <v>81</v>
      </c>
      <c r="AR62" s="43">
        <v>79</v>
      </c>
      <c r="AS62" s="43">
        <v>2</v>
      </c>
      <c r="AT62" s="44">
        <v>0</v>
      </c>
      <c r="AU62" s="45">
        <v>330</v>
      </c>
      <c r="AV62" s="43">
        <v>146</v>
      </c>
      <c r="AW62" s="44">
        <v>184</v>
      </c>
    </row>
    <row r="63" spans="2:49" ht="17.100000000000001" customHeight="1" x14ac:dyDescent="0.2">
      <c r="B63" s="34">
        <f t="shared" si="1"/>
        <v>61</v>
      </c>
      <c r="C63" s="113" t="str">
        <f>+VLOOKUP($D$3:$D$547,[1]Hoja4!$E$1:$F$588,2,FALSE)</f>
        <v>Col.Sagastume No.2</v>
      </c>
      <c r="D63" s="11">
        <v>556</v>
      </c>
      <c r="E63" s="12">
        <v>0.91851851851851818</v>
      </c>
      <c r="F63" s="12">
        <v>0.45555555555555582</v>
      </c>
      <c r="G63" s="12">
        <v>0.9740740740740742</v>
      </c>
      <c r="H63" s="12">
        <v>0.74031007751937961</v>
      </c>
      <c r="I63" s="12">
        <v>0.89534883720930258</v>
      </c>
      <c r="J63" s="12">
        <v>0.92248062015503896</v>
      </c>
      <c r="K63" s="12">
        <v>0.89534883720930281</v>
      </c>
      <c r="L63" s="12">
        <v>0.89922480620155054</v>
      </c>
      <c r="M63" s="12">
        <v>3.8759689922480627E-2</v>
      </c>
      <c r="N63" s="12">
        <v>1.9379844961240317E-2</v>
      </c>
      <c r="O63" s="12">
        <v>7.7519379844961205E-3</v>
      </c>
      <c r="P63" s="12">
        <v>0.6860465116279072</v>
      </c>
      <c r="Q63" s="12">
        <v>0.27906976744186052</v>
      </c>
      <c r="R63" s="12">
        <v>0.38372093023255804</v>
      </c>
      <c r="S63" s="13">
        <v>1241.0000000000009</v>
      </c>
      <c r="T63" s="12">
        <v>-1.26512</v>
      </c>
      <c r="U63" s="39" t="str">
        <f t="shared" si="0"/>
        <v>Muy Alta</v>
      </c>
      <c r="V63" s="4">
        <f t="shared" si="2"/>
        <v>1235</v>
      </c>
      <c r="W63" s="5">
        <f t="shared" si="3"/>
        <v>1637.902048699867</v>
      </c>
      <c r="X63" s="4">
        <f t="shared" si="4"/>
        <v>14</v>
      </c>
      <c r="Y63" s="4">
        <f t="shared" si="5"/>
        <v>255</v>
      </c>
      <c r="Z63" s="4">
        <f t="shared" si="6"/>
        <v>0</v>
      </c>
      <c r="AA63" s="4">
        <f t="shared" si="7"/>
        <v>269</v>
      </c>
      <c r="AB63" s="7">
        <f t="shared" si="8"/>
        <v>2179.6112489955367</v>
      </c>
      <c r="AC63" s="14">
        <v>-1.26512</v>
      </c>
      <c r="AD63" s="40" t="s">
        <v>27</v>
      </c>
      <c r="AN63" s="41">
        <v>62</v>
      </c>
      <c r="AO63" s="42" t="s">
        <v>110</v>
      </c>
      <c r="AP63" s="16">
        <v>1156</v>
      </c>
      <c r="AQ63" s="16">
        <v>1155</v>
      </c>
      <c r="AR63" s="43">
        <v>1003</v>
      </c>
      <c r="AS63" s="43">
        <v>152</v>
      </c>
      <c r="AT63" s="44">
        <v>1</v>
      </c>
      <c r="AU63" s="45">
        <v>4244</v>
      </c>
      <c r="AV63" s="43">
        <v>2037</v>
      </c>
      <c r="AW63" s="44">
        <v>2207</v>
      </c>
    </row>
    <row r="64" spans="2:49" ht="17.100000000000001" customHeight="1" x14ac:dyDescent="0.2">
      <c r="B64" s="34">
        <f t="shared" si="1"/>
        <v>62</v>
      </c>
      <c r="C64" s="113" t="str">
        <f>+VLOOKUP($D$3:$D$547,[1]Hoja4!$E$1:$F$588,2,FALSE)</f>
        <v>Col. San Martín</v>
      </c>
      <c r="D64" s="11">
        <v>328</v>
      </c>
      <c r="E64" s="12">
        <v>0.89285714285714202</v>
      </c>
      <c r="F64" s="12">
        <v>0.45106382978723419</v>
      </c>
      <c r="G64" s="12">
        <v>0.98297872340425563</v>
      </c>
      <c r="H64" s="12">
        <v>0.61073825503355694</v>
      </c>
      <c r="I64" s="12">
        <v>0.7013422818791949</v>
      </c>
      <c r="J64" s="12">
        <v>0.93624161073825507</v>
      </c>
      <c r="K64" s="12">
        <v>0.98993288590604045</v>
      </c>
      <c r="L64" s="12">
        <v>0.76510067114093883</v>
      </c>
      <c r="M64" s="12">
        <v>0.84563758389261756</v>
      </c>
      <c r="N64" s="12">
        <v>1.6778523489932896E-2</v>
      </c>
      <c r="O64" s="12">
        <v>0</v>
      </c>
      <c r="P64" s="12">
        <v>0.87248322147651003</v>
      </c>
      <c r="Q64" s="12">
        <v>0.29194630872483235</v>
      </c>
      <c r="R64" s="12">
        <v>0.35906040268456385</v>
      </c>
      <c r="S64" s="13">
        <v>1507.0000000000005</v>
      </c>
      <c r="T64" s="12">
        <v>-1.2448900000000001</v>
      </c>
      <c r="U64" s="39" t="str">
        <f t="shared" si="0"/>
        <v>Muy Alta</v>
      </c>
      <c r="V64" s="4">
        <f t="shared" si="2"/>
        <v>1590</v>
      </c>
      <c r="W64" s="5">
        <f t="shared" si="3"/>
        <v>2108.7159979212865</v>
      </c>
      <c r="X64" s="4">
        <f t="shared" si="4"/>
        <v>5</v>
      </c>
      <c r="Y64" s="4">
        <f t="shared" si="5"/>
        <v>234</v>
      </c>
      <c r="Z64" s="4">
        <f t="shared" si="6"/>
        <v>5</v>
      </c>
      <c r="AA64" s="4">
        <f t="shared" si="7"/>
        <v>239</v>
      </c>
      <c r="AB64" s="7">
        <f t="shared" si="8"/>
        <v>2806.1391788687474</v>
      </c>
      <c r="AC64" s="14">
        <v>-1.2448900000000001</v>
      </c>
      <c r="AD64" s="40" t="s">
        <v>27</v>
      </c>
      <c r="AN64" s="41">
        <v>63</v>
      </c>
      <c r="AO64" s="42" t="s">
        <v>111</v>
      </c>
      <c r="AP64" s="16">
        <v>137</v>
      </c>
      <c r="AQ64" s="16">
        <v>136</v>
      </c>
      <c r="AR64" s="43">
        <v>127</v>
      </c>
      <c r="AS64" s="43">
        <v>9</v>
      </c>
      <c r="AT64" s="44">
        <v>1</v>
      </c>
      <c r="AU64" s="45">
        <v>559</v>
      </c>
      <c r="AV64" s="43">
        <v>255</v>
      </c>
      <c r="AW64" s="44">
        <v>304</v>
      </c>
    </row>
    <row r="65" spans="2:49" ht="17.100000000000001" customHeight="1" x14ac:dyDescent="0.2">
      <c r="B65" s="34">
        <f t="shared" si="1"/>
        <v>63</v>
      </c>
      <c r="C65" s="113" t="str">
        <f>+VLOOKUP($D$3:$D$547,[1]Hoja4!$E$1:$F$588,2,FALSE)</f>
        <v>Col. Campo Cielo</v>
      </c>
      <c r="D65" s="11">
        <v>124</v>
      </c>
      <c r="E65" s="12">
        <v>0.92908653846153899</v>
      </c>
      <c r="F65" s="12">
        <v>0.41995073891625612</v>
      </c>
      <c r="G65" s="12">
        <v>0.9876847290640387</v>
      </c>
      <c r="H65" s="12">
        <v>0.6881851400730814</v>
      </c>
      <c r="I65" s="12">
        <v>0.87210718635810081</v>
      </c>
      <c r="J65" s="12">
        <v>0.96833130328867167</v>
      </c>
      <c r="K65" s="12">
        <v>0.95371498172959757</v>
      </c>
      <c r="L65" s="12">
        <v>0.89159561510353236</v>
      </c>
      <c r="M65" s="12">
        <v>0.23995127892813631</v>
      </c>
      <c r="N65" s="12">
        <v>1.3398294762484764E-2</v>
      </c>
      <c r="O65" s="12">
        <v>3.6540803897685738E-3</v>
      </c>
      <c r="P65" s="12">
        <v>0.77710109622411716</v>
      </c>
      <c r="Q65" s="12">
        <v>0.29232643118148582</v>
      </c>
      <c r="R65" s="12">
        <v>0.33130328867235115</v>
      </c>
      <c r="S65" s="13">
        <v>4028.0000000000041</v>
      </c>
      <c r="T65" s="12">
        <v>-1.2258199999999999</v>
      </c>
      <c r="U65" s="39" t="str">
        <f t="shared" si="0"/>
        <v>Muy Alta</v>
      </c>
      <c r="V65" s="4">
        <f t="shared" si="2"/>
        <v>4081</v>
      </c>
      <c r="W65" s="5">
        <f t="shared" si="3"/>
        <v>5412.3710613313015</v>
      </c>
      <c r="X65" s="4">
        <f t="shared" si="4"/>
        <v>45</v>
      </c>
      <c r="Y65" s="4">
        <f t="shared" si="5"/>
        <v>762</v>
      </c>
      <c r="Z65" s="4">
        <f t="shared" si="6"/>
        <v>8</v>
      </c>
      <c r="AA65" s="4">
        <f t="shared" si="7"/>
        <v>807</v>
      </c>
      <c r="AB65" s="7">
        <f t="shared" si="8"/>
        <v>7202.4238924297852</v>
      </c>
      <c r="AC65" s="14">
        <v>-1.2258199999999999</v>
      </c>
      <c r="AD65" s="40" t="s">
        <v>27</v>
      </c>
      <c r="AN65" s="41">
        <v>64</v>
      </c>
      <c r="AO65" s="42" t="s">
        <v>112</v>
      </c>
      <c r="AP65" s="16">
        <v>188</v>
      </c>
      <c r="AQ65" s="16">
        <v>184</v>
      </c>
      <c r="AR65" s="43">
        <v>154</v>
      </c>
      <c r="AS65" s="43">
        <v>30</v>
      </c>
      <c r="AT65" s="44">
        <v>4</v>
      </c>
      <c r="AU65" s="45">
        <v>655</v>
      </c>
      <c r="AV65" s="43">
        <v>283</v>
      </c>
      <c r="AW65" s="44">
        <v>372</v>
      </c>
    </row>
    <row r="66" spans="2:49" ht="17.100000000000001" customHeight="1" x14ac:dyDescent="0.2">
      <c r="B66" s="34">
        <f t="shared" si="1"/>
        <v>64</v>
      </c>
      <c r="C66" s="113" t="str">
        <f>+VLOOKUP($D$3:$D$547,[1]Hoja4!$E$1:$F$588,2,FALSE)</f>
        <v>Col. Brasilia</v>
      </c>
      <c r="D66" s="11">
        <v>117</v>
      </c>
      <c r="E66" s="12">
        <v>0.79710144927536242</v>
      </c>
      <c r="F66" s="12">
        <v>0.50724637681159401</v>
      </c>
      <c r="G66" s="12">
        <v>0.95652173913043492</v>
      </c>
      <c r="H66" s="12">
        <v>0.9154929577464791</v>
      </c>
      <c r="I66" s="12">
        <v>0.14084507042253519</v>
      </c>
      <c r="J66" s="12">
        <v>0.78873239436619713</v>
      </c>
      <c r="K66" s="12">
        <v>0.83098591549295797</v>
      </c>
      <c r="L66" s="12">
        <v>0.92957746478873227</v>
      </c>
      <c r="M66" s="12">
        <v>0</v>
      </c>
      <c r="N66" s="12">
        <v>2.8169014084507043E-2</v>
      </c>
      <c r="O66" s="12">
        <v>2.8169014084507043E-2</v>
      </c>
      <c r="P66" s="12">
        <v>0.6901408450704225</v>
      </c>
      <c r="Q66" s="12">
        <v>0.42253521126760557</v>
      </c>
      <c r="R66" s="12">
        <v>0.53521126760563387</v>
      </c>
      <c r="S66" s="13">
        <v>356.00000000000011</v>
      </c>
      <c r="T66" s="12">
        <v>-1.19553</v>
      </c>
      <c r="U66" s="39" t="str">
        <f t="shared" si="0"/>
        <v>Muy Alta</v>
      </c>
      <c r="V66" s="4">
        <f t="shared" si="2"/>
        <v>390</v>
      </c>
      <c r="W66" s="5">
        <f t="shared" si="3"/>
        <v>517.23222590522118</v>
      </c>
      <c r="X66" s="4">
        <f t="shared" si="4"/>
        <v>3</v>
      </c>
      <c r="Y66" s="4">
        <f t="shared" si="5"/>
        <v>75</v>
      </c>
      <c r="Z66" s="4">
        <f t="shared" si="6"/>
        <v>0</v>
      </c>
      <c r="AA66" s="4">
        <f t="shared" si="7"/>
        <v>78</v>
      </c>
      <c r="AB66" s="7">
        <f t="shared" si="8"/>
        <v>688.29828915648523</v>
      </c>
      <c r="AC66" s="14">
        <v>-1.19553</v>
      </c>
      <c r="AD66" s="40" t="s">
        <v>27</v>
      </c>
      <c r="AN66" s="41">
        <v>65</v>
      </c>
      <c r="AO66" s="42" t="s">
        <v>113</v>
      </c>
      <c r="AP66" s="16">
        <v>68</v>
      </c>
      <c r="AQ66" s="16">
        <v>68</v>
      </c>
      <c r="AR66" s="43">
        <v>57</v>
      </c>
      <c r="AS66" s="43">
        <v>11</v>
      </c>
      <c r="AT66" s="44">
        <v>0</v>
      </c>
      <c r="AU66" s="45">
        <v>234</v>
      </c>
      <c r="AV66" s="43">
        <v>114</v>
      </c>
      <c r="AW66" s="44">
        <v>120</v>
      </c>
    </row>
    <row r="67" spans="2:49" ht="17.100000000000001" customHeight="1" x14ac:dyDescent="0.2">
      <c r="B67" s="34">
        <f t="shared" si="1"/>
        <v>65</v>
      </c>
      <c r="C67" s="113" t="str">
        <f>+VLOOKUP($D$3:$D$547,[1]Hoja4!$E$1:$F$588,2,FALSE)</f>
        <v>Bo.La Pedrera No.2</v>
      </c>
      <c r="D67" s="11">
        <v>57</v>
      </c>
      <c r="E67" s="12">
        <v>1</v>
      </c>
      <c r="F67" s="12">
        <v>0.5</v>
      </c>
      <c r="G67" s="12">
        <v>1</v>
      </c>
      <c r="H67" s="12">
        <v>0.66666666666666663</v>
      </c>
      <c r="I67" s="12">
        <v>0.83333333333333337</v>
      </c>
      <c r="J67" s="12">
        <v>0.83333333333333337</v>
      </c>
      <c r="K67" s="12">
        <v>1</v>
      </c>
      <c r="L67" s="12">
        <v>0.5</v>
      </c>
      <c r="M67" s="12">
        <v>0.66666666666666674</v>
      </c>
      <c r="N67" s="12">
        <v>0</v>
      </c>
      <c r="O67" s="12">
        <v>0</v>
      </c>
      <c r="P67" s="12">
        <v>1</v>
      </c>
      <c r="Q67" s="12">
        <v>0.16666666666666669</v>
      </c>
      <c r="R67" s="12">
        <v>0.83333333333333337</v>
      </c>
      <c r="S67" s="13">
        <v>43</v>
      </c>
      <c r="T67" s="12">
        <v>-1.1911499999999999</v>
      </c>
      <c r="U67" s="39" t="str">
        <f t="shared" ref="U67:U130" si="19">+IF(T67&lt;$AG$8,$AF$8,IF(T67&lt;$AG$9,$AF$9,IF(T67&lt;$AG$10,$AF$10,IF(T67&lt;$AG$11,$AF$11,IF(T67&lt;$AG$12,$AF$12)))))</f>
        <v>Muy Alta</v>
      </c>
      <c r="V67" s="4">
        <f t="shared" si="2"/>
        <v>61</v>
      </c>
      <c r="W67" s="5">
        <f t="shared" si="3"/>
        <v>80.900425077483305</v>
      </c>
      <c r="X67" s="4">
        <f t="shared" si="4"/>
        <v>0</v>
      </c>
      <c r="Y67" s="4">
        <f t="shared" si="5"/>
        <v>11</v>
      </c>
      <c r="Z67" s="4">
        <f t="shared" si="6"/>
        <v>0</v>
      </c>
      <c r="AA67" s="4">
        <f t="shared" si="7"/>
        <v>11</v>
      </c>
      <c r="AB67" s="7">
        <f t="shared" si="8"/>
        <v>107.65691189370666</v>
      </c>
      <c r="AC67" s="14">
        <v>-1.1911499999999999</v>
      </c>
      <c r="AD67" s="40" t="s">
        <v>27</v>
      </c>
      <c r="AN67" s="41">
        <v>66</v>
      </c>
      <c r="AO67" s="42" t="s">
        <v>114</v>
      </c>
      <c r="AP67" s="16">
        <v>493</v>
      </c>
      <c r="AQ67" s="16">
        <v>492</v>
      </c>
      <c r="AR67" s="43">
        <v>447</v>
      </c>
      <c r="AS67" s="43">
        <v>45</v>
      </c>
      <c r="AT67" s="44">
        <v>1</v>
      </c>
      <c r="AU67" s="45">
        <v>1768</v>
      </c>
      <c r="AV67" s="43">
        <v>826</v>
      </c>
      <c r="AW67" s="44">
        <v>942</v>
      </c>
    </row>
    <row r="68" spans="2:49" ht="17.100000000000001" customHeight="1" x14ac:dyDescent="0.2">
      <c r="B68" s="34">
        <f t="shared" ref="B68:B131" si="20">+B67+1</f>
        <v>66</v>
      </c>
      <c r="C68" s="113" t="str">
        <f>+VLOOKUP($D$3:$D$547,[1]Hoja4!$E$1:$F$588,2,FALSE)</f>
        <v>Col. Nueva Suyapa</v>
      </c>
      <c r="D68" s="11">
        <v>273</v>
      </c>
      <c r="E68" s="12">
        <v>0.95115894039735094</v>
      </c>
      <c r="F68" s="12">
        <v>0.49207673060884022</v>
      </c>
      <c r="G68" s="12">
        <v>0.98165137614678855</v>
      </c>
      <c r="H68" s="12">
        <v>0.79069767441860539</v>
      </c>
      <c r="I68" s="12">
        <v>0.65033222591362116</v>
      </c>
      <c r="J68" s="12">
        <v>0.8164451827242527</v>
      </c>
      <c r="K68" s="12">
        <v>0.96926910299003244</v>
      </c>
      <c r="L68" s="12">
        <v>0.8911960132890363</v>
      </c>
      <c r="M68" s="12">
        <v>1.5780730897009987E-2</v>
      </c>
      <c r="N68" s="12">
        <v>1.7441860465116314E-2</v>
      </c>
      <c r="O68" s="12">
        <v>9.1362126245847237E-3</v>
      </c>
      <c r="P68" s="12">
        <v>0.81312292358803862</v>
      </c>
      <c r="Q68" s="12">
        <v>0.3870431893687708</v>
      </c>
      <c r="R68" s="12">
        <v>0.44186046511627958</v>
      </c>
      <c r="S68" s="13">
        <v>5929.9999999999909</v>
      </c>
      <c r="T68" s="12">
        <v>-1.18773</v>
      </c>
      <c r="U68" s="39" t="str">
        <f t="shared" si="19"/>
        <v>Muy Alta</v>
      </c>
      <c r="V68" s="4">
        <f t="shared" ref="V68:V131" si="21">VLOOKUP(D68,$AN$5:$AW$557,8,FALSE)</f>
        <v>5882</v>
      </c>
      <c r="W68" s="5">
        <f t="shared" ref="W68:W131" si="22">V68*(1+0.026)^(11)</f>
        <v>7800.9229558320794</v>
      </c>
      <c r="X68" s="4">
        <f t="shared" ref="X68:X131" si="23">VLOOKUP(D68,$AN$5:$AW$557,6,FALSE)</f>
        <v>55</v>
      </c>
      <c r="Y68" s="4">
        <f t="shared" ref="Y68:Y131" si="24">VLOOKUP(D68,$AN$5:$AW$557,5,FALSE)</f>
        <v>1126</v>
      </c>
      <c r="Z68" s="4">
        <f t="shared" ref="Z68:Z131" si="25">VLOOKUP(D68,$AN$5:$AW$557,7,FALSE)</f>
        <v>3</v>
      </c>
      <c r="AA68" s="4">
        <f t="shared" ref="AA68:AA131" si="26">VLOOKUP(D68,$AN$5:$AW$557,4,FALSE)</f>
        <v>1181</v>
      </c>
      <c r="AB68" s="7">
        <f t="shared" ref="AB68:AB131" si="27">V68*(1+0.053)^(11)</f>
        <v>10380.950094406271</v>
      </c>
      <c r="AC68" s="14">
        <v>-1.18773</v>
      </c>
      <c r="AD68" s="40" t="s">
        <v>27</v>
      </c>
      <c r="AN68" s="41">
        <v>67</v>
      </c>
      <c r="AO68" s="42" t="s">
        <v>115</v>
      </c>
      <c r="AP68" s="16">
        <v>68</v>
      </c>
      <c r="AQ68" s="16">
        <v>67</v>
      </c>
      <c r="AR68" s="43">
        <v>63</v>
      </c>
      <c r="AS68" s="43">
        <v>4</v>
      </c>
      <c r="AT68" s="44">
        <v>1</v>
      </c>
      <c r="AU68" s="45">
        <v>234</v>
      </c>
      <c r="AV68" s="43">
        <v>111</v>
      </c>
      <c r="AW68" s="44">
        <v>123</v>
      </c>
    </row>
    <row r="69" spans="2:49" ht="17.100000000000001" customHeight="1" x14ac:dyDescent="0.2">
      <c r="B69" s="34">
        <f t="shared" si="20"/>
        <v>67</v>
      </c>
      <c r="C69" s="113" t="str">
        <f>+VLOOKUP($D$3:$D$547,[1]Hoja4!$E$1:$F$588,2,FALSE)</f>
        <v>Villa Santa Margarita</v>
      </c>
      <c r="D69" s="11">
        <v>535</v>
      </c>
      <c r="E69" s="12">
        <v>0.93258426966292118</v>
      </c>
      <c r="F69" s="12">
        <v>0.56179775280898858</v>
      </c>
      <c r="G69" s="12">
        <v>0.9101123595505618</v>
      </c>
      <c r="H69" s="12">
        <v>0.82352941176470584</v>
      </c>
      <c r="I69" s="12">
        <v>0.73529411764705888</v>
      </c>
      <c r="J69" s="12">
        <v>0.88235294117647067</v>
      </c>
      <c r="K69" s="12">
        <v>0.76470588235294135</v>
      </c>
      <c r="L69" s="12">
        <v>0.98529411764705888</v>
      </c>
      <c r="M69" s="12">
        <v>0.14705882352941185</v>
      </c>
      <c r="N69" s="12">
        <v>1.4705882352941176E-2</v>
      </c>
      <c r="O69" s="12">
        <v>2.9411764705882356E-2</v>
      </c>
      <c r="P69" s="12">
        <v>0.77941176470588247</v>
      </c>
      <c r="Q69" s="12">
        <v>0.22058823529411764</v>
      </c>
      <c r="R69" s="12">
        <v>0.38235294117647067</v>
      </c>
      <c r="S69" s="13">
        <v>351.99999999999994</v>
      </c>
      <c r="T69" s="12">
        <v>-1.18591</v>
      </c>
      <c r="U69" s="39" t="str">
        <f t="shared" si="19"/>
        <v>Muy Alta</v>
      </c>
      <c r="V69" s="4">
        <f t="shared" si="21"/>
        <v>352</v>
      </c>
      <c r="W69" s="5">
        <f t="shared" si="22"/>
        <v>466.83523979137908</v>
      </c>
      <c r="X69" s="4">
        <f t="shared" si="23"/>
        <v>18</v>
      </c>
      <c r="Y69" s="4">
        <f t="shared" si="24"/>
        <v>71</v>
      </c>
      <c r="Z69" s="4">
        <f t="shared" si="25"/>
        <v>0</v>
      </c>
      <c r="AA69" s="4">
        <f t="shared" si="26"/>
        <v>89</v>
      </c>
      <c r="AB69" s="7">
        <f t="shared" si="27"/>
        <v>621.23332764893019</v>
      </c>
      <c r="AC69" s="14">
        <v>-1.18591</v>
      </c>
      <c r="AD69" s="40" t="s">
        <v>27</v>
      </c>
      <c r="AN69" s="41">
        <v>69</v>
      </c>
      <c r="AO69" s="42" t="s">
        <v>116</v>
      </c>
      <c r="AP69" s="16">
        <v>49</v>
      </c>
      <c r="AQ69" s="16">
        <v>49</v>
      </c>
      <c r="AR69" s="43">
        <v>44</v>
      </c>
      <c r="AS69" s="43">
        <v>5</v>
      </c>
      <c r="AT69" s="44">
        <v>0</v>
      </c>
      <c r="AU69" s="45">
        <v>168</v>
      </c>
      <c r="AV69" s="43">
        <v>84</v>
      </c>
      <c r="AW69" s="44">
        <v>84</v>
      </c>
    </row>
    <row r="70" spans="2:49" ht="17.100000000000001" customHeight="1" x14ac:dyDescent="0.2">
      <c r="B70" s="34">
        <f t="shared" si="20"/>
        <v>68</v>
      </c>
      <c r="C70" s="113" t="str">
        <f>+VLOOKUP($D$3:$D$547,[1]Hoja4!$E$1:$F$588,2,FALSE)</f>
        <v>Bo. Buena Vista</v>
      </c>
      <c r="D70" s="11">
        <v>6</v>
      </c>
      <c r="E70" s="12">
        <v>0.93526405451448047</v>
      </c>
      <c r="F70" s="12">
        <v>0.44709897610921495</v>
      </c>
      <c r="G70" s="12">
        <v>0.95904436860068321</v>
      </c>
      <c r="H70" s="12">
        <v>0.85968819599109159</v>
      </c>
      <c r="I70" s="12">
        <v>0.71492204899777267</v>
      </c>
      <c r="J70" s="12">
        <v>0.73942093541202669</v>
      </c>
      <c r="K70" s="12">
        <v>0.71269487750556793</v>
      </c>
      <c r="L70" s="12">
        <v>0.9665924276169261</v>
      </c>
      <c r="M70" s="12">
        <v>9.3541202672605975E-2</v>
      </c>
      <c r="N70" s="12">
        <v>6.2360801781737155E-2</v>
      </c>
      <c r="O70" s="12">
        <v>4.677060133630298E-2</v>
      </c>
      <c r="P70" s="12">
        <v>0.77282850779510082</v>
      </c>
      <c r="Q70" s="12">
        <v>0.42984409799554579</v>
      </c>
      <c r="R70" s="12">
        <v>0.37861915367483301</v>
      </c>
      <c r="S70" s="13">
        <v>2029.9999999999995</v>
      </c>
      <c r="T70" s="12">
        <v>-1.18442</v>
      </c>
      <c r="U70" s="39" t="str">
        <f t="shared" si="19"/>
        <v>Muy Alta</v>
      </c>
      <c r="V70" s="4">
        <f t="shared" si="21"/>
        <v>568</v>
      </c>
      <c r="W70" s="5">
        <f t="shared" si="22"/>
        <v>753.3023187542708</v>
      </c>
      <c r="X70" s="4">
        <f t="shared" si="23"/>
        <v>51</v>
      </c>
      <c r="Y70" s="4">
        <f t="shared" si="24"/>
        <v>148</v>
      </c>
      <c r="Z70" s="4">
        <f t="shared" si="25"/>
        <v>1</v>
      </c>
      <c r="AA70" s="4">
        <f t="shared" si="26"/>
        <v>199</v>
      </c>
      <c r="AB70" s="7">
        <f t="shared" si="27"/>
        <v>1002.4446877971375</v>
      </c>
      <c r="AC70" s="14">
        <v>-1.18442</v>
      </c>
      <c r="AD70" s="40" t="s">
        <v>27</v>
      </c>
      <c r="AN70" s="41">
        <v>70</v>
      </c>
      <c r="AO70" s="42" t="s">
        <v>117</v>
      </c>
      <c r="AP70" s="16">
        <v>161</v>
      </c>
      <c r="AQ70" s="16">
        <v>161</v>
      </c>
      <c r="AR70" s="43">
        <v>119</v>
      </c>
      <c r="AS70" s="43">
        <v>42</v>
      </c>
      <c r="AT70" s="44">
        <v>0</v>
      </c>
      <c r="AU70" s="45">
        <v>450</v>
      </c>
      <c r="AV70" s="43">
        <v>221</v>
      </c>
      <c r="AW70" s="44">
        <v>229</v>
      </c>
    </row>
    <row r="71" spans="2:49" ht="17.100000000000001" customHeight="1" x14ac:dyDescent="0.2">
      <c r="B71" s="34">
        <f t="shared" si="20"/>
        <v>69</v>
      </c>
      <c r="C71" s="113" t="str">
        <f>+VLOOKUP($D$3:$D$547,[1]Hoja4!$E$1:$F$588,2,FALSE)</f>
        <v>Col. Hermanos Reina</v>
      </c>
      <c r="D71" s="11">
        <v>421</v>
      </c>
      <c r="E71" s="12">
        <v>0.9666666666666669</v>
      </c>
      <c r="F71" s="12">
        <v>0.64999999999999991</v>
      </c>
      <c r="G71" s="12">
        <v>1</v>
      </c>
      <c r="H71" s="12">
        <v>0.83333333333333337</v>
      </c>
      <c r="I71" s="12">
        <v>0</v>
      </c>
      <c r="J71" s="12">
        <v>0.92592592592592582</v>
      </c>
      <c r="K71" s="12">
        <v>0.90740740740740733</v>
      </c>
      <c r="L71" s="12">
        <v>0.90740740740740744</v>
      </c>
      <c r="M71" s="12">
        <v>0</v>
      </c>
      <c r="N71" s="12">
        <v>1.8518518518518517E-2</v>
      </c>
      <c r="O71" s="12">
        <v>3.7037037037037035E-2</v>
      </c>
      <c r="P71" s="12">
        <v>0.70370370370370361</v>
      </c>
      <c r="Q71" s="12">
        <v>0.48148148148148145</v>
      </c>
      <c r="R71" s="12">
        <v>0.53703703703703687</v>
      </c>
      <c r="S71" s="13">
        <v>247.00000000000003</v>
      </c>
      <c r="T71" s="12">
        <v>-1.1531</v>
      </c>
      <c r="U71" s="39" t="str">
        <f t="shared" si="19"/>
        <v>Muy Alta</v>
      </c>
      <c r="V71" s="4">
        <f t="shared" si="21"/>
        <v>215</v>
      </c>
      <c r="W71" s="5">
        <f t="shared" si="22"/>
        <v>285.14084248621168</v>
      </c>
      <c r="X71" s="4">
        <f t="shared" si="23"/>
        <v>4</v>
      </c>
      <c r="Y71" s="4">
        <f t="shared" si="24"/>
        <v>48</v>
      </c>
      <c r="Z71" s="4">
        <f t="shared" si="25"/>
        <v>0</v>
      </c>
      <c r="AA71" s="4">
        <f t="shared" si="26"/>
        <v>52</v>
      </c>
      <c r="AB71" s="7">
        <f t="shared" si="27"/>
        <v>379.44649274011363</v>
      </c>
      <c r="AC71" s="14">
        <v>-1.1531</v>
      </c>
      <c r="AD71" s="40" t="s">
        <v>27</v>
      </c>
      <c r="AN71" s="41">
        <v>71</v>
      </c>
      <c r="AO71" s="42" t="s">
        <v>118</v>
      </c>
      <c r="AP71" s="16">
        <v>93</v>
      </c>
      <c r="AQ71" s="16">
        <v>93</v>
      </c>
      <c r="AR71" s="43">
        <v>69</v>
      </c>
      <c r="AS71" s="43">
        <v>24</v>
      </c>
      <c r="AT71" s="44">
        <v>0</v>
      </c>
      <c r="AU71" s="45">
        <v>261</v>
      </c>
      <c r="AV71" s="43">
        <v>127</v>
      </c>
      <c r="AW71" s="44">
        <v>134</v>
      </c>
    </row>
    <row r="72" spans="2:49" ht="17.100000000000001" customHeight="1" x14ac:dyDescent="0.2">
      <c r="B72" s="34">
        <f t="shared" si="20"/>
        <v>70</v>
      </c>
      <c r="C72" s="113" t="str">
        <f>+VLOOKUP($D$3:$D$547,[1]Hoja4!$E$1:$F$588,2,FALSE)</f>
        <v>Col. Japón</v>
      </c>
      <c r="D72" s="11">
        <v>423</v>
      </c>
      <c r="E72" s="12">
        <v>0.97132616487455203</v>
      </c>
      <c r="F72" s="12">
        <v>0.29749103942652333</v>
      </c>
      <c r="G72" s="12">
        <v>0.96415770609318963</v>
      </c>
      <c r="H72" s="12">
        <v>0.84166666666666645</v>
      </c>
      <c r="I72" s="12">
        <v>0.9708333333333331</v>
      </c>
      <c r="J72" s="12">
        <v>0.98333333333333306</v>
      </c>
      <c r="K72" s="12">
        <v>0.92499999999999993</v>
      </c>
      <c r="L72" s="12">
        <v>0.98750000000000016</v>
      </c>
      <c r="M72" s="12">
        <v>8.3333333333333315E-3</v>
      </c>
      <c r="N72" s="12">
        <v>1.2500000000000001E-2</v>
      </c>
      <c r="O72" s="12">
        <v>0</v>
      </c>
      <c r="P72" s="12">
        <v>0.90416666666666667</v>
      </c>
      <c r="Q72" s="12">
        <v>0.19166666666666671</v>
      </c>
      <c r="R72" s="12">
        <v>0.45833333333333326</v>
      </c>
      <c r="S72" s="13">
        <v>1231.0000000000007</v>
      </c>
      <c r="T72" s="12">
        <v>-1.13039</v>
      </c>
      <c r="U72" s="39" t="str">
        <f t="shared" si="19"/>
        <v>Muy Alta</v>
      </c>
      <c r="V72" s="4">
        <f t="shared" si="21"/>
        <v>1227</v>
      </c>
      <c r="W72" s="5">
        <f t="shared" si="22"/>
        <v>1627.2921568864267</v>
      </c>
      <c r="X72" s="4">
        <f t="shared" si="23"/>
        <v>37</v>
      </c>
      <c r="Y72" s="4">
        <f t="shared" si="24"/>
        <v>241</v>
      </c>
      <c r="Z72" s="4">
        <f t="shared" si="25"/>
        <v>0</v>
      </c>
      <c r="AA72" s="4">
        <f t="shared" si="26"/>
        <v>278</v>
      </c>
      <c r="AB72" s="7">
        <f t="shared" si="27"/>
        <v>2165.4923097307878</v>
      </c>
      <c r="AC72" s="14">
        <v>-1.13039</v>
      </c>
      <c r="AD72" s="40" t="s">
        <v>27</v>
      </c>
      <c r="AN72" s="41">
        <v>72</v>
      </c>
      <c r="AO72" s="42" t="s">
        <v>119</v>
      </c>
      <c r="AP72" s="16">
        <v>113</v>
      </c>
      <c r="AQ72" s="16">
        <v>113</v>
      </c>
      <c r="AR72" s="43">
        <v>104</v>
      </c>
      <c r="AS72" s="43">
        <v>9</v>
      </c>
      <c r="AT72" s="44">
        <v>0</v>
      </c>
      <c r="AU72" s="45">
        <v>541</v>
      </c>
      <c r="AV72" s="43">
        <v>257</v>
      </c>
      <c r="AW72" s="44">
        <v>284</v>
      </c>
    </row>
    <row r="73" spans="2:49" ht="17.100000000000001" customHeight="1" x14ac:dyDescent="0.2">
      <c r="B73" s="34">
        <f t="shared" si="20"/>
        <v>71</v>
      </c>
      <c r="C73" s="113" t="str">
        <f>+VLOOKUP($D$3:$D$547,[1]Hoja4!$E$1:$F$588,2,FALSE)</f>
        <v>Col. El Manantial</v>
      </c>
      <c r="D73" s="11">
        <v>144</v>
      </c>
      <c r="E73" s="12">
        <v>1</v>
      </c>
      <c r="F73" s="12">
        <v>0.75925925925925919</v>
      </c>
      <c r="G73" s="12">
        <v>0.9814814814814814</v>
      </c>
      <c r="H73" s="12">
        <v>0.94339622641509435</v>
      </c>
      <c r="I73" s="12">
        <v>1.8867924528301886E-2</v>
      </c>
      <c r="J73" s="12">
        <v>0.37735849056603787</v>
      </c>
      <c r="K73" s="12">
        <v>0.92452830188679247</v>
      </c>
      <c r="L73" s="12">
        <v>1</v>
      </c>
      <c r="M73" s="12">
        <v>9.4339622641509441E-2</v>
      </c>
      <c r="N73" s="12">
        <v>1.886792452830189E-2</v>
      </c>
      <c r="O73" s="12">
        <v>1.8867924528301886E-2</v>
      </c>
      <c r="P73" s="12">
        <v>0.83018867924528295</v>
      </c>
      <c r="Q73" s="12">
        <v>0.33962264150943389</v>
      </c>
      <c r="R73" s="12">
        <v>0.66037735849056611</v>
      </c>
      <c r="S73" s="13">
        <v>294</v>
      </c>
      <c r="T73" s="12">
        <v>-1.11148</v>
      </c>
      <c r="U73" s="39" t="str">
        <f t="shared" si="19"/>
        <v>Muy Alta</v>
      </c>
      <c r="V73" s="4">
        <f t="shared" si="21"/>
        <v>294</v>
      </c>
      <c r="W73" s="5">
        <f t="shared" si="22"/>
        <v>389.91352414393594</v>
      </c>
      <c r="X73" s="4">
        <f t="shared" si="23"/>
        <v>0</v>
      </c>
      <c r="Y73" s="4">
        <f t="shared" si="24"/>
        <v>54</v>
      </c>
      <c r="Z73" s="4">
        <f t="shared" si="25"/>
        <v>0</v>
      </c>
      <c r="AA73" s="4">
        <f t="shared" si="26"/>
        <v>54</v>
      </c>
      <c r="AB73" s="7">
        <f t="shared" si="27"/>
        <v>518.87101797950424</v>
      </c>
      <c r="AC73" s="14">
        <v>-1.11148</v>
      </c>
      <c r="AD73" s="40" t="s">
        <v>27</v>
      </c>
      <c r="AN73" s="41">
        <v>73</v>
      </c>
      <c r="AO73" s="42" t="s">
        <v>120</v>
      </c>
      <c r="AP73" s="16">
        <v>924</v>
      </c>
      <c r="AQ73" s="16">
        <v>921</v>
      </c>
      <c r="AR73" s="43">
        <v>845</v>
      </c>
      <c r="AS73" s="43">
        <v>76</v>
      </c>
      <c r="AT73" s="44">
        <v>3</v>
      </c>
      <c r="AU73" s="45">
        <v>3239</v>
      </c>
      <c r="AV73" s="43">
        <v>1486</v>
      </c>
      <c r="AW73" s="44">
        <v>1753</v>
      </c>
    </row>
    <row r="74" spans="2:49" ht="17.100000000000001" customHeight="1" x14ac:dyDescent="0.2">
      <c r="B74" s="34">
        <f t="shared" si="20"/>
        <v>72</v>
      </c>
      <c r="C74" s="113" t="str">
        <f>+VLOOKUP($D$3:$D$547,[1]Hoja4!$E$1:$F$588,2,FALSE)</f>
        <v>Col. Los Centenos</v>
      </c>
      <c r="D74" s="11">
        <v>240</v>
      </c>
      <c r="E74" s="12">
        <v>0.94273127753303942</v>
      </c>
      <c r="F74" s="12">
        <v>0.60538116591928204</v>
      </c>
      <c r="G74" s="12">
        <v>0.95964125560538127</v>
      </c>
      <c r="H74" s="12">
        <v>0.8268398268398266</v>
      </c>
      <c r="I74" s="12">
        <v>3.0303030303030325E-2</v>
      </c>
      <c r="J74" s="12">
        <v>0.93506493506493482</v>
      </c>
      <c r="K74" s="12">
        <v>0.9567099567099564</v>
      </c>
      <c r="L74" s="12">
        <v>0.93073593073593075</v>
      </c>
      <c r="M74" s="12">
        <v>1.2987012987012984E-2</v>
      </c>
      <c r="N74" s="12">
        <v>1.2987012987012986E-2</v>
      </c>
      <c r="O74" s="12">
        <v>2.1645021645021644E-2</v>
      </c>
      <c r="P74" s="12">
        <v>0.86147186147186083</v>
      </c>
      <c r="Q74" s="12">
        <v>0.40259740259740262</v>
      </c>
      <c r="R74" s="12">
        <v>0.614718614718615</v>
      </c>
      <c r="S74" s="13">
        <v>1217.0000000000002</v>
      </c>
      <c r="T74" s="12">
        <v>-1.10758</v>
      </c>
      <c r="U74" s="39" t="str">
        <f t="shared" si="19"/>
        <v>Muy Alta</v>
      </c>
      <c r="V74" s="4">
        <f t="shared" si="21"/>
        <v>1260</v>
      </c>
      <c r="W74" s="5">
        <f t="shared" si="22"/>
        <v>1671.0579606168685</v>
      </c>
      <c r="X74" s="4">
        <f t="shared" si="23"/>
        <v>9</v>
      </c>
      <c r="Y74" s="4">
        <f t="shared" si="24"/>
        <v>222</v>
      </c>
      <c r="Z74" s="4">
        <f t="shared" si="25"/>
        <v>1</v>
      </c>
      <c r="AA74" s="4">
        <f t="shared" si="26"/>
        <v>231</v>
      </c>
      <c r="AB74" s="7">
        <f t="shared" si="27"/>
        <v>2223.7329341978752</v>
      </c>
      <c r="AC74" s="14">
        <v>-1.10758</v>
      </c>
      <c r="AD74" s="40" t="s">
        <v>27</v>
      </c>
      <c r="AN74" s="41">
        <v>74</v>
      </c>
      <c r="AO74" s="42" t="s">
        <v>121</v>
      </c>
      <c r="AP74" s="16">
        <v>839</v>
      </c>
      <c r="AQ74" s="16">
        <v>836</v>
      </c>
      <c r="AR74" s="43">
        <v>746</v>
      </c>
      <c r="AS74" s="43">
        <v>90</v>
      </c>
      <c r="AT74" s="44">
        <v>3</v>
      </c>
      <c r="AU74" s="45">
        <v>3188</v>
      </c>
      <c r="AV74" s="43">
        <v>1485</v>
      </c>
      <c r="AW74" s="44">
        <v>1703</v>
      </c>
    </row>
    <row r="75" spans="2:49" ht="17.100000000000001" customHeight="1" x14ac:dyDescent="0.2">
      <c r="B75" s="34">
        <f t="shared" si="20"/>
        <v>73</v>
      </c>
      <c r="C75" s="113" t="str">
        <f>+VLOOKUP($D$3:$D$547,[1]Hoja4!$E$1:$F$588,2,FALSE)</f>
        <v>Col. 23 de Junio</v>
      </c>
      <c r="D75" s="11">
        <v>391</v>
      </c>
      <c r="E75" s="12">
        <v>0.93041237113402064</v>
      </c>
      <c r="F75" s="12">
        <v>0.45618556701030943</v>
      </c>
      <c r="G75" s="12">
        <v>0.95103092783505183</v>
      </c>
      <c r="H75" s="12">
        <v>0.8376068376068373</v>
      </c>
      <c r="I75" s="12">
        <v>0.89458689458689489</v>
      </c>
      <c r="J75" s="12">
        <v>0.9487179487179489</v>
      </c>
      <c r="K75" s="12">
        <v>0.93447293447293334</v>
      </c>
      <c r="L75" s="12">
        <v>0.92592592592592682</v>
      </c>
      <c r="M75" s="12">
        <v>1.1396011396011386E-2</v>
      </c>
      <c r="N75" s="12">
        <v>8.5470085470085444E-3</v>
      </c>
      <c r="O75" s="12">
        <v>5.6980056980056922E-3</v>
      </c>
      <c r="P75" s="12">
        <v>0.77777777777777812</v>
      </c>
      <c r="Q75" s="12">
        <v>0.29914529914529925</v>
      </c>
      <c r="R75" s="12">
        <v>0.40170940170940156</v>
      </c>
      <c r="S75" s="13">
        <v>1679</v>
      </c>
      <c r="T75" s="12">
        <v>-1.0758700000000001</v>
      </c>
      <c r="U75" s="81" t="str">
        <f t="shared" si="19"/>
        <v>Alta</v>
      </c>
      <c r="V75" s="4">
        <f t="shared" si="21"/>
        <v>1670</v>
      </c>
      <c r="W75" s="5">
        <f t="shared" si="22"/>
        <v>2214.8149160556904</v>
      </c>
      <c r="X75" s="4">
        <f t="shared" si="23"/>
        <v>43</v>
      </c>
      <c r="Y75" s="4">
        <f t="shared" si="24"/>
        <v>343</v>
      </c>
      <c r="Z75" s="4">
        <f t="shared" si="25"/>
        <v>0</v>
      </c>
      <c r="AA75" s="4">
        <f t="shared" si="26"/>
        <v>386</v>
      </c>
      <c r="AB75" s="7">
        <f t="shared" si="27"/>
        <v>2947.3285715162315</v>
      </c>
      <c r="AC75" s="14">
        <v>-1.0758700000000001</v>
      </c>
      <c r="AD75" s="82" t="s">
        <v>43</v>
      </c>
      <c r="AN75" s="41">
        <v>75</v>
      </c>
      <c r="AO75" s="42" t="s">
        <v>122</v>
      </c>
      <c r="AP75" s="16">
        <v>22</v>
      </c>
      <c r="AQ75" s="16">
        <v>22</v>
      </c>
      <c r="AR75" s="43">
        <v>20</v>
      </c>
      <c r="AS75" s="43">
        <v>2</v>
      </c>
      <c r="AT75" s="44">
        <v>0</v>
      </c>
      <c r="AU75" s="45">
        <v>83</v>
      </c>
      <c r="AV75" s="43">
        <v>41</v>
      </c>
      <c r="AW75" s="44">
        <v>42</v>
      </c>
    </row>
    <row r="76" spans="2:49" ht="17.100000000000001" customHeight="1" x14ac:dyDescent="0.2">
      <c r="B76" s="34">
        <f t="shared" si="20"/>
        <v>74</v>
      </c>
      <c r="C76" s="113" t="str">
        <f>+VLOOKUP($D$3:$D$547,[1]Hoja4!$E$1:$F$588,2,FALSE)</f>
        <v>Col. 19 de Septiembre</v>
      </c>
      <c r="D76" s="11">
        <v>390</v>
      </c>
      <c r="E76" s="12">
        <v>0.92307692307692391</v>
      </c>
      <c r="F76" s="12">
        <v>0.48433048433048459</v>
      </c>
      <c r="G76" s="12">
        <v>0.98005698005698016</v>
      </c>
      <c r="H76" s="12">
        <v>0.7163323782234956</v>
      </c>
      <c r="I76" s="12">
        <v>0.94269340974212001</v>
      </c>
      <c r="J76" s="12">
        <v>0.98567335243553089</v>
      </c>
      <c r="K76" s="12">
        <v>0.98280802292263614</v>
      </c>
      <c r="L76" s="12">
        <v>0.93696275071633217</v>
      </c>
      <c r="M76" s="12">
        <v>0.26074498567335247</v>
      </c>
      <c r="N76" s="12">
        <v>8.5959885386819469E-3</v>
      </c>
      <c r="O76" s="12">
        <v>5.7306590257879628E-3</v>
      </c>
      <c r="P76" s="12">
        <v>0.76217765042979979</v>
      </c>
      <c r="Q76" s="12">
        <v>0.29226361031518605</v>
      </c>
      <c r="R76" s="12">
        <v>0.33810888252148974</v>
      </c>
      <c r="S76" s="13">
        <v>1814.9999999999995</v>
      </c>
      <c r="T76" s="12">
        <v>-1.07507</v>
      </c>
      <c r="U76" s="81" t="str">
        <f t="shared" si="19"/>
        <v>Alta</v>
      </c>
      <c r="V76" s="4">
        <f t="shared" si="21"/>
        <v>1806</v>
      </c>
      <c r="W76" s="5">
        <f t="shared" si="22"/>
        <v>2395.1830768841783</v>
      </c>
      <c r="X76" s="4">
        <f t="shared" si="23"/>
        <v>17</v>
      </c>
      <c r="Y76" s="4">
        <f t="shared" si="24"/>
        <v>333</v>
      </c>
      <c r="Z76" s="4">
        <f t="shared" si="25"/>
        <v>0</v>
      </c>
      <c r="AA76" s="4">
        <f t="shared" si="26"/>
        <v>350</v>
      </c>
      <c r="AB76" s="7">
        <f t="shared" si="27"/>
        <v>3187.3505390169544</v>
      </c>
      <c r="AC76" s="14">
        <v>-1.07507</v>
      </c>
      <c r="AD76" s="82" t="s">
        <v>43</v>
      </c>
      <c r="AN76" s="41">
        <v>76</v>
      </c>
      <c r="AO76" s="42" t="s">
        <v>123</v>
      </c>
      <c r="AP76" s="16">
        <v>95</v>
      </c>
      <c r="AQ76" s="16">
        <v>95</v>
      </c>
      <c r="AR76" s="43">
        <v>85</v>
      </c>
      <c r="AS76" s="43">
        <v>10</v>
      </c>
      <c r="AT76" s="44">
        <v>0</v>
      </c>
      <c r="AU76" s="45">
        <v>407</v>
      </c>
      <c r="AV76" s="43">
        <v>195</v>
      </c>
      <c r="AW76" s="44">
        <v>212</v>
      </c>
    </row>
    <row r="77" spans="2:49" ht="17.100000000000001" customHeight="1" x14ac:dyDescent="0.2">
      <c r="B77" s="34">
        <f t="shared" si="20"/>
        <v>75</v>
      </c>
      <c r="C77" s="113" t="str">
        <f>+VLOOKUP($D$3:$D$547,[1]Hoja4!$E$1:$F$588,2,FALSE)</f>
        <v>Col. Las Vegas del Carrizal</v>
      </c>
      <c r="D77" s="11">
        <v>223</v>
      </c>
      <c r="E77" s="12">
        <v>0.92592592592592615</v>
      </c>
      <c r="F77" s="12">
        <v>0.67901234567901214</v>
      </c>
      <c r="G77" s="12">
        <v>0.98765432098765449</v>
      </c>
      <c r="H77" s="12">
        <v>0.89999999999999969</v>
      </c>
      <c r="I77" s="12">
        <v>0.11428571428571431</v>
      </c>
      <c r="J77" s="12">
        <v>0.85714285714285721</v>
      </c>
      <c r="K77" s="12">
        <v>0.9714285714285712</v>
      </c>
      <c r="L77" s="12">
        <v>0.91428571428571437</v>
      </c>
      <c r="M77" s="12">
        <v>0</v>
      </c>
      <c r="N77" s="12">
        <v>0</v>
      </c>
      <c r="O77" s="12">
        <v>1.4285714285714285E-2</v>
      </c>
      <c r="P77" s="12">
        <v>0.71428571428571441</v>
      </c>
      <c r="Q77" s="12">
        <v>0.4</v>
      </c>
      <c r="R77" s="12">
        <v>0.49999999999999994</v>
      </c>
      <c r="S77" s="13">
        <v>329.99999999999994</v>
      </c>
      <c r="T77" s="12">
        <v>-1.0704</v>
      </c>
      <c r="U77" s="81" t="str">
        <f t="shared" si="19"/>
        <v>Alta</v>
      </c>
      <c r="V77" s="4">
        <f t="shared" si="21"/>
        <v>324</v>
      </c>
      <c r="W77" s="5">
        <f t="shared" si="22"/>
        <v>429.70061844433758</v>
      </c>
      <c r="X77" s="4">
        <f t="shared" si="23"/>
        <v>6</v>
      </c>
      <c r="Y77" s="4">
        <f t="shared" si="24"/>
        <v>74</v>
      </c>
      <c r="Z77" s="4">
        <f t="shared" si="25"/>
        <v>0</v>
      </c>
      <c r="AA77" s="4">
        <f t="shared" si="26"/>
        <v>80</v>
      </c>
      <c r="AB77" s="7">
        <f t="shared" si="27"/>
        <v>571.81704022231077</v>
      </c>
      <c r="AC77" s="14">
        <v>-1.0704</v>
      </c>
      <c r="AD77" s="82" t="s">
        <v>43</v>
      </c>
      <c r="AN77" s="41">
        <v>77</v>
      </c>
      <c r="AO77" s="42" t="s">
        <v>124</v>
      </c>
      <c r="AP77" s="16">
        <v>139</v>
      </c>
      <c r="AQ77" s="16">
        <v>139</v>
      </c>
      <c r="AR77" s="43">
        <v>132</v>
      </c>
      <c r="AS77" s="43">
        <v>7</v>
      </c>
      <c r="AT77" s="44">
        <v>0</v>
      </c>
      <c r="AU77" s="45">
        <v>548</v>
      </c>
      <c r="AV77" s="43">
        <v>257</v>
      </c>
      <c r="AW77" s="44">
        <v>291</v>
      </c>
    </row>
    <row r="78" spans="2:49" ht="17.100000000000001" customHeight="1" x14ac:dyDescent="0.2">
      <c r="B78" s="34">
        <f t="shared" si="20"/>
        <v>76</v>
      </c>
      <c r="C78" s="113" t="str">
        <f>+VLOOKUP($D$3:$D$547,[1]Hoja4!$E$1:$F$588,2,FALSE)</f>
        <v>Col. Altos De Miramesi</v>
      </c>
      <c r="D78" s="11">
        <v>398</v>
      </c>
      <c r="E78" s="12">
        <v>0.94505494505494503</v>
      </c>
      <c r="F78" s="12">
        <v>0.63953488372093015</v>
      </c>
      <c r="G78" s="12">
        <v>0.98837209302325602</v>
      </c>
      <c r="H78" s="12">
        <v>0.8205128205128206</v>
      </c>
      <c r="I78" s="12">
        <v>0.5</v>
      </c>
      <c r="J78" s="12">
        <v>0.65384615384615374</v>
      </c>
      <c r="K78" s="12">
        <v>0.92307692307692313</v>
      </c>
      <c r="L78" s="12">
        <v>0.65384615384615363</v>
      </c>
      <c r="M78" s="12">
        <v>0.65384615384615374</v>
      </c>
      <c r="N78" s="12">
        <v>5.128205128205128E-2</v>
      </c>
      <c r="O78" s="12">
        <v>1.282051282051282E-2</v>
      </c>
      <c r="P78" s="12">
        <v>0.79487179487179482</v>
      </c>
      <c r="Q78" s="12">
        <v>0.42307692307692307</v>
      </c>
      <c r="R78" s="12">
        <v>0.60256410256410242</v>
      </c>
      <c r="S78" s="13">
        <v>331.99999999999994</v>
      </c>
      <c r="T78" s="12">
        <v>-1.0703800000000001</v>
      </c>
      <c r="U78" s="81" t="str">
        <f t="shared" si="19"/>
        <v>Alta</v>
      </c>
      <c r="V78" s="4">
        <f t="shared" si="21"/>
        <v>351</v>
      </c>
      <c r="W78" s="5">
        <f t="shared" si="22"/>
        <v>465.50900331469904</v>
      </c>
      <c r="X78" s="4">
        <f t="shared" si="23"/>
        <v>15</v>
      </c>
      <c r="Y78" s="4">
        <f t="shared" si="24"/>
        <v>72</v>
      </c>
      <c r="Z78" s="4">
        <f t="shared" si="25"/>
        <v>1</v>
      </c>
      <c r="AA78" s="4">
        <f t="shared" si="26"/>
        <v>87</v>
      </c>
      <c r="AB78" s="7">
        <f t="shared" si="27"/>
        <v>619.46846024083663</v>
      </c>
      <c r="AC78" s="14">
        <v>-1.0703800000000001</v>
      </c>
      <c r="AD78" s="82" t="s">
        <v>43</v>
      </c>
      <c r="AN78" s="41">
        <v>78</v>
      </c>
      <c r="AO78" s="42" t="s">
        <v>539</v>
      </c>
      <c r="AP78" s="16">
        <v>12</v>
      </c>
      <c r="AQ78" s="16">
        <v>12</v>
      </c>
      <c r="AR78" s="43">
        <v>10</v>
      </c>
      <c r="AS78" s="43">
        <v>2</v>
      </c>
      <c r="AT78" s="44">
        <v>0</v>
      </c>
      <c r="AU78" s="45">
        <v>32</v>
      </c>
      <c r="AV78" s="43">
        <v>15</v>
      </c>
      <c r="AW78" s="44">
        <v>17</v>
      </c>
    </row>
    <row r="79" spans="2:49" ht="17.100000000000001" customHeight="1" x14ac:dyDescent="0.2">
      <c r="B79" s="34">
        <f t="shared" si="20"/>
        <v>77</v>
      </c>
      <c r="C79" s="113" t="str">
        <f>+VLOOKUP($D$3:$D$547,[1]Hoja4!$E$1:$F$588,2,FALSE)</f>
        <v>Col. La Libertad</v>
      </c>
      <c r="D79" s="11">
        <v>429</v>
      </c>
      <c r="E79" s="12">
        <v>0.8202247191011236</v>
      </c>
      <c r="F79" s="12">
        <v>0.55056179775280922</v>
      </c>
      <c r="G79" s="12">
        <v>0.98876404494382042</v>
      </c>
      <c r="H79" s="12">
        <v>0.79999999999999993</v>
      </c>
      <c r="I79" s="12">
        <v>0.68750000000000011</v>
      </c>
      <c r="J79" s="12">
        <v>0.82500000000000018</v>
      </c>
      <c r="K79" s="12">
        <v>0.93749999999999978</v>
      </c>
      <c r="L79" s="12">
        <v>0.94999999999999984</v>
      </c>
      <c r="M79" s="12">
        <v>2.5000000000000005E-2</v>
      </c>
      <c r="N79" s="12">
        <v>1.2500000000000001E-2</v>
      </c>
      <c r="O79" s="12">
        <v>1.2500000000000001E-2</v>
      </c>
      <c r="P79" s="12">
        <v>0.71249999999999991</v>
      </c>
      <c r="Q79" s="12">
        <v>0.35000000000000014</v>
      </c>
      <c r="R79" s="12">
        <v>0.53749999999999998</v>
      </c>
      <c r="S79" s="13">
        <v>411.00000000000006</v>
      </c>
      <c r="T79" s="12">
        <v>-1.06534</v>
      </c>
      <c r="U79" s="81" t="str">
        <f t="shared" si="19"/>
        <v>Alta</v>
      </c>
      <c r="V79" s="4">
        <f t="shared" si="21"/>
        <v>418</v>
      </c>
      <c r="W79" s="5">
        <f t="shared" si="22"/>
        <v>554.36684725226269</v>
      </c>
      <c r="X79" s="4">
        <f t="shared" si="23"/>
        <v>7</v>
      </c>
      <c r="Y79" s="4">
        <f t="shared" si="24"/>
        <v>83</v>
      </c>
      <c r="Z79" s="4">
        <f t="shared" si="25"/>
        <v>0</v>
      </c>
      <c r="AA79" s="4">
        <f t="shared" si="26"/>
        <v>90</v>
      </c>
      <c r="AB79" s="7">
        <f t="shared" si="27"/>
        <v>737.71457658310464</v>
      </c>
      <c r="AC79" s="14">
        <v>-1.06534</v>
      </c>
      <c r="AD79" s="82" t="s">
        <v>43</v>
      </c>
      <c r="AN79" s="41">
        <v>79</v>
      </c>
      <c r="AO79" s="42" t="s">
        <v>125</v>
      </c>
      <c r="AP79" s="16">
        <v>16</v>
      </c>
      <c r="AQ79" s="16">
        <v>16</v>
      </c>
      <c r="AR79" s="43">
        <v>14</v>
      </c>
      <c r="AS79" s="43">
        <v>2</v>
      </c>
      <c r="AT79" s="44">
        <v>0</v>
      </c>
      <c r="AU79" s="45">
        <v>70</v>
      </c>
      <c r="AV79" s="43">
        <v>32</v>
      </c>
      <c r="AW79" s="44">
        <v>38</v>
      </c>
    </row>
    <row r="80" spans="2:49" ht="17.100000000000001" customHeight="1" x14ac:dyDescent="0.2">
      <c r="B80" s="34">
        <f t="shared" si="20"/>
        <v>78</v>
      </c>
      <c r="C80" s="113" t="str">
        <f>+VLOOKUP($D$3:$D$547,[1]Hoja4!$E$1:$F$588,2,FALSE)</f>
        <v>Aldea Suyapa</v>
      </c>
      <c r="D80" s="11">
        <v>373</v>
      </c>
      <c r="E80" s="12">
        <v>0.92539109506618566</v>
      </c>
      <c r="F80" s="12">
        <v>0.51278928136419077</v>
      </c>
      <c r="G80" s="12">
        <v>0.96467722289890356</v>
      </c>
      <c r="H80" s="12">
        <v>0.84224250325945216</v>
      </c>
      <c r="I80" s="12">
        <v>0.41329856584093866</v>
      </c>
      <c r="J80" s="12">
        <v>0.67275097783572446</v>
      </c>
      <c r="K80" s="12">
        <v>0.95045632333767827</v>
      </c>
      <c r="L80" s="12">
        <v>0.95045632333767927</v>
      </c>
      <c r="M80" s="12">
        <v>0.1290743155149936</v>
      </c>
      <c r="N80" s="12">
        <v>3.9113428943937427E-2</v>
      </c>
      <c r="O80" s="12">
        <v>3.1290743155149993E-2</v>
      </c>
      <c r="P80" s="12">
        <v>0.83050847457627108</v>
      </c>
      <c r="Q80" s="12">
        <v>0.47066492829204659</v>
      </c>
      <c r="R80" s="12">
        <v>0.59191655801825294</v>
      </c>
      <c r="S80" s="13">
        <v>3479</v>
      </c>
      <c r="T80" s="12">
        <v>-1.05525</v>
      </c>
      <c r="U80" s="81" t="str">
        <f t="shared" si="19"/>
        <v>Alta</v>
      </c>
      <c r="V80" s="4">
        <f t="shared" si="21"/>
        <v>3486</v>
      </c>
      <c r="W80" s="5">
        <f t="shared" si="22"/>
        <v>4623.2603577066693</v>
      </c>
      <c r="X80" s="4">
        <f t="shared" si="23"/>
        <v>65</v>
      </c>
      <c r="Y80" s="4">
        <f t="shared" si="24"/>
        <v>752</v>
      </c>
      <c r="Z80" s="4">
        <f t="shared" si="25"/>
        <v>4</v>
      </c>
      <c r="AA80" s="4">
        <f t="shared" si="26"/>
        <v>817</v>
      </c>
      <c r="AB80" s="7">
        <f t="shared" si="27"/>
        <v>6152.3277846141218</v>
      </c>
      <c r="AC80" s="14">
        <v>-1.05525</v>
      </c>
      <c r="AD80" s="82" t="s">
        <v>43</v>
      </c>
      <c r="AN80" s="41">
        <v>80</v>
      </c>
      <c r="AO80" s="42" t="s">
        <v>126</v>
      </c>
      <c r="AP80" s="16">
        <v>186</v>
      </c>
      <c r="AQ80" s="16">
        <v>186</v>
      </c>
      <c r="AR80" s="43">
        <v>166</v>
      </c>
      <c r="AS80" s="43">
        <v>20</v>
      </c>
      <c r="AT80" s="44">
        <v>0</v>
      </c>
      <c r="AU80" s="45">
        <v>742</v>
      </c>
      <c r="AV80" s="43">
        <v>348</v>
      </c>
      <c r="AW80" s="44">
        <v>394</v>
      </c>
    </row>
    <row r="81" spans="2:49" ht="17.100000000000001" customHeight="1" x14ac:dyDescent="0.2">
      <c r="B81" s="34">
        <f t="shared" si="20"/>
        <v>79</v>
      </c>
      <c r="C81" s="113" t="str">
        <f>+VLOOKUP($D$3:$D$547,[1]Hoja4!$E$1:$F$588,2,FALSE)</f>
        <v>Col.1ro de Diciembre</v>
      </c>
      <c r="D81" s="11">
        <v>381</v>
      </c>
      <c r="E81" s="12">
        <v>0.88530066815144792</v>
      </c>
      <c r="F81" s="12">
        <v>0.50506186726659152</v>
      </c>
      <c r="G81" s="12">
        <v>0.98087739032620858</v>
      </c>
      <c r="H81" s="12">
        <v>0.78909952606635048</v>
      </c>
      <c r="I81" s="12">
        <v>0.88625592417061727</v>
      </c>
      <c r="J81" s="12">
        <v>0.95023696682464487</v>
      </c>
      <c r="K81" s="12">
        <v>0.94905213270142119</v>
      </c>
      <c r="L81" s="12">
        <v>0.76658767772511816</v>
      </c>
      <c r="M81" s="12">
        <v>0.41943127962085341</v>
      </c>
      <c r="N81" s="12">
        <v>7.1090047393364891E-3</v>
      </c>
      <c r="O81" s="12">
        <v>8.2938388625592441E-3</v>
      </c>
      <c r="P81" s="12">
        <v>0.75947867298578176</v>
      </c>
      <c r="Q81" s="12">
        <v>0.30568720379146935</v>
      </c>
      <c r="R81" s="12">
        <v>0.44194312796208468</v>
      </c>
      <c r="S81" s="13">
        <v>4221.0000000000055</v>
      </c>
      <c r="T81" s="12">
        <v>-1.04813</v>
      </c>
      <c r="U81" s="81" t="str">
        <f t="shared" si="19"/>
        <v>Alta</v>
      </c>
      <c r="V81" s="4">
        <f t="shared" si="21"/>
        <v>4218</v>
      </c>
      <c r="W81" s="5">
        <f t="shared" si="22"/>
        <v>5594.065458636469</v>
      </c>
      <c r="X81" s="4">
        <f t="shared" si="23"/>
        <v>50</v>
      </c>
      <c r="Y81" s="4">
        <f t="shared" si="24"/>
        <v>839</v>
      </c>
      <c r="Z81" s="4">
        <f t="shared" si="25"/>
        <v>9</v>
      </c>
      <c r="AA81" s="4">
        <f t="shared" si="26"/>
        <v>889</v>
      </c>
      <c r="AB81" s="7">
        <f t="shared" si="27"/>
        <v>7444.2107273386018</v>
      </c>
      <c r="AC81" s="14">
        <v>-1.04813</v>
      </c>
      <c r="AD81" s="82" t="s">
        <v>43</v>
      </c>
      <c r="AN81" s="41">
        <v>81</v>
      </c>
      <c r="AO81" s="42" t="s">
        <v>127</v>
      </c>
      <c r="AP81" s="16">
        <v>54</v>
      </c>
      <c r="AQ81" s="16">
        <v>52</v>
      </c>
      <c r="AR81" s="43">
        <v>51</v>
      </c>
      <c r="AS81" s="43">
        <v>1</v>
      </c>
      <c r="AT81" s="44">
        <v>2</v>
      </c>
      <c r="AU81" s="45">
        <v>275</v>
      </c>
      <c r="AV81" s="43">
        <v>127</v>
      </c>
      <c r="AW81" s="44">
        <v>148</v>
      </c>
    </row>
    <row r="82" spans="2:49" ht="17.100000000000001" customHeight="1" x14ac:dyDescent="0.2">
      <c r="B82" s="34">
        <f t="shared" si="20"/>
        <v>80</v>
      </c>
      <c r="C82" s="113" t="str">
        <f>+VLOOKUP($D$3:$D$547,[1]Hoja4!$E$1:$F$588,2,FALSE)</f>
        <v>Col. Jardines del Norte</v>
      </c>
      <c r="D82" s="11">
        <v>425</v>
      </c>
      <c r="E82" s="12">
        <v>1</v>
      </c>
      <c r="F82" s="12">
        <v>0.85714285714285698</v>
      </c>
      <c r="G82" s="12">
        <v>0.95918367346938782</v>
      </c>
      <c r="H82" s="12">
        <v>0.89795918367346916</v>
      </c>
      <c r="I82" s="12">
        <v>4.0816326530612269E-2</v>
      </c>
      <c r="J82" s="12">
        <v>0.32653061224489799</v>
      </c>
      <c r="K82" s="12">
        <v>0.97959183673469374</v>
      </c>
      <c r="L82" s="12">
        <v>0.97959183673469374</v>
      </c>
      <c r="M82" s="12">
        <v>0</v>
      </c>
      <c r="N82" s="12">
        <v>4.0816326530612256E-2</v>
      </c>
      <c r="O82" s="12">
        <v>4.0816326530612249E-2</v>
      </c>
      <c r="P82" s="12">
        <v>0.71428571428571408</v>
      </c>
      <c r="Q82" s="12">
        <v>0.38775510204081626</v>
      </c>
      <c r="R82" s="12">
        <v>0.77551020408163274</v>
      </c>
      <c r="S82" s="13">
        <v>248.99999999999994</v>
      </c>
      <c r="T82" s="12">
        <v>-1.01891</v>
      </c>
      <c r="U82" s="81" t="str">
        <f t="shared" si="19"/>
        <v>Alta</v>
      </c>
      <c r="V82" s="4">
        <f t="shared" si="21"/>
        <v>106</v>
      </c>
      <c r="W82" s="5">
        <f t="shared" si="22"/>
        <v>140.58106652808576</v>
      </c>
      <c r="X82" s="4">
        <f t="shared" si="23"/>
        <v>0</v>
      </c>
      <c r="Y82" s="4">
        <f t="shared" si="24"/>
        <v>22</v>
      </c>
      <c r="Z82" s="4">
        <f t="shared" si="25"/>
        <v>0</v>
      </c>
      <c r="AA82" s="4">
        <f t="shared" si="26"/>
        <v>22</v>
      </c>
      <c r="AB82" s="7">
        <f t="shared" si="27"/>
        <v>187.07594525791649</v>
      </c>
      <c r="AC82" s="14">
        <v>-1.01891</v>
      </c>
      <c r="AD82" s="82" t="s">
        <v>43</v>
      </c>
      <c r="AN82" s="41">
        <v>82</v>
      </c>
      <c r="AO82" s="42" t="s">
        <v>128</v>
      </c>
      <c r="AP82" s="16">
        <v>44</v>
      </c>
      <c r="AQ82" s="16">
        <v>44</v>
      </c>
      <c r="AR82" s="43">
        <v>31</v>
      </c>
      <c r="AS82" s="43">
        <v>13</v>
      </c>
      <c r="AT82" s="44">
        <v>0</v>
      </c>
      <c r="AU82" s="45">
        <v>99</v>
      </c>
      <c r="AV82" s="43">
        <v>42</v>
      </c>
      <c r="AW82" s="44">
        <v>57</v>
      </c>
    </row>
    <row r="83" spans="2:49" ht="17.100000000000001" customHeight="1" x14ac:dyDescent="0.2">
      <c r="B83" s="34">
        <f t="shared" si="20"/>
        <v>81</v>
      </c>
      <c r="C83" s="113" t="str">
        <f>+VLOOKUP($D$3:$D$547,[1]Hoja4!$E$1:$F$588,2,FALSE)</f>
        <v>Col. Brisas de La Laguna</v>
      </c>
      <c r="D83" s="11">
        <v>387</v>
      </c>
      <c r="E83" s="12">
        <v>0.81927710843373514</v>
      </c>
      <c r="F83" s="12">
        <v>0.57831325301204828</v>
      </c>
      <c r="G83" s="12">
        <v>0.98795180722891562</v>
      </c>
      <c r="H83" s="12">
        <v>0.80000000000000016</v>
      </c>
      <c r="I83" s="12">
        <v>0.86666666666666659</v>
      </c>
      <c r="J83" s="12">
        <v>0.90666666666666651</v>
      </c>
      <c r="K83" s="12">
        <v>0.96</v>
      </c>
      <c r="L83" s="12">
        <v>0.97333333333333327</v>
      </c>
      <c r="M83" s="12">
        <v>3.9999999999999994E-2</v>
      </c>
      <c r="N83" s="12">
        <v>1.3333333333333341E-2</v>
      </c>
      <c r="O83" s="12">
        <v>0</v>
      </c>
      <c r="P83" s="12">
        <v>0.85333333333333328</v>
      </c>
      <c r="Q83" s="12">
        <v>0.36</v>
      </c>
      <c r="R83" s="12">
        <v>0.3600000000000001</v>
      </c>
      <c r="S83" s="13">
        <v>386.99999999999994</v>
      </c>
      <c r="T83" s="12">
        <v>-1.0163800000000001</v>
      </c>
      <c r="U83" s="81" t="str">
        <f t="shared" si="19"/>
        <v>Alta</v>
      </c>
      <c r="V83" s="4">
        <f t="shared" si="21"/>
        <v>381</v>
      </c>
      <c r="W83" s="5">
        <f t="shared" si="22"/>
        <v>505.29609761510068</v>
      </c>
      <c r="X83" s="4">
        <f t="shared" si="23"/>
        <v>10</v>
      </c>
      <c r="Y83" s="4">
        <f t="shared" si="24"/>
        <v>72</v>
      </c>
      <c r="Z83" s="4">
        <f t="shared" si="25"/>
        <v>0</v>
      </c>
      <c r="AA83" s="4">
        <f t="shared" si="26"/>
        <v>82</v>
      </c>
      <c r="AB83" s="7">
        <f t="shared" si="27"/>
        <v>672.41448248364327</v>
      </c>
      <c r="AC83" s="14">
        <v>-1.0163800000000001</v>
      </c>
      <c r="AD83" s="82" t="s">
        <v>43</v>
      </c>
      <c r="AN83" s="41">
        <v>83</v>
      </c>
      <c r="AO83" s="42" t="s">
        <v>129</v>
      </c>
      <c r="AP83" s="16">
        <v>94</v>
      </c>
      <c r="AQ83" s="16">
        <v>94</v>
      </c>
      <c r="AR83" s="43">
        <v>89</v>
      </c>
      <c r="AS83" s="43">
        <v>5</v>
      </c>
      <c r="AT83" s="44">
        <v>0</v>
      </c>
      <c r="AU83" s="45">
        <v>377</v>
      </c>
      <c r="AV83" s="43">
        <v>181</v>
      </c>
      <c r="AW83" s="44">
        <v>196</v>
      </c>
    </row>
    <row r="84" spans="2:49" ht="17.100000000000001" customHeight="1" x14ac:dyDescent="0.2">
      <c r="B84" s="34">
        <f t="shared" si="20"/>
        <v>82</v>
      </c>
      <c r="C84" s="113" t="str">
        <f>+VLOOKUP($D$3:$D$547,[1]Hoja4!$E$1:$F$588,2,FALSE)</f>
        <v>Col. Villa Nueva Sur</v>
      </c>
      <c r="D84" s="11">
        <v>363</v>
      </c>
      <c r="E84" s="12">
        <v>0.91063449508489624</v>
      </c>
      <c r="F84" s="12">
        <v>0.45829596412556045</v>
      </c>
      <c r="G84" s="12">
        <v>0.97638266068759338</v>
      </c>
      <c r="H84" s="12">
        <v>0.87084148727984356</v>
      </c>
      <c r="I84" s="12">
        <v>0.77919112850619765</v>
      </c>
      <c r="J84" s="12">
        <v>0.89530332681017488</v>
      </c>
      <c r="K84" s="12">
        <v>0.90867579908675844</v>
      </c>
      <c r="L84" s="12">
        <v>0.95923026744944639</v>
      </c>
      <c r="M84" s="12">
        <v>0.11219830397912649</v>
      </c>
      <c r="N84" s="12">
        <v>3.0006523157208163E-2</v>
      </c>
      <c r="O84" s="12">
        <v>1.6307893020221786E-2</v>
      </c>
      <c r="P84" s="12">
        <v>0.74951076320939347</v>
      </c>
      <c r="Q84" s="12">
        <v>0.33724722765818704</v>
      </c>
      <c r="R84" s="12">
        <v>0.43705153294194343</v>
      </c>
      <c r="S84" s="13">
        <v>14947.000000000016</v>
      </c>
      <c r="T84" s="12">
        <v>-1.00996</v>
      </c>
      <c r="U84" s="81" t="str">
        <f t="shared" si="19"/>
        <v>Alta</v>
      </c>
      <c r="V84" s="4">
        <f t="shared" si="21"/>
        <v>14776</v>
      </c>
      <c r="W84" s="5">
        <f t="shared" si="22"/>
        <v>19596.470179424483</v>
      </c>
      <c r="X84" s="4">
        <f t="shared" si="23"/>
        <v>245</v>
      </c>
      <c r="Y84" s="4">
        <f t="shared" si="24"/>
        <v>3053</v>
      </c>
      <c r="Z84" s="4">
        <f t="shared" si="25"/>
        <v>3</v>
      </c>
      <c r="AA84" s="4">
        <f t="shared" si="26"/>
        <v>3298</v>
      </c>
      <c r="AB84" s="7">
        <f t="shared" si="27"/>
        <v>26077.680821990321</v>
      </c>
      <c r="AC84" s="14">
        <v>-1.00996</v>
      </c>
      <c r="AD84" s="82" t="s">
        <v>43</v>
      </c>
      <c r="AN84" s="41">
        <v>85</v>
      </c>
      <c r="AO84" s="42" t="s">
        <v>130</v>
      </c>
      <c r="AP84" s="16">
        <v>968</v>
      </c>
      <c r="AQ84" s="16">
        <v>966</v>
      </c>
      <c r="AR84" s="43">
        <v>904</v>
      </c>
      <c r="AS84" s="43">
        <v>62</v>
      </c>
      <c r="AT84" s="44">
        <v>2</v>
      </c>
      <c r="AU84" s="45">
        <v>4045</v>
      </c>
      <c r="AV84" s="43">
        <v>1903</v>
      </c>
      <c r="AW84" s="44">
        <v>2142</v>
      </c>
    </row>
    <row r="85" spans="2:49" ht="17.100000000000001" customHeight="1" x14ac:dyDescent="0.2">
      <c r="B85" s="34">
        <f t="shared" si="20"/>
        <v>83</v>
      </c>
      <c r="C85" s="113" t="str">
        <f>+VLOOKUP($D$3:$D$547,[1]Hoja4!$E$1:$F$588,2,FALSE)</f>
        <v>Col. Villa Nueva Norte</v>
      </c>
      <c r="D85" s="11">
        <v>362</v>
      </c>
      <c r="E85" s="12">
        <v>0.87433628318584167</v>
      </c>
      <c r="F85" s="12">
        <v>0.47691761363636409</v>
      </c>
      <c r="G85" s="12">
        <v>0.98437499999999944</v>
      </c>
      <c r="H85" s="12">
        <v>0.85703155434359124</v>
      </c>
      <c r="I85" s="12">
        <v>0.86560186988702814</v>
      </c>
      <c r="J85" s="12">
        <v>0.91663420335021395</v>
      </c>
      <c r="K85" s="12">
        <v>0.90767432800934933</v>
      </c>
      <c r="L85" s="12">
        <v>0.94000779119595135</v>
      </c>
      <c r="M85" s="12">
        <v>3.700818075574603E-2</v>
      </c>
      <c r="N85" s="12">
        <v>2.8437865212310138E-2</v>
      </c>
      <c r="O85" s="12">
        <v>2.0257109466303089E-2</v>
      </c>
      <c r="P85" s="12">
        <v>0.74444877288664102</v>
      </c>
      <c r="Q85" s="12">
        <v>0.36423841059602635</v>
      </c>
      <c r="R85" s="12">
        <v>0.41604986365407032</v>
      </c>
      <c r="S85" s="13">
        <v>12257.999999999993</v>
      </c>
      <c r="T85" s="12">
        <v>-1.00909</v>
      </c>
      <c r="U85" s="81" t="str">
        <f t="shared" si="19"/>
        <v>Alta</v>
      </c>
      <c r="V85" s="4">
        <f t="shared" si="21"/>
        <v>12184</v>
      </c>
      <c r="W85" s="5">
        <f t="shared" si="22"/>
        <v>16158.865231869782</v>
      </c>
      <c r="X85" s="4">
        <f t="shared" si="23"/>
        <v>234</v>
      </c>
      <c r="Y85" s="4">
        <f t="shared" si="24"/>
        <v>2550</v>
      </c>
      <c r="Z85" s="4">
        <f t="shared" si="25"/>
        <v>3</v>
      </c>
      <c r="AA85" s="4">
        <f t="shared" si="26"/>
        <v>2784</v>
      </c>
      <c r="AB85" s="7">
        <f t="shared" si="27"/>
        <v>21503.144500211834</v>
      </c>
      <c r="AC85" s="14">
        <v>-1.00909</v>
      </c>
      <c r="AD85" s="82" t="s">
        <v>43</v>
      </c>
      <c r="AN85" s="41">
        <v>86</v>
      </c>
      <c r="AO85" s="42" t="s">
        <v>131</v>
      </c>
      <c r="AP85" s="16">
        <v>99</v>
      </c>
      <c r="AQ85" s="16">
        <v>99</v>
      </c>
      <c r="AR85" s="43">
        <v>78</v>
      </c>
      <c r="AS85" s="43">
        <v>21</v>
      </c>
      <c r="AT85" s="44">
        <v>0</v>
      </c>
      <c r="AU85" s="45">
        <v>250</v>
      </c>
      <c r="AV85" s="43">
        <v>112</v>
      </c>
      <c r="AW85" s="44">
        <v>138</v>
      </c>
    </row>
    <row r="86" spans="2:49" ht="17.100000000000001" customHeight="1" x14ac:dyDescent="0.2">
      <c r="B86" s="34">
        <f t="shared" si="20"/>
        <v>84</v>
      </c>
      <c r="C86" s="113" t="str">
        <f>+VLOOKUP($D$3:$D$547,[1]Hoja4!$E$1:$F$588,2,FALSE)</f>
        <v>Col. Flor No.1</v>
      </c>
      <c r="D86" s="11">
        <v>163</v>
      </c>
      <c r="E86" s="12">
        <v>0.87130801687763804</v>
      </c>
      <c r="F86" s="12">
        <v>0.49886621315192714</v>
      </c>
      <c r="G86" s="12">
        <v>0.97619047619047583</v>
      </c>
      <c r="H86" s="12">
        <v>0.76833156216790621</v>
      </c>
      <c r="I86" s="12">
        <v>0.76939426142401623</v>
      </c>
      <c r="J86" s="12">
        <v>0.90435706695005325</v>
      </c>
      <c r="K86" s="12">
        <v>0.97236981934112743</v>
      </c>
      <c r="L86" s="12">
        <v>0.86503719447396377</v>
      </c>
      <c r="M86" s="12">
        <v>0.50797024442082928</v>
      </c>
      <c r="N86" s="12">
        <v>1.2752391073326253E-2</v>
      </c>
      <c r="O86" s="12">
        <v>1.2752391073326264E-2</v>
      </c>
      <c r="P86" s="12">
        <v>0.78639744952178592</v>
      </c>
      <c r="Q86" s="12">
        <v>0.33156216790648213</v>
      </c>
      <c r="R86" s="12">
        <v>0.39638682252922436</v>
      </c>
      <c r="S86" s="13">
        <v>4791.9999999999945</v>
      </c>
      <c r="T86" s="12">
        <v>-1.00851</v>
      </c>
      <c r="U86" s="81" t="str">
        <f t="shared" si="19"/>
        <v>Alta</v>
      </c>
      <c r="V86" s="4">
        <f t="shared" si="21"/>
        <v>5025</v>
      </c>
      <c r="W86" s="5">
        <f t="shared" si="22"/>
        <v>6664.3382953172732</v>
      </c>
      <c r="X86" s="4">
        <f t="shared" si="23"/>
        <v>24</v>
      </c>
      <c r="Y86" s="4">
        <f t="shared" si="24"/>
        <v>855</v>
      </c>
      <c r="Z86" s="4">
        <f t="shared" si="25"/>
        <v>17</v>
      </c>
      <c r="AA86" s="4">
        <f t="shared" si="26"/>
        <v>879</v>
      </c>
      <c r="AB86" s="7">
        <f t="shared" si="27"/>
        <v>8868.4587256700979</v>
      </c>
      <c r="AC86" s="14">
        <v>-1.00851</v>
      </c>
      <c r="AD86" s="82" t="s">
        <v>43</v>
      </c>
      <c r="AN86" s="41">
        <v>87</v>
      </c>
      <c r="AO86" s="42" t="s">
        <v>132</v>
      </c>
      <c r="AP86" s="16">
        <v>348</v>
      </c>
      <c r="AQ86" s="16">
        <v>348</v>
      </c>
      <c r="AR86" s="43">
        <v>329</v>
      </c>
      <c r="AS86" s="43">
        <v>19</v>
      </c>
      <c r="AT86" s="44">
        <v>0</v>
      </c>
      <c r="AU86" s="45">
        <v>1552</v>
      </c>
      <c r="AV86" s="43">
        <v>760</v>
      </c>
      <c r="AW86" s="44">
        <v>792</v>
      </c>
    </row>
    <row r="87" spans="2:49" ht="17.100000000000001" customHeight="1" x14ac:dyDescent="0.2">
      <c r="B87" s="34">
        <f t="shared" si="20"/>
        <v>85</v>
      </c>
      <c r="C87" s="113" t="str">
        <f>+VLOOKUP($D$3:$D$547,[1]Hoja4!$E$1:$F$588,2,FALSE)</f>
        <v>Col. Los Molinos ( proyecto )</v>
      </c>
      <c r="D87" s="11">
        <v>437</v>
      </c>
      <c r="E87" s="12">
        <v>1</v>
      </c>
      <c r="F87" s="12">
        <v>0.79807692307692313</v>
      </c>
      <c r="G87" s="12">
        <v>0.75000000000000022</v>
      </c>
      <c r="H87" s="12">
        <v>0.66666666666666674</v>
      </c>
      <c r="I87" s="12">
        <v>0.33333333333333337</v>
      </c>
      <c r="J87" s="12">
        <v>1</v>
      </c>
      <c r="K87" s="12">
        <v>0.83333333333333337</v>
      </c>
      <c r="L87" s="12">
        <v>0.83333333333333337</v>
      </c>
      <c r="M87" s="12">
        <v>0.83333333333333337</v>
      </c>
      <c r="N87" s="12">
        <v>0.16666666666666669</v>
      </c>
      <c r="O87" s="12">
        <v>0</v>
      </c>
      <c r="P87" s="12">
        <v>0.83333333333333337</v>
      </c>
      <c r="Q87" s="12">
        <v>0.33333333333333337</v>
      </c>
      <c r="R87" s="12">
        <v>0.33333333333333337</v>
      </c>
      <c r="S87" s="13">
        <v>27</v>
      </c>
      <c r="T87" s="12">
        <v>-0.99463000000000001</v>
      </c>
      <c r="U87" s="81" t="str">
        <f t="shared" si="19"/>
        <v>Alta</v>
      </c>
      <c r="V87" s="4">
        <f t="shared" si="21"/>
        <v>27</v>
      </c>
      <c r="W87" s="5">
        <f t="shared" si="22"/>
        <v>35.808384870361465</v>
      </c>
      <c r="X87" s="4">
        <f t="shared" si="23"/>
        <v>97</v>
      </c>
      <c r="Y87" s="4">
        <f t="shared" si="24"/>
        <v>7</v>
      </c>
      <c r="Z87" s="4">
        <f t="shared" si="25"/>
        <v>0</v>
      </c>
      <c r="AA87" s="4">
        <f t="shared" si="26"/>
        <v>104</v>
      </c>
      <c r="AB87" s="7">
        <f t="shared" si="27"/>
        <v>47.651420018525897</v>
      </c>
      <c r="AC87" s="14">
        <v>-0.99463000000000001</v>
      </c>
      <c r="AD87" s="82" t="s">
        <v>43</v>
      </c>
      <c r="AN87" s="41">
        <v>88</v>
      </c>
      <c r="AO87" s="42" t="s">
        <v>133</v>
      </c>
      <c r="AP87" s="16">
        <v>103</v>
      </c>
      <c r="AQ87" s="16">
        <v>103</v>
      </c>
      <c r="AR87" s="43">
        <v>103</v>
      </c>
      <c r="AS87" s="43">
        <v>0</v>
      </c>
      <c r="AT87" s="44">
        <v>0</v>
      </c>
      <c r="AU87" s="45">
        <v>507</v>
      </c>
      <c r="AV87" s="43">
        <v>230</v>
      </c>
      <c r="AW87" s="44">
        <v>277</v>
      </c>
    </row>
    <row r="88" spans="2:49" ht="17.100000000000001" customHeight="1" x14ac:dyDescent="0.2">
      <c r="B88" s="34">
        <f t="shared" si="20"/>
        <v>86</v>
      </c>
      <c r="C88" s="113" t="str">
        <f>+VLOOKUP($D$3:$D$547,[1]Hoja4!$E$1:$F$588,2,FALSE)</f>
        <v>Col. Soto</v>
      </c>
      <c r="D88" s="11">
        <v>342</v>
      </c>
      <c r="E88" s="12">
        <v>0.45337620578778126</v>
      </c>
      <c r="F88" s="12">
        <v>0.67741935483870908</v>
      </c>
      <c r="G88" s="12">
        <v>0.94516129032258023</v>
      </c>
      <c r="H88" s="12">
        <v>0.84897959183673466</v>
      </c>
      <c r="I88" s="12">
        <v>0.5428571428571427</v>
      </c>
      <c r="J88" s="12">
        <v>0.76326530612244869</v>
      </c>
      <c r="K88" s="12">
        <v>0.90204081632653066</v>
      </c>
      <c r="L88" s="12">
        <v>0.8612244897959187</v>
      </c>
      <c r="M88" s="12">
        <v>0.64081632653061182</v>
      </c>
      <c r="N88" s="12">
        <v>3.673469387755101E-2</v>
      </c>
      <c r="O88" s="12">
        <v>8.1632653061224497E-3</v>
      </c>
      <c r="P88" s="12">
        <v>0.38775510204081615</v>
      </c>
      <c r="Q88" s="12">
        <v>0.31428571428571406</v>
      </c>
      <c r="R88" s="12">
        <v>0.3387755102040817</v>
      </c>
      <c r="S88" s="13">
        <v>1140.0000000000002</v>
      </c>
      <c r="T88" s="12">
        <v>-0.97904000000000002</v>
      </c>
      <c r="U88" s="81" t="str">
        <f t="shared" si="19"/>
        <v>Alta</v>
      </c>
      <c r="V88" s="4">
        <f t="shared" si="21"/>
        <v>1133</v>
      </c>
      <c r="W88" s="5">
        <f t="shared" si="22"/>
        <v>1502.6259280785016</v>
      </c>
      <c r="X88" s="4">
        <f t="shared" si="23"/>
        <v>35</v>
      </c>
      <c r="Y88" s="4">
        <f t="shared" si="24"/>
        <v>274</v>
      </c>
      <c r="Z88" s="4">
        <f t="shared" si="25"/>
        <v>1</v>
      </c>
      <c r="AA88" s="4">
        <f t="shared" si="26"/>
        <v>309</v>
      </c>
      <c r="AB88" s="7">
        <f t="shared" si="27"/>
        <v>1999.5947733699943</v>
      </c>
      <c r="AC88" s="14">
        <v>-0.97904000000000002</v>
      </c>
      <c r="AD88" s="82" t="s">
        <v>43</v>
      </c>
      <c r="AN88" s="41">
        <v>89</v>
      </c>
      <c r="AO88" s="42" t="s">
        <v>134</v>
      </c>
      <c r="AP88" s="16">
        <v>690</v>
      </c>
      <c r="AQ88" s="16">
        <v>687</v>
      </c>
      <c r="AR88" s="43">
        <v>566</v>
      </c>
      <c r="AS88" s="43">
        <v>121</v>
      </c>
      <c r="AT88" s="44">
        <v>3</v>
      </c>
      <c r="AU88" s="45">
        <v>2463</v>
      </c>
      <c r="AV88" s="43">
        <v>1156</v>
      </c>
      <c r="AW88" s="44">
        <v>1307</v>
      </c>
    </row>
    <row r="89" spans="2:49" ht="17.100000000000001" customHeight="1" x14ac:dyDescent="0.2">
      <c r="B89" s="34">
        <f t="shared" si="20"/>
        <v>87</v>
      </c>
      <c r="C89" s="113" t="str">
        <f>+VLOOKUP($D$3:$D$547,[1]Hoja4!$E$1:$F$588,2,FALSE)</f>
        <v>Col. Vista Hermosa</v>
      </c>
      <c r="D89" s="11">
        <v>508</v>
      </c>
      <c r="E89" s="12">
        <v>0.91833333333333389</v>
      </c>
      <c r="F89" s="12">
        <v>0.5501672240802673</v>
      </c>
      <c r="G89" s="12">
        <v>0.98996655518394594</v>
      </c>
      <c r="H89" s="12">
        <v>0.78020134228187954</v>
      </c>
      <c r="I89" s="12">
        <v>0.91610738255033575</v>
      </c>
      <c r="J89" s="12">
        <v>0.98154362416107432</v>
      </c>
      <c r="K89" s="12">
        <v>0.97986577181208101</v>
      </c>
      <c r="L89" s="12">
        <v>0.93456375838926131</v>
      </c>
      <c r="M89" s="12">
        <v>5.3691275167785213E-2</v>
      </c>
      <c r="N89" s="12">
        <v>4.1946308724832258E-2</v>
      </c>
      <c r="O89" s="12">
        <v>3.1879194630872472E-2</v>
      </c>
      <c r="P89" s="12">
        <v>0.7432885906040273</v>
      </c>
      <c r="Q89" s="12">
        <v>0.30033557046979875</v>
      </c>
      <c r="R89" s="12">
        <v>0.42281879194630839</v>
      </c>
      <c r="S89" s="13">
        <v>2996.0000000000014</v>
      </c>
      <c r="T89" s="12">
        <v>-0.97892000000000001</v>
      </c>
      <c r="U89" s="81" t="str">
        <f t="shared" si="19"/>
        <v>Alta</v>
      </c>
      <c r="V89" s="4">
        <f t="shared" si="21"/>
        <v>3523</v>
      </c>
      <c r="W89" s="5">
        <f t="shared" si="22"/>
        <v>4672.3311073438308</v>
      </c>
      <c r="X89" s="4">
        <f t="shared" si="23"/>
        <v>40</v>
      </c>
      <c r="Y89" s="4">
        <f t="shared" si="24"/>
        <v>675</v>
      </c>
      <c r="Z89" s="4">
        <f t="shared" si="25"/>
        <v>2</v>
      </c>
      <c r="AA89" s="4">
        <f t="shared" si="26"/>
        <v>715</v>
      </c>
      <c r="AB89" s="7">
        <f t="shared" si="27"/>
        <v>6217.6278787135834</v>
      </c>
      <c r="AC89" s="14">
        <v>-0.97892000000000001</v>
      </c>
      <c r="AD89" s="82" t="s">
        <v>43</v>
      </c>
      <c r="AN89" s="41">
        <v>90</v>
      </c>
      <c r="AO89" s="42" t="s">
        <v>135</v>
      </c>
      <c r="AP89" s="16">
        <v>116</v>
      </c>
      <c r="AQ89" s="16">
        <v>116</v>
      </c>
      <c r="AR89" s="43">
        <v>104</v>
      </c>
      <c r="AS89" s="43">
        <v>12</v>
      </c>
      <c r="AT89" s="44">
        <v>0</v>
      </c>
      <c r="AU89" s="45">
        <v>399</v>
      </c>
      <c r="AV89" s="43">
        <v>177</v>
      </c>
      <c r="AW89" s="44">
        <v>222</v>
      </c>
    </row>
    <row r="90" spans="2:49" ht="17.100000000000001" customHeight="1" x14ac:dyDescent="0.2">
      <c r="B90" s="34">
        <f t="shared" si="20"/>
        <v>88</v>
      </c>
      <c r="C90" s="113" t="str">
        <f>+VLOOKUP($D$3:$D$547,[1]Hoja4!$E$1:$F$588,2,FALSE)</f>
        <v>Col. Villa Union</v>
      </c>
      <c r="D90" s="11">
        <v>506</v>
      </c>
      <c r="E90" s="12">
        <v>0.88427057864710612</v>
      </c>
      <c r="F90" s="12">
        <v>0.54926108374384275</v>
      </c>
      <c r="G90" s="12">
        <v>0.9819376026272576</v>
      </c>
      <c r="H90" s="12">
        <v>0.8716216216216216</v>
      </c>
      <c r="I90" s="12">
        <v>0.88935810810810856</v>
      </c>
      <c r="J90" s="12">
        <v>0.9552364864864864</v>
      </c>
      <c r="K90" s="12">
        <v>0.96537162162162271</v>
      </c>
      <c r="L90" s="12">
        <v>0.79898648648648629</v>
      </c>
      <c r="M90" s="12">
        <v>0.15709459459459452</v>
      </c>
      <c r="N90" s="12">
        <v>2.0270270270270237E-2</v>
      </c>
      <c r="O90" s="12">
        <v>1.013513513513513E-2</v>
      </c>
      <c r="P90" s="12">
        <v>0.73986486486486458</v>
      </c>
      <c r="Q90" s="12">
        <v>0.32854729729729687</v>
      </c>
      <c r="R90" s="12">
        <v>0.44510135135135082</v>
      </c>
      <c r="S90" s="13">
        <v>5821.0000000000064</v>
      </c>
      <c r="T90" s="12">
        <v>-0.96996000000000004</v>
      </c>
      <c r="U90" s="81" t="str">
        <f t="shared" si="19"/>
        <v>Alta</v>
      </c>
      <c r="V90" s="4">
        <f t="shared" si="21"/>
        <v>5295</v>
      </c>
      <c r="W90" s="5">
        <f t="shared" si="22"/>
        <v>7022.4221440208876</v>
      </c>
      <c r="X90" s="4">
        <f t="shared" si="23"/>
        <v>80</v>
      </c>
      <c r="Y90" s="4">
        <f t="shared" si="24"/>
        <v>1015</v>
      </c>
      <c r="Z90" s="4">
        <f t="shared" si="25"/>
        <v>3</v>
      </c>
      <c r="AA90" s="4">
        <f t="shared" si="26"/>
        <v>1095</v>
      </c>
      <c r="AB90" s="7">
        <f t="shared" si="27"/>
        <v>9344.9729258553562</v>
      </c>
      <c r="AC90" s="14">
        <v>-0.96996000000000004</v>
      </c>
      <c r="AD90" s="82" t="s">
        <v>43</v>
      </c>
      <c r="AN90" s="41">
        <v>92</v>
      </c>
      <c r="AO90" s="42" t="s">
        <v>136</v>
      </c>
      <c r="AP90" s="16">
        <v>455</v>
      </c>
      <c r="AQ90" s="16">
        <v>452</v>
      </c>
      <c r="AR90" s="43">
        <v>402</v>
      </c>
      <c r="AS90" s="43">
        <v>50</v>
      </c>
      <c r="AT90" s="44">
        <v>3</v>
      </c>
      <c r="AU90" s="45">
        <v>1632</v>
      </c>
      <c r="AV90" s="43">
        <v>733</v>
      </c>
      <c r="AW90" s="44">
        <v>899</v>
      </c>
    </row>
    <row r="91" spans="2:49" ht="17.100000000000001" customHeight="1" x14ac:dyDescent="0.2">
      <c r="B91" s="34">
        <f t="shared" si="20"/>
        <v>89</v>
      </c>
      <c r="C91" s="113" t="str">
        <f>+VLOOKUP($D$3:$D$547,[1]Hoja4!$E$1:$F$588,2,FALSE)</f>
        <v>Bo. Brisas Del Picacho</v>
      </c>
      <c r="D91" s="11">
        <v>121</v>
      </c>
      <c r="E91" s="12">
        <v>0.94262295081967218</v>
      </c>
      <c r="F91" s="12">
        <v>0.46610169491525444</v>
      </c>
      <c r="G91" s="12">
        <v>0.99152542372881347</v>
      </c>
      <c r="H91" s="12">
        <v>0.6428571428571429</v>
      </c>
      <c r="I91" s="12">
        <v>0.84126984126984117</v>
      </c>
      <c r="J91" s="12">
        <v>0.95238095238095244</v>
      </c>
      <c r="K91" s="12">
        <v>0.97619047619047605</v>
      </c>
      <c r="L91" s="12">
        <v>0.89682539682539686</v>
      </c>
      <c r="M91" s="12">
        <v>0.77777777777777746</v>
      </c>
      <c r="N91" s="12">
        <v>1.5873015873015876E-2</v>
      </c>
      <c r="O91" s="12">
        <v>2.3809523809523812E-2</v>
      </c>
      <c r="P91" s="12">
        <v>0.90476190476190477</v>
      </c>
      <c r="Q91" s="12">
        <v>0.30952380952380953</v>
      </c>
      <c r="R91" s="12">
        <v>0.5079365079365078</v>
      </c>
      <c r="S91" s="13">
        <v>618</v>
      </c>
      <c r="T91" s="12">
        <v>-0.94127000000000005</v>
      </c>
      <c r="U91" s="81" t="str">
        <f t="shared" si="19"/>
        <v>Alta</v>
      </c>
      <c r="V91" s="4">
        <f t="shared" si="21"/>
        <v>645</v>
      </c>
      <c r="W91" s="5">
        <f t="shared" si="22"/>
        <v>855.42252745863505</v>
      </c>
      <c r="X91" s="4">
        <f t="shared" si="23"/>
        <v>2</v>
      </c>
      <c r="Y91" s="4">
        <f t="shared" si="24"/>
        <v>117</v>
      </c>
      <c r="Z91" s="4">
        <f t="shared" si="25"/>
        <v>1</v>
      </c>
      <c r="AA91" s="4">
        <f t="shared" si="26"/>
        <v>119</v>
      </c>
      <c r="AB91" s="7">
        <f t="shared" si="27"/>
        <v>1138.3394782203409</v>
      </c>
      <c r="AC91" s="14">
        <v>-0.94127000000000005</v>
      </c>
      <c r="AD91" s="82" t="s">
        <v>43</v>
      </c>
      <c r="AN91" s="41">
        <v>93</v>
      </c>
      <c r="AO91" s="42" t="s">
        <v>137</v>
      </c>
      <c r="AP91" s="16">
        <v>223</v>
      </c>
      <c r="AQ91" s="16">
        <v>223</v>
      </c>
      <c r="AR91" s="43">
        <v>218</v>
      </c>
      <c r="AS91" s="43">
        <v>5</v>
      </c>
      <c r="AT91" s="44">
        <v>0</v>
      </c>
      <c r="AU91" s="45">
        <v>1091</v>
      </c>
      <c r="AV91" s="43">
        <v>535</v>
      </c>
      <c r="AW91" s="44">
        <v>556</v>
      </c>
    </row>
    <row r="92" spans="2:49" ht="17.100000000000001" customHeight="1" x14ac:dyDescent="0.2">
      <c r="B92" s="34">
        <f t="shared" si="20"/>
        <v>90</v>
      </c>
      <c r="C92" s="113" t="str">
        <f>+VLOOKUP($D$3:$D$547,[1]Hoja4!$E$1:$F$588,2,FALSE)</f>
        <v>Col. Brisas de Suyapa</v>
      </c>
      <c r="D92" s="11">
        <v>120</v>
      </c>
      <c r="E92" s="12">
        <v>0.86111111111111105</v>
      </c>
      <c r="F92" s="12">
        <v>0.57407407407407385</v>
      </c>
      <c r="G92" s="12">
        <v>0.97222222222222243</v>
      </c>
      <c r="H92" s="12">
        <v>0.84848484848484806</v>
      </c>
      <c r="I92" s="12">
        <v>0.68181818181818232</v>
      </c>
      <c r="J92" s="12">
        <v>0.93434343434343448</v>
      </c>
      <c r="K92" s="12">
        <v>0.97474747474747481</v>
      </c>
      <c r="L92" s="12">
        <v>0.90404040404040409</v>
      </c>
      <c r="M92" s="12">
        <v>0</v>
      </c>
      <c r="N92" s="12">
        <v>6.0606060606060615E-2</v>
      </c>
      <c r="O92" s="12">
        <v>5.0505050505050497E-2</v>
      </c>
      <c r="P92" s="12">
        <v>0.72222222222222232</v>
      </c>
      <c r="Q92" s="12">
        <v>0.4141414141414142</v>
      </c>
      <c r="R92" s="12">
        <v>0.44444444444444453</v>
      </c>
      <c r="S92" s="13">
        <v>993.00000000000034</v>
      </c>
      <c r="T92" s="12">
        <v>-0.90815000000000001</v>
      </c>
      <c r="U92" s="81" t="str">
        <f t="shared" si="19"/>
        <v>Alta</v>
      </c>
      <c r="V92" s="4">
        <f t="shared" si="21"/>
        <v>1014</v>
      </c>
      <c r="W92" s="5">
        <f t="shared" si="22"/>
        <v>1344.803787353575</v>
      </c>
      <c r="X92" s="4">
        <f t="shared" si="23"/>
        <v>13</v>
      </c>
      <c r="Y92" s="4">
        <f t="shared" si="24"/>
        <v>205</v>
      </c>
      <c r="Z92" s="4">
        <f t="shared" si="25"/>
        <v>0</v>
      </c>
      <c r="AA92" s="4">
        <f t="shared" si="26"/>
        <v>218</v>
      </c>
      <c r="AB92" s="7">
        <f t="shared" si="27"/>
        <v>1789.5755518068615</v>
      </c>
      <c r="AC92" s="14">
        <v>-0.90815000000000001</v>
      </c>
      <c r="AD92" s="82" t="s">
        <v>43</v>
      </c>
      <c r="AN92" s="41">
        <v>94</v>
      </c>
      <c r="AO92" s="42" t="s">
        <v>540</v>
      </c>
      <c r="AP92" s="16">
        <v>83</v>
      </c>
      <c r="AQ92" s="16">
        <v>83</v>
      </c>
      <c r="AR92" s="43">
        <v>80</v>
      </c>
      <c r="AS92" s="43">
        <v>3</v>
      </c>
      <c r="AT92" s="44">
        <v>0</v>
      </c>
      <c r="AU92" s="45">
        <v>372</v>
      </c>
      <c r="AV92" s="43">
        <v>175</v>
      </c>
      <c r="AW92" s="44">
        <v>197</v>
      </c>
    </row>
    <row r="93" spans="2:49" ht="17.100000000000001" customHeight="1" x14ac:dyDescent="0.2">
      <c r="B93" s="34">
        <f t="shared" si="20"/>
        <v>91</v>
      </c>
      <c r="C93" s="113" t="str">
        <f>+VLOOKUP($D$3:$D$547,[1]Hoja4!$E$1:$F$588,2,FALSE)</f>
        <v>Col. Plan  De Los Pinos</v>
      </c>
      <c r="D93" s="11">
        <v>286</v>
      </c>
      <c r="E93" s="12">
        <v>0.96226415094339601</v>
      </c>
      <c r="F93" s="12">
        <v>0.53962264150943384</v>
      </c>
      <c r="G93" s="12">
        <v>0.97358490566037703</v>
      </c>
      <c r="H93" s="12">
        <v>0.88888888888888851</v>
      </c>
      <c r="I93" s="12">
        <v>0.64682539682539664</v>
      </c>
      <c r="J93" s="12">
        <v>0.84126984126984083</v>
      </c>
      <c r="K93" s="12">
        <v>0.94047619047619058</v>
      </c>
      <c r="L93" s="12">
        <v>0.96825396825396837</v>
      </c>
      <c r="M93" s="12">
        <v>4.7619047619047637E-2</v>
      </c>
      <c r="N93" s="12">
        <v>3.5714285714285712E-2</v>
      </c>
      <c r="O93" s="12">
        <v>1.9841269841269837E-2</v>
      </c>
      <c r="P93" s="12">
        <v>0.72222222222222265</v>
      </c>
      <c r="Q93" s="12">
        <v>0.38095238095238071</v>
      </c>
      <c r="R93" s="12">
        <v>0.53968253968253999</v>
      </c>
      <c r="S93" s="13">
        <v>1127.9999999999995</v>
      </c>
      <c r="T93" s="12">
        <v>-0.90774999999999995</v>
      </c>
      <c r="U93" s="81" t="str">
        <f t="shared" si="19"/>
        <v>Alta</v>
      </c>
      <c r="V93" s="4">
        <f t="shared" si="21"/>
        <v>1154</v>
      </c>
      <c r="W93" s="5">
        <f t="shared" si="22"/>
        <v>1530.4768940887827</v>
      </c>
      <c r="X93" s="4">
        <f t="shared" si="23"/>
        <v>8</v>
      </c>
      <c r="Y93" s="4">
        <f t="shared" si="24"/>
        <v>260</v>
      </c>
      <c r="Z93" s="4">
        <f t="shared" si="25"/>
        <v>0</v>
      </c>
      <c r="AA93" s="4">
        <f t="shared" si="26"/>
        <v>268</v>
      </c>
      <c r="AB93" s="7">
        <f t="shared" si="27"/>
        <v>2036.6569889399589</v>
      </c>
      <c r="AC93" s="14">
        <v>-0.90774999999999995</v>
      </c>
      <c r="AD93" s="82" t="s">
        <v>43</v>
      </c>
      <c r="AN93" s="41">
        <v>95</v>
      </c>
      <c r="AO93" s="42" t="s">
        <v>138</v>
      </c>
      <c r="AP93" s="16">
        <v>174</v>
      </c>
      <c r="AQ93" s="16">
        <v>173</v>
      </c>
      <c r="AR93" s="43">
        <v>153</v>
      </c>
      <c r="AS93" s="43">
        <v>20</v>
      </c>
      <c r="AT93" s="44">
        <v>1</v>
      </c>
      <c r="AU93" s="45">
        <v>530</v>
      </c>
      <c r="AV93" s="43">
        <v>227</v>
      </c>
      <c r="AW93" s="44">
        <v>303</v>
      </c>
    </row>
    <row r="94" spans="2:49" ht="17.100000000000001" customHeight="1" x14ac:dyDescent="0.2">
      <c r="B94" s="34">
        <f t="shared" si="20"/>
        <v>92</v>
      </c>
      <c r="C94" s="113" t="str">
        <f>+VLOOKUP($D$3:$D$547,[1]Hoja4!$E$1:$F$588,2,FALSE)</f>
        <v>Col. Villa Nueva Suyapa</v>
      </c>
      <c r="D94" s="11">
        <v>367</v>
      </c>
      <c r="E94" s="12">
        <v>0.85989375830013326</v>
      </c>
      <c r="F94" s="12">
        <v>0.61133333333333351</v>
      </c>
      <c r="G94" s="12">
        <v>0.98466666666666591</v>
      </c>
      <c r="H94" s="12">
        <v>0.88181174805378593</v>
      </c>
      <c r="I94" s="12">
        <v>0.68011323425336101</v>
      </c>
      <c r="J94" s="12">
        <v>0.84147204529370223</v>
      </c>
      <c r="K94" s="12">
        <v>0.97876857749469304</v>
      </c>
      <c r="L94" s="12">
        <v>0.95541401273885396</v>
      </c>
      <c r="M94" s="12">
        <v>9.9079971691436886E-3</v>
      </c>
      <c r="N94" s="12">
        <v>1.9108280254777087E-2</v>
      </c>
      <c r="O94" s="12">
        <v>3.0431705590941268E-2</v>
      </c>
      <c r="P94" s="12">
        <v>0.73036093418258996</v>
      </c>
      <c r="Q94" s="12">
        <v>0.37933474876150042</v>
      </c>
      <c r="R94" s="12">
        <v>0.48832271762208085</v>
      </c>
      <c r="S94" s="13">
        <v>6709.0000000000018</v>
      </c>
      <c r="T94" s="12">
        <v>-0.90012999999999999</v>
      </c>
      <c r="U94" s="81" t="str">
        <f t="shared" si="19"/>
        <v>Alta</v>
      </c>
      <c r="V94" s="4">
        <f t="shared" si="21"/>
        <v>6750</v>
      </c>
      <c r="W94" s="5">
        <f t="shared" si="22"/>
        <v>8952.096217590366</v>
      </c>
      <c r="X94" s="4">
        <f t="shared" si="23"/>
        <v>93</v>
      </c>
      <c r="Y94" s="4">
        <f t="shared" si="24"/>
        <v>1409</v>
      </c>
      <c r="Z94" s="4">
        <f t="shared" si="25"/>
        <v>2</v>
      </c>
      <c r="AA94" s="4">
        <f t="shared" si="26"/>
        <v>1502</v>
      </c>
      <c r="AB94" s="7">
        <f t="shared" si="27"/>
        <v>11912.855004631474</v>
      </c>
      <c r="AC94" s="14">
        <v>-0.90012999999999999</v>
      </c>
      <c r="AD94" s="82" t="s">
        <v>43</v>
      </c>
      <c r="AN94" s="41">
        <v>96</v>
      </c>
      <c r="AO94" s="42" t="s">
        <v>541</v>
      </c>
      <c r="AP94" s="16">
        <v>243</v>
      </c>
      <c r="AQ94" s="16">
        <v>243</v>
      </c>
      <c r="AR94" s="43">
        <v>235</v>
      </c>
      <c r="AS94" s="43">
        <v>8</v>
      </c>
      <c r="AT94" s="44">
        <v>0</v>
      </c>
      <c r="AU94" s="45">
        <v>1026</v>
      </c>
      <c r="AV94" s="43">
        <v>466</v>
      </c>
      <c r="AW94" s="44">
        <v>560</v>
      </c>
    </row>
    <row r="95" spans="2:49" ht="17.100000000000001" customHeight="1" x14ac:dyDescent="0.2">
      <c r="B95" s="34">
        <f t="shared" si="20"/>
        <v>93</v>
      </c>
      <c r="C95" s="113" t="str">
        <f>+VLOOKUP($D$3:$D$547,[1]Hoja4!$E$1:$F$588,2,FALSE)</f>
        <v>Col. Jardines del Carrizal</v>
      </c>
      <c r="D95" s="11">
        <v>191</v>
      </c>
      <c r="E95" s="12">
        <v>0.98507462686567149</v>
      </c>
      <c r="F95" s="12">
        <v>0.68656716417910424</v>
      </c>
      <c r="G95" s="12">
        <v>0.9776119402985074</v>
      </c>
      <c r="H95" s="12">
        <v>0.95384615384615379</v>
      </c>
      <c r="I95" s="12">
        <v>4.6153846153846163E-2</v>
      </c>
      <c r="J95" s="12">
        <v>0.86153846153846125</v>
      </c>
      <c r="K95" s="12">
        <v>1</v>
      </c>
      <c r="L95" s="12">
        <v>0.96923076923076923</v>
      </c>
      <c r="M95" s="12">
        <v>7.6923076923077005E-3</v>
      </c>
      <c r="N95" s="12">
        <v>1.5384615384615384E-2</v>
      </c>
      <c r="O95" s="12">
        <v>7.6923076923076953E-3</v>
      </c>
      <c r="P95" s="12">
        <v>0.74615384615384595</v>
      </c>
      <c r="Q95" s="12">
        <v>0.37692307692307681</v>
      </c>
      <c r="R95" s="12">
        <v>0.65384615384615397</v>
      </c>
      <c r="S95" s="13">
        <v>648.99999999999989</v>
      </c>
      <c r="T95" s="12">
        <v>-0.87724000000000002</v>
      </c>
      <c r="U95" s="81" t="str">
        <f t="shared" si="19"/>
        <v>Alta</v>
      </c>
      <c r="V95" s="4">
        <f t="shared" si="21"/>
        <v>642</v>
      </c>
      <c r="W95" s="5">
        <f t="shared" si="22"/>
        <v>851.44381802859482</v>
      </c>
      <c r="X95" s="4">
        <f t="shared" si="23"/>
        <v>5</v>
      </c>
      <c r="Y95" s="4">
        <f t="shared" si="24"/>
        <v>128</v>
      </c>
      <c r="Z95" s="4">
        <f t="shared" si="25"/>
        <v>0</v>
      </c>
      <c r="AA95" s="4">
        <f t="shared" si="26"/>
        <v>133</v>
      </c>
      <c r="AB95" s="7">
        <f t="shared" si="27"/>
        <v>1133.0448759960602</v>
      </c>
      <c r="AC95" s="14">
        <v>-0.87724000000000002</v>
      </c>
      <c r="AD95" s="82" t="s">
        <v>43</v>
      </c>
      <c r="AN95" s="41">
        <v>97</v>
      </c>
      <c r="AO95" s="42" t="s">
        <v>139</v>
      </c>
      <c r="AP95" s="16">
        <v>235</v>
      </c>
      <c r="AQ95" s="16">
        <v>233</v>
      </c>
      <c r="AR95" s="43">
        <v>218</v>
      </c>
      <c r="AS95" s="43">
        <v>15</v>
      </c>
      <c r="AT95" s="44">
        <v>2</v>
      </c>
      <c r="AU95" s="45">
        <v>1241</v>
      </c>
      <c r="AV95" s="43">
        <v>593</v>
      </c>
      <c r="AW95" s="44">
        <v>648</v>
      </c>
    </row>
    <row r="96" spans="2:49" ht="17.100000000000001" customHeight="1" x14ac:dyDescent="0.2">
      <c r="B96" s="34">
        <f t="shared" si="20"/>
        <v>94</v>
      </c>
      <c r="C96" s="113" t="str">
        <f>+VLOOKUP($D$3:$D$547,[1]Hoja4!$E$1:$F$588,2,FALSE)</f>
        <v>Col. Alemania  No. 2</v>
      </c>
      <c r="D96" s="11">
        <v>98</v>
      </c>
      <c r="E96" s="12">
        <v>0.98130841121495338</v>
      </c>
      <c r="F96" s="12">
        <v>0.62616822429906549</v>
      </c>
      <c r="G96" s="12">
        <v>1</v>
      </c>
      <c r="H96" s="12">
        <v>0.76923076923076938</v>
      </c>
      <c r="I96" s="12">
        <v>0.86324786324786318</v>
      </c>
      <c r="J96" s="12">
        <v>1</v>
      </c>
      <c r="K96" s="12">
        <v>1</v>
      </c>
      <c r="L96" s="12">
        <v>0.7948717948717946</v>
      </c>
      <c r="M96" s="12">
        <v>1.7094017094017096E-2</v>
      </c>
      <c r="N96" s="12">
        <v>2.5641025641025651E-2</v>
      </c>
      <c r="O96" s="12">
        <v>2.564102564102564E-2</v>
      </c>
      <c r="P96" s="12">
        <v>0.82905982905982922</v>
      </c>
      <c r="Q96" s="12">
        <v>0.40170940170940167</v>
      </c>
      <c r="R96" s="12">
        <v>0.60683760683760657</v>
      </c>
      <c r="S96" s="13">
        <v>600.00000000000023</v>
      </c>
      <c r="T96" s="12">
        <v>-0.87136000000000002</v>
      </c>
      <c r="U96" s="81" t="str">
        <f t="shared" si="19"/>
        <v>Alta</v>
      </c>
      <c r="V96" s="4">
        <f t="shared" si="21"/>
        <v>894</v>
      </c>
      <c r="W96" s="5">
        <f t="shared" si="22"/>
        <v>1185.6554101519685</v>
      </c>
      <c r="X96" s="4">
        <f t="shared" si="23"/>
        <v>4</v>
      </c>
      <c r="Y96" s="4">
        <f t="shared" si="24"/>
        <v>168</v>
      </c>
      <c r="Z96" s="4">
        <f t="shared" si="25"/>
        <v>0</v>
      </c>
      <c r="AA96" s="4">
        <f t="shared" si="26"/>
        <v>172</v>
      </c>
      <c r="AB96" s="7">
        <f t="shared" si="27"/>
        <v>1577.7914628356352</v>
      </c>
      <c r="AC96" s="14">
        <v>-0.87136000000000002</v>
      </c>
      <c r="AD96" s="82" t="s">
        <v>43</v>
      </c>
      <c r="AN96" s="41">
        <v>98</v>
      </c>
      <c r="AO96" s="42" t="s">
        <v>140</v>
      </c>
      <c r="AP96" s="16">
        <v>172</v>
      </c>
      <c r="AQ96" s="16">
        <v>172</v>
      </c>
      <c r="AR96" s="43">
        <v>168</v>
      </c>
      <c r="AS96" s="43">
        <v>4</v>
      </c>
      <c r="AT96" s="44">
        <v>0</v>
      </c>
      <c r="AU96" s="45">
        <v>894</v>
      </c>
      <c r="AV96" s="43">
        <v>429</v>
      </c>
      <c r="AW96" s="44">
        <v>465</v>
      </c>
    </row>
    <row r="97" spans="2:49" ht="17.100000000000001" customHeight="1" x14ac:dyDescent="0.2">
      <c r="B97" s="34">
        <f t="shared" si="20"/>
        <v>95</v>
      </c>
      <c r="C97" s="113" t="str">
        <f>+VLOOKUP($D$3:$D$547,[1]Hoja4!$E$1:$F$588,2,FALSE)</f>
        <v>Col.Armando Calidonio</v>
      </c>
      <c r="D97" s="11">
        <v>524</v>
      </c>
      <c r="E97" s="12">
        <v>0.93333333333333313</v>
      </c>
      <c r="F97" s="12">
        <v>0.74295774647887292</v>
      </c>
      <c r="G97" s="12">
        <v>0.95774647887323894</v>
      </c>
      <c r="H97" s="12">
        <v>0.8842975206611563</v>
      </c>
      <c r="I97" s="12">
        <v>0.31404958677685951</v>
      </c>
      <c r="J97" s="12">
        <v>0.71074380165289242</v>
      </c>
      <c r="K97" s="12">
        <v>0.94628099173553726</v>
      </c>
      <c r="L97" s="12">
        <v>0.97933884297520712</v>
      </c>
      <c r="M97" s="12">
        <v>5.3719008264462811E-2</v>
      </c>
      <c r="N97" s="12">
        <v>6.6115702479338831E-2</v>
      </c>
      <c r="O97" s="12">
        <v>3.71900826446281E-2</v>
      </c>
      <c r="P97" s="12">
        <v>0.82644628099173567</v>
      </c>
      <c r="Q97" s="12">
        <v>0.50826446280991766</v>
      </c>
      <c r="R97" s="12">
        <v>0.59917355371900816</v>
      </c>
      <c r="S97" s="13">
        <v>1089.9999999999998</v>
      </c>
      <c r="T97" s="12">
        <v>-0.85968999999999995</v>
      </c>
      <c r="U97" s="81" t="str">
        <f t="shared" si="19"/>
        <v>Alta</v>
      </c>
      <c r="V97" s="4">
        <f t="shared" si="21"/>
        <v>1079</v>
      </c>
      <c r="W97" s="5">
        <f t="shared" si="22"/>
        <v>1431.0091583377787</v>
      </c>
      <c r="X97" s="4">
        <f t="shared" si="23"/>
        <v>31</v>
      </c>
      <c r="Y97" s="4">
        <f t="shared" si="24"/>
        <v>251</v>
      </c>
      <c r="Z97" s="4">
        <f t="shared" si="25"/>
        <v>1</v>
      </c>
      <c r="AA97" s="4">
        <f t="shared" si="26"/>
        <v>282</v>
      </c>
      <c r="AB97" s="7">
        <f t="shared" si="27"/>
        <v>1904.2919333329423</v>
      </c>
      <c r="AC97" s="14">
        <v>-0.85968999999999995</v>
      </c>
      <c r="AD97" s="82" t="s">
        <v>43</v>
      </c>
      <c r="AN97" s="41">
        <v>99</v>
      </c>
      <c r="AO97" s="42" t="s">
        <v>141</v>
      </c>
      <c r="AP97" s="16">
        <v>29</v>
      </c>
      <c r="AQ97" s="16">
        <v>29</v>
      </c>
      <c r="AR97" s="43">
        <v>26</v>
      </c>
      <c r="AS97" s="43">
        <v>3</v>
      </c>
      <c r="AT97" s="44">
        <v>0</v>
      </c>
      <c r="AU97" s="45">
        <v>92</v>
      </c>
      <c r="AV97" s="43">
        <v>40</v>
      </c>
      <c r="AW97" s="44">
        <v>52</v>
      </c>
    </row>
    <row r="98" spans="2:49" ht="17.100000000000001" customHeight="1" x14ac:dyDescent="0.2">
      <c r="B98" s="34">
        <f t="shared" si="20"/>
        <v>96</v>
      </c>
      <c r="C98" s="113" t="str">
        <f>+VLOOKUP($D$3:$D$547,[1]Hoja4!$E$1:$F$588,2,FALSE)</f>
        <v>Col. Buenas Nuevas</v>
      </c>
      <c r="D98" s="11">
        <v>123</v>
      </c>
      <c r="E98" s="12">
        <v>0.92553191489361697</v>
      </c>
      <c r="F98" s="12">
        <v>0.63297872340425543</v>
      </c>
      <c r="G98" s="12">
        <v>0.98404255319148926</v>
      </c>
      <c r="H98" s="12">
        <v>0.7921348314606742</v>
      </c>
      <c r="I98" s="12">
        <v>0.87078651685393238</v>
      </c>
      <c r="J98" s="12">
        <v>0.95505617977528101</v>
      </c>
      <c r="K98" s="12">
        <v>0.97191011235955094</v>
      </c>
      <c r="L98" s="12">
        <v>0.92696629213483173</v>
      </c>
      <c r="M98" s="12">
        <v>1.6853932584269676E-2</v>
      </c>
      <c r="N98" s="12">
        <v>2.2471910112359553E-2</v>
      </c>
      <c r="O98" s="12">
        <v>0</v>
      </c>
      <c r="P98" s="12">
        <v>0.7303370786516854</v>
      </c>
      <c r="Q98" s="12">
        <v>0.34269662921348321</v>
      </c>
      <c r="R98" s="12">
        <v>0.53932584269662898</v>
      </c>
      <c r="S98" s="13">
        <v>877.99999999999955</v>
      </c>
      <c r="T98" s="12">
        <v>-0.85753000000000001</v>
      </c>
      <c r="U98" s="81" t="str">
        <f t="shared" si="19"/>
        <v>Alta</v>
      </c>
      <c r="V98" s="4">
        <f t="shared" si="21"/>
        <v>867</v>
      </c>
      <c r="W98" s="5">
        <f t="shared" si="22"/>
        <v>1149.8470252816071</v>
      </c>
      <c r="X98" s="4">
        <f t="shared" si="23"/>
        <v>23</v>
      </c>
      <c r="Y98" s="4">
        <f t="shared" si="24"/>
        <v>163</v>
      </c>
      <c r="Z98" s="4">
        <f t="shared" si="25"/>
        <v>0</v>
      </c>
      <c r="AA98" s="4">
        <f t="shared" si="26"/>
        <v>186</v>
      </c>
      <c r="AB98" s="7">
        <f t="shared" si="27"/>
        <v>1530.1400428171094</v>
      </c>
      <c r="AC98" s="14">
        <v>-0.85753000000000001</v>
      </c>
      <c r="AD98" s="82" t="s">
        <v>43</v>
      </c>
      <c r="AN98" s="41">
        <v>100</v>
      </c>
      <c r="AO98" s="42" t="s">
        <v>142</v>
      </c>
      <c r="AP98" s="16">
        <v>87</v>
      </c>
      <c r="AQ98" s="16">
        <v>87</v>
      </c>
      <c r="AR98" s="43">
        <v>68</v>
      </c>
      <c r="AS98" s="43">
        <v>19</v>
      </c>
      <c r="AT98" s="44">
        <v>0</v>
      </c>
      <c r="AU98" s="45">
        <v>197</v>
      </c>
      <c r="AV98" s="43">
        <v>102</v>
      </c>
      <c r="AW98" s="44">
        <v>95</v>
      </c>
    </row>
    <row r="99" spans="2:49" ht="17.100000000000001" customHeight="1" x14ac:dyDescent="0.2">
      <c r="B99" s="34">
        <f t="shared" si="20"/>
        <v>97</v>
      </c>
      <c r="C99" s="113" t="str">
        <f>+VLOOKUP($D$3:$D$547,[1]Hoja4!$E$1:$F$588,2,FALSE)</f>
        <v>Col. 11 De Junio o Suazo Cordova</v>
      </c>
      <c r="D99" s="11">
        <v>278</v>
      </c>
      <c r="E99" s="12">
        <v>0.90773809523809512</v>
      </c>
      <c r="F99" s="12">
        <v>0.39285714285714268</v>
      </c>
      <c r="G99" s="12">
        <v>0.99404761904761885</v>
      </c>
      <c r="H99" s="12">
        <v>0.69914040114613163</v>
      </c>
      <c r="I99" s="12">
        <v>0.89398280802292229</v>
      </c>
      <c r="J99" s="12">
        <v>0.99140401146131829</v>
      </c>
      <c r="K99" s="12">
        <v>0.99713467048710613</v>
      </c>
      <c r="L99" s="12">
        <v>0.89398280802292296</v>
      </c>
      <c r="M99" s="12">
        <v>0.6475644699140396</v>
      </c>
      <c r="N99" s="12">
        <v>5.4441260744985669E-2</v>
      </c>
      <c r="O99" s="12">
        <v>2.0057306590257892E-2</v>
      </c>
      <c r="P99" s="12">
        <v>0.73638968481375278</v>
      </c>
      <c r="Q99" s="12">
        <v>0.33237822349570212</v>
      </c>
      <c r="R99" s="12">
        <v>0.57020057306590211</v>
      </c>
      <c r="S99" s="13">
        <v>1713.9999999999998</v>
      </c>
      <c r="T99" s="12">
        <v>-0.85333000000000003</v>
      </c>
      <c r="U99" s="81" t="str">
        <f t="shared" si="19"/>
        <v>Alta</v>
      </c>
      <c r="V99" s="4">
        <f t="shared" si="21"/>
        <v>1713</v>
      </c>
      <c r="W99" s="5">
        <f t="shared" si="22"/>
        <v>2271.8430845529329</v>
      </c>
      <c r="X99" s="4">
        <f t="shared" si="23"/>
        <v>12</v>
      </c>
      <c r="Y99" s="4">
        <f t="shared" si="24"/>
        <v>325</v>
      </c>
      <c r="Z99" s="4">
        <f t="shared" si="25"/>
        <v>0</v>
      </c>
      <c r="AA99" s="4">
        <f t="shared" si="26"/>
        <v>337</v>
      </c>
      <c r="AB99" s="7">
        <f t="shared" si="27"/>
        <v>3023.2178700642544</v>
      </c>
      <c r="AC99" s="14">
        <v>-0.85333000000000003</v>
      </c>
      <c r="AD99" s="82" t="s">
        <v>43</v>
      </c>
      <c r="AN99" s="41">
        <v>101</v>
      </c>
      <c r="AO99" s="42" t="s">
        <v>143</v>
      </c>
      <c r="AP99" s="16">
        <v>192</v>
      </c>
      <c r="AQ99" s="16">
        <v>190</v>
      </c>
      <c r="AR99" s="43">
        <v>182</v>
      </c>
      <c r="AS99" s="43">
        <v>8</v>
      </c>
      <c r="AT99" s="44">
        <v>2</v>
      </c>
      <c r="AU99" s="45">
        <v>962</v>
      </c>
      <c r="AV99" s="43">
        <v>455</v>
      </c>
      <c r="AW99" s="44">
        <v>507</v>
      </c>
    </row>
    <row r="100" spans="2:49" ht="17.100000000000001" customHeight="1" x14ac:dyDescent="0.2">
      <c r="B100" s="34">
        <f t="shared" si="20"/>
        <v>98</v>
      </c>
      <c r="C100" s="113" t="str">
        <f>+VLOOKUP($D$3:$D$547,[1]Hoja4!$E$1:$F$588,2,FALSE)</f>
        <v>Col. Fuerzas Armadas</v>
      </c>
      <c r="D100" s="11">
        <v>171</v>
      </c>
      <c r="E100" s="12">
        <v>0.95121951219512213</v>
      </c>
      <c r="F100" s="12">
        <v>0.25609756097560965</v>
      </c>
      <c r="G100" s="12">
        <v>1</v>
      </c>
      <c r="H100" s="12">
        <v>0.85897435897435892</v>
      </c>
      <c r="I100" s="12">
        <v>0.93589743589743601</v>
      </c>
      <c r="J100" s="12">
        <v>0.97435897435897445</v>
      </c>
      <c r="K100" s="12">
        <v>0.98717948717948734</v>
      </c>
      <c r="L100" s="12">
        <v>0.96153846153846179</v>
      </c>
      <c r="M100" s="12">
        <v>0.1153846153846154</v>
      </c>
      <c r="N100" s="12">
        <v>0.29487179487179499</v>
      </c>
      <c r="O100" s="12">
        <v>0</v>
      </c>
      <c r="P100" s="12">
        <v>0.78205128205128183</v>
      </c>
      <c r="Q100" s="12">
        <v>0.19230769230769237</v>
      </c>
      <c r="R100" s="12">
        <v>0.60256410256410242</v>
      </c>
      <c r="S100" s="13">
        <v>362.00000000000017</v>
      </c>
      <c r="T100" s="12">
        <v>-0.85316000000000003</v>
      </c>
      <c r="U100" s="81" t="str">
        <f t="shared" si="19"/>
        <v>Alta</v>
      </c>
      <c r="V100" s="4">
        <f t="shared" si="21"/>
        <v>362</v>
      </c>
      <c r="W100" s="5">
        <f t="shared" si="22"/>
        <v>480.09760455817963</v>
      </c>
      <c r="X100" s="4">
        <f t="shared" si="23"/>
        <v>5</v>
      </c>
      <c r="Y100" s="4">
        <f t="shared" si="24"/>
        <v>77</v>
      </c>
      <c r="Z100" s="4">
        <f t="shared" si="25"/>
        <v>0</v>
      </c>
      <c r="AA100" s="4">
        <f t="shared" si="26"/>
        <v>82</v>
      </c>
      <c r="AB100" s="7">
        <f t="shared" si="27"/>
        <v>638.88200172986581</v>
      </c>
      <c r="AC100" s="14">
        <v>-0.85316000000000003</v>
      </c>
      <c r="AD100" s="82" t="s">
        <v>43</v>
      </c>
      <c r="AN100" s="41">
        <v>102</v>
      </c>
      <c r="AO100" s="42" t="s">
        <v>144</v>
      </c>
      <c r="AP100" s="16">
        <v>88</v>
      </c>
      <c r="AQ100" s="16">
        <v>88</v>
      </c>
      <c r="AR100" s="43">
        <v>86</v>
      </c>
      <c r="AS100" s="43">
        <v>2</v>
      </c>
      <c r="AT100" s="44">
        <v>0</v>
      </c>
      <c r="AU100" s="45">
        <v>312</v>
      </c>
      <c r="AV100" s="43">
        <v>160</v>
      </c>
      <c r="AW100" s="44">
        <v>152</v>
      </c>
    </row>
    <row r="101" spans="2:49" ht="17.100000000000001" customHeight="1" x14ac:dyDescent="0.2">
      <c r="B101" s="34">
        <f t="shared" si="20"/>
        <v>99</v>
      </c>
      <c r="C101" s="113" t="str">
        <f>+VLOOKUP($D$3:$D$547,[1]Hoja4!$E$1:$F$588,2,FALSE)</f>
        <v>Col. Mirador De San Isidro</v>
      </c>
      <c r="D101" s="11">
        <v>256</v>
      </c>
      <c r="E101" s="12">
        <v>0.86705202312138741</v>
      </c>
      <c r="F101" s="12">
        <v>0.62209302325581417</v>
      </c>
      <c r="G101" s="12">
        <v>0.97093023255813982</v>
      </c>
      <c r="H101" s="12">
        <v>0.83636363636363642</v>
      </c>
      <c r="I101" s="12">
        <v>0.52727272727272767</v>
      </c>
      <c r="J101" s="12">
        <v>0.81818181818181823</v>
      </c>
      <c r="K101" s="12">
        <v>0.95757575757575775</v>
      </c>
      <c r="L101" s="12">
        <v>0.93939393939393911</v>
      </c>
      <c r="M101" s="12">
        <v>0.5454545454545453</v>
      </c>
      <c r="N101" s="12">
        <v>2.4242424242424239E-2</v>
      </c>
      <c r="O101" s="12">
        <v>1.8181818181818191E-2</v>
      </c>
      <c r="P101" s="12">
        <v>0.70303030303030312</v>
      </c>
      <c r="Q101" s="12">
        <v>0.36363636363636348</v>
      </c>
      <c r="R101" s="12">
        <v>0.48484848484848475</v>
      </c>
      <c r="S101" s="13">
        <v>863.00000000000011</v>
      </c>
      <c r="T101" s="12">
        <v>-0.85153999999999996</v>
      </c>
      <c r="U101" s="81" t="str">
        <f t="shared" si="19"/>
        <v>Alta</v>
      </c>
      <c r="V101" s="4">
        <f t="shared" si="21"/>
        <v>852</v>
      </c>
      <c r="W101" s="5">
        <f t="shared" si="22"/>
        <v>1129.9534781314062</v>
      </c>
      <c r="X101" s="4">
        <f t="shared" si="23"/>
        <v>14</v>
      </c>
      <c r="Y101" s="4">
        <f t="shared" si="24"/>
        <v>156</v>
      </c>
      <c r="Z101" s="4">
        <f t="shared" si="25"/>
        <v>1</v>
      </c>
      <c r="AA101" s="4">
        <f t="shared" si="26"/>
        <v>170</v>
      </c>
      <c r="AB101" s="7">
        <f t="shared" si="27"/>
        <v>1503.6670316957061</v>
      </c>
      <c r="AC101" s="14">
        <v>-0.85153999999999996</v>
      </c>
      <c r="AD101" s="82" t="s">
        <v>43</v>
      </c>
      <c r="AN101" s="41">
        <v>103</v>
      </c>
      <c r="AO101" s="42" t="s">
        <v>145</v>
      </c>
      <c r="AP101" s="16">
        <v>20</v>
      </c>
      <c r="AQ101" s="16">
        <v>20</v>
      </c>
      <c r="AR101" s="43">
        <v>20</v>
      </c>
      <c r="AS101" s="43">
        <v>0</v>
      </c>
      <c r="AT101" s="44">
        <v>0</v>
      </c>
      <c r="AU101" s="45">
        <v>86</v>
      </c>
      <c r="AV101" s="43">
        <v>32</v>
      </c>
      <c r="AW101" s="44">
        <v>54</v>
      </c>
    </row>
    <row r="102" spans="2:49" ht="17.100000000000001" customHeight="1" x14ac:dyDescent="0.2">
      <c r="B102" s="34">
        <f t="shared" si="20"/>
        <v>100</v>
      </c>
      <c r="C102" s="113" t="str">
        <f>+VLOOKUP($D$3:$D$547,[1]Hoja4!$E$1:$F$588,2,FALSE)</f>
        <v>Bo. El Picachito</v>
      </c>
      <c r="D102" s="11">
        <v>27</v>
      </c>
      <c r="E102" s="12">
        <v>0.91698113207547205</v>
      </c>
      <c r="F102" s="12">
        <v>0.41666666666666663</v>
      </c>
      <c r="G102" s="12">
        <v>0.95454545454545447</v>
      </c>
      <c r="H102" s="12">
        <v>0.85772357723577264</v>
      </c>
      <c r="I102" s="12">
        <v>0.97154471544715504</v>
      </c>
      <c r="J102" s="12">
        <v>0.9878048780487807</v>
      </c>
      <c r="K102" s="12">
        <v>0.97560975609756095</v>
      </c>
      <c r="L102" s="12">
        <v>0.94715447154471522</v>
      </c>
      <c r="M102" s="12">
        <v>0.15040650406504061</v>
      </c>
      <c r="N102" s="12">
        <v>1.6260162601626025E-2</v>
      </c>
      <c r="O102" s="12">
        <v>0</v>
      </c>
      <c r="P102" s="12">
        <v>0.82113821138211407</v>
      </c>
      <c r="Q102" s="12">
        <v>0.35772357723577247</v>
      </c>
      <c r="R102" s="12">
        <v>0.49186991869918706</v>
      </c>
      <c r="S102" s="13">
        <v>1091.0000000000002</v>
      </c>
      <c r="T102" s="12">
        <v>-0.81652999999999998</v>
      </c>
      <c r="U102" s="81" t="str">
        <f t="shared" si="19"/>
        <v>Alta</v>
      </c>
      <c r="V102" s="4">
        <f t="shared" si="21"/>
        <v>1095</v>
      </c>
      <c r="W102" s="5">
        <f t="shared" si="22"/>
        <v>1452.2289419646595</v>
      </c>
      <c r="X102" s="4">
        <f t="shared" si="23"/>
        <v>9</v>
      </c>
      <c r="Y102" s="4">
        <f t="shared" si="24"/>
        <v>257</v>
      </c>
      <c r="Z102" s="4">
        <f t="shared" si="25"/>
        <v>1</v>
      </c>
      <c r="AA102" s="4">
        <f t="shared" si="26"/>
        <v>266</v>
      </c>
      <c r="AB102" s="7">
        <f t="shared" si="27"/>
        <v>1932.5298118624391</v>
      </c>
      <c r="AC102" s="14">
        <v>-0.81652999999999998</v>
      </c>
      <c r="AD102" s="82" t="s">
        <v>43</v>
      </c>
      <c r="AN102" s="41">
        <v>104</v>
      </c>
      <c r="AO102" s="42" t="s">
        <v>146</v>
      </c>
      <c r="AP102" s="16">
        <v>438</v>
      </c>
      <c r="AQ102" s="16">
        <v>437</v>
      </c>
      <c r="AR102" s="43">
        <v>412</v>
      </c>
      <c r="AS102" s="43">
        <v>25</v>
      </c>
      <c r="AT102" s="44">
        <v>1</v>
      </c>
      <c r="AU102" s="45">
        <v>1942</v>
      </c>
      <c r="AV102" s="43">
        <v>932</v>
      </c>
      <c r="AW102" s="44">
        <v>1010</v>
      </c>
    </row>
    <row r="103" spans="2:49" ht="17.100000000000001" customHeight="1" x14ac:dyDescent="0.2">
      <c r="B103" s="34">
        <f t="shared" si="20"/>
        <v>101</v>
      </c>
      <c r="C103" s="113" t="str">
        <f>+VLOOKUP($D$3:$D$547,[1]Hoja4!$E$1:$F$588,2,FALSE)</f>
        <v>Col.Luis Andres Zuniga</v>
      </c>
      <c r="D103" s="11">
        <v>569</v>
      </c>
      <c r="E103" s="12">
        <v>0.68750000000000011</v>
      </c>
      <c r="F103" s="12">
        <v>0.6875</v>
      </c>
      <c r="G103" s="12">
        <v>0.91250000000000009</v>
      </c>
      <c r="H103" s="12">
        <v>0.80303030303030332</v>
      </c>
      <c r="I103" s="12">
        <v>0.84848484848484884</v>
      </c>
      <c r="J103" s="12">
        <v>0.89393939393939392</v>
      </c>
      <c r="K103" s="12">
        <v>0.89393939393939392</v>
      </c>
      <c r="L103" s="12">
        <v>0.93939393939393923</v>
      </c>
      <c r="M103" s="12">
        <v>0.27272727272727276</v>
      </c>
      <c r="N103" s="12">
        <v>1.5151515151515152E-2</v>
      </c>
      <c r="O103" s="12">
        <v>0</v>
      </c>
      <c r="P103" s="12">
        <v>0.69696969696969702</v>
      </c>
      <c r="Q103" s="12">
        <v>0.40909090909090917</v>
      </c>
      <c r="R103" s="12">
        <v>0.49999999999999967</v>
      </c>
      <c r="S103" s="13">
        <v>337.00000000000011</v>
      </c>
      <c r="T103" s="12">
        <v>-0.81430999999999998</v>
      </c>
      <c r="U103" s="81" t="str">
        <f t="shared" si="19"/>
        <v>Alta</v>
      </c>
      <c r="V103" s="4">
        <f t="shared" si="21"/>
        <v>333</v>
      </c>
      <c r="W103" s="5">
        <f t="shared" si="22"/>
        <v>441.63674673445809</v>
      </c>
      <c r="X103" s="4">
        <f t="shared" si="23"/>
        <v>17</v>
      </c>
      <c r="Y103" s="4">
        <f t="shared" si="24"/>
        <v>62</v>
      </c>
      <c r="Z103" s="4">
        <f t="shared" si="25"/>
        <v>0</v>
      </c>
      <c r="AA103" s="4">
        <f t="shared" si="26"/>
        <v>79</v>
      </c>
      <c r="AB103" s="7">
        <f t="shared" si="27"/>
        <v>587.70084689515272</v>
      </c>
      <c r="AC103" s="14">
        <v>-0.81430999999999998</v>
      </c>
      <c r="AD103" s="82" t="s">
        <v>43</v>
      </c>
      <c r="AN103" s="41">
        <v>105</v>
      </c>
      <c r="AO103" s="42" t="s">
        <v>147</v>
      </c>
      <c r="AP103" s="16">
        <v>339</v>
      </c>
      <c r="AQ103" s="16">
        <v>339</v>
      </c>
      <c r="AR103" s="43">
        <v>298</v>
      </c>
      <c r="AS103" s="43">
        <v>41</v>
      </c>
      <c r="AT103" s="44">
        <v>0</v>
      </c>
      <c r="AU103" s="45">
        <v>1248</v>
      </c>
      <c r="AV103" s="43">
        <v>550</v>
      </c>
      <c r="AW103" s="44">
        <v>698</v>
      </c>
    </row>
    <row r="104" spans="2:49" ht="17.100000000000001" customHeight="1" x14ac:dyDescent="0.2">
      <c r="B104" s="34">
        <f t="shared" si="20"/>
        <v>102</v>
      </c>
      <c r="C104" s="113" t="str">
        <f>+VLOOKUP($D$3:$D$547,[1]Hoja4!$E$1:$F$588,2,FALSE)</f>
        <v>Col. El Porvenir</v>
      </c>
      <c r="D104" s="11">
        <v>146</v>
      </c>
      <c r="E104" s="12">
        <v>0.75302663438256645</v>
      </c>
      <c r="F104" s="12">
        <v>0.66911764705882348</v>
      </c>
      <c r="G104" s="12">
        <v>0.98284313725490202</v>
      </c>
      <c r="H104" s="12">
        <v>0.89058524173027953</v>
      </c>
      <c r="I104" s="12">
        <v>0.20101781170483457</v>
      </c>
      <c r="J104" s="12">
        <v>0.66412213740457982</v>
      </c>
      <c r="K104" s="12">
        <v>0.99491094147582693</v>
      </c>
      <c r="L104" s="12">
        <v>0.82697201017811728</v>
      </c>
      <c r="M104" s="12">
        <v>0.92111959287531819</v>
      </c>
      <c r="N104" s="12">
        <v>4.3256997455470736E-2</v>
      </c>
      <c r="O104" s="12">
        <v>3.0534351145038163E-2</v>
      </c>
      <c r="P104" s="12">
        <v>0.6081424936386769</v>
      </c>
      <c r="Q104" s="12">
        <v>0.39694656488549657</v>
      </c>
      <c r="R104" s="12">
        <v>0.55216284987277364</v>
      </c>
      <c r="S104" s="13">
        <v>1910.0000000000005</v>
      </c>
      <c r="T104" s="12">
        <v>-0.80508000000000002</v>
      </c>
      <c r="U104" s="81" t="str">
        <f t="shared" si="19"/>
        <v>Alta</v>
      </c>
      <c r="V104" s="4">
        <f t="shared" si="21"/>
        <v>1909</v>
      </c>
      <c r="W104" s="5">
        <f t="shared" si="22"/>
        <v>2531.7854339822238</v>
      </c>
      <c r="X104" s="4">
        <f t="shared" si="23"/>
        <v>25</v>
      </c>
      <c r="Y104" s="4">
        <f t="shared" si="24"/>
        <v>380</v>
      </c>
      <c r="Z104" s="4">
        <f t="shared" si="25"/>
        <v>2</v>
      </c>
      <c r="AA104" s="4">
        <f t="shared" si="26"/>
        <v>405</v>
      </c>
      <c r="AB104" s="7">
        <f t="shared" si="27"/>
        <v>3369.1318820505903</v>
      </c>
      <c r="AC104" s="14">
        <v>-0.80508000000000002</v>
      </c>
      <c r="AD104" s="82" t="s">
        <v>43</v>
      </c>
      <c r="AN104" s="41">
        <v>106</v>
      </c>
      <c r="AO104" s="42" t="s">
        <v>542</v>
      </c>
      <c r="AP104" s="16">
        <v>634</v>
      </c>
      <c r="AQ104" s="16">
        <v>634</v>
      </c>
      <c r="AR104" s="43">
        <v>617</v>
      </c>
      <c r="AS104" s="43">
        <v>17</v>
      </c>
      <c r="AT104" s="44">
        <v>0</v>
      </c>
      <c r="AU104" s="45">
        <v>3394</v>
      </c>
      <c r="AV104" s="43">
        <v>1610</v>
      </c>
      <c r="AW104" s="44">
        <v>1784</v>
      </c>
    </row>
    <row r="105" spans="2:49" ht="17.100000000000001" customHeight="1" x14ac:dyDescent="0.2">
      <c r="B105" s="34">
        <f t="shared" si="20"/>
        <v>103</v>
      </c>
      <c r="C105" s="113" t="str">
        <f>+VLOOKUP($D$3:$D$547,[1]Hoja4!$E$1:$F$588,2,FALSE)</f>
        <v>Col. Era No. 2</v>
      </c>
      <c r="D105" s="11">
        <v>198</v>
      </c>
      <c r="E105" s="12">
        <v>0.92187500000000044</v>
      </c>
      <c r="F105" s="12">
        <v>0.61979166666666641</v>
      </c>
      <c r="G105" s="12">
        <v>0.97395833333333337</v>
      </c>
      <c r="H105" s="12">
        <v>0.89296636085626957</v>
      </c>
      <c r="I105" s="12">
        <v>0.88379204892966334</v>
      </c>
      <c r="J105" s="12">
        <v>0.92966360856269148</v>
      </c>
      <c r="K105" s="12">
        <v>0.94801223241590205</v>
      </c>
      <c r="L105" s="12">
        <v>0.98165137614678977</v>
      </c>
      <c r="M105" s="12">
        <v>6.1162079510703347E-3</v>
      </c>
      <c r="N105" s="12">
        <v>2.1406727828746169E-2</v>
      </c>
      <c r="O105" s="12">
        <v>1.8348623853211003E-2</v>
      </c>
      <c r="P105" s="12">
        <v>0.79510703363914348</v>
      </c>
      <c r="Q105" s="12">
        <v>0.30275229357798167</v>
      </c>
      <c r="R105" s="12">
        <v>0.4740061162079508</v>
      </c>
      <c r="S105" s="13">
        <v>1678.0000000000002</v>
      </c>
      <c r="T105" s="12">
        <v>-0.80496999999999996</v>
      </c>
      <c r="U105" s="81" t="str">
        <f t="shared" si="19"/>
        <v>Alta</v>
      </c>
      <c r="V105" s="4">
        <f t="shared" si="21"/>
        <v>1686</v>
      </c>
      <c r="W105" s="5">
        <f t="shared" si="22"/>
        <v>2236.0346996825715</v>
      </c>
      <c r="X105" s="4">
        <f t="shared" si="23"/>
        <v>21</v>
      </c>
      <c r="Y105" s="4">
        <f t="shared" si="24"/>
        <v>363</v>
      </c>
      <c r="Z105" s="4">
        <f t="shared" si="25"/>
        <v>0</v>
      </c>
      <c r="AA105" s="4">
        <f t="shared" si="26"/>
        <v>384</v>
      </c>
      <c r="AB105" s="7">
        <f t="shared" si="27"/>
        <v>2975.5664500457283</v>
      </c>
      <c r="AC105" s="14">
        <v>-0.80496999999999996</v>
      </c>
      <c r="AD105" s="82" t="s">
        <v>43</v>
      </c>
      <c r="AN105" s="41">
        <v>107</v>
      </c>
      <c r="AO105" s="42" t="s">
        <v>148</v>
      </c>
      <c r="AP105" s="16">
        <v>101</v>
      </c>
      <c r="AQ105" s="16">
        <v>101</v>
      </c>
      <c r="AR105" s="43">
        <v>96</v>
      </c>
      <c r="AS105" s="43">
        <v>5</v>
      </c>
      <c r="AT105" s="44">
        <v>0</v>
      </c>
      <c r="AU105" s="45">
        <v>431</v>
      </c>
      <c r="AV105" s="43">
        <v>211</v>
      </c>
      <c r="AW105" s="44">
        <v>220</v>
      </c>
    </row>
    <row r="106" spans="2:49" ht="17.100000000000001" customHeight="1" x14ac:dyDescent="0.2">
      <c r="B106" s="34">
        <f t="shared" si="20"/>
        <v>104</v>
      </c>
      <c r="C106" s="113" t="str">
        <f>+VLOOKUP($D$3:$D$547,[1]Hoja4!$E$1:$F$588,2,FALSE)</f>
        <v>Col. Nueva Era</v>
      </c>
      <c r="D106" s="11">
        <v>269</v>
      </c>
      <c r="E106" s="12">
        <v>0.96753246753246791</v>
      </c>
      <c r="F106" s="12">
        <v>0.63636363636363646</v>
      </c>
      <c r="G106" s="12">
        <v>0.98051948051948012</v>
      </c>
      <c r="H106" s="12">
        <v>0.8590604026845633</v>
      </c>
      <c r="I106" s="12">
        <v>0.8859060402684561</v>
      </c>
      <c r="J106" s="12">
        <v>0.90604026845637586</v>
      </c>
      <c r="K106" s="12">
        <v>0.9664429530201345</v>
      </c>
      <c r="L106" s="12">
        <v>0.95973154362416102</v>
      </c>
      <c r="M106" s="12">
        <v>2.6845637583892624E-2</v>
      </c>
      <c r="N106" s="12">
        <v>4.6979865771812082E-2</v>
      </c>
      <c r="O106" s="12">
        <v>7.3825503355704689E-2</v>
      </c>
      <c r="P106" s="12">
        <v>0.57046979865771819</v>
      </c>
      <c r="Q106" s="12">
        <v>0.34899328859060402</v>
      </c>
      <c r="R106" s="12">
        <v>0.40939597315436244</v>
      </c>
      <c r="S106" s="13">
        <v>743.99999999999989</v>
      </c>
      <c r="T106" s="12">
        <v>-0.80269000000000001</v>
      </c>
      <c r="U106" s="81" t="str">
        <f t="shared" si="19"/>
        <v>Alta</v>
      </c>
      <c r="V106" s="4">
        <f t="shared" si="21"/>
        <v>744</v>
      </c>
      <c r="W106" s="5">
        <f t="shared" si="22"/>
        <v>986.71993864996034</v>
      </c>
      <c r="X106" s="4">
        <f t="shared" si="23"/>
        <v>3</v>
      </c>
      <c r="Y106" s="4">
        <f t="shared" si="24"/>
        <v>151</v>
      </c>
      <c r="Z106" s="4">
        <f t="shared" si="25"/>
        <v>0</v>
      </c>
      <c r="AA106" s="4">
        <f t="shared" si="26"/>
        <v>154</v>
      </c>
      <c r="AB106" s="7">
        <f t="shared" si="27"/>
        <v>1313.0613516216026</v>
      </c>
      <c r="AC106" s="14">
        <v>-0.80269000000000001</v>
      </c>
      <c r="AD106" s="82" t="s">
        <v>43</v>
      </c>
      <c r="AN106" s="41">
        <v>108</v>
      </c>
      <c r="AO106" s="42" t="s">
        <v>149</v>
      </c>
      <c r="AP106" s="16">
        <v>404</v>
      </c>
      <c r="AQ106" s="16">
        <v>403</v>
      </c>
      <c r="AR106" s="43">
        <v>372</v>
      </c>
      <c r="AS106" s="43">
        <v>31</v>
      </c>
      <c r="AT106" s="44">
        <v>1</v>
      </c>
      <c r="AU106" s="45">
        <v>1548</v>
      </c>
      <c r="AV106" s="43">
        <v>743</v>
      </c>
      <c r="AW106" s="44">
        <v>805</v>
      </c>
    </row>
    <row r="107" spans="2:49" ht="17.100000000000001" customHeight="1" x14ac:dyDescent="0.2">
      <c r="B107" s="34">
        <f t="shared" si="20"/>
        <v>105</v>
      </c>
      <c r="C107" s="113" t="str">
        <f>+VLOOKUP($D$3:$D$547,[1]Hoja4!$E$1:$F$588,2,FALSE)</f>
        <v>Col. Fátima</v>
      </c>
      <c r="D107" s="11">
        <v>161</v>
      </c>
      <c r="E107" s="12">
        <v>0.93114754098360641</v>
      </c>
      <c r="F107" s="12">
        <v>0.63122923588039914</v>
      </c>
      <c r="G107" s="12">
        <v>0.99003322259136251</v>
      </c>
      <c r="H107" s="12">
        <v>0.80707395498392287</v>
      </c>
      <c r="I107" s="12">
        <v>0.89067524115755614</v>
      </c>
      <c r="J107" s="12">
        <v>0.97427652733118963</v>
      </c>
      <c r="K107" s="12">
        <v>0.9678456591639869</v>
      </c>
      <c r="L107" s="12">
        <v>0.91639871382636706</v>
      </c>
      <c r="M107" s="12">
        <v>0.18649517684887465</v>
      </c>
      <c r="N107" s="12">
        <v>8.6816720257234803E-2</v>
      </c>
      <c r="O107" s="12">
        <v>9.6463022508038506E-3</v>
      </c>
      <c r="P107" s="12">
        <v>0.73633440514469484</v>
      </c>
      <c r="Q107" s="12">
        <v>0.36977491961414771</v>
      </c>
      <c r="R107" s="12">
        <v>0.43086816720257215</v>
      </c>
      <c r="S107" s="13">
        <v>1496.9999999999998</v>
      </c>
      <c r="T107" s="12">
        <v>-0.79983000000000004</v>
      </c>
      <c r="U107" s="81" t="str">
        <f t="shared" si="19"/>
        <v>Alta</v>
      </c>
      <c r="V107" s="4">
        <f t="shared" si="21"/>
        <v>1503</v>
      </c>
      <c r="W107" s="5">
        <f t="shared" si="22"/>
        <v>1993.3334244501216</v>
      </c>
      <c r="X107" s="4">
        <f t="shared" si="23"/>
        <v>12</v>
      </c>
      <c r="Y107" s="4">
        <f t="shared" si="24"/>
        <v>286</v>
      </c>
      <c r="Z107" s="4">
        <f t="shared" si="25"/>
        <v>1</v>
      </c>
      <c r="AA107" s="4">
        <f t="shared" si="26"/>
        <v>298</v>
      </c>
      <c r="AB107" s="7">
        <f t="shared" si="27"/>
        <v>2652.5957143646083</v>
      </c>
      <c r="AC107" s="14">
        <v>-0.79983000000000004</v>
      </c>
      <c r="AD107" s="82" t="s">
        <v>43</v>
      </c>
      <c r="AN107" s="41">
        <v>109</v>
      </c>
      <c r="AO107" s="42" t="s">
        <v>150</v>
      </c>
      <c r="AP107" s="16">
        <v>65</v>
      </c>
      <c r="AQ107" s="16">
        <v>65</v>
      </c>
      <c r="AR107" s="43">
        <v>65</v>
      </c>
      <c r="AS107" s="43">
        <v>0</v>
      </c>
      <c r="AT107" s="44">
        <v>0</v>
      </c>
      <c r="AU107" s="45">
        <v>405</v>
      </c>
      <c r="AV107" s="43">
        <v>196</v>
      </c>
      <c r="AW107" s="44">
        <v>209</v>
      </c>
    </row>
    <row r="108" spans="2:49" ht="17.100000000000001" customHeight="1" x14ac:dyDescent="0.2">
      <c r="B108" s="34">
        <f t="shared" si="20"/>
        <v>106</v>
      </c>
      <c r="C108" s="113" t="str">
        <f>+VLOOKUP($D$3:$D$547,[1]Hoja4!$E$1:$F$588,2,FALSE)</f>
        <v>Col. Las Pavas</v>
      </c>
      <c r="D108" s="11">
        <v>221</v>
      </c>
      <c r="E108" s="12">
        <v>0.89198606271777059</v>
      </c>
      <c r="F108" s="12">
        <v>0.58536585365853688</v>
      </c>
      <c r="G108" s="12">
        <v>0.98954703832752611</v>
      </c>
      <c r="H108" s="12">
        <v>0.87499999999999978</v>
      </c>
      <c r="I108" s="12">
        <v>0.93402777777777735</v>
      </c>
      <c r="J108" s="12">
        <v>0.97916666666666663</v>
      </c>
      <c r="K108" s="12">
        <v>0.97569444444444442</v>
      </c>
      <c r="L108" s="12">
        <v>0.9513888888888884</v>
      </c>
      <c r="M108" s="12">
        <v>1.0416666666666668E-2</v>
      </c>
      <c r="N108" s="12">
        <v>2.4305555555555577E-2</v>
      </c>
      <c r="O108" s="12">
        <v>3.4722222222222207E-3</v>
      </c>
      <c r="P108" s="12">
        <v>0.76041666666666663</v>
      </c>
      <c r="Q108" s="12">
        <v>0.35416666666666657</v>
      </c>
      <c r="R108" s="12">
        <v>0.46180555555555547</v>
      </c>
      <c r="S108" s="13">
        <v>1487.0000000000002</v>
      </c>
      <c r="T108" s="12">
        <v>-0.79337000000000002</v>
      </c>
      <c r="U108" s="81" t="str">
        <f t="shared" si="19"/>
        <v>Alta</v>
      </c>
      <c r="V108" s="4">
        <f t="shared" si="21"/>
        <v>1505</v>
      </c>
      <c r="W108" s="5">
        <f t="shared" si="22"/>
        <v>1995.9858974034817</v>
      </c>
      <c r="X108" s="4">
        <f t="shared" si="23"/>
        <v>12</v>
      </c>
      <c r="Y108" s="4">
        <f t="shared" si="24"/>
        <v>280</v>
      </c>
      <c r="Z108" s="4">
        <f t="shared" si="25"/>
        <v>0</v>
      </c>
      <c r="AA108" s="4">
        <f t="shared" si="26"/>
        <v>292</v>
      </c>
      <c r="AB108" s="7">
        <f t="shared" si="27"/>
        <v>2656.1254491807954</v>
      </c>
      <c r="AC108" s="14">
        <v>-0.79337000000000002</v>
      </c>
      <c r="AD108" s="82" t="s">
        <v>43</v>
      </c>
      <c r="AN108" s="41">
        <v>110</v>
      </c>
      <c r="AO108" s="42" t="s">
        <v>151</v>
      </c>
      <c r="AP108" s="16">
        <v>480</v>
      </c>
      <c r="AQ108" s="16">
        <v>479</v>
      </c>
      <c r="AR108" s="43">
        <v>418</v>
      </c>
      <c r="AS108" s="43">
        <v>61</v>
      </c>
      <c r="AT108" s="44">
        <v>1</v>
      </c>
      <c r="AU108" s="45">
        <v>1654</v>
      </c>
      <c r="AV108" s="43">
        <v>711</v>
      </c>
      <c r="AW108" s="44">
        <v>943</v>
      </c>
    </row>
    <row r="109" spans="2:49" ht="17.100000000000001" customHeight="1" x14ac:dyDescent="0.2">
      <c r="B109" s="34">
        <f t="shared" si="20"/>
        <v>107</v>
      </c>
      <c r="C109" s="113" t="str">
        <f>+VLOOKUP($D$3:$D$547,[1]Hoja4!$E$1:$F$588,2,FALSE)</f>
        <v>Col. Guillen</v>
      </c>
      <c r="D109" s="11">
        <v>176</v>
      </c>
      <c r="E109" s="12">
        <v>0.89248704663212475</v>
      </c>
      <c r="F109" s="12">
        <v>0.52400000000000024</v>
      </c>
      <c r="G109" s="12">
        <v>0.9719999999999992</v>
      </c>
      <c r="H109" s="12">
        <v>0.75900621118012379</v>
      </c>
      <c r="I109" s="12">
        <v>0.85217391304347767</v>
      </c>
      <c r="J109" s="12">
        <v>0.97142857142857186</v>
      </c>
      <c r="K109" s="12">
        <v>0.99130434782608678</v>
      </c>
      <c r="L109" s="12">
        <v>0.87453416149068341</v>
      </c>
      <c r="M109" s="12">
        <v>0.52670807453416169</v>
      </c>
      <c r="N109" s="12">
        <v>2.1118012422360256E-2</v>
      </c>
      <c r="O109" s="12">
        <v>2.1118012422360253E-2</v>
      </c>
      <c r="P109" s="12">
        <v>0.77639751552795033</v>
      </c>
      <c r="Q109" s="12">
        <v>0.34782608695652195</v>
      </c>
      <c r="R109" s="12">
        <v>0.56024844720496936</v>
      </c>
      <c r="S109" s="13">
        <v>4110</v>
      </c>
      <c r="T109" s="12">
        <v>-0.79093000000000002</v>
      </c>
      <c r="U109" s="81" t="str">
        <f t="shared" si="19"/>
        <v>Alta</v>
      </c>
      <c r="V109" s="4">
        <f t="shared" si="21"/>
        <v>3952</v>
      </c>
      <c r="W109" s="5">
        <f t="shared" si="22"/>
        <v>5241.2865558395742</v>
      </c>
      <c r="X109" s="4">
        <f t="shared" si="23"/>
        <v>19</v>
      </c>
      <c r="Y109" s="4">
        <f t="shared" si="24"/>
        <v>688</v>
      </c>
      <c r="Z109" s="4">
        <f t="shared" si="25"/>
        <v>5</v>
      </c>
      <c r="AA109" s="4">
        <f t="shared" si="26"/>
        <v>707</v>
      </c>
      <c r="AB109" s="7">
        <f t="shared" si="27"/>
        <v>6974.7559967857169</v>
      </c>
      <c r="AC109" s="14">
        <v>-0.79093000000000002</v>
      </c>
      <c r="AD109" s="82" t="s">
        <v>43</v>
      </c>
      <c r="AN109" s="41">
        <v>111</v>
      </c>
      <c r="AO109" s="42" t="s">
        <v>152</v>
      </c>
      <c r="AP109" s="16">
        <v>40</v>
      </c>
      <c r="AQ109" s="16">
        <v>40</v>
      </c>
      <c r="AR109" s="43">
        <v>38</v>
      </c>
      <c r="AS109" s="43">
        <v>2</v>
      </c>
      <c r="AT109" s="44">
        <v>0</v>
      </c>
      <c r="AU109" s="45">
        <v>100</v>
      </c>
      <c r="AV109" s="43">
        <v>43</v>
      </c>
      <c r="AW109" s="44">
        <v>57</v>
      </c>
    </row>
    <row r="110" spans="2:49" ht="17.100000000000001" customHeight="1" x14ac:dyDescent="0.2">
      <c r="B110" s="34">
        <f t="shared" si="20"/>
        <v>108</v>
      </c>
      <c r="C110" s="113" t="str">
        <f>+VLOOKUP($D$3:$D$547,[1]Hoja4!$E$1:$F$588,2,FALSE)</f>
        <v>Col. Smith No. 2</v>
      </c>
      <c r="D110" s="11">
        <v>341</v>
      </c>
      <c r="E110" s="12">
        <v>0.92957746478873227</v>
      </c>
      <c r="F110" s="12">
        <v>0.73188405797101441</v>
      </c>
      <c r="G110" s="12">
        <v>0.98550724637681153</v>
      </c>
      <c r="H110" s="12">
        <v>0.88235294117647045</v>
      </c>
      <c r="I110" s="12">
        <v>0.42647058823529382</v>
      </c>
      <c r="J110" s="12">
        <v>0.99264705882352944</v>
      </c>
      <c r="K110" s="12">
        <v>1</v>
      </c>
      <c r="L110" s="12">
        <v>0.93382352941176439</v>
      </c>
      <c r="M110" s="12">
        <v>0.33823529411764702</v>
      </c>
      <c r="N110" s="12">
        <v>0</v>
      </c>
      <c r="O110" s="12">
        <v>1.4705882352941181E-2</v>
      </c>
      <c r="P110" s="12">
        <v>0.69852941176470618</v>
      </c>
      <c r="Q110" s="12">
        <v>0.28676470588235303</v>
      </c>
      <c r="R110" s="12">
        <v>0.50000000000000033</v>
      </c>
      <c r="S110" s="13">
        <v>678.00000000000011</v>
      </c>
      <c r="T110" s="12">
        <v>-0.78764000000000001</v>
      </c>
      <c r="U110" s="81" t="str">
        <f t="shared" si="19"/>
        <v>Alta</v>
      </c>
      <c r="V110" s="4">
        <f t="shared" si="21"/>
        <v>703</v>
      </c>
      <c r="W110" s="5">
        <f t="shared" si="22"/>
        <v>932.34424310607812</v>
      </c>
      <c r="X110" s="4">
        <f t="shared" si="23"/>
        <v>7</v>
      </c>
      <c r="Y110" s="4">
        <f t="shared" si="24"/>
        <v>134</v>
      </c>
      <c r="Z110" s="4">
        <f t="shared" si="25"/>
        <v>1</v>
      </c>
      <c r="AA110" s="4">
        <f t="shared" si="26"/>
        <v>141</v>
      </c>
      <c r="AB110" s="7">
        <f t="shared" si="27"/>
        <v>1240.7017878897668</v>
      </c>
      <c r="AC110" s="14">
        <v>-0.78764000000000001</v>
      </c>
      <c r="AD110" s="82" t="s">
        <v>43</v>
      </c>
      <c r="AN110" s="41">
        <v>112</v>
      </c>
      <c r="AO110" s="42" t="s">
        <v>153</v>
      </c>
      <c r="AP110" s="16">
        <v>481</v>
      </c>
      <c r="AQ110" s="16">
        <v>480</v>
      </c>
      <c r="AR110" s="43">
        <v>450</v>
      </c>
      <c r="AS110" s="43">
        <v>30</v>
      </c>
      <c r="AT110" s="44">
        <v>1</v>
      </c>
      <c r="AU110" s="45">
        <v>1942</v>
      </c>
      <c r="AV110" s="43">
        <v>919</v>
      </c>
      <c r="AW110" s="44">
        <v>1023</v>
      </c>
    </row>
    <row r="111" spans="2:49" ht="17.100000000000001" customHeight="1" x14ac:dyDescent="0.2">
      <c r="B111" s="34">
        <f t="shared" si="20"/>
        <v>109</v>
      </c>
      <c r="C111" s="113" t="str">
        <f>+VLOOKUP($D$3:$D$547,[1]Hoja4!$E$1:$F$588,2,FALSE)</f>
        <v>Col. Las Canteras</v>
      </c>
      <c r="D111" s="11">
        <v>195</v>
      </c>
      <c r="E111" s="12">
        <v>0.89947089947089931</v>
      </c>
      <c r="F111" s="12">
        <v>0.52380952380952395</v>
      </c>
      <c r="G111" s="12">
        <v>0.92063492063492092</v>
      </c>
      <c r="H111" s="12">
        <v>0.76216216216216237</v>
      </c>
      <c r="I111" s="12">
        <v>0.88108108108108074</v>
      </c>
      <c r="J111" s="12">
        <v>0.92972972972973</v>
      </c>
      <c r="K111" s="12">
        <v>0.95135135135135107</v>
      </c>
      <c r="L111" s="12">
        <v>0.88648648648648609</v>
      </c>
      <c r="M111" s="12">
        <v>0.74594594594594632</v>
      </c>
      <c r="N111" s="12">
        <v>2.1621621621621623E-2</v>
      </c>
      <c r="O111" s="12">
        <v>1.6216216216216238E-2</v>
      </c>
      <c r="P111" s="12">
        <v>0.88648648648648654</v>
      </c>
      <c r="Q111" s="12">
        <v>0.34594594594594597</v>
      </c>
      <c r="R111" s="12">
        <v>0.50810810810810791</v>
      </c>
      <c r="S111" s="13">
        <v>873.9999999999992</v>
      </c>
      <c r="T111" s="12">
        <v>-0.77154</v>
      </c>
      <c r="U111" s="81" t="str">
        <f t="shared" si="19"/>
        <v>Alta</v>
      </c>
      <c r="V111" s="4">
        <f t="shared" si="21"/>
        <v>905</v>
      </c>
      <c r="W111" s="5">
        <f t="shared" si="22"/>
        <v>1200.2440113954492</v>
      </c>
      <c r="X111" s="4">
        <f t="shared" si="23"/>
        <v>2</v>
      </c>
      <c r="Y111" s="4">
        <f t="shared" si="24"/>
        <v>193</v>
      </c>
      <c r="Z111" s="4">
        <f t="shared" si="25"/>
        <v>0</v>
      </c>
      <c r="AA111" s="4">
        <f t="shared" si="26"/>
        <v>195</v>
      </c>
      <c r="AB111" s="7">
        <f t="shared" si="27"/>
        <v>1597.2050043246643</v>
      </c>
      <c r="AC111" s="14">
        <v>-0.77154</v>
      </c>
      <c r="AD111" s="82" t="s">
        <v>43</v>
      </c>
      <c r="AN111" s="41">
        <v>113</v>
      </c>
      <c r="AO111" s="42" t="s">
        <v>154</v>
      </c>
      <c r="AP111" s="16">
        <v>1235</v>
      </c>
      <c r="AQ111" s="16">
        <v>1225</v>
      </c>
      <c r="AR111" s="43">
        <v>1075</v>
      </c>
      <c r="AS111" s="43">
        <v>150</v>
      </c>
      <c r="AT111" s="44">
        <v>10</v>
      </c>
      <c r="AU111" s="45">
        <v>4859</v>
      </c>
      <c r="AV111" s="43">
        <v>2370</v>
      </c>
      <c r="AW111" s="44">
        <v>2489</v>
      </c>
    </row>
    <row r="112" spans="2:49" ht="17.100000000000001" customHeight="1" x14ac:dyDescent="0.2">
      <c r="B112" s="34">
        <f t="shared" si="20"/>
        <v>110</v>
      </c>
      <c r="C112" s="113" t="str">
        <f>+VLOOKUP($D$3:$D$547,[1]Hoja4!$E$1:$F$588,2,FALSE)</f>
        <v>Col. Vista Hermosa del Norte</v>
      </c>
      <c r="D112" s="11">
        <v>509</v>
      </c>
      <c r="E112" s="12">
        <v>0.84656084656084696</v>
      </c>
      <c r="F112" s="12">
        <v>0.80952380952381053</v>
      </c>
      <c r="G112" s="12">
        <v>0.95238095238095211</v>
      </c>
      <c r="H112" s="12">
        <v>0.9156626506024097</v>
      </c>
      <c r="I112" s="12">
        <v>5.4216867469879505E-2</v>
      </c>
      <c r="J112" s="12">
        <v>0.97590361445783136</v>
      </c>
      <c r="K112" s="12">
        <v>1</v>
      </c>
      <c r="L112" s="12">
        <v>0.94578313253012058</v>
      </c>
      <c r="M112" s="12">
        <v>3.6144578313253031E-2</v>
      </c>
      <c r="N112" s="12">
        <v>2.4096385542168683E-2</v>
      </c>
      <c r="O112" s="12">
        <v>2.4096385542168686E-2</v>
      </c>
      <c r="P112" s="12">
        <v>0.61445783132530096</v>
      </c>
      <c r="Q112" s="12">
        <v>0.46987951807228934</v>
      </c>
      <c r="R112" s="12">
        <v>0.61445783132530107</v>
      </c>
      <c r="S112" s="13">
        <v>780.00000000000023</v>
      </c>
      <c r="T112" s="12">
        <v>-0.75878999999999996</v>
      </c>
      <c r="U112" s="81" t="str">
        <f t="shared" si="19"/>
        <v>Alta</v>
      </c>
      <c r="V112" s="4">
        <f t="shared" si="21"/>
        <v>780</v>
      </c>
      <c r="W112" s="5">
        <f t="shared" si="22"/>
        <v>1034.4644518104424</v>
      </c>
      <c r="X112" s="4">
        <f t="shared" si="23"/>
        <v>13</v>
      </c>
      <c r="Y112" s="4">
        <f t="shared" si="24"/>
        <v>176</v>
      </c>
      <c r="Z112" s="4">
        <f t="shared" si="25"/>
        <v>0</v>
      </c>
      <c r="AA112" s="4">
        <f t="shared" si="26"/>
        <v>189</v>
      </c>
      <c r="AB112" s="7">
        <f t="shared" si="27"/>
        <v>1376.5965783129705</v>
      </c>
      <c r="AC112" s="14">
        <v>-0.75878999999999996</v>
      </c>
      <c r="AD112" s="82" t="s">
        <v>43</v>
      </c>
      <c r="AN112" s="41">
        <v>114</v>
      </c>
      <c r="AO112" s="42" t="s">
        <v>155</v>
      </c>
      <c r="AP112" s="16">
        <v>425</v>
      </c>
      <c r="AQ112" s="16">
        <v>424</v>
      </c>
      <c r="AR112" s="43">
        <v>391</v>
      </c>
      <c r="AS112" s="43">
        <v>33</v>
      </c>
      <c r="AT112" s="44">
        <v>1</v>
      </c>
      <c r="AU112" s="45">
        <v>1699</v>
      </c>
      <c r="AV112" s="43">
        <v>742</v>
      </c>
      <c r="AW112" s="44">
        <v>957</v>
      </c>
    </row>
    <row r="113" spans="2:49" ht="17.100000000000001" customHeight="1" x14ac:dyDescent="0.2">
      <c r="B113" s="34">
        <f t="shared" si="20"/>
        <v>111</v>
      </c>
      <c r="C113" s="113" t="str">
        <f>+VLOOKUP($D$3:$D$547,[1]Hoja4!$E$1:$F$588,2,FALSE)</f>
        <v>Zona Puente De Loarque</v>
      </c>
      <c r="D113" s="11">
        <v>379</v>
      </c>
      <c r="E113" s="12">
        <v>0.94117647058823528</v>
      </c>
      <c r="F113" s="12">
        <v>0.52941176470588236</v>
      </c>
      <c r="G113" s="12">
        <v>0.94117647058823528</v>
      </c>
      <c r="H113" s="12">
        <v>0.92307692307692302</v>
      </c>
      <c r="I113" s="12">
        <v>0.84615384615384615</v>
      </c>
      <c r="J113" s="12">
        <v>0.84615384615384615</v>
      </c>
      <c r="K113" s="12">
        <v>0.84615384615384615</v>
      </c>
      <c r="L113" s="12">
        <v>1</v>
      </c>
      <c r="M113" s="12">
        <v>0</v>
      </c>
      <c r="N113" s="12">
        <v>7.6923076923076913E-2</v>
      </c>
      <c r="O113" s="12">
        <v>0</v>
      </c>
      <c r="P113" s="12">
        <v>0.69230769230769229</v>
      </c>
      <c r="Q113" s="12">
        <v>0.53846153846153844</v>
      </c>
      <c r="R113" s="12">
        <v>0.53846153846153844</v>
      </c>
      <c r="S113" s="13">
        <v>49</v>
      </c>
      <c r="T113" s="12">
        <v>-0.75458999999999998</v>
      </c>
      <c r="U113" s="81" t="str">
        <f t="shared" si="19"/>
        <v>Alta</v>
      </c>
      <c r="V113" s="4">
        <f t="shared" si="21"/>
        <v>62</v>
      </c>
      <c r="W113" s="5">
        <f t="shared" si="22"/>
        <v>82.226661554163371</v>
      </c>
      <c r="X113" s="4">
        <f t="shared" si="23"/>
        <v>2</v>
      </c>
      <c r="Y113" s="4">
        <f t="shared" si="24"/>
        <v>18</v>
      </c>
      <c r="Z113" s="4">
        <f t="shared" si="25"/>
        <v>0</v>
      </c>
      <c r="AA113" s="4">
        <f t="shared" si="26"/>
        <v>20</v>
      </c>
      <c r="AB113" s="7">
        <f t="shared" si="27"/>
        <v>109.42177930180021</v>
      </c>
      <c r="AC113" s="14">
        <v>-0.75458999999999998</v>
      </c>
      <c r="AD113" s="82" t="s">
        <v>43</v>
      </c>
      <c r="AN113" s="41">
        <v>115</v>
      </c>
      <c r="AO113" s="42" t="s">
        <v>156</v>
      </c>
      <c r="AP113" s="16">
        <v>151</v>
      </c>
      <c r="AQ113" s="16">
        <v>150</v>
      </c>
      <c r="AR113" s="43">
        <v>143</v>
      </c>
      <c r="AS113" s="43">
        <v>7</v>
      </c>
      <c r="AT113" s="44">
        <v>1</v>
      </c>
      <c r="AU113" s="45">
        <v>707</v>
      </c>
      <c r="AV113" s="43">
        <v>340</v>
      </c>
      <c r="AW113" s="44">
        <v>367</v>
      </c>
    </row>
    <row r="114" spans="2:49" ht="17.100000000000001" customHeight="1" x14ac:dyDescent="0.2">
      <c r="B114" s="34">
        <f t="shared" si="20"/>
        <v>112</v>
      </c>
      <c r="C114" s="113" t="str">
        <f>+VLOOKUP($D$3:$D$547,[1]Hoja4!$E$1:$F$588,2,FALSE)</f>
        <v>Col. Brisas del Norte</v>
      </c>
      <c r="D114" s="11">
        <v>5</v>
      </c>
      <c r="E114" s="12">
        <v>0.8696498054474705</v>
      </c>
      <c r="F114" s="12">
        <v>0.73122529644268797</v>
      </c>
      <c r="G114" s="12">
        <v>0.98023715415019808</v>
      </c>
      <c r="H114" s="12">
        <v>0.91489361702127636</v>
      </c>
      <c r="I114" s="12">
        <v>0.22931442080378242</v>
      </c>
      <c r="J114" s="12">
        <v>0.89598108747044913</v>
      </c>
      <c r="K114" s="12">
        <v>0.94326241134751709</v>
      </c>
      <c r="L114" s="12">
        <v>0.94326241134751765</v>
      </c>
      <c r="M114" s="12">
        <v>0.1040189125295508</v>
      </c>
      <c r="N114" s="12">
        <v>3.3096926713947983E-2</v>
      </c>
      <c r="O114" s="12">
        <v>3.0732860520094569E-2</v>
      </c>
      <c r="P114" s="12">
        <v>0.67612293144208058</v>
      </c>
      <c r="Q114" s="12">
        <v>0.49645390070922046</v>
      </c>
      <c r="R114" s="12">
        <v>0.60756501182033096</v>
      </c>
      <c r="S114" s="13">
        <v>2003.9999999999989</v>
      </c>
      <c r="T114" s="12">
        <v>-0.74643000000000004</v>
      </c>
      <c r="U114" s="81" t="str">
        <f t="shared" si="19"/>
        <v>Alta</v>
      </c>
      <c r="V114" s="4">
        <f t="shared" si="21"/>
        <v>1691</v>
      </c>
      <c r="W114" s="5">
        <f t="shared" si="22"/>
        <v>2242.6658820659718</v>
      </c>
      <c r="X114" s="4">
        <f t="shared" si="23"/>
        <v>52</v>
      </c>
      <c r="Y114" s="4">
        <f t="shared" si="24"/>
        <v>341</v>
      </c>
      <c r="Z114" s="4">
        <f t="shared" si="25"/>
        <v>3</v>
      </c>
      <c r="AA114" s="4">
        <f t="shared" si="26"/>
        <v>393</v>
      </c>
      <c r="AB114" s="7">
        <f t="shared" si="27"/>
        <v>2984.3907870861963</v>
      </c>
      <c r="AC114" s="14">
        <v>-0.74643000000000004</v>
      </c>
      <c r="AD114" s="82" t="s">
        <v>43</v>
      </c>
      <c r="AN114" s="41">
        <v>116</v>
      </c>
      <c r="AO114" s="42" t="s">
        <v>157</v>
      </c>
      <c r="AP114" s="16">
        <v>67</v>
      </c>
      <c r="AQ114" s="16">
        <v>67</v>
      </c>
      <c r="AR114" s="43">
        <v>64</v>
      </c>
      <c r="AS114" s="43">
        <v>3</v>
      </c>
      <c r="AT114" s="44">
        <v>0</v>
      </c>
      <c r="AU114" s="45">
        <v>251</v>
      </c>
      <c r="AV114" s="43">
        <v>108</v>
      </c>
      <c r="AW114" s="44">
        <v>143</v>
      </c>
    </row>
    <row r="115" spans="2:49" ht="17.100000000000001" customHeight="1" x14ac:dyDescent="0.2">
      <c r="B115" s="34">
        <f t="shared" si="20"/>
        <v>113</v>
      </c>
      <c r="C115" s="113" t="str">
        <f>+VLOOKUP($D$3:$D$547,[1]Hoja4!$E$1:$F$588,2,FALSE)</f>
        <v>Col. Santa Isabel</v>
      </c>
      <c r="D115" s="11">
        <v>334</v>
      </c>
      <c r="E115" s="12">
        <v>0.95061728395061751</v>
      </c>
      <c r="F115" s="12">
        <v>0.77777777777777768</v>
      </c>
      <c r="G115" s="12">
        <v>0.96296296296296302</v>
      </c>
      <c r="H115" s="12">
        <v>0.84507042253521159</v>
      </c>
      <c r="I115" s="12">
        <v>0.25352112676056354</v>
      </c>
      <c r="J115" s="12">
        <v>0.88732394366197187</v>
      </c>
      <c r="K115" s="12">
        <v>0.95774647887323949</v>
      </c>
      <c r="L115" s="12">
        <v>0.92957746478873216</v>
      </c>
      <c r="M115" s="12">
        <v>8.4507042253521139E-2</v>
      </c>
      <c r="N115" s="12">
        <v>4.225352112676057E-2</v>
      </c>
      <c r="O115" s="12">
        <v>8.4507042253521139E-2</v>
      </c>
      <c r="P115" s="12">
        <v>0.83098591549295775</v>
      </c>
      <c r="Q115" s="12">
        <v>0.49295774647887319</v>
      </c>
      <c r="R115" s="12">
        <v>0.71830985915492951</v>
      </c>
      <c r="S115" s="13">
        <v>366.00000000000011</v>
      </c>
      <c r="T115" s="12">
        <v>-0.73899000000000004</v>
      </c>
      <c r="U115" s="81" t="str">
        <f t="shared" si="19"/>
        <v>Alta</v>
      </c>
      <c r="V115" s="4">
        <f t="shared" si="21"/>
        <v>369</v>
      </c>
      <c r="W115" s="5">
        <f t="shared" si="22"/>
        <v>489.38125989494006</v>
      </c>
      <c r="X115" s="4">
        <f t="shared" si="23"/>
        <v>12</v>
      </c>
      <c r="Y115" s="4">
        <f t="shared" si="24"/>
        <v>70</v>
      </c>
      <c r="Z115" s="4">
        <f t="shared" si="25"/>
        <v>0</v>
      </c>
      <c r="AA115" s="4">
        <f t="shared" si="26"/>
        <v>82</v>
      </c>
      <c r="AB115" s="7">
        <f t="shared" si="27"/>
        <v>651.23607358652066</v>
      </c>
      <c r="AC115" s="14">
        <v>-0.73899000000000004</v>
      </c>
      <c r="AD115" s="82" t="s">
        <v>43</v>
      </c>
      <c r="AN115" s="41">
        <v>117</v>
      </c>
      <c r="AO115" s="42" t="s">
        <v>158</v>
      </c>
      <c r="AP115" s="16">
        <v>78</v>
      </c>
      <c r="AQ115" s="16">
        <v>78</v>
      </c>
      <c r="AR115" s="43">
        <v>75</v>
      </c>
      <c r="AS115" s="43">
        <v>3</v>
      </c>
      <c r="AT115" s="44">
        <v>0</v>
      </c>
      <c r="AU115" s="45">
        <v>390</v>
      </c>
      <c r="AV115" s="43">
        <v>190</v>
      </c>
      <c r="AW115" s="44">
        <v>200</v>
      </c>
    </row>
    <row r="116" spans="2:49" ht="17.100000000000001" customHeight="1" x14ac:dyDescent="0.2">
      <c r="B116" s="34">
        <f t="shared" si="20"/>
        <v>114</v>
      </c>
      <c r="C116" s="113" t="str">
        <f>+VLOOKUP($D$3:$D$547,[1]Hoja4!$E$1:$F$588,2,FALSE)</f>
        <v>Col. Sagastume No.1</v>
      </c>
      <c r="D116" s="11">
        <v>316</v>
      </c>
      <c r="E116" s="12">
        <v>0.91584158415841588</v>
      </c>
      <c r="F116" s="12">
        <v>0.53712871287128638</v>
      </c>
      <c r="G116" s="12">
        <v>0.98267326732673277</v>
      </c>
      <c r="H116" s="12">
        <v>0.83208020050125331</v>
      </c>
      <c r="I116" s="12">
        <v>0.94235588972431084</v>
      </c>
      <c r="J116" s="12">
        <v>0.97493734335839577</v>
      </c>
      <c r="K116" s="12">
        <v>0.99498746867167964</v>
      </c>
      <c r="L116" s="12">
        <v>0.79448621553884702</v>
      </c>
      <c r="M116" s="12">
        <v>0.59899749373433619</v>
      </c>
      <c r="N116" s="12">
        <v>2.5062656641604005E-2</v>
      </c>
      <c r="O116" s="12">
        <v>7.5187969924811991E-3</v>
      </c>
      <c r="P116" s="12">
        <v>0.69674185463659177</v>
      </c>
      <c r="Q116" s="12">
        <v>0.3784461152882202</v>
      </c>
      <c r="R116" s="12">
        <v>0.49874686716791949</v>
      </c>
      <c r="S116" s="13">
        <v>1812.0000000000023</v>
      </c>
      <c r="T116" s="12">
        <v>-0.73562000000000005</v>
      </c>
      <c r="U116" s="81" t="str">
        <f t="shared" si="19"/>
        <v>Alta</v>
      </c>
      <c r="V116" s="4">
        <f t="shared" si="21"/>
        <v>1798</v>
      </c>
      <c r="W116" s="5">
        <f t="shared" si="22"/>
        <v>2384.5731850707375</v>
      </c>
      <c r="X116" s="4">
        <f t="shared" si="23"/>
        <v>7</v>
      </c>
      <c r="Y116" s="4">
        <f t="shared" si="24"/>
        <v>395</v>
      </c>
      <c r="Z116" s="4">
        <f t="shared" si="25"/>
        <v>0</v>
      </c>
      <c r="AA116" s="4">
        <f t="shared" si="26"/>
        <v>402</v>
      </c>
      <c r="AB116" s="7">
        <f t="shared" si="27"/>
        <v>3173.231599752206</v>
      </c>
      <c r="AC116" s="14">
        <v>-0.73562000000000005</v>
      </c>
      <c r="AD116" s="82" t="s">
        <v>43</v>
      </c>
      <c r="AN116" s="41">
        <v>119</v>
      </c>
      <c r="AO116" s="42" t="s">
        <v>159</v>
      </c>
      <c r="AP116" s="16">
        <v>513</v>
      </c>
      <c r="AQ116" s="16">
        <v>511</v>
      </c>
      <c r="AR116" s="43">
        <v>485</v>
      </c>
      <c r="AS116" s="43">
        <v>26</v>
      </c>
      <c r="AT116" s="44">
        <v>2</v>
      </c>
      <c r="AU116" s="45">
        <v>2505</v>
      </c>
      <c r="AV116" s="43">
        <v>1150</v>
      </c>
      <c r="AW116" s="44">
        <v>1355</v>
      </c>
    </row>
    <row r="117" spans="2:49" ht="17.100000000000001" customHeight="1" x14ac:dyDescent="0.2">
      <c r="B117" s="34">
        <f t="shared" si="20"/>
        <v>115</v>
      </c>
      <c r="C117" s="113" t="str">
        <f>+VLOOKUP($D$3:$D$547,[1]Hoja4!$E$1:$F$588,2,FALSE)</f>
        <v>Col. San Buena Ventura</v>
      </c>
      <c r="D117" s="11">
        <v>318</v>
      </c>
      <c r="E117" s="12">
        <v>0.84738955823293238</v>
      </c>
      <c r="F117" s="12">
        <v>0.61680327868852458</v>
      </c>
      <c r="G117" s="12">
        <v>0.98770491803278693</v>
      </c>
      <c r="H117" s="12">
        <v>0.91666666666666674</v>
      </c>
      <c r="I117" s="12">
        <v>0.92291666666666627</v>
      </c>
      <c r="J117" s="12">
        <v>0.98541666666666683</v>
      </c>
      <c r="K117" s="12">
        <v>0.98333333333333339</v>
      </c>
      <c r="L117" s="12">
        <v>0.93541666666666767</v>
      </c>
      <c r="M117" s="12">
        <v>7.9166666666666635E-2</v>
      </c>
      <c r="N117" s="12">
        <v>1.8749999999999989E-2</v>
      </c>
      <c r="O117" s="12">
        <v>8.3333333333333436E-3</v>
      </c>
      <c r="P117" s="12">
        <v>0.72708333333333397</v>
      </c>
      <c r="Q117" s="12">
        <v>0.38541666666666669</v>
      </c>
      <c r="R117" s="12">
        <v>0.42499999999999988</v>
      </c>
      <c r="S117" s="13">
        <v>2392.0000000000023</v>
      </c>
      <c r="T117" s="12">
        <v>-0.72275999999999996</v>
      </c>
      <c r="U117" s="81" t="str">
        <f t="shared" si="19"/>
        <v>Alta</v>
      </c>
      <c r="V117" s="4">
        <f t="shared" si="21"/>
        <v>2425</v>
      </c>
      <c r="W117" s="5">
        <f t="shared" si="22"/>
        <v>3216.1234559491318</v>
      </c>
      <c r="X117" s="4">
        <f t="shared" si="23"/>
        <v>26</v>
      </c>
      <c r="Y117" s="4">
        <f t="shared" si="24"/>
        <v>462</v>
      </c>
      <c r="Z117" s="4">
        <f t="shared" si="25"/>
        <v>3</v>
      </c>
      <c r="AA117" s="4">
        <f t="shared" si="26"/>
        <v>488</v>
      </c>
      <c r="AB117" s="7">
        <f t="shared" si="27"/>
        <v>4279.8034646268634</v>
      </c>
      <c r="AC117" s="14">
        <v>-0.72275999999999996</v>
      </c>
      <c r="AD117" s="82" t="s">
        <v>43</v>
      </c>
      <c r="AN117" s="41">
        <v>120</v>
      </c>
      <c r="AO117" s="42" t="s">
        <v>160</v>
      </c>
      <c r="AP117" s="16">
        <v>218</v>
      </c>
      <c r="AQ117" s="16">
        <v>218</v>
      </c>
      <c r="AR117" s="43">
        <v>205</v>
      </c>
      <c r="AS117" s="43">
        <v>13</v>
      </c>
      <c r="AT117" s="44">
        <v>0</v>
      </c>
      <c r="AU117" s="45">
        <v>1014</v>
      </c>
      <c r="AV117" s="43">
        <v>487</v>
      </c>
      <c r="AW117" s="44">
        <v>527</v>
      </c>
    </row>
    <row r="118" spans="2:49" ht="17.100000000000001" customHeight="1" x14ac:dyDescent="0.2">
      <c r="B118" s="34">
        <f t="shared" si="20"/>
        <v>116</v>
      </c>
      <c r="C118" s="113" t="str">
        <f>+VLOOKUP($D$3:$D$547,[1]Hoja4!$E$1:$F$588,2,FALSE)</f>
        <v>Col. Gracias A Dios</v>
      </c>
      <c r="D118" s="11">
        <v>173</v>
      </c>
      <c r="E118" s="12">
        <v>0.929824561403509</v>
      </c>
      <c r="F118" s="12">
        <v>0.57988165680473358</v>
      </c>
      <c r="G118" s="12">
        <v>0.98816568047337294</v>
      </c>
      <c r="H118" s="12">
        <v>0.80167597765363108</v>
      </c>
      <c r="I118" s="12">
        <v>0.83798882681564246</v>
      </c>
      <c r="J118" s="12">
        <v>0.95530726256983223</v>
      </c>
      <c r="K118" s="12">
        <v>0.97765363128491678</v>
      </c>
      <c r="L118" s="12">
        <v>0.82681564245810046</v>
      </c>
      <c r="M118" s="12">
        <v>0.81564245810055902</v>
      </c>
      <c r="N118" s="12">
        <v>1.675977653631287E-2</v>
      </c>
      <c r="O118" s="12">
        <v>1.9553072625698324E-2</v>
      </c>
      <c r="P118" s="12">
        <v>0.81843575418994385</v>
      </c>
      <c r="Q118" s="12">
        <v>0.33240223463687174</v>
      </c>
      <c r="R118" s="12">
        <v>0.511173184357542</v>
      </c>
      <c r="S118" s="13">
        <v>1870.9999999999993</v>
      </c>
      <c r="T118" s="12">
        <v>-0.71760999999999997</v>
      </c>
      <c r="U118" s="81" t="str">
        <f t="shared" si="19"/>
        <v>Alta</v>
      </c>
      <c r="V118" s="4">
        <f t="shared" si="21"/>
        <v>1900</v>
      </c>
      <c r="W118" s="5">
        <f t="shared" si="22"/>
        <v>2519.8493056921034</v>
      </c>
      <c r="X118" s="4">
        <f t="shared" si="23"/>
        <v>17</v>
      </c>
      <c r="Y118" s="4">
        <f t="shared" si="24"/>
        <v>324</v>
      </c>
      <c r="Z118" s="4">
        <f t="shared" si="25"/>
        <v>1</v>
      </c>
      <c r="AA118" s="4">
        <f t="shared" si="26"/>
        <v>341</v>
      </c>
      <c r="AB118" s="7">
        <f t="shared" si="27"/>
        <v>3353.2480753777486</v>
      </c>
      <c r="AC118" s="14">
        <v>-0.71760999999999997</v>
      </c>
      <c r="AD118" s="82" t="s">
        <v>43</v>
      </c>
      <c r="AN118" s="41">
        <v>121</v>
      </c>
      <c r="AO118" s="42" t="s">
        <v>161</v>
      </c>
      <c r="AP118" s="16">
        <v>120</v>
      </c>
      <c r="AQ118" s="16">
        <v>119</v>
      </c>
      <c r="AR118" s="43">
        <v>117</v>
      </c>
      <c r="AS118" s="43">
        <v>2</v>
      </c>
      <c r="AT118" s="44">
        <v>1</v>
      </c>
      <c r="AU118" s="45">
        <v>645</v>
      </c>
      <c r="AV118" s="43">
        <v>335</v>
      </c>
      <c r="AW118" s="44">
        <v>310</v>
      </c>
    </row>
    <row r="119" spans="2:49" ht="17.100000000000001" customHeight="1" x14ac:dyDescent="0.2">
      <c r="B119" s="34">
        <f t="shared" si="20"/>
        <v>117</v>
      </c>
      <c r="C119" s="113" t="str">
        <f>+VLOOKUP($D$3:$D$547,[1]Hoja4!$E$1:$F$588,2,FALSE)</f>
        <v>Col. Nuevos Horizontes</v>
      </c>
      <c r="D119" s="11">
        <v>276</v>
      </c>
      <c r="E119" s="12">
        <v>0.94827586206896541</v>
      </c>
      <c r="F119" s="12">
        <v>0.69540229885057503</v>
      </c>
      <c r="G119" s="12">
        <v>0.97413793103448321</v>
      </c>
      <c r="H119" s="12">
        <v>0.91044776119403026</v>
      </c>
      <c r="I119" s="12">
        <v>0.21194029850746271</v>
      </c>
      <c r="J119" s="12">
        <v>0.90149253731343248</v>
      </c>
      <c r="K119" s="12">
        <v>0.95820895522388094</v>
      </c>
      <c r="L119" s="12">
        <v>0.9791044776119403</v>
      </c>
      <c r="M119" s="12">
        <v>0.34925373134328347</v>
      </c>
      <c r="N119" s="12">
        <v>2.9850746268656733E-2</v>
      </c>
      <c r="O119" s="12">
        <v>1.1940298507462685E-2</v>
      </c>
      <c r="P119" s="12">
        <v>0.75223880597014903</v>
      </c>
      <c r="Q119" s="12">
        <v>0.4238805970149257</v>
      </c>
      <c r="R119" s="12">
        <v>0.6417910447761197</v>
      </c>
      <c r="S119" s="13">
        <v>1695.9999999999995</v>
      </c>
      <c r="T119" s="12">
        <v>-0.71689999999999998</v>
      </c>
      <c r="U119" s="81" t="str">
        <f t="shared" si="19"/>
        <v>Alta</v>
      </c>
      <c r="V119" s="4">
        <f t="shared" si="21"/>
        <v>1684</v>
      </c>
      <c r="W119" s="5">
        <f t="shared" si="22"/>
        <v>2233.3822267292112</v>
      </c>
      <c r="X119" s="4">
        <f t="shared" si="23"/>
        <v>10</v>
      </c>
      <c r="Y119" s="4">
        <f t="shared" si="24"/>
        <v>335</v>
      </c>
      <c r="Z119" s="4">
        <f t="shared" si="25"/>
        <v>0</v>
      </c>
      <c r="AA119" s="4">
        <f t="shared" si="26"/>
        <v>345</v>
      </c>
      <c r="AB119" s="7">
        <f t="shared" si="27"/>
        <v>2972.0367152295412</v>
      </c>
      <c r="AC119" s="14">
        <v>-0.71689999999999998</v>
      </c>
      <c r="AD119" s="82" t="s">
        <v>43</v>
      </c>
      <c r="AN119" s="41">
        <v>122</v>
      </c>
      <c r="AO119" s="42" t="s">
        <v>162</v>
      </c>
      <c r="AP119" s="16">
        <v>376</v>
      </c>
      <c r="AQ119" s="16">
        <v>370</v>
      </c>
      <c r="AR119" s="43">
        <v>344</v>
      </c>
      <c r="AS119" s="43">
        <v>26</v>
      </c>
      <c r="AT119" s="44">
        <v>6</v>
      </c>
      <c r="AU119" s="45">
        <v>1663</v>
      </c>
      <c r="AV119" s="43">
        <v>806</v>
      </c>
      <c r="AW119" s="44">
        <v>857</v>
      </c>
    </row>
    <row r="120" spans="2:49" ht="17.100000000000001" customHeight="1" x14ac:dyDescent="0.2">
      <c r="B120" s="34">
        <f t="shared" si="20"/>
        <v>118</v>
      </c>
      <c r="C120" s="113" t="str">
        <f>+VLOOKUP($D$3:$D$547,[1]Hoja4!$E$1:$F$588,2,FALSE)</f>
        <v>Bo. Salida Del Sur</v>
      </c>
      <c r="D120" s="11">
        <v>79</v>
      </c>
      <c r="E120" s="12">
        <v>0.625</v>
      </c>
      <c r="F120" s="12">
        <v>0.375</v>
      </c>
      <c r="G120" s="12">
        <v>0.9375</v>
      </c>
      <c r="H120" s="12">
        <v>0.92857142857142849</v>
      </c>
      <c r="I120" s="12">
        <v>0.7857142857142857</v>
      </c>
      <c r="J120" s="12">
        <v>0.7857142857142857</v>
      </c>
      <c r="K120" s="12">
        <v>1</v>
      </c>
      <c r="L120" s="12">
        <v>1</v>
      </c>
      <c r="M120" s="12">
        <v>0.2857142857142857</v>
      </c>
      <c r="N120" s="12">
        <v>7.1428571428571438E-2</v>
      </c>
      <c r="O120" s="12">
        <v>0.14285714285714288</v>
      </c>
      <c r="P120" s="12">
        <v>0.42857142857142866</v>
      </c>
      <c r="Q120" s="12">
        <v>0.35714285714285721</v>
      </c>
      <c r="R120" s="12">
        <v>0.5</v>
      </c>
      <c r="S120" s="13">
        <v>70</v>
      </c>
      <c r="T120" s="12">
        <v>-0.69655999999999996</v>
      </c>
      <c r="U120" s="81" t="str">
        <f t="shared" si="19"/>
        <v>Alta</v>
      </c>
      <c r="V120" s="4">
        <f t="shared" si="21"/>
        <v>70</v>
      </c>
      <c r="W120" s="5">
        <f t="shared" si="22"/>
        <v>92.836553367603798</v>
      </c>
      <c r="X120" s="4">
        <f t="shared" si="23"/>
        <v>2</v>
      </c>
      <c r="Y120" s="4">
        <f t="shared" si="24"/>
        <v>14</v>
      </c>
      <c r="Z120" s="4">
        <f t="shared" si="25"/>
        <v>0</v>
      </c>
      <c r="AA120" s="4">
        <f t="shared" si="26"/>
        <v>16</v>
      </c>
      <c r="AB120" s="7">
        <f t="shared" si="27"/>
        <v>123.54071856654862</v>
      </c>
      <c r="AC120" s="14">
        <v>-0.69655999999999996</v>
      </c>
      <c r="AD120" s="82" t="s">
        <v>43</v>
      </c>
      <c r="AN120" s="41">
        <v>123</v>
      </c>
      <c r="AO120" s="42" t="s">
        <v>163</v>
      </c>
      <c r="AP120" s="16">
        <v>186</v>
      </c>
      <c r="AQ120" s="16">
        <v>186</v>
      </c>
      <c r="AR120" s="43">
        <v>163</v>
      </c>
      <c r="AS120" s="43">
        <v>23</v>
      </c>
      <c r="AT120" s="44">
        <v>0</v>
      </c>
      <c r="AU120" s="45">
        <v>867</v>
      </c>
      <c r="AV120" s="43">
        <v>447</v>
      </c>
      <c r="AW120" s="44">
        <v>420</v>
      </c>
    </row>
    <row r="121" spans="2:49" ht="17.100000000000001" customHeight="1" x14ac:dyDescent="0.2">
      <c r="B121" s="34">
        <f t="shared" si="20"/>
        <v>119</v>
      </c>
      <c r="C121" s="113" t="str">
        <f>+VLOOKUP($D$3:$D$547,[1]Hoja4!$E$1:$F$588,2,FALSE)</f>
        <v>Col. Israel Norte</v>
      </c>
      <c r="D121" s="11">
        <v>185</v>
      </c>
      <c r="E121" s="12">
        <v>0.92452830188679214</v>
      </c>
      <c r="F121" s="12">
        <v>0.66193853427895888</v>
      </c>
      <c r="G121" s="12">
        <v>0.99763593380614701</v>
      </c>
      <c r="H121" s="12">
        <v>0.89801699716713934</v>
      </c>
      <c r="I121" s="12">
        <v>0.95750708215297442</v>
      </c>
      <c r="J121" s="12">
        <v>0.96317280453257748</v>
      </c>
      <c r="K121" s="12">
        <v>0.97450424929178503</v>
      </c>
      <c r="L121" s="12">
        <v>0.98866855524079289</v>
      </c>
      <c r="M121" s="12">
        <v>5.0991501416430614E-2</v>
      </c>
      <c r="N121" s="12">
        <v>2.2662889518413609E-2</v>
      </c>
      <c r="O121" s="12">
        <v>1.9830028328611912E-2</v>
      </c>
      <c r="P121" s="12">
        <v>0.77903682719546707</v>
      </c>
      <c r="Q121" s="12">
        <v>0.33144475920679889</v>
      </c>
      <c r="R121" s="12">
        <v>0.45609065155807371</v>
      </c>
      <c r="S121" s="13">
        <v>1737.0000000000002</v>
      </c>
      <c r="T121" s="12">
        <v>-0.68571000000000004</v>
      </c>
      <c r="U121" s="81" t="str">
        <f t="shared" si="19"/>
        <v>Alta</v>
      </c>
      <c r="V121" s="4">
        <f t="shared" si="21"/>
        <v>1737</v>
      </c>
      <c r="W121" s="5">
        <f t="shared" si="22"/>
        <v>2303.6727599932542</v>
      </c>
      <c r="X121" s="4">
        <f t="shared" si="23"/>
        <v>64</v>
      </c>
      <c r="Y121" s="4">
        <f t="shared" si="24"/>
        <v>361</v>
      </c>
      <c r="Z121" s="4">
        <f t="shared" si="25"/>
        <v>1</v>
      </c>
      <c r="AA121" s="4">
        <f t="shared" si="26"/>
        <v>425</v>
      </c>
      <c r="AB121" s="7">
        <f t="shared" si="27"/>
        <v>3065.5746878584996</v>
      </c>
      <c r="AC121" s="14">
        <v>-0.68571000000000004</v>
      </c>
      <c r="AD121" s="82" t="s">
        <v>43</v>
      </c>
      <c r="AN121" s="41">
        <v>124</v>
      </c>
      <c r="AO121" s="42" t="s">
        <v>164</v>
      </c>
      <c r="AP121" s="16">
        <v>815</v>
      </c>
      <c r="AQ121" s="16">
        <v>807</v>
      </c>
      <c r="AR121" s="43">
        <v>762</v>
      </c>
      <c r="AS121" s="43">
        <v>45</v>
      </c>
      <c r="AT121" s="44">
        <v>8</v>
      </c>
      <c r="AU121" s="45">
        <v>4081</v>
      </c>
      <c r="AV121" s="43">
        <v>2015</v>
      </c>
      <c r="AW121" s="44">
        <v>2066</v>
      </c>
    </row>
    <row r="122" spans="2:49" ht="17.100000000000001" customHeight="1" x14ac:dyDescent="0.2">
      <c r="B122" s="34">
        <f t="shared" si="20"/>
        <v>120</v>
      </c>
      <c r="C122" s="113" t="str">
        <f>+VLOOKUP($D$3:$D$547,[1]Hoja4!$E$1:$F$588,2,FALSE)</f>
        <v>Col.Independiente (antes El Portill</v>
      </c>
      <c r="D122" s="11">
        <v>415</v>
      </c>
      <c r="E122" s="12">
        <v>0.88888888888888873</v>
      </c>
      <c r="F122" s="12">
        <v>0.66666666666666674</v>
      </c>
      <c r="G122" s="12">
        <v>0.92592592592592582</v>
      </c>
      <c r="H122" s="12">
        <v>0.93103448275862066</v>
      </c>
      <c r="I122" s="12">
        <v>0.93103448275862066</v>
      </c>
      <c r="J122" s="12">
        <v>1</v>
      </c>
      <c r="K122" s="12">
        <v>1</v>
      </c>
      <c r="L122" s="12">
        <v>0.51724137931034497</v>
      </c>
      <c r="M122" s="12">
        <v>0.72413793103448287</v>
      </c>
      <c r="N122" s="12">
        <v>6.8965517241379309E-2</v>
      </c>
      <c r="O122" s="12">
        <v>0</v>
      </c>
      <c r="P122" s="12">
        <v>0.68965517241379293</v>
      </c>
      <c r="Q122" s="12">
        <v>0.48275862068965525</v>
      </c>
      <c r="R122" s="12">
        <v>0.41379310344827591</v>
      </c>
      <c r="S122" s="13">
        <v>153.99999999999997</v>
      </c>
      <c r="T122" s="12">
        <v>-0.67329000000000006</v>
      </c>
      <c r="U122" s="81" t="str">
        <f t="shared" si="19"/>
        <v>Alta</v>
      </c>
      <c r="V122" s="4">
        <f t="shared" si="21"/>
        <v>154</v>
      </c>
      <c r="W122" s="5">
        <f t="shared" si="22"/>
        <v>204.24041740872835</v>
      </c>
      <c r="X122" s="4">
        <f t="shared" si="23"/>
        <v>0</v>
      </c>
      <c r="Y122" s="4">
        <f t="shared" si="24"/>
        <v>27</v>
      </c>
      <c r="Z122" s="4">
        <f t="shared" si="25"/>
        <v>0</v>
      </c>
      <c r="AA122" s="4">
        <f t="shared" si="26"/>
        <v>27</v>
      </c>
      <c r="AB122" s="7">
        <f t="shared" si="27"/>
        <v>271.78958084640698</v>
      </c>
      <c r="AC122" s="14">
        <v>-0.67329000000000006</v>
      </c>
      <c r="AD122" s="82" t="s">
        <v>43</v>
      </c>
      <c r="AN122" s="41">
        <v>125</v>
      </c>
      <c r="AO122" s="42" t="s">
        <v>165</v>
      </c>
      <c r="AP122" s="16">
        <v>375</v>
      </c>
      <c r="AQ122" s="16">
        <v>375</v>
      </c>
      <c r="AR122" s="43">
        <v>354</v>
      </c>
      <c r="AS122" s="43">
        <v>21</v>
      </c>
      <c r="AT122" s="44">
        <v>0</v>
      </c>
      <c r="AU122" s="45">
        <v>1847</v>
      </c>
      <c r="AV122" s="43">
        <v>865</v>
      </c>
      <c r="AW122" s="44">
        <v>982</v>
      </c>
    </row>
    <row r="123" spans="2:49" ht="17.100000000000001" customHeight="1" x14ac:dyDescent="0.2">
      <c r="B123" s="34">
        <f t="shared" si="20"/>
        <v>121</v>
      </c>
      <c r="C123" s="113" t="str">
        <f>+VLOOKUP($D$3:$D$547,[1]Hoja4!$E$1:$F$588,2,FALSE)</f>
        <v>Col.Altos de San Francisco</v>
      </c>
      <c r="D123" s="11">
        <v>106</v>
      </c>
      <c r="E123" s="12">
        <v>0.94875776397515499</v>
      </c>
      <c r="F123" s="12">
        <v>0.59006211180124113</v>
      </c>
      <c r="G123" s="12">
        <v>0.98913043478260854</v>
      </c>
      <c r="H123" s="12">
        <v>0.75520000000000032</v>
      </c>
      <c r="I123" s="12">
        <v>0.95679999999999998</v>
      </c>
      <c r="J123" s="12">
        <v>0.97440000000000015</v>
      </c>
      <c r="K123" s="12">
        <v>0.97280000000000078</v>
      </c>
      <c r="L123" s="12">
        <v>0.98239999999999983</v>
      </c>
      <c r="M123" s="12">
        <v>0.74240000000000017</v>
      </c>
      <c r="N123" s="12">
        <v>2.5599999999999984E-2</v>
      </c>
      <c r="O123" s="12">
        <v>1.9199999999999995E-2</v>
      </c>
      <c r="P123" s="12">
        <v>0.81600000000000006</v>
      </c>
      <c r="Q123" s="12">
        <v>0.32320000000000004</v>
      </c>
      <c r="R123" s="12">
        <v>0.42720000000000002</v>
      </c>
      <c r="S123" s="13">
        <v>3436.9999999999982</v>
      </c>
      <c r="T123" s="12">
        <v>-0.66205000000000003</v>
      </c>
      <c r="U123" s="81" t="str">
        <f t="shared" si="19"/>
        <v>Alta</v>
      </c>
      <c r="V123" s="4">
        <f t="shared" si="21"/>
        <v>3394</v>
      </c>
      <c r="W123" s="5">
        <f t="shared" si="22"/>
        <v>4501.2466018521045</v>
      </c>
      <c r="X123" s="4">
        <f t="shared" si="23"/>
        <v>17</v>
      </c>
      <c r="Y123" s="4">
        <f t="shared" si="24"/>
        <v>617</v>
      </c>
      <c r="Z123" s="4">
        <f t="shared" si="25"/>
        <v>0</v>
      </c>
      <c r="AA123" s="4">
        <f t="shared" si="26"/>
        <v>634</v>
      </c>
      <c r="AB123" s="7">
        <f t="shared" si="27"/>
        <v>5989.9599830695151</v>
      </c>
      <c r="AC123" s="14">
        <v>-0.66205000000000003</v>
      </c>
      <c r="AD123" s="82" t="s">
        <v>43</v>
      </c>
      <c r="AN123" s="41">
        <v>126</v>
      </c>
      <c r="AO123" s="42" t="s">
        <v>166</v>
      </c>
      <c r="AP123" s="16">
        <v>114</v>
      </c>
      <c r="AQ123" s="16">
        <v>112</v>
      </c>
      <c r="AR123" s="43">
        <v>106</v>
      </c>
      <c r="AS123" s="43">
        <v>6</v>
      </c>
      <c r="AT123" s="44">
        <v>2</v>
      </c>
      <c r="AU123" s="45">
        <v>629</v>
      </c>
      <c r="AV123" s="43">
        <v>316</v>
      </c>
      <c r="AW123" s="44">
        <v>313</v>
      </c>
    </row>
    <row r="124" spans="2:49" ht="17.100000000000001" customHeight="1" x14ac:dyDescent="0.2">
      <c r="B124" s="34">
        <f t="shared" si="20"/>
        <v>122</v>
      </c>
      <c r="C124" s="113" t="str">
        <f>+VLOOKUP($D$3:$D$547,[1]Hoja4!$E$1:$F$588,2,FALSE)</f>
        <v>Col. Los Periodistas</v>
      </c>
      <c r="D124" s="11">
        <v>243</v>
      </c>
      <c r="E124" s="12">
        <v>0.95121951219512202</v>
      </c>
      <c r="F124" s="12">
        <v>0.70731707317073156</v>
      </c>
      <c r="G124" s="12">
        <v>0.87804878048780466</v>
      </c>
      <c r="H124" s="12">
        <v>0.73684210526315785</v>
      </c>
      <c r="I124" s="12">
        <v>0.28947368421052638</v>
      </c>
      <c r="J124" s="12">
        <v>0.81578947368421051</v>
      </c>
      <c r="K124" s="12">
        <v>0.89473684210526305</v>
      </c>
      <c r="L124" s="12">
        <v>0.86842105263157887</v>
      </c>
      <c r="M124" s="12">
        <v>0.28947368421052633</v>
      </c>
      <c r="N124" s="12">
        <v>0.34210526315789458</v>
      </c>
      <c r="O124" s="12">
        <v>0.28947368421052622</v>
      </c>
      <c r="P124" s="12">
        <v>0.57894736842105254</v>
      </c>
      <c r="Q124" s="12">
        <v>0.68421052631578916</v>
      </c>
      <c r="R124" s="12">
        <v>0.52631578947368418</v>
      </c>
      <c r="S124" s="13">
        <v>154.99999999999997</v>
      </c>
      <c r="T124" s="12">
        <v>-0.65725</v>
      </c>
      <c r="U124" s="81" t="str">
        <f t="shared" si="19"/>
        <v>Alta</v>
      </c>
      <c r="V124" s="4">
        <f t="shared" si="21"/>
        <v>161</v>
      </c>
      <c r="W124" s="5">
        <f t="shared" si="22"/>
        <v>213.52407274548875</v>
      </c>
      <c r="X124" s="4">
        <f t="shared" si="23"/>
        <v>4</v>
      </c>
      <c r="Y124" s="4">
        <f t="shared" si="24"/>
        <v>39</v>
      </c>
      <c r="Z124" s="4">
        <f t="shared" si="25"/>
        <v>0</v>
      </c>
      <c r="AA124" s="4">
        <f t="shared" si="26"/>
        <v>43</v>
      </c>
      <c r="AB124" s="7">
        <f t="shared" si="27"/>
        <v>284.14365270306183</v>
      </c>
      <c r="AC124" s="14">
        <v>-0.65725</v>
      </c>
      <c r="AD124" s="82" t="s">
        <v>43</v>
      </c>
      <c r="AN124" s="41">
        <v>127</v>
      </c>
      <c r="AO124" s="42" t="s">
        <v>167</v>
      </c>
      <c r="AP124" s="16">
        <v>1096</v>
      </c>
      <c r="AQ124" s="16">
        <v>1096</v>
      </c>
      <c r="AR124" s="43">
        <v>1006</v>
      </c>
      <c r="AS124" s="43">
        <v>90</v>
      </c>
      <c r="AT124" s="44">
        <v>0</v>
      </c>
      <c r="AU124" s="45">
        <v>4419</v>
      </c>
      <c r="AV124" s="43">
        <v>2136</v>
      </c>
      <c r="AW124" s="44">
        <v>2283</v>
      </c>
    </row>
    <row r="125" spans="2:49" ht="17.100000000000001" customHeight="1" x14ac:dyDescent="0.2">
      <c r="B125" s="34">
        <f t="shared" si="20"/>
        <v>123</v>
      </c>
      <c r="C125" s="113" t="str">
        <f>+VLOOKUP($D$3:$D$547,[1]Hoja4!$E$1:$F$588,2,FALSE)</f>
        <v>Col. Altos de los Laureles</v>
      </c>
      <c r="D125" s="11">
        <v>397</v>
      </c>
      <c r="E125" s="12">
        <v>0.95299145299145305</v>
      </c>
      <c r="F125" s="12">
        <v>0.58547008547008583</v>
      </c>
      <c r="G125" s="12">
        <v>1</v>
      </c>
      <c r="H125" s="12">
        <v>0.8532110091743117</v>
      </c>
      <c r="I125" s="12">
        <v>0.96788990825688093</v>
      </c>
      <c r="J125" s="12">
        <v>0.99082568807339433</v>
      </c>
      <c r="K125" s="12">
        <v>0.97247706422018332</v>
      </c>
      <c r="L125" s="12">
        <v>0.97247706422018354</v>
      </c>
      <c r="M125" s="12">
        <v>0.69266055045871555</v>
      </c>
      <c r="N125" s="12">
        <v>0</v>
      </c>
      <c r="O125" s="12">
        <v>9.1743119266055051E-3</v>
      </c>
      <c r="P125" s="12">
        <v>0.79357798165137605</v>
      </c>
      <c r="Q125" s="12">
        <v>0.27981651376146777</v>
      </c>
      <c r="R125" s="12">
        <v>0.40366972477064222</v>
      </c>
      <c r="S125" s="13">
        <v>1091.9999999999993</v>
      </c>
      <c r="T125" s="12">
        <v>-0.65525</v>
      </c>
      <c r="U125" s="81" t="str">
        <f t="shared" si="19"/>
        <v>Alta</v>
      </c>
      <c r="V125" s="4">
        <f t="shared" si="21"/>
        <v>1092</v>
      </c>
      <c r="W125" s="5">
        <f t="shared" si="22"/>
        <v>1448.2502325346193</v>
      </c>
      <c r="X125" s="4">
        <f t="shared" si="23"/>
        <v>14</v>
      </c>
      <c r="Y125" s="4">
        <f t="shared" si="24"/>
        <v>220</v>
      </c>
      <c r="Z125" s="4">
        <f t="shared" si="25"/>
        <v>0</v>
      </c>
      <c r="AA125" s="4">
        <f t="shared" si="26"/>
        <v>234</v>
      </c>
      <c r="AB125" s="7">
        <f t="shared" si="27"/>
        <v>1927.2352096381585</v>
      </c>
      <c r="AC125" s="14">
        <v>-0.65525</v>
      </c>
      <c r="AD125" s="82" t="s">
        <v>43</v>
      </c>
      <c r="AN125" s="41">
        <v>128</v>
      </c>
      <c r="AO125" s="42" t="s">
        <v>168</v>
      </c>
      <c r="AP125" s="16">
        <v>414</v>
      </c>
      <c r="AQ125" s="16">
        <v>414</v>
      </c>
      <c r="AR125" s="43">
        <v>402</v>
      </c>
      <c r="AS125" s="43">
        <v>12</v>
      </c>
      <c r="AT125" s="44">
        <v>0</v>
      </c>
      <c r="AU125" s="45">
        <v>1878</v>
      </c>
      <c r="AV125" s="43">
        <v>812</v>
      </c>
      <c r="AW125" s="44">
        <v>1066</v>
      </c>
    </row>
    <row r="126" spans="2:49" ht="17.100000000000001" customHeight="1" x14ac:dyDescent="0.2">
      <c r="B126" s="34">
        <f t="shared" si="20"/>
        <v>124</v>
      </c>
      <c r="C126" s="113" t="str">
        <f>+VLOOKUP($D$3:$D$547,[1]Hoja4!$E$1:$F$588,2,FALSE)</f>
        <v>Bo. La Estrella</v>
      </c>
      <c r="D126" s="11">
        <v>44</v>
      </c>
      <c r="E126" s="12">
        <v>0.97499999999999976</v>
      </c>
      <c r="F126" s="12">
        <v>0.4250000000000001</v>
      </c>
      <c r="G126" s="12">
        <v>0.97499999999999998</v>
      </c>
      <c r="H126" s="12">
        <v>0.73103448275862071</v>
      </c>
      <c r="I126" s="12">
        <v>0.97931034482758583</v>
      </c>
      <c r="J126" s="12">
        <v>0.97931034482758583</v>
      </c>
      <c r="K126" s="12">
        <v>0.97931034482758583</v>
      </c>
      <c r="L126" s="12">
        <v>0.97931034482758605</v>
      </c>
      <c r="M126" s="12">
        <v>0.8758620689655171</v>
      </c>
      <c r="N126" s="12">
        <v>2.0689655172413796E-2</v>
      </c>
      <c r="O126" s="12">
        <v>2.0689655172413796E-2</v>
      </c>
      <c r="P126" s="12">
        <v>0.83448275862068977</v>
      </c>
      <c r="Q126" s="12">
        <v>0.37241379310344824</v>
      </c>
      <c r="R126" s="12">
        <v>0.51034482758620692</v>
      </c>
      <c r="S126" s="13">
        <v>639.99999999999977</v>
      </c>
      <c r="T126" s="12">
        <v>-0.64771999999999996</v>
      </c>
      <c r="U126" s="81" t="str">
        <f t="shared" si="19"/>
        <v>Alta</v>
      </c>
      <c r="V126" s="4">
        <f t="shared" si="21"/>
        <v>637</v>
      </c>
      <c r="W126" s="5">
        <f t="shared" si="22"/>
        <v>844.81263564519463</v>
      </c>
      <c r="X126" s="4">
        <f t="shared" si="23"/>
        <v>2</v>
      </c>
      <c r="Y126" s="4">
        <f t="shared" si="24"/>
        <v>156</v>
      </c>
      <c r="Z126" s="4">
        <f t="shared" si="25"/>
        <v>0</v>
      </c>
      <c r="AA126" s="4">
        <f t="shared" si="26"/>
        <v>158</v>
      </c>
      <c r="AB126" s="7">
        <f t="shared" si="27"/>
        <v>1124.2205389555925</v>
      </c>
      <c r="AC126" s="14">
        <v>-0.64771999999999996</v>
      </c>
      <c r="AD126" s="82" t="s">
        <v>43</v>
      </c>
      <c r="AN126" s="41">
        <v>129</v>
      </c>
      <c r="AO126" s="42" t="s">
        <v>169</v>
      </c>
      <c r="AP126" s="16">
        <v>2451</v>
      </c>
      <c r="AQ126" s="16">
        <v>2448</v>
      </c>
      <c r="AR126" s="43">
        <v>2330</v>
      </c>
      <c r="AS126" s="43">
        <v>118</v>
      </c>
      <c r="AT126" s="44">
        <v>3</v>
      </c>
      <c r="AU126" s="45">
        <v>10770</v>
      </c>
      <c r="AV126" s="43">
        <v>4950</v>
      </c>
      <c r="AW126" s="44">
        <v>5820</v>
      </c>
    </row>
    <row r="127" spans="2:49" ht="17.100000000000001" customHeight="1" x14ac:dyDescent="0.2">
      <c r="B127" s="34">
        <f t="shared" si="20"/>
        <v>125</v>
      </c>
      <c r="C127" s="113" t="str">
        <f>+VLOOKUP($D$3:$D$547,[1]Hoja4!$E$1:$F$588,2,FALSE)</f>
        <v>Col. José Simón Azcona</v>
      </c>
      <c r="D127" s="11">
        <v>192</v>
      </c>
      <c r="E127" s="12">
        <v>0.98823529411764721</v>
      </c>
      <c r="F127" s="12">
        <v>0.61176470588235299</v>
      </c>
      <c r="G127" s="12">
        <v>1</v>
      </c>
      <c r="H127" s="12">
        <v>0.87912087912087911</v>
      </c>
      <c r="I127" s="12">
        <v>0.91208791208791207</v>
      </c>
      <c r="J127" s="12">
        <v>0.98901098901098916</v>
      </c>
      <c r="K127" s="12">
        <v>0.97802197802197788</v>
      </c>
      <c r="L127" s="12">
        <v>0.93406593406593408</v>
      </c>
      <c r="M127" s="12">
        <v>0.25274725274725268</v>
      </c>
      <c r="N127" s="12">
        <v>5.494505494505493E-2</v>
      </c>
      <c r="O127" s="12">
        <v>1.0989010989010992E-2</v>
      </c>
      <c r="P127" s="12">
        <v>0.95604395604395587</v>
      </c>
      <c r="Q127" s="12">
        <v>0.34065934065934073</v>
      </c>
      <c r="R127" s="12">
        <v>0.5714285714285714</v>
      </c>
      <c r="S127" s="13">
        <v>478.00000000000006</v>
      </c>
      <c r="T127" s="12">
        <v>-0.64276</v>
      </c>
      <c r="U127" s="81" t="str">
        <f t="shared" si="19"/>
        <v>Alta</v>
      </c>
      <c r="V127" s="4">
        <f t="shared" si="21"/>
        <v>538</v>
      </c>
      <c r="W127" s="5">
        <f t="shared" si="22"/>
        <v>713.51522445386922</v>
      </c>
      <c r="X127" s="4">
        <f t="shared" si="23"/>
        <v>3</v>
      </c>
      <c r="Y127" s="4">
        <f t="shared" si="24"/>
        <v>97</v>
      </c>
      <c r="Z127" s="4">
        <f t="shared" si="25"/>
        <v>0</v>
      </c>
      <c r="AA127" s="4">
        <f t="shared" si="26"/>
        <v>100</v>
      </c>
      <c r="AB127" s="7">
        <f t="shared" si="27"/>
        <v>949.49866555433084</v>
      </c>
      <c r="AC127" s="14">
        <v>-0.64276</v>
      </c>
      <c r="AD127" s="82" t="s">
        <v>43</v>
      </c>
      <c r="AN127" s="41">
        <v>130</v>
      </c>
      <c r="AO127" s="42" t="s">
        <v>170</v>
      </c>
      <c r="AP127" s="16">
        <v>3072</v>
      </c>
      <c r="AQ127" s="16">
        <v>3069</v>
      </c>
      <c r="AR127" s="43">
        <v>2607</v>
      </c>
      <c r="AS127" s="43">
        <v>462</v>
      </c>
      <c r="AT127" s="44">
        <v>3</v>
      </c>
      <c r="AU127" s="45">
        <v>12258</v>
      </c>
      <c r="AV127" s="43">
        <v>5554</v>
      </c>
      <c r="AW127" s="44">
        <v>6704</v>
      </c>
    </row>
    <row r="128" spans="2:49" ht="17.100000000000001" customHeight="1" x14ac:dyDescent="0.2">
      <c r="B128" s="34">
        <f t="shared" si="20"/>
        <v>126</v>
      </c>
      <c r="C128" s="113" t="str">
        <f>+VLOOKUP($D$3:$D$547,[1]Hoja4!$E$1:$F$588,2,FALSE)</f>
        <v>Bol. El Zancudo</v>
      </c>
      <c r="D128" s="11">
        <v>31</v>
      </c>
      <c r="E128" s="12">
        <v>0.8156996587030716</v>
      </c>
      <c r="F128" s="12">
        <v>0.42320819112627994</v>
      </c>
      <c r="G128" s="12">
        <v>0.96587030716723554</v>
      </c>
      <c r="H128" s="12">
        <v>0.9297520661157026</v>
      </c>
      <c r="I128" s="12">
        <v>0.9793388429752069</v>
      </c>
      <c r="J128" s="12">
        <v>0.99173553719008245</v>
      </c>
      <c r="K128" s="12">
        <v>0.99586776859504111</v>
      </c>
      <c r="L128" s="12">
        <v>0.96280991735537202</v>
      </c>
      <c r="M128" s="12">
        <v>3.3057851239669422E-2</v>
      </c>
      <c r="N128" s="12">
        <v>0.10330578512396699</v>
      </c>
      <c r="O128" s="12">
        <v>5.3719008264462846E-2</v>
      </c>
      <c r="P128" s="12">
        <v>0.75206611570247883</v>
      </c>
      <c r="Q128" s="12">
        <v>0.26446280991735543</v>
      </c>
      <c r="R128" s="12">
        <v>0.6322314049586778</v>
      </c>
      <c r="S128" s="13">
        <v>1146.0000000000007</v>
      </c>
      <c r="T128" s="12">
        <v>-0.63963000000000003</v>
      </c>
      <c r="U128" s="81" t="str">
        <f t="shared" si="19"/>
        <v>Alta</v>
      </c>
      <c r="V128" s="4">
        <f t="shared" si="21"/>
        <v>1138</v>
      </c>
      <c r="W128" s="5">
        <f t="shared" si="22"/>
        <v>1509.2571104619017</v>
      </c>
      <c r="X128" s="4">
        <f t="shared" si="23"/>
        <v>50</v>
      </c>
      <c r="Y128" s="4">
        <f t="shared" si="24"/>
        <v>242</v>
      </c>
      <c r="Z128" s="4">
        <f t="shared" si="25"/>
        <v>0</v>
      </c>
      <c r="AA128" s="4">
        <f t="shared" si="26"/>
        <v>292</v>
      </c>
      <c r="AB128" s="7">
        <f t="shared" si="27"/>
        <v>2008.4191104104621</v>
      </c>
      <c r="AC128" s="14">
        <v>-0.63963000000000003</v>
      </c>
      <c r="AD128" s="82" t="s">
        <v>43</v>
      </c>
      <c r="AN128" s="41">
        <v>131</v>
      </c>
      <c r="AO128" s="42" t="s">
        <v>171</v>
      </c>
      <c r="AP128" s="16">
        <v>149</v>
      </c>
      <c r="AQ128" s="16">
        <v>132</v>
      </c>
      <c r="AR128" s="43">
        <v>110</v>
      </c>
      <c r="AS128" s="43">
        <v>22</v>
      </c>
      <c r="AT128" s="44">
        <v>17</v>
      </c>
      <c r="AU128" s="45">
        <v>429</v>
      </c>
      <c r="AV128" s="43">
        <v>191</v>
      </c>
      <c r="AW128" s="44">
        <v>238</v>
      </c>
    </row>
    <row r="129" spans="2:49" ht="17.100000000000001" customHeight="1" x14ac:dyDescent="0.2">
      <c r="B129" s="34">
        <f t="shared" si="20"/>
        <v>127</v>
      </c>
      <c r="C129" s="113" t="str">
        <f>+VLOOKUP($D$3:$D$547,[1]Hoja4!$E$1:$F$588,2,FALSE)</f>
        <v>Col. Modesto Rodas Alvarado</v>
      </c>
      <c r="D129" s="11">
        <v>262</v>
      </c>
      <c r="E129" s="12">
        <v>0.76771653543307039</v>
      </c>
      <c r="F129" s="12">
        <v>0.67346938775510268</v>
      </c>
      <c r="G129" s="12">
        <v>0.99183673469387723</v>
      </c>
      <c r="H129" s="12">
        <v>0.76785714285714279</v>
      </c>
      <c r="I129" s="12">
        <v>0.86607142857142883</v>
      </c>
      <c r="J129" s="12">
        <v>0.98214285714285732</v>
      </c>
      <c r="K129" s="12">
        <v>0.98660714285714302</v>
      </c>
      <c r="L129" s="12">
        <v>0.83035714285714279</v>
      </c>
      <c r="M129" s="12">
        <v>0.93749999999999978</v>
      </c>
      <c r="N129" s="12">
        <v>1.7857142857142863E-2</v>
      </c>
      <c r="O129" s="12">
        <v>1.7857142857142867E-2</v>
      </c>
      <c r="P129" s="12">
        <v>0.71874999999999989</v>
      </c>
      <c r="Q129" s="12">
        <v>0.33035714285714268</v>
      </c>
      <c r="R129" s="12">
        <v>0.48214285714285698</v>
      </c>
      <c r="S129" s="13">
        <v>1086.9999999999995</v>
      </c>
      <c r="T129" s="12">
        <v>-0.63929000000000002</v>
      </c>
      <c r="U129" s="81" t="str">
        <f t="shared" si="19"/>
        <v>Alta</v>
      </c>
      <c r="V129" s="4">
        <f t="shared" si="21"/>
        <v>1046</v>
      </c>
      <c r="W129" s="5">
        <f t="shared" si="22"/>
        <v>1387.2433546073369</v>
      </c>
      <c r="X129" s="4">
        <f t="shared" si="23"/>
        <v>19</v>
      </c>
      <c r="Y129" s="4">
        <f t="shared" si="24"/>
        <v>218</v>
      </c>
      <c r="Z129" s="4">
        <f t="shared" si="25"/>
        <v>2</v>
      </c>
      <c r="AA129" s="4">
        <f t="shared" si="26"/>
        <v>237</v>
      </c>
      <c r="AB129" s="7">
        <f t="shared" si="27"/>
        <v>1846.0513088658552</v>
      </c>
      <c r="AC129" s="14">
        <v>-0.63929000000000002</v>
      </c>
      <c r="AD129" s="82" t="s">
        <v>43</v>
      </c>
      <c r="AN129" s="41">
        <v>132</v>
      </c>
      <c r="AO129" s="42" t="s">
        <v>172</v>
      </c>
      <c r="AP129" s="16">
        <v>62</v>
      </c>
      <c r="AQ129" s="16">
        <v>62</v>
      </c>
      <c r="AR129" s="43">
        <v>61</v>
      </c>
      <c r="AS129" s="43">
        <v>1</v>
      </c>
      <c r="AT129" s="44">
        <v>0</v>
      </c>
      <c r="AU129" s="45">
        <v>339</v>
      </c>
      <c r="AV129" s="43">
        <v>174</v>
      </c>
      <c r="AW129" s="44">
        <v>165</v>
      </c>
    </row>
    <row r="130" spans="2:49" ht="17.100000000000001" customHeight="1" x14ac:dyDescent="0.2">
      <c r="B130" s="34">
        <f t="shared" si="20"/>
        <v>128</v>
      </c>
      <c r="C130" s="113" t="str">
        <f>+VLOOKUP($D$3:$D$547,[1]Hoja4!$E$1:$F$588,2,FALSE)</f>
        <v>Col. Melgar Castro</v>
      </c>
      <c r="D130" s="11">
        <v>254</v>
      </c>
      <c r="E130" s="12">
        <v>0.95000000000000007</v>
      </c>
      <c r="F130" s="12">
        <v>0.76666666666666661</v>
      </c>
      <c r="G130" s="12">
        <v>1</v>
      </c>
      <c r="H130" s="12">
        <v>0.84745762711864425</v>
      </c>
      <c r="I130" s="12">
        <v>0.84745762711864392</v>
      </c>
      <c r="J130" s="12">
        <v>0.98305084745762694</v>
      </c>
      <c r="K130" s="12">
        <v>0.98305084745762694</v>
      </c>
      <c r="L130" s="12">
        <v>0.86440677966101687</v>
      </c>
      <c r="M130" s="12">
        <v>0.35593220338983039</v>
      </c>
      <c r="N130" s="12">
        <v>0</v>
      </c>
      <c r="O130" s="12">
        <v>0</v>
      </c>
      <c r="P130" s="12">
        <v>0.7966101694915253</v>
      </c>
      <c r="Q130" s="12">
        <v>0.47457627118644052</v>
      </c>
      <c r="R130" s="12">
        <v>0.45762711864406774</v>
      </c>
      <c r="S130" s="13">
        <v>248</v>
      </c>
      <c r="T130" s="12">
        <v>-0.63832</v>
      </c>
      <c r="U130" s="81" t="str">
        <f t="shared" si="19"/>
        <v>Alta</v>
      </c>
      <c r="V130" s="4">
        <f t="shared" si="21"/>
        <v>254</v>
      </c>
      <c r="W130" s="5">
        <f t="shared" si="22"/>
        <v>336.86406507673377</v>
      </c>
      <c r="X130" s="4">
        <f t="shared" si="23"/>
        <v>7</v>
      </c>
      <c r="Y130" s="4">
        <f t="shared" si="24"/>
        <v>55</v>
      </c>
      <c r="Z130" s="4">
        <f t="shared" si="25"/>
        <v>0</v>
      </c>
      <c r="AA130" s="4">
        <f t="shared" si="26"/>
        <v>62</v>
      </c>
      <c r="AB130" s="7">
        <f t="shared" si="27"/>
        <v>448.27632165576216</v>
      </c>
      <c r="AC130" s="14">
        <v>-0.63832</v>
      </c>
      <c r="AD130" s="82" t="s">
        <v>43</v>
      </c>
      <c r="AN130" s="41">
        <v>133</v>
      </c>
      <c r="AO130" s="42" t="s">
        <v>173</v>
      </c>
      <c r="AP130" s="16">
        <v>516</v>
      </c>
      <c r="AQ130" s="16">
        <v>512</v>
      </c>
      <c r="AR130" s="43">
        <v>487</v>
      </c>
      <c r="AS130" s="43">
        <v>25</v>
      </c>
      <c r="AT130" s="44">
        <v>4</v>
      </c>
      <c r="AU130" s="45">
        <v>2529</v>
      </c>
      <c r="AV130" s="43">
        <v>1197</v>
      </c>
      <c r="AW130" s="44">
        <v>1332</v>
      </c>
    </row>
    <row r="131" spans="2:49" ht="17.100000000000001" customHeight="1" x14ac:dyDescent="0.2">
      <c r="B131" s="34">
        <f t="shared" si="20"/>
        <v>129</v>
      </c>
      <c r="C131" s="113" t="str">
        <f>+VLOOKUP($D$3:$D$547,[1]Hoja4!$E$1:$F$588,2,FALSE)</f>
        <v>Bo. Jacaleapa</v>
      </c>
      <c r="D131" s="11">
        <v>34</v>
      </c>
      <c r="E131" s="12">
        <v>0.85</v>
      </c>
      <c r="F131" s="12">
        <v>0.8</v>
      </c>
      <c r="G131" s="12">
        <v>0.85</v>
      </c>
      <c r="H131" s="12">
        <v>0.76470588235294112</v>
      </c>
      <c r="I131" s="12">
        <v>0.6470588235294118</v>
      </c>
      <c r="J131" s="12">
        <v>0.76470588235294112</v>
      </c>
      <c r="K131" s="12">
        <v>0.82352941176470584</v>
      </c>
      <c r="L131" s="12">
        <v>0.94117647058823528</v>
      </c>
      <c r="M131" s="12">
        <v>0.35294117647058826</v>
      </c>
      <c r="N131" s="12">
        <v>0.11764705882352941</v>
      </c>
      <c r="O131" s="12">
        <v>0.17647058823529413</v>
      </c>
      <c r="P131" s="12">
        <v>0.52941176470588236</v>
      </c>
      <c r="Q131" s="12">
        <v>0.35294117647058831</v>
      </c>
      <c r="R131" s="12">
        <v>0.70588235294117663</v>
      </c>
      <c r="S131" s="13">
        <v>94</v>
      </c>
      <c r="T131" s="12">
        <v>-0.63029999999999997</v>
      </c>
      <c r="U131" s="81" t="str">
        <f t="shared" ref="U131:U194" si="28">+IF(T131&lt;$AG$8,$AF$8,IF(T131&lt;$AG$9,$AF$9,IF(T131&lt;$AG$10,$AF$10,IF(T131&lt;$AG$11,$AF$11,IF(T131&lt;$AG$12,$AF$12)))))</f>
        <v>Alta</v>
      </c>
      <c r="V131" s="4">
        <f t="shared" si="21"/>
        <v>98</v>
      </c>
      <c r="W131" s="5">
        <f t="shared" si="22"/>
        <v>129.97117471464531</v>
      </c>
      <c r="X131" s="4">
        <f t="shared" si="23"/>
        <v>4</v>
      </c>
      <c r="Y131" s="4">
        <f t="shared" si="24"/>
        <v>19</v>
      </c>
      <c r="Z131" s="4">
        <f t="shared" si="25"/>
        <v>0</v>
      </c>
      <c r="AA131" s="4">
        <f t="shared" si="26"/>
        <v>23</v>
      </c>
      <c r="AB131" s="7">
        <f t="shared" si="27"/>
        <v>172.95700599316808</v>
      </c>
      <c r="AC131" s="14">
        <v>-0.63029999999999997</v>
      </c>
      <c r="AD131" s="82" t="s">
        <v>43</v>
      </c>
      <c r="AN131" s="41">
        <v>134</v>
      </c>
      <c r="AO131" s="42" t="s">
        <v>174</v>
      </c>
      <c r="AP131" s="16">
        <v>917</v>
      </c>
      <c r="AQ131" s="16">
        <v>907</v>
      </c>
      <c r="AR131" s="43">
        <v>807</v>
      </c>
      <c r="AS131" s="43">
        <v>100</v>
      </c>
      <c r="AT131" s="44">
        <v>10</v>
      </c>
      <c r="AU131" s="45">
        <v>4001</v>
      </c>
      <c r="AV131" s="43">
        <v>1894</v>
      </c>
      <c r="AW131" s="44">
        <v>2107</v>
      </c>
    </row>
    <row r="132" spans="2:49" ht="17.100000000000001" customHeight="1" x14ac:dyDescent="0.2">
      <c r="B132" s="34">
        <f t="shared" ref="B132:B195" si="29">+B131+1</f>
        <v>130</v>
      </c>
      <c r="C132" s="113" t="str">
        <f>+VLOOKUP($D$3:$D$547,[1]Hoja4!$E$1:$F$588,2,FALSE)</f>
        <v>Col. Rafael Leonardo Callejas</v>
      </c>
      <c r="D132" s="11">
        <v>448</v>
      </c>
      <c r="E132" s="12">
        <v>0.83651804670912921</v>
      </c>
      <c r="F132" s="12">
        <v>0.60606060606060608</v>
      </c>
      <c r="G132" s="12">
        <v>0.9805194805194799</v>
      </c>
      <c r="H132" s="12">
        <v>0.87688984881209486</v>
      </c>
      <c r="I132" s="12">
        <v>0.90712742980561545</v>
      </c>
      <c r="J132" s="12">
        <v>0.99568034557235385</v>
      </c>
      <c r="K132" s="12">
        <v>0.98056155507559384</v>
      </c>
      <c r="L132" s="12">
        <v>0.87904967602591788</v>
      </c>
      <c r="M132" s="12">
        <v>0.56371490280777614</v>
      </c>
      <c r="N132" s="12">
        <v>2.5917926565874737E-2</v>
      </c>
      <c r="O132" s="12">
        <v>1.0799136069114488E-2</v>
      </c>
      <c r="P132" s="12">
        <v>0.67170626349891982</v>
      </c>
      <c r="Q132" s="12">
        <v>0.31317494600431922</v>
      </c>
      <c r="R132" s="12">
        <v>0.52699784017278617</v>
      </c>
      <c r="S132" s="13">
        <v>2373.9999999999977</v>
      </c>
      <c r="T132" s="12">
        <v>-0.62953999999999999</v>
      </c>
      <c r="U132" s="81" t="str">
        <f t="shared" si="28"/>
        <v>Alta</v>
      </c>
      <c r="V132" s="4">
        <f t="shared" ref="V132:V195" si="30">VLOOKUP(D132,$AN$5:$AW$557,8,FALSE)</f>
        <v>2411</v>
      </c>
      <c r="W132" s="5">
        <f t="shared" ref="W132:W195" si="31">V132*(1+0.026)^(11)</f>
        <v>3197.556145275611</v>
      </c>
      <c r="X132" s="4">
        <f t="shared" ref="X132:X195" si="32">VLOOKUP(D132,$AN$5:$AW$557,6,FALSE)</f>
        <v>34</v>
      </c>
      <c r="Y132" s="4">
        <f t="shared" ref="Y132:Y195" si="33">VLOOKUP(D132,$AN$5:$AW$557,5,FALSE)</f>
        <v>428</v>
      </c>
      <c r="Z132" s="4">
        <f t="shared" ref="Z132:Z195" si="34">VLOOKUP(D132,$AN$5:$AW$557,7,FALSE)</f>
        <v>2</v>
      </c>
      <c r="AA132" s="4">
        <f t="shared" ref="AA132:AA195" si="35">VLOOKUP(D132,$AN$5:$AW$557,4,FALSE)</f>
        <v>462</v>
      </c>
      <c r="AB132" s="7">
        <f t="shared" ref="AB132:AB195" si="36">V132*(1+0.053)^(11)</f>
        <v>4255.0953209135532</v>
      </c>
      <c r="AC132" s="14">
        <v>-0.62953999999999999</v>
      </c>
      <c r="AD132" s="82" t="s">
        <v>43</v>
      </c>
      <c r="AN132" s="41">
        <v>135</v>
      </c>
      <c r="AO132" s="42" t="s">
        <v>175</v>
      </c>
      <c r="AP132" s="16">
        <v>1244</v>
      </c>
      <c r="AQ132" s="16">
        <v>1244</v>
      </c>
      <c r="AR132" s="43">
        <v>1183</v>
      </c>
      <c r="AS132" s="43">
        <v>61</v>
      </c>
      <c r="AT132" s="44">
        <v>0</v>
      </c>
      <c r="AU132" s="45">
        <v>5535</v>
      </c>
      <c r="AV132" s="43">
        <v>2641</v>
      </c>
      <c r="AW132" s="44">
        <v>2894</v>
      </c>
    </row>
    <row r="133" spans="2:49" ht="17.100000000000001" customHeight="1" x14ac:dyDescent="0.2">
      <c r="B133" s="34">
        <f t="shared" si="29"/>
        <v>131</v>
      </c>
      <c r="C133" s="113" t="str">
        <f>+VLOOKUP($D$3:$D$547,[1]Hoja4!$E$1:$F$588,2,FALSE)</f>
        <v>Col. Las Vegas 172</v>
      </c>
      <c r="D133" s="11">
        <v>432</v>
      </c>
      <c r="E133" s="12">
        <v>1</v>
      </c>
      <c r="F133" s="12">
        <v>1</v>
      </c>
      <c r="G133" s="12">
        <v>1</v>
      </c>
      <c r="H133" s="12">
        <v>1</v>
      </c>
      <c r="I133" s="12">
        <v>0.66666666666666663</v>
      </c>
      <c r="J133" s="12">
        <v>0.66666666666666663</v>
      </c>
      <c r="K133" s="12">
        <v>0.33333333333333331</v>
      </c>
      <c r="L133" s="12">
        <v>1</v>
      </c>
      <c r="M133" s="12">
        <v>0.33333333333333331</v>
      </c>
      <c r="N133" s="12">
        <v>0</v>
      </c>
      <c r="O133" s="12">
        <v>0</v>
      </c>
      <c r="P133" s="12">
        <v>0</v>
      </c>
      <c r="Q133" s="12">
        <v>1</v>
      </c>
      <c r="R133" s="12">
        <v>0.33333333333333331</v>
      </c>
      <c r="S133" s="13">
        <v>4</v>
      </c>
      <c r="T133" s="12">
        <v>-0.62875999999999999</v>
      </c>
      <c r="U133" s="81" t="str">
        <f t="shared" si="28"/>
        <v>Alta</v>
      </c>
      <c r="V133" s="4">
        <f t="shared" si="30"/>
        <v>4</v>
      </c>
      <c r="W133" s="5">
        <f t="shared" si="31"/>
        <v>5.3049459067202172</v>
      </c>
      <c r="X133" s="4">
        <f t="shared" si="32"/>
        <v>71</v>
      </c>
      <c r="Y133" s="4">
        <f t="shared" si="33"/>
        <v>3</v>
      </c>
      <c r="Z133" s="4">
        <f t="shared" si="34"/>
        <v>0</v>
      </c>
      <c r="AA133" s="4">
        <f t="shared" si="35"/>
        <v>74</v>
      </c>
      <c r="AB133" s="7">
        <f t="shared" si="36"/>
        <v>7.0594696323742072</v>
      </c>
      <c r="AC133" s="14">
        <v>-0.62875999999999999</v>
      </c>
      <c r="AD133" s="82" t="s">
        <v>43</v>
      </c>
      <c r="AN133" s="41">
        <v>136</v>
      </c>
      <c r="AO133" s="42" t="s">
        <v>176</v>
      </c>
      <c r="AP133" s="16">
        <v>40</v>
      </c>
      <c r="AQ133" s="16">
        <v>40</v>
      </c>
      <c r="AR133" s="43">
        <v>38</v>
      </c>
      <c r="AS133" s="43">
        <v>2</v>
      </c>
      <c r="AT133" s="44">
        <v>0</v>
      </c>
      <c r="AU133" s="45">
        <v>120</v>
      </c>
      <c r="AV133" s="43">
        <v>55</v>
      </c>
      <c r="AW133" s="44">
        <v>65</v>
      </c>
    </row>
    <row r="134" spans="2:49" ht="17.100000000000001" customHeight="1" x14ac:dyDescent="0.2">
      <c r="B134" s="34">
        <f t="shared" si="29"/>
        <v>132</v>
      </c>
      <c r="C134" s="113" t="str">
        <f>+VLOOKUP($D$3:$D$547,[1]Hoja4!$E$1:$F$588,2,FALSE)</f>
        <v>Col. Vista Hermosa Loarque)</v>
      </c>
      <c r="D134" s="11">
        <v>366</v>
      </c>
      <c r="E134" s="12">
        <v>0.81196581196581186</v>
      </c>
      <c r="F134" s="12">
        <v>0.7777777777777779</v>
      </c>
      <c r="G134" s="12">
        <v>1</v>
      </c>
      <c r="H134" s="12">
        <v>0.94845360824742264</v>
      </c>
      <c r="I134" s="12">
        <v>0.42268041237113413</v>
      </c>
      <c r="J134" s="12">
        <v>0.78350515463917503</v>
      </c>
      <c r="K134" s="12">
        <v>0.96907216494845361</v>
      </c>
      <c r="L134" s="12">
        <v>1</v>
      </c>
      <c r="M134" s="12">
        <v>0.43298969072164945</v>
      </c>
      <c r="N134" s="12">
        <v>3.09278350515464E-2</v>
      </c>
      <c r="O134" s="12">
        <v>4.1237113402061855E-2</v>
      </c>
      <c r="P134" s="12">
        <v>0.58762886597938147</v>
      </c>
      <c r="Q134" s="12">
        <v>0.45360824742268058</v>
      </c>
      <c r="R134" s="12">
        <v>0.46391752577319589</v>
      </c>
      <c r="S134" s="13">
        <v>412.99999999999966</v>
      </c>
      <c r="T134" s="12">
        <v>-0.62795000000000001</v>
      </c>
      <c r="U134" s="81" t="str">
        <f t="shared" si="28"/>
        <v>Alta</v>
      </c>
      <c r="V134" s="4">
        <f t="shared" si="30"/>
        <v>428</v>
      </c>
      <c r="W134" s="5">
        <f t="shared" si="31"/>
        <v>567.62921201906329</v>
      </c>
      <c r="X134" s="4">
        <f t="shared" si="32"/>
        <v>22</v>
      </c>
      <c r="Y134" s="4">
        <f t="shared" si="33"/>
        <v>99</v>
      </c>
      <c r="Z134" s="4">
        <f t="shared" si="34"/>
        <v>0</v>
      </c>
      <c r="AA134" s="4">
        <f t="shared" si="35"/>
        <v>121</v>
      </c>
      <c r="AB134" s="7">
        <f t="shared" si="36"/>
        <v>755.36325066404015</v>
      </c>
      <c r="AC134" s="14">
        <v>-0.62795000000000001</v>
      </c>
      <c r="AD134" s="82" t="s">
        <v>43</v>
      </c>
      <c r="AN134" s="41">
        <v>137</v>
      </c>
      <c r="AO134" s="42" t="s">
        <v>177</v>
      </c>
      <c r="AP134" s="16">
        <v>227</v>
      </c>
      <c r="AQ134" s="16">
        <v>227</v>
      </c>
      <c r="AR134" s="43">
        <v>192</v>
      </c>
      <c r="AS134" s="43">
        <v>35</v>
      </c>
      <c r="AT134" s="44">
        <v>0</v>
      </c>
      <c r="AU134" s="45">
        <v>379</v>
      </c>
      <c r="AV134" s="43">
        <v>160</v>
      </c>
      <c r="AW134" s="44">
        <v>219</v>
      </c>
    </row>
    <row r="135" spans="2:49" ht="17.100000000000001" customHeight="1" x14ac:dyDescent="0.2">
      <c r="B135" s="34">
        <f t="shared" si="29"/>
        <v>133</v>
      </c>
      <c r="C135" s="113" t="str">
        <f>+VLOOKUP($D$3:$D$547,[1]Hoja4!$E$1:$F$588,2,FALSE)</f>
        <v>Col. La Unión</v>
      </c>
      <c r="D135" s="11">
        <v>215</v>
      </c>
      <c r="E135" s="12">
        <v>0.81690140845070425</v>
      </c>
      <c r="F135" s="12">
        <v>0.59859154929577463</v>
      </c>
      <c r="G135" s="12">
        <v>0.97183098591549288</v>
      </c>
      <c r="H135" s="12">
        <v>0.93055555555555525</v>
      </c>
      <c r="I135" s="12">
        <v>0.89583333333333315</v>
      </c>
      <c r="J135" s="12">
        <v>0.95138888888888906</v>
      </c>
      <c r="K135" s="12">
        <v>0.98611111111111116</v>
      </c>
      <c r="L135" s="12">
        <v>0.9375</v>
      </c>
      <c r="M135" s="12">
        <v>0.35416666666666669</v>
      </c>
      <c r="N135" s="12">
        <v>1.3888888888888888E-2</v>
      </c>
      <c r="O135" s="12">
        <v>3.4722222222222224E-2</v>
      </c>
      <c r="P135" s="12">
        <v>0.76388888888888884</v>
      </c>
      <c r="Q135" s="12">
        <v>0.34722222222222215</v>
      </c>
      <c r="R135" s="12">
        <v>0.48611111111111116</v>
      </c>
      <c r="S135" s="13">
        <v>667.99999999999989</v>
      </c>
      <c r="T135" s="12">
        <v>-0.60851999999999995</v>
      </c>
      <c r="U135" s="81" t="str">
        <f t="shared" si="28"/>
        <v>Alta</v>
      </c>
      <c r="V135" s="4">
        <f t="shared" si="30"/>
        <v>678</v>
      </c>
      <c r="W135" s="5">
        <f t="shared" si="31"/>
        <v>899.18833118907685</v>
      </c>
      <c r="X135" s="4">
        <f t="shared" si="32"/>
        <v>1</v>
      </c>
      <c r="Y135" s="4">
        <f t="shared" si="33"/>
        <v>143</v>
      </c>
      <c r="Z135" s="4">
        <f t="shared" si="34"/>
        <v>0</v>
      </c>
      <c r="AA135" s="4">
        <f t="shared" si="35"/>
        <v>144</v>
      </c>
      <c r="AB135" s="7">
        <f t="shared" si="36"/>
        <v>1196.5801026874281</v>
      </c>
      <c r="AC135" s="14">
        <v>-0.60851999999999995</v>
      </c>
      <c r="AD135" s="82" t="s">
        <v>43</v>
      </c>
      <c r="AN135" s="41">
        <v>138</v>
      </c>
      <c r="AO135" s="42" t="s">
        <v>178</v>
      </c>
      <c r="AP135" s="16">
        <v>103</v>
      </c>
      <c r="AQ135" s="16">
        <v>103</v>
      </c>
      <c r="AR135" s="43">
        <v>96</v>
      </c>
      <c r="AS135" s="43">
        <v>7</v>
      </c>
      <c r="AT135" s="44">
        <v>0</v>
      </c>
      <c r="AU135" s="45">
        <v>489</v>
      </c>
      <c r="AV135" s="43">
        <v>254</v>
      </c>
      <c r="AW135" s="44">
        <v>235</v>
      </c>
    </row>
    <row r="136" spans="2:49" ht="17.100000000000001" customHeight="1" x14ac:dyDescent="0.2">
      <c r="B136" s="34">
        <f t="shared" si="29"/>
        <v>134</v>
      </c>
      <c r="C136" s="113" t="str">
        <f>+VLOOKUP($D$3:$D$547,[1]Hoja4!$E$1:$F$588,2,FALSE)</f>
        <v>Col. San José de Loarque</v>
      </c>
      <c r="D136" s="11">
        <v>490</v>
      </c>
      <c r="E136" s="12">
        <v>0.80000000000000038</v>
      </c>
      <c r="F136" s="12">
        <v>0.67934782608695665</v>
      </c>
      <c r="G136" s="12">
        <v>0.94021739130434789</v>
      </c>
      <c r="H136" s="12">
        <v>0.84180790960451979</v>
      </c>
      <c r="I136" s="12">
        <v>0.91525423728813549</v>
      </c>
      <c r="J136" s="12">
        <v>0.98870056497175141</v>
      </c>
      <c r="K136" s="12">
        <v>0.98870056497175129</v>
      </c>
      <c r="L136" s="12">
        <v>0.92655367231638397</v>
      </c>
      <c r="M136" s="12">
        <v>0.1468926553672317</v>
      </c>
      <c r="N136" s="12">
        <v>7.3446327683615878E-2</v>
      </c>
      <c r="O136" s="12">
        <v>2.2598870056497175E-2</v>
      </c>
      <c r="P136" s="12">
        <v>0.71751412429378547</v>
      </c>
      <c r="Q136" s="12">
        <v>0.38983050847457618</v>
      </c>
      <c r="R136" s="12">
        <v>0.61016949152542377</v>
      </c>
      <c r="S136" s="13">
        <v>787.99999999999977</v>
      </c>
      <c r="T136" s="12">
        <v>-0.59921999999999997</v>
      </c>
      <c r="U136" s="81" t="str">
        <f t="shared" si="28"/>
        <v>Alta</v>
      </c>
      <c r="V136" s="4">
        <f t="shared" si="30"/>
        <v>1004</v>
      </c>
      <c r="W136" s="5">
        <f t="shared" si="31"/>
        <v>1331.5414225867746</v>
      </c>
      <c r="X136" s="4">
        <f t="shared" si="32"/>
        <v>15</v>
      </c>
      <c r="Y136" s="4">
        <f t="shared" si="33"/>
        <v>169</v>
      </c>
      <c r="Z136" s="4">
        <f t="shared" si="34"/>
        <v>2</v>
      </c>
      <c r="AA136" s="4">
        <f t="shared" si="35"/>
        <v>184</v>
      </c>
      <c r="AB136" s="7">
        <f t="shared" si="36"/>
        <v>1771.926877725926</v>
      </c>
      <c r="AC136" s="14">
        <v>-0.59921999999999997</v>
      </c>
      <c r="AD136" s="82" t="s">
        <v>43</v>
      </c>
      <c r="AN136" s="41">
        <v>139</v>
      </c>
      <c r="AO136" s="42" t="s">
        <v>179</v>
      </c>
      <c r="AP136" s="16">
        <v>133</v>
      </c>
      <c r="AQ136" s="16">
        <v>130</v>
      </c>
      <c r="AR136" s="43">
        <v>113</v>
      </c>
      <c r="AS136" s="43">
        <v>17</v>
      </c>
      <c r="AT136" s="44">
        <v>3</v>
      </c>
      <c r="AU136" s="45">
        <v>520</v>
      </c>
      <c r="AV136" s="43">
        <v>249</v>
      </c>
      <c r="AW136" s="44">
        <v>271</v>
      </c>
    </row>
    <row r="137" spans="2:49" ht="17.100000000000001" customHeight="1" x14ac:dyDescent="0.2">
      <c r="B137" s="34">
        <f t="shared" si="29"/>
        <v>135</v>
      </c>
      <c r="C137" s="113" t="str">
        <f>+VLOOKUP($D$3:$D$547,[1]Hoja4!$E$1:$F$588,2,FALSE)</f>
        <v>Col. Loma Las Minitas</v>
      </c>
      <c r="D137" s="11">
        <v>228</v>
      </c>
      <c r="E137" s="12">
        <v>0.89887640449438189</v>
      </c>
      <c r="F137" s="12">
        <v>0.58426966292134808</v>
      </c>
      <c r="G137" s="12">
        <v>0.98314606741572996</v>
      </c>
      <c r="H137" s="12">
        <v>0.86516853932584237</v>
      </c>
      <c r="I137" s="12">
        <v>0.92134831460674149</v>
      </c>
      <c r="J137" s="12">
        <v>0.9887640449438202</v>
      </c>
      <c r="K137" s="12">
        <v>1</v>
      </c>
      <c r="L137" s="12">
        <v>0.93258426966292118</v>
      </c>
      <c r="M137" s="12">
        <v>7.3033707865168565E-2</v>
      </c>
      <c r="N137" s="12">
        <v>4.49438202247191E-2</v>
      </c>
      <c r="O137" s="12">
        <v>3.3707865168539339E-2</v>
      </c>
      <c r="P137" s="12">
        <v>0.82022471910112371</v>
      </c>
      <c r="Q137" s="12">
        <v>0.4382022471910112</v>
      </c>
      <c r="R137" s="12">
        <v>0.64606741573033732</v>
      </c>
      <c r="S137" s="13">
        <v>838.00000000000011</v>
      </c>
      <c r="T137" s="12">
        <v>-0.59916000000000003</v>
      </c>
      <c r="U137" s="81" t="str">
        <f t="shared" si="28"/>
        <v>Alta</v>
      </c>
      <c r="V137" s="4">
        <f t="shared" si="30"/>
        <v>842</v>
      </c>
      <c r="W137" s="5">
        <f t="shared" si="31"/>
        <v>1116.6911133646056</v>
      </c>
      <c r="X137" s="4">
        <f t="shared" si="32"/>
        <v>6</v>
      </c>
      <c r="Y137" s="4">
        <f t="shared" si="33"/>
        <v>173</v>
      </c>
      <c r="Z137" s="4">
        <f t="shared" si="34"/>
        <v>0</v>
      </c>
      <c r="AA137" s="4">
        <f t="shared" si="35"/>
        <v>179</v>
      </c>
      <c r="AB137" s="7">
        <f t="shared" si="36"/>
        <v>1486.0183576147706</v>
      </c>
      <c r="AC137" s="14">
        <v>-0.59916000000000003</v>
      </c>
      <c r="AD137" s="82" t="s">
        <v>43</v>
      </c>
      <c r="AN137" s="41">
        <v>140</v>
      </c>
      <c r="AO137" s="42" t="s">
        <v>180</v>
      </c>
      <c r="AP137" s="16">
        <v>5</v>
      </c>
      <c r="AQ137" s="16">
        <v>5</v>
      </c>
      <c r="AR137" s="43">
        <v>5</v>
      </c>
      <c r="AS137" s="43">
        <v>0</v>
      </c>
      <c r="AT137" s="44">
        <v>0</v>
      </c>
      <c r="AU137" s="45">
        <v>26</v>
      </c>
      <c r="AV137" s="43">
        <v>10</v>
      </c>
      <c r="AW137" s="44">
        <v>16</v>
      </c>
    </row>
    <row r="138" spans="2:49" ht="17.100000000000001" customHeight="1" x14ac:dyDescent="0.2">
      <c r="B138" s="34">
        <f t="shared" si="29"/>
        <v>136</v>
      </c>
      <c r="C138" s="113" t="str">
        <f>+VLOOKUP($D$3:$D$547,[1]Hoja4!$E$1:$F$588,2,FALSE)</f>
        <v>Bo. El Rincón</v>
      </c>
      <c r="D138" s="11">
        <v>29</v>
      </c>
      <c r="E138" s="12">
        <v>0.8615384615384617</v>
      </c>
      <c r="F138" s="12">
        <v>0.56153846153846143</v>
      </c>
      <c r="G138" s="12">
        <v>0.96923076923076923</v>
      </c>
      <c r="H138" s="12">
        <v>0.77559055118110243</v>
      </c>
      <c r="I138" s="12">
        <v>0.91732283464566977</v>
      </c>
      <c r="J138" s="12">
        <v>0.96850393700787363</v>
      </c>
      <c r="K138" s="12">
        <v>0.96456692913385866</v>
      </c>
      <c r="L138" s="12">
        <v>0.94094488188976388</v>
      </c>
      <c r="M138" s="12">
        <v>0.70078740157480324</v>
      </c>
      <c r="N138" s="12">
        <v>3.149606299212597E-2</v>
      </c>
      <c r="O138" s="12">
        <v>4.3307086614173221E-2</v>
      </c>
      <c r="P138" s="12">
        <v>0.75590551181102361</v>
      </c>
      <c r="Q138" s="12">
        <v>0.35039370078740184</v>
      </c>
      <c r="R138" s="12">
        <v>0.56299212598425163</v>
      </c>
      <c r="S138" s="13">
        <v>1249.9999999999993</v>
      </c>
      <c r="T138" s="12">
        <v>-0.59535000000000005</v>
      </c>
      <c r="U138" s="81" t="str">
        <f t="shared" si="28"/>
        <v>Alta</v>
      </c>
      <c r="V138" s="4">
        <f t="shared" si="30"/>
        <v>1371</v>
      </c>
      <c r="W138" s="5">
        <f t="shared" si="31"/>
        <v>1818.2702095283544</v>
      </c>
      <c r="X138" s="4">
        <f t="shared" si="32"/>
        <v>19</v>
      </c>
      <c r="Y138" s="4">
        <f t="shared" si="33"/>
        <v>251</v>
      </c>
      <c r="Z138" s="4">
        <f t="shared" si="34"/>
        <v>1</v>
      </c>
      <c r="AA138" s="4">
        <f t="shared" si="35"/>
        <v>270</v>
      </c>
      <c r="AB138" s="7">
        <f t="shared" si="36"/>
        <v>2419.6332164962596</v>
      </c>
      <c r="AC138" s="14">
        <v>-0.59535000000000005</v>
      </c>
      <c r="AD138" s="82" t="s">
        <v>43</v>
      </c>
      <c r="AN138" s="41">
        <v>141</v>
      </c>
      <c r="AO138" s="42" t="s">
        <v>181</v>
      </c>
      <c r="AP138" s="16">
        <v>328</v>
      </c>
      <c r="AQ138" s="16">
        <v>328</v>
      </c>
      <c r="AR138" s="43">
        <v>256</v>
      </c>
      <c r="AS138" s="43">
        <v>72</v>
      </c>
      <c r="AT138" s="44">
        <v>0</v>
      </c>
      <c r="AU138" s="45">
        <v>1087</v>
      </c>
      <c r="AV138" s="43">
        <v>505</v>
      </c>
      <c r="AW138" s="44">
        <v>582</v>
      </c>
    </row>
    <row r="139" spans="2:49" ht="17.100000000000001" customHeight="1" x14ac:dyDescent="0.2">
      <c r="B139" s="34">
        <f t="shared" si="29"/>
        <v>137</v>
      </c>
      <c r="C139" s="113" t="str">
        <f>+VLOOKUP($D$3:$D$547,[1]Hoja4!$E$1:$F$588,2,FALSE)</f>
        <v>Col. Alemania No. 1</v>
      </c>
      <c r="D139" s="11">
        <v>97</v>
      </c>
      <c r="E139" s="12">
        <v>0.92116182572614103</v>
      </c>
      <c r="F139" s="12">
        <v>0.6866952789699573</v>
      </c>
      <c r="G139" s="12">
        <v>0.9957081545064379</v>
      </c>
      <c r="H139" s="12">
        <v>0.86249999999999938</v>
      </c>
      <c r="I139" s="12">
        <v>0.89583333333333348</v>
      </c>
      <c r="J139" s="12">
        <v>0.98750000000000004</v>
      </c>
      <c r="K139" s="12">
        <v>1</v>
      </c>
      <c r="L139" s="12">
        <v>0.90833333333333299</v>
      </c>
      <c r="M139" s="12">
        <v>9.1666666666666674E-2</v>
      </c>
      <c r="N139" s="12">
        <v>3.3333333333333347E-2</v>
      </c>
      <c r="O139" s="12">
        <v>2.0833333333333339E-2</v>
      </c>
      <c r="P139" s="12">
        <v>0.78749999999999964</v>
      </c>
      <c r="Q139" s="12">
        <v>0.41250000000000003</v>
      </c>
      <c r="R139" s="12">
        <v>0.61249999999999993</v>
      </c>
      <c r="S139" s="13">
        <v>1208</v>
      </c>
      <c r="T139" s="12">
        <v>-0.59484000000000004</v>
      </c>
      <c r="U139" s="81" t="str">
        <f t="shared" si="28"/>
        <v>Alta</v>
      </c>
      <c r="V139" s="4">
        <f t="shared" si="30"/>
        <v>1241</v>
      </c>
      <c r="W139" s="5">
        <f t="shared" si="31"/>
        <v>1645.8594675599475</v>
      </c>
      <c r="X139" s="4">
        <f t="shared" si="32"/>
        <v>15</v>
      </c>
      <c r="Y139" s="4">
        <f t="shared" si="33"/>
        <v>218</v>
      </c>
      <c r="Z139" s="4">
        <f t="shared" si="34"/>
        <v>2</v>
      </c>
      <c r="AA139" s="4">
        <f t="shared" si="35"/>
        <v>233</v>
      </c>
      <c r="AB139" s="7">
        <f t="shared" si="36"/>
        <v>2190.200453444098</v>
      </c>
      <c r="AC139" s="14">
        <v>-0.59484000000000004</v>
      </c>
      <c r="AD139" s="82" t="s">
        <v>43</v>
      </c>
      <c r="AN139" s="41">
        <v>142</v>
      </c>
      <c r="AO139" s="42" t="s">
        <v>182</v>
      </c>
      <c r="AP139" s="16">
        <v>210</v>
      </c>
      <c r="AQ139" s="16">
        <v>208</v>
      </c>
      <c r="AR139" s="43">
        <v>175</v>
      </c>
      <c r="AS139" s="43">
        <v>33</v>
      </c>
      <c r="AT139" s="44">
        <v>2</v>
      </c>
      <c r="AU139" s="45">
        <v>790</v>
      </c>
      <c r="AV139" s="43">
        <v>337</v>
      </c>
      <c r="AW139" s="44">
        <v>453</v>
      </c>
    </row>
    <row r="140" spans="2:49" ht="17.100000000000001" customHeight="1" x14ac:dyDescent="0.2">
      <c r="B140" s="34">
        <f t="shared" si="29"/>
        <v>138</v>
      </c>
      <c r="C140" s="113" t="str">
        <f>+VLOOKUP($D$3:$D$547,[1]Hoja4!$E$1:$F$588,2,FALSE)</f>
        <v>Col. Altos De Tiloarque</v>
      </c>
      <c r="D140" s="11">
        <v>108</v>
      </c>
      <c r="E140" s="12">
        <v>0.60591133004926168</v>
      </c>
      <c r="F140" s="12">
        <v>0.31851851851851826</v>
      </c>
      <c r="G140" s="12">
        <v>0.94567901234567908</v>
      </c>
      <c r="H140" s="12">
        <v>0.85250737463126791</v>
      </c>
      <c r="I140" s="12">
        <v>0.97050147492625394</v>
      </c>
      <c r="J140" s="12">
        <v>0.98820058997050131</v>
      </c>
      <c r="K140" s="12">
        <v>0.99410029498525077</v>
      </c>
      <c r="L140" s="12">
        <v>0.99115044247787654</v>
      </c>
      <c r="M140" s="12">
        <v>0.60766961651917395</v>
      </c>
      <c r="N140" s="12">
        <v>0.11504424778761076</v>
      </c>
      <c r="O140" s="12">
        <v>9.7345132743362747E-2</v>
      </c>
      <c r="P140" s="12">
        <v>0.41002949852507392</v>
      </c>
      <c r="Q140" s="12">
        <v>0.3746312684365784</v>
      </c>
      <c r="R140" s="12">
        <v>0.40707964601769875</v>
      </c>
      <c r="S140" s="13">
        <v>1563.0000000000018</v>
      </c>
      <c r="T140" s="12">
        <v>-0.59458</v>
      </c>
      <c r="U140" s="81" t="str">
        <f t="shared" si="28"/>
        <v>Alta</v>
      </c>
      <c r="V140" s="4">
        <f t="shared" si="30"/>
        <v>1548</v>
      </c>
      <c r="W140" s="5">
        <f t="shared" si="31"/>
        <v>2053.0140659007238</v>
      </c>
      <c r="X140" s="4">
        <f t="shared" si="32"/>
        <v>31</v>
      </c>
      <c r="Y140" s="4">
        <f t="shared" si="33"/>
        <v>372</v>
      </c>
      <c r="Z140" s="4">
        <f t="shared" si="34"/>
        <v>1</v>
      </c>
      <c r="AA140" s="4">
        <f t="shared" si="35"/>
        <v>403</v>
      </c>
      <c r="AB140" s="7">
        <f t="shared" si="36"/>
        <v>2732.0147477288183</v>
      </c>
      <c r="AC140" s="14">
        <v>-0.59458</v>
      </c>
      <c r="AD140" s="82" t="s">
        <v>43</v>
      </c>
      <c r="AN140" s="41">
        <v>143</v>
      </c>
      <c r="AO140" s="42" t="s">
        <v>183</v>
      </c>
      <c r="AP140" s="16">
        <v>435</v>
      </c>
      <c r="AQ140" s="16">
        <v>434</v>
      </c>
      <c r="AR140" s="43">
        <v>421</v>
      </c>
      <c r="AS140" s="43">
        <v>13</v>
      </c>
      <c r="AT140" s="44">
        <v>1</v>
      </c>
      <c r="AU140" s="45">
        <v>1667</v>
      </c>
      <c r="AV140" s="43">
        <v>734</v>
      </c>
      <c r="AW140" s="44">
        <v>933</v>
      </c>
    </row>
    <row r="141" spans="2:49" ht="17.100000000000001" customHeight="1" x14ac:dyDescent="0.2">
      <c r="B141" s="34">
        <f t="shared" si="29"/>
        <v>139</v>
      </c>
      <c r="C141" s="113" t="str">
        <f>+VLOOKUP($D$3:$D$547,[1]Hoja4!$E$1:$F$588,2,FALSE)</f>
        <v>Col.Puente de Loarque o Colinas de</v>
      </c>
      <c r="D141" s="11">
        <v>565</v>
      </c>
      <c r="E141" s="12">
        <v>0.94392523364485981</v>
      </c>
      <c r="F141" s="12">
        <v>0.69158878504672883</v>
      </c>
      <c r="G141" s="12">
        <v>1</v>
      </c>
      <c r="H141" s="12">
        <v>0.86956521739130443</v>
      </c>
      <c r="I141" s="12">
        <v>0.95652173913043459</v>
      </c>
      <c r="J141" s="12">
        <v>0.96739130434782628</v>
      </c>
      <c r="K141" s="12">
        <v>0.96739130434782605</v>
      </c>
      <c r="L141" s="12">
        <v>0.98913043478260887</v>
      </c>
      <c r="M141" s="12">
        <v>9.7826086956521771E-2</v>
      </c>
      <c r="N141" s="12">
        <v>3.2608695652173905E-2</v>
      </c>
      <c r="O141" s="12">
        <v>3.2608695652173919E-2</v>
      </c>
      <c r="P141" s="12">
        <v>0.84782608695652173</v>
      </c>
      <c r="Q141" s="12">
        <v>0.35869565217391314</v>
      </c>
      <c r="R141" s="12">
        <v>0.63043478260869557</v>
      </c>
      <c r="S141" s="13">
        <v>434</v>
      </c>
      <c r="T141" s="12">
        <v>-0.59441999999999995</v>
      </c>
      <c r="U141" s="81" t="str">
        <f t="shared" si="28"/>
        <v>Alta</v>
      </c>
      <c r="V141" s="4">
        <f t="shared" si="30"/>
        <v>434</v>
      </c>
      <c r="W141" s="5">
        <f t="shared" si="31"/>
        <v>575.58663087914351</v>
      </c>
      <c r="X141" s="4">
        <f t="shared" si="32"/>
        <v>13</v>
      </c>
      <c r="Y141" s="4">
        <f t="shared" si="33"/>
        <v>94</v>
      </c>
      <c r="Z141" s="4">
        <f t="shared" si="34"/>
        <v>0</v>
      </c>
      <c r="AA141" s="4">
        <f t="shared" si="35"/>
        <v>107</v>
      </c>
      <c r="AB141" s="7">
        <f t="shared" si="36"/>
        <v>765.95245511260146</v>
      </c>
      <c r="AC141" s="14">
        <v>-0.59441999999999995</v>
      </c>
      <c r="AD141" s="82" t="s">
        <v>43</v>
      </c>
      <c r="AN141" s="41">
        <v>144</v>
      </c>
      <c r="AO141" s="42" t="s">
        <v>184</v>
      </c>
      <c r="AP141" s="16">
        <v>54</v>
      </c>
      <c r="AQ141" s="16">
        <v>54</v>
      </c>
      <c r="AR141" s="43">
        <v>54</v>
      </c>
      <c r="AS141" s="43">
        <v>0</v>
      </c>
      <c r="AT141" s="44">
        <v>0</v>
      </c>
      <c r="AU141" s="45">
        <v>294</v>
      </c>
      <c r="AV141" s="43">
        <v>152</v>
      </c>
      <c r="AW141" s="44">
        <v>142</v>
      </c>
    </row>
    <row r="142" spans="2:49" ht="17.100000000000001" customHeight="1" x14ac:dyDescent="0.2">
      <c r="B142" s="34">
        <f t="shared" si="29"/>
        <v>140</v>
      </c>
      <c r="C142" s="113" t="str">
        <f>+VLOOKUP($D$3:$D$547,[1]Hoja4!$E$1:$F$588,2,FALSE)</f>
        <v>Col. Era No. 1</v>
      </c>
      <c r="D142" s="11">
        <v>197</v>
      </c>
      <c r="E142" s="12">
        <v>0.85631067961165086</v>
      </c>
      <c r="F142" s="12">
        <v>0.64854368932038742</v>
      </c>
      <c r="G142" s="12">
        <v>1</v>
      </c>
      <c r="H142" s="12">
        <v>0.93482688391038704</v>
      </c>
      <c r="I142" s="12">
        <v>0.91242362525458287</v>
      </c>
      <c r="J142" s="12">
        <v>0.99389002036659835</v>
      </c>
      <c r="K142" s="12">
        <v>0.98370672097759726</v>
      </c>
      <c r="L142" s="12">
        <v>0.96945010183299374</v>
      </c>
      <c r="M142" s="12">
        <v>2.4439918533604891E-2</v>
      </c>
      <c r="N142" s="12">
        <v>2.6476578411405303E-2</v>
      </c>
      <c r="O142" s="12">
        <v>3.4623217922606968E-2</v>
      </c>
      <c r="P142" s="12">
        <v>0.7331975560081474</v>
      </c>
      <c r="Q142" s="12">
        <v>0.37881873727087539</v>
      </c>
      <c r="R142" s="12">
        <v>0.53564154786150764</v>
      </c>
      <c r="S142" s="13">
        <v>2404.9999999999995</v>
      </c>
      <c r="T142" s="12">
        <v>-0.58582999999999996</v>
      </c>
      <c r="U142" s="81" t="str">
        <f t="shared" si="28"/>
        <v>Alta</v>
      </c>
      <c r="V142" s="4">
        <f t="shared" si="30"/>
        <v>2407</v>
      </c>
      <c r="W142" s="5">
        <f t="shared" si="31"/>
        <v>3192.2511993688909</v>
      </c>
      <c r="X142" s="4">
        <f t="shared" si="32"/>
        <v>24</v>
      </c>
      <c r="Y142" s="4">
        <f t="shared" si="33"/>
        <v>492</v>
      </c>
      <c r="Z142" s="4">
        <f t="shared" si="34"/>
        <v>0</v>
      </c>
      <c r="AA142" s="4">
        <f t="shared" si="35"/>
        <v>516</v>
      </c>
      <c r="AB142" s="7">
        <f t="shared" si="36"/>
        <v>4248.035851281179</v>
      </c>
      <c r="AC142" s="14">
        <v>-0.58582999999999996</v>
      </c>
      <c r="AD142" s="82" t="s">
        <v>43</v>
      </c>
      <c r="AN142" s="41">
        <v>145</v>
      </c>
      <c r="AO142" s="42" t="s">
        <v>185</v>
      </c>
      <c r="AP142" s="16">
        <v>206</v>
      </c>
      <c r="AQ142" s="16">
        <v>204</v>
      </c>
      <c r="AR142" s="43">
        <v>186</v>
      </c>
      <c r="AS142" s="43">
        <v>18</v>
      </c>
      <c r="AT142" s="44">
        <v>2</v>
      </c>
      <c r="AU142" s="45">
        <v>799</v>
      </c>
      <c r="AV142" s="43">
        <v>394</v>
      </c>
      <c r="AW142" s="44">
        <v>405</v>
      </c>
    </row>
    <row r="143" spans="2:49" ht="17.100000000000001" customHeight="1" x14ac:dyDescent="0.2">
      <c r="B143" s="34">
        <f t="shared" si="29"/>
        <v>141</v>
      </c>
      <c r="C143" s="113" t="str">
        <f>+VLOOKUP($D$3:$D$547,[1]Hoja4!$E$1:$F$588,2,FALSE)</f>
        <v>Bo. Camaguara</v>
      </c>
      <c r="D143" s="11">
        <v>8</v>
      </c>
      <c r="E143" s="12">
        <v>0.68163265306122489</v>
      </c>
      <c r="F143" s="12">
        <v>0.58775510204081582</v>
      </c>
      <c r="G143" s="12">
        <v>0.98367346938775535</v>
      </c>
      <c r="H143" s="12">
        <v>0.93034825870646798</v>
      </c>
      <c r="I143" s="12">
        <v>0.68656716417910413</v>
      </c>
      <c r="J143" s="12">
        <v>0.71641791044776093</v>
      </c>
      <c r="K143" s="12">
        <v>0.9850746268656716</v>
      </c>
      <c r="L143" s="12">
        <v>0.82587064676616884</v>
      </c>
      <c r="M143" s="12">
        <v>0.7064676616915424</v>
      </c>
      <c r="N143" s="12">
        <v>7.9601990049751215E-2</v>
      </c>
      <c r="O143" s="12">
        <v>9.4527363184079685E-2</v>
      </c>
      <c r="P143" s="12">
        <v>0.56218905472636815</v>
      </c>
      <c r="Q143" s="12">
        <v>0.45273631840796014</v>
      </c>
      <c r="R143" s="12">
        <v>0.5572139303482585</v>
      </c>
      <c r="S143" s="13">
        <v>864.99999999999932</v>
      </c>
      <c r="T143" s="12">
        <v>-0.58118999999999998</v>
      </c>
      <c r="U143" s="81" t="str">
        <f t="shared" si="28"/>
        <v>Alta</v>
      </c>
      <c r="V143" s="4">
        <f t="shared" si="30"/>
        <v>638</v>
      </c>
      <c r="W143" s="5">
        <f t="shared" si="31"/>
        <v>846.13887212187467</v>
      </c>
      <c r="X143" s="4">
        <f t="shared" si="32"/>
        <v>33</v>
      </c>
      <c r="Y143" s="4">
        <f t="shared" si="33"/>
        <v>159</v>
      </c>
      <c r="Z143" s="4">
        <f t="shared" si="34"/>
        <v>0</v>
      </c>
      <c r="AA143" s="4">
        <f t="shared" si="35"/>
        <v>192</v>
      </c>
      <c r="AB143" s="7">
        <f t="shared" si="36"/>
        <v>1125.985406363686</v>
      </c>
      <c r="AC143" s="14">
        <v>-0.58118999999999998</v>
      </c>
      <c r="AD143" s="82" t="s">
        <v>43</v>
      </c>
      <c r="AN143" s="41">
        <v>146</v>
      </c>
      <c r="AO143" s="42" t="s">
        <v>186</v>
      </c>
      <c r="AP143" s="16">
        <v>407</v>
      </c>
      <c r="AQ143" s="16">
        <v>405</v>
      </c>
      <c r="AR143" s="43">
        <v>380</v>
      </c>
      <c r="AS143" s="43">
        <v>25</v>
      </c>
      <c r="AT143" s="44">
        <v>2</v>
      </c>
      <c r="AU143" s="45">
        <v>1909</v>
      </c>
      <c r="AV143" s="43">
        <v>909</v>
      </c>
      <c r="AW143" s="44">
        <v>1000</v>
      </c>
    </row>
    <row r="144" spans="2:49" ht="17.100000000000001" customHeight="1" x14ac:dyDescent="0.2">
      <c r="B144" s="34">
        <f t="shared" si="29"/>
        <v>142</v>
      </c>
      <c r="C144" s="113" t="str">
        <f>+VLOOKUP($D$3:$D$547,[1]Hoja4!$E$1:$F$588,2,FALSE)</f>
        <v>Col. San Lorenzo</v>
      </c>
      <c r="D144" s="11">
        <v>327</v>
      </c>
      <c r="E144" s="12">
        <v>0.65624999999999989</v>
      </c>
      <c r="F144" s="12">
        <v>0.890625</v>
      </c>
      <c r="G144" s="12">
        <v>0.984375</v>
      </c>
      <c r="H144" s="12">
        <v>0.921875</v>
      </c>
      <c r="I144" s="12">
        <v>0.28125000000000017</v>
      </c>
      <c r="J144" s="12">
        <v>0.984375</v>
      </c>
      <c r="K144" s="12">
        <v>1</v>
      </c>
      <c r="L144" s="12">
        <v>0.89062499999999989</v>
      </c>
      <c r="M144" s="12">
        <v>0.71874999999999989</v>
      </c>
      <c r="N144" s="12">
        <v>1.5625E-2</v>
      </c>
      <c r="O144" s="12">
        <v>0</v>
      </c>
      <c r="P144" s="12">
        <v>0.53124999999999978</v>
      </c>
      <c r="Q144" s="12">
        <v>0.3125</v>
      </c>
      <c r="R144" s="12">
        <v>0.50000000000000011</v>
      </c>
      <c r="S144" s="13">
        <v>285.99999999999989</v>
      </c>
      <c r="T144" s="12">
        <v>-0.57269999999999999</v>
      </c>
      <c r="U144" s="81" t="str">
        <f t="shared" si="28"/>
        <v>Alta</v>
      </c>
      <c r="V144" s="4">
        <f t="shared" si="30"/>
        <v>296</v>
      </c>
      <c r="W144" s="5">
        <f t="shared" si="31"/>
        <v>392.56599709729608</v>
      </c>
      <c r="X144" s="4">
        <f t="shared" si="32"/>
        <v>2</v>
      </c>
      <c r="Y144" s="4">
        <f t="shared" si="33"/>
        <v>64</v>
      </c>
      <c r="Z144" s="4">
        <f t="shared" si="34"/>
        <v>0</v>
      </c>
      <c r="AA144" s="4">
        <f t="shared" si="35"/>
        <v>66</v>
      </c>
      <c r="AB144" s="7">
        <f t="shared" si="36"/>
        <v>522.40075279569135</v>
      </c>
      <c r="AC144" s="14">
        <v>-0.57269999999999999</v>
      </c>
      <c r="AD144" s="82" t="s">
        <v>43</v>
      </c>
      <c r="AN144" s="41">
        <v>147</v>
      </c>
      <c r="AO144" s="42" t="s">
        <v>187</v>
      </c>
      <c r="AP144" s="16">
        <v>185</v>
      </c>
      <c r="AQ144" s="16">
        <v>185</v>
      </c>
      <c r="AR144" s="43">
        <v>146</v>
      </c>
      <c r="AS144" s="43">
        <v>39</v>
      </c>
      <c r="AT144" s="44">
        <v>0</v>
      </c>
      <c r="AU144" s="45">
        <v>582</v>
      </c>
      <c r="AV144" s="43">
        <v>252</v>
      </c>
      <c r="AW144" s="44">
        <v>330</v>
      </c>
    </row>
    <row r="145" spans="2:49" ht="17.100000000000001" customHeight="1" x14ac:dyDescent="0.2">
      <c r="B145" s="34">
        <f t="shared" si="29"/>
        <v>143</v>
      </c>
      <c r="C145" s="113" t="str">
        <f>+VLOOKUP($D$3:$D$547,[1]Hoja4!$E$1:$F$588,2,FALSE)</f>
        <v>Bo. La Soledad</v>
      </c>
      <c r="D145" s="11">
        <v>60</v>
      </c>
      <c r="E145" s="12">
        <v>0.94617563739376775</v>
      </c>
      <c r="F145" s="12">
        <v>0.67705382436260608</v>
      </c>
      <c r="G145" s="12">
        <v>0.99150141643059486</v>
      </c>
      <c r="H145" s="12">
        <v>0.84883720930232553</v>
      </c>
      <c r="I145" s="12">
        <v>0.87500000000000033</v>
      </c>
      <c r="J145" s="12">
        <v>0.95639534883720922</v>
      </c>
      <c r="K145" s="12">
        <v>0.96802325581395332</v>
      </c>
      <c r="L145" s="12">
        <v>0.93023255813953531</v>
      </c>
      <c r="M145" s="12">
        <v>0.40988372093023262</v>
      </c>
      <c r="N145" s="12">
        <v>1.7441860465116282E-2</v>
      </c>
      <c r="O145" s="12">
        <v>2.6162790697674444E-2</v>
      </c>
      <c r="P145" s="12">
        <v>0.83139534883720911</v>
      </c>
      <c r="Q145" s="12">
        <v>0.43313953488372076</v>
      </c>
      <c r="R145" s="12">
        <v>0.5406976744186045</v>
      </c>
      <c r="S145" s="13">
        <v>1619.0000000000007</v>
      </c>
      <c r="T145" s="12">
        <v>-0.56996000000000002</v>
      </c>
      <c r="U145" s="81" t="str">
        <f t="shared" si="28"/>
        <v>Alta</v>
      </c>
      <c r="V145" s="4">
        <f t="shared" si="30"/>
        <v>1619</v>
      </c>
      <c r="W145" s="5">
        <f t="shared" si="31"/>
        <v>2147.1768557450077</v>
      </c>
      <c r="X145" s="4">
        <f t="shared" si="32"/>
        <v>26</v>
      </c>
      <c r="Y145" s="4">
        <f t="shared" si="33"/>
        <v>327</v>
      </c>
      <c r="Z145" s="4">
        <f t="shared" si="34"/>
        <v>0</v>
      </c>
      <c r="AA145" s="4">
        <f t="shared" si="35"/>
        <v>353</v>
      </c>
      <c r="AB145" s="7">
        <f t="shared" si="36"/>
        <v>2857.3203337034602</v>
      </c>
      <c r="AC145" s="14">
        <v>-0.56996000000000002</v>
      </c>
      <c r="AD145" s="82" t="s">
        <v>43</v>
      </c>
      <c r="AN145" s="41">
        <v>148</v>
      </c>
      <c r="AO145" s="42" t="s">
        <v>188</v>
      </c>
      <c r="AP145" s="16">
        <v>173</v>
      </c>
      <c r="AQ145" s="16">
        <v>173</v>
      </c>
      <c r="AR145" s="43">
        <v>162</v>
      </c>
      <c r="AS145" s="43">
        <v>11</v>
      </c>
      <c r="AT145" s="44">
        <v>0</v>
      </c>
      <c r="AU145" s="45">
        <v>756</v>
      </c>
      <c r="AV145" s="43">
        <v>353</v>
      </c>
      <c r="AW145" s="44">
        <v>403</v>
      </c>
    </row>
    <row r="146" spans="2:49" ht="17.100000000000001" customHeight="1" x14ac:dyDescent="0.2">
      <c r="B146" s="34">
        <f t="shared" si="29"/>
        <v>144</v>
      </c>
      <c r="C146" s="113" t="str">
        <f>+VLOOKUP($D$3:$D$547,[1]Hoja4!$E$1:$F$588,2,FALSE)</f>
        <v>Col. Nueva Esperanza</v>
      </c>
      <c r="D146" s="11">
        <v>270</v>
      </c>
      <c r="E146" s="12">
        <v>0.86824769433465077</v>
      </c>
      <c r="F146" s="12">
        <v>0.59999999999999964</v>
      </c>
      <c r="G146" s="12">
        <v>0.99199999999999877</v>
      </c>
      <c r="H146" s="12">
        <v>0.83866666666666667</v>
      </c>
      <c r="I146" s="12">
        <v>0.90133333333333276</v>
      </c>
      <c r="J146" s="12">
        <v>0.96000000000000019</v>
      </c>
      <c r="K146" s="12">
        <v>0.98266666666666691</v>
      </c>
      <c r="L146" s="12">
        <v>0.89466666666666761</v>
      </c>
      <c r="M146" s="12">
        <v>0.7626666666666676</v>
      </c>
      <c r="N146" s="12">
        <v>2.1333333333333329E-2</v>
      </c>
      <c r="O146" s="12">
        <v>2.8000000000000004E-2</v>
      </c>
      <c r="P146" s="12">
        <v>0.74399999999999988</v>
      </c>
      <c r="Q146" s="12">
        <v>0.34933333333333344</v>
      </c>
      <c r="R146" s="12">
        <v>0.57466666666666688</v>
      </c>
      <c r="S146" s="13">
        <v>3869.0000000000032</v>
      </c>
      <c r="T146" s="12">
        <v>-0.54881999999999997</v>
      </c>
      <c r="U146" s="81" t="str">
        <f t="shared" si="28"/>
        <v>Alta</v>
      </c>
      <c r="V146" s="4">
        <f t="shared" si="30"/>
        <v>3922</v>
      </c>
      <c r="W146" s="5">
        <f t="shared" si="31"/>
        <v>5201.4994615391734</v>
      </c>
      <c r="X146" s="4">
        <f t="shared" si="32"/>
        <v>40</v>
      </c>
      <c r="Y146" s="4">
        <f t="shared" si="33"/>
        <v>708</v>
      </c>
      <c r="Z146" s="4">
        <f t="shared" si="34"/>
        <v>3</v>
      </c>
      <c r="AA146" s="4">
        <f t="shared" si="35"/>
        <v>748</v>
      </c>
      <c r="AB146" s="7">
        <f t="shared" si="36"/>
        <v>6921.8099745429099</v>
      </c>
      <c r="AC146" s="14">
        <v>-0.54881999999999997</v>
      </c>
      <c r="AD146" s="82" t="s">
        <v>43</v>
      </c>
      <c r="AN146" s="41">
        <v>149</v>
      </c>
      <c r="AO146" s="42" t="s">
        <v>189</v>
      </c>
      <c r="AP146" s="16">
        <v>74</v>
      </c>
      <c r="AQ146" s="16">
        <v>73</v>
      </c>
      <c r="AR146" s="43">
        <v>64</v>
      </c>
      <c r="AS146" s="43">
        <v>9</v>
      </c>
      <c r="AT146" s="44">
        <v>1</v>
      </c>
      <c r="AU146" s="45">
        <v>320</v>
      </c>
      <c r="AV146" s="43">
        <v>144</v>
      </c>
      <c r="AW146" s="44">
        <v>176</v>
      </c>
    </row>
    <row r="147" spans="2:49" ht="17.100000000000001" customHeight="1" x14ac:dyDescent="0.2">
      <c r="B147" s="34">
        <f t="shared" si="29"/>
        <v>145</v>
      </c>
      <c r="C147" s="113" t="str">
        <f>+VLOOKUP($D$3:$D$547,[1]Hoja4!$E$1:$F$588,2,FALSE)</f>
        <v>Col. Altos De San Isidro</v>
      </c>
      <c r="D147" s="11">
        <v>399</v>
      </c>
      <c r="E147" s="12">
        <v>0.91891891891891864</v>
      </c>
      <c r="F147" s="12">
        <v>0.78378378378378377</v>
      </c>
      <c r="G147" s="12">
        <v>0.97297297297297269</v>
      </c>
      <c r="H147" s="12">
        <v>0.9108910891089107</v>
      </c>
      <c r="I147" s="12">
        <v>0.67326732673267309</v>
      </c>
      <c r="J147" s="12">
        <v>0.92079207920792083</v>
      </c>
      <c r="K147" s="12">
        <v>0.95049504950495056</v>
      </c>
      <c r="L147" s="12">
        <v>0.97029702970297016</v>
      </c>
      <c r="M147" s="12">
        <v>0.62376237623762376</v>
      </c>
      <c r="N147" s="12">
        <v>0</v>
      </c>
      <c r="O147" s="12">
        <v>1.9801980198019806E-2</v>
      </c>
      <c r="P147" s="12">
        <v>0.71287128712871306</v>
      </c>
      <c r="Q147" s="12">
        <v>0.34653465346534645</v>
      </c>
      <c r="R147" s="12">
        <v>0.48514851485148502</v>
      </c>
      <c r="S147" s="13">
        <v>538.00000000000011</v>
      </c>
      <c r="T147" s="12">
        <v>-0.54737000000000002</v>
      </c>
      <c r="U147" s="81" t="str">
        <f t="shared" si="28"/>
        <v>Alta</v>
      </c>
      <c r="V147" s="4">
        <f t="shared" si="30"/>
        <v>544</v>
      </c>
      <c r="W147" s="5">
        <f t="shared" si="31"/>
        <v>721.47264331394956</v>
      </c>
      <c r="X147" s="4">
        <f t="shared" si="32"/>
        <v>11</v>
      </c>
      <c r="Y147" s="4">
        <f t="shared" si="33"/>
        <v>102</v>
      </c>
      <c r="Z147" s="4">
        <f t="shared" si="34"/>
        <v>0</v>
      </c>
      <c r="AA147" s="4">
        <f t="shared" si="35"/>
        <v>113</v>
      </c>
      <c r="AB147" s="7">
        <f t="shared" si="36"/>
        <v>960.08787000289215</v>
      </c>
      <c r="AC147" s="14">
        <v>-0.54737000000000002</v>
      </c>
      <c r="AD147" s="82" t="s">
        <v>43</v>
      </c>
      <c r="AN147" s="41">
        <v>150</v>
      </c>
      <c r="AO147" s="42" t="s">
        <v>190</v>
      </c>
      <c r="AP147" s="16">
        <v>429</v>
      </c>
      <c r="AQ147" s="16">
        <v>428</v>
      </c>
      <c r="AR147" s="43">
        <v>395</v>
      </c>
      <c r="AS147" s="43">
        <v>33</v>
      </c>
      <c r="AT147" s="44">
        <v>1</v>
      </c>
      <c r="AU147" s="45">
        <v>2014</v>
      </c>
      <c r="AV147" s="43">
        <v>983</v>
      </c>
      <c r="AW147" s="44">
        <v>1031</v>
      </c>
    </row>
    <row r="148" spans="2:49" ht="17.100000000000001" customHeight="1" x14ac:dyDescent="0.2">
      <c r="B148" s="34">
        <f t="shared" si="29"/>
        <v>146</v>
      </c>
      <c r="C148" s="113" t="str">
        <f>+VLOOKUP($D$3:$D$547,[1]Hoja4!$E$1:$F$588,2,FALSE)</f>
        <v>Col. Estados Unidos</v>
      </c>
      <c r="D148" s="11">
        <v>159</v>
      </c>
      <c r="E148" s="12">
        <v>0.84412470023980801</v>
      </c>
      <c r="F148" s="12">
        <v>0.64164648910411615</v>
      </c>
      <c r="G148" s="12">
        <v>0.99273607748183956</v>
      </c>
      <c r="H148" s="12">
        <v>0.8436018957345971</v>
      </c>
      <c r="I148" s="12">
        <v>0.94786729857819907</v>
      </c>
      <c r="J148" s="12">
        <v>0.98815165876777278</v>
      </c>
      <c r="K148" s="12">
        <v>0.98815165876777245</v>
      </c>
      <c r="L148" s="12">
        <v>0.94549763033175382</v>
      </c>
      <c r="M148" s="12">
        <v>0.78909952606635081</v>
      </c>
      <c r="N148" s="12">
        <v>1.8957345971563979E-2</v>
      </c>
      <c r="O148" s="12">
        <v>1.6587677725118481E-2</v>
      </c>
      <c r="P148" s="12">
        <v>0.75355450236966881</v>
      </c>
      <c r="Q148" s="12">
        <v>0.37203791469194325</v>
      </c>
      <c r="R148" s="12">
        <v>0.38625592417061594</v>
      </c>
      <c r="S148" s="13">
        <v>2109.9999999999991</v>
      </c>
      <c r="T148" s="12">
        <v>-0.53278000000000003</v>
      </c>
      <c r="U148" s="81" t="str">
        <f t="shared" si="28"/>
        <v>Alta</v>
      </c>
      <c r="V148" s="4">
        <f t="shared" si="30"/>
        <v>2135</v>
      </c>
      <c r="W148" s="5">
        <f t="shared" si="31"/>
        <v>2831.5148777119157</v>
      </c>
      <c r="X148" s="4">
        <f t="shared" si="32"/>
        <v>5</v>
      </c>
      <c r="Y148" s="4">
        <f t="shared" si="33"/>
        <v>409</v>
      </c>
      <c r="Z148" s="4">
        <f t="shared" si="34"/>
        <v>1</v>
      </c>
      <c r="AA148" s="4">
        <f t="shared" si="35"/>
        <v>414</v>
      </c>
      <c r="AB148" s="7">
        <f t="shared" si="36"/>
        <v>3767.9919162797332</v>
      </c>
      <c r="AC148" s="14">
        <v>-0.53278000000000003</v>
      </c>
      <c r="AD148" s="82" t="s">
        <v>43</v>
      </c>
      <c r="AN148" s="41">
        <v>151</v>
      </c>
      <c r="AO148" s="42" t="s">
        <v>191</v>
      </c>
      <c r="AP148" s="16">
        <v>468</v>
      </c>
      <c r="AQ148" s="16">
        <v>467</v>
      </c>
      <c r="AR148" s="43">
        <v>427</v>
      </c>
      <c r="AS148" s="43">
        <v>40</v>
      </c>
      <c r="AT148" s="44">
        <v>1</v>
      </c>
      <c r="AU148" s="45">
        <v>2082</v>
      </c>
      <c r="AV148" s="43">
        <v>1011</v>
      </c>
      <c r="AW148" s="44">
        <v>1071</v>
      </c>
    </row>
    <row r="149" spans="2:49" ht="17.100000000000001" customHeight="1" x14ac:dyDescent="0.2">
      <c r="B149" s="34">
        <f t="shared" si="29"/>
        <v>147</v>
      </c>
      <c r="C149" s="113" t="str">
        <f>+VLOOKUP($D$3:$D$547,[1]Hoja4!$E$1:$F$588,2,FALSE)</f>
        <v>Col. La Trinidad</v>
      </c>
      <c r="D149" s="11">
        <v>213</v>
      </c>
      <c r="E149" s="12">
        <v>0.73342541436464137</v>
      </c>
      <c r="F149" s="12">
        <v>0.65193370165745879</v>
      </c>
      <c r="G149" s="12">
        <v>0.98342541436464015</v>
      </c>
      <c r="H149" s="12">
        <v>0.8713286713286712</v>
      </c>
      <c r="I149" s="12">
        <v>0.91888111888111912</v>
      </c>
      <c r="J149" s="12">
        <v>0.96083916083916021</v>
      </c>
      <c r="K149" s="12">
        <v>0.98181818181818226</v>
      </c>
      <c r="L149" s="12">
        <v>0.94685314685314648</v>
      </c>
      <c r="M149" s="12">
        <v>0.81958041958041916</v>
      </c>
      <c r="N149" s="12">
        <v>2.3776223776223789E-2</v>
      </c>
      <c r="O149" s="12">
        <v>1.5384615384615387E-2</v>
      </c>
      <c r="P149" s="12">
        <v>0.60419580419580488</v>
      </c>
      <c r="Q149" s="12">
        <v>0.32867132867132859</v>
      </c>
      <c r="R149" s="12">
        <v>0.39300699300699293</v>
      </c>
      <c r="S149" s="13">
        <v>3296.0000000000055</v>
      </c>
      <c r="T149" s="12">
        <v>-0.52134000000000003</v>
      </c>
      <c r="U149" s="81" t="str">
        <f t="shared" si="28"/>
        <v>Alta</v>
      </c>
      <c r="V149" s="4">
        <f t="shared" si="30"/>
        <v>3298</v>
      </c>
      <c r="W149" s="5">
        <f t="shared" si="31"/>
        <v>4373.9279000908191</v>
      </c>
      <c r="X149" s="4">
        <f t="shared" si="32"/>
        <v>10</v>
      </c>
      <c r="Y149" s="4">
        <f t="shared" si="33"/>
        <v>717</v>
      </c>
      <c r="Z149" s="4">
        <f t="shared" si="34"/>
        <v>0</v>
      </c>
      <c r="AA149" s="4">
        <f t="shared" si="35"/>
        <v>727</v>
      </c>
      <c r="AB149" s="7">
        <f t="shared" si="36"/>
        <v>5820.5327118925343</v>
      </c>
      <c r="AC149" s="14">
        <v>-0.52134000000000003</v>
      </c>
      <c r="AD149" s="82" t="s">
        <v>43</v>
      </c>
      <c r="AN149" s="41">
        <v>152</v>
      </c>
      <c r="AO149" s="42" t="s">
        <v>192</v>
      </c>
      <c r="AP149" s="16">
        <v>978</v>
      </c>
      <c r="AQ149" s="16">
        <v>974</v>
      </c>
      <c r="AR149" s="43">
        <v>930</v>
      </c>
      <c r="AS149" s="43">
        <v>44</v>
      </c>
      <c r="AT149" s="44">
        <v>4</v>
      </c>
      <c r="AU149" s="45">
        <v>4193</v>
      </c>
      <c r="AV149" s="43">
        <v>1880</v>
      </c>
      <c r="AW149" s="44">
        <v>2313</v>
      </c>
    </row>
    <row r="150" spans="2:49" ht="17.100000000000001" customHeight="1" x14ac:dyDescent="0.2">
      <c r="B150" s="34">
        <f t="shared" si="29"/>
        <v>148</v>
      </c>
      <c r="C150" s="113" t="str">
        <f>+VLOOKUP($D$3:$D$547,[1]Hoja4!$E$1:$F$588,2,FALSE)</f>
        <v>Col. Superación</v>
      </c>
      <c r="D150" s="11">
        <v>495</v>
      </c>
      <c r="E150" s="12">
        <v>0.98611111111111116</v>
      </c>
      <c r="F150" s="12">
        <v>0.9859154929577465</v>
      </c>
      <c r="G150" s="12">
        <v>0.9577464788732396</v>
      </c>
      <c r="H150" s="12">
        <v>0.93220338983050832</v>
      </c>
      <c r="I150" s="12">
        <v>1.6949152542372881E-2</v>
      </c>
      <c r="J150" s="12">
        <v>0.98305084745762694</v>
      </c>
      <c r="K150" s="12">
        <v>1</v>
      </c>
      <c r="L150" s="12">
        <v>0.93220338983050832</v>
      </c>
      <c r="M150" s="12">
        <v>8.4745762711864417E-2</v>
      </c>
      <c r="N150" s="12">
        <v>1.6949152542372881E-2</v>
      </c>
      <c r="O150" s="12">
        <v>3.389830508474577E-2</v>
      </c>
      <c r="P150" s="12">
        <v>0.84745762711864425</v>
      </c>
      <c r="Q150" s="12">
        <v>0.52542372881355925</v>
      </c>
      <c r="R150" s="12">
        <v>0.79661016949152541</v>
      </c>
      <c r="S150" s="13">
        <v>277.99999999999989</v>
      </c>
      <c r="T150" s="12">
        <v>-0.50856000000000001</v>
      </c>
      <c r="U150" s="81" t="str">
        <f t="shared" si="28"/>
        <v>Alta</v>
      </c>
      <c r="V150" s="4">
        <f t="shared" si="30"/>
        <v>278</v>
      </c>
      <c r="W150" s="5">
        <f t="shared" si="31"/>
        <v>368.69374051705512</v>
      </c>
      <c r="X150" s="4">
        <f t="shared" si="32"/>
        <v>16</v>
      </c>
      <c r="Y150" s="4">
        <f t="shared" si="33"/>
        <v>55</v>
      </c>
      <c r="Z150" s="4">
        <f t="shared" si="34"/>
        <v>1</v>
      </c>
      <c r="AA150" s="4">
        <f t="shared" si="35"/>
        <v>71</v>
      </c>
      <c r="AB150" s="7">
        <f t="shared" si="36"/>
        <v>490.63313945000738</v>
      </c>
      <c r="AC150" s="14">
        <v>-0.50856000000000001</v>
      </c>
      <c r="AD150" s="82" t="s">
        <v>43</v>
      </c>
      <c r="AN150" s="41">
        <v>153</v>
      </c>
      <c r="AO150" s="42" t="s">
        <v>193</v>
      </c>
      <c r="AP150" s="16">
        <v>5</v>
      </c>
      <c r="AQ150" s="16">
        <v>5</v>
      </c>
      <c r="AR150" s="43">
        <v>5</v>
      </c>
      <c r="AS150" s="43">
        <v>0</v>
      </c>
      <c r="AT150" s="44">
        <v>0</v>
      </c>
      <c r="AU150" s="45">
        <v>20</v>
      </c>
      <c r="AV150" s="43">
        <v>10</v>
      </c>
      <c r="AW150" s="44">
        <v>10</v>
      </c>
    </row>
    <row r="151" spans="2:49" ht="17.100000000000001" customHeight="1" x14ac:dyDescent="0.2">
      <c r="B151" s="34">
        <f t="shared" si="29"/>
        <v>149</v>
      </c>
      <c r="C151" s="113" t="str">
        <f>+VLOOKUP($D$3:$D$547,[1]Hoja4!$E$1:$F$588,2,FALSE)</f>
        <v>Aldea La Travesía</v>
      </c>
      <c r="D151" s="11">
        <v>372</v>
      </c>
      <c r="E151" s="12">
        <v>0.8095652173913046</v>
      </c>
      <c r="F151" s="12">
        <v>0.71535087719298229</v>
      </c>
      <c r="G151" s="12">
        <v>0.97412280701754395</v>
      </c>
      <c r="H151" s="12">
        <v>0.8636584182435717</v>
      </c>
      <c r="I151" s="12">
        <v>0.85055798156234907</v>
      </c>
      <c r="J151" s="12">
        <v>0.91217855409995097</v>
      </c>
      <c r="K151" s="12">
        <v>0.95002426006792728</v>
      </c>
      <c r="L151" s="12">
        <v>0.94323144104803625</v>
      </c>
      <c r="M151" s="12">
        <v>0.64192139737991205</v>
      </c>
      <c r="N151" s="12">
        <v>5.094614264919943E-2</v>
      </c>
      <c r="O151" s="12">
        <v>2.9112081513828256E-2</v>
      </c>
      <c r="P151" s="12">
        <v>0.69238233867054644</v>
      </c>
      <c r="Q151" s="12">
        <v>0.39349830179524409</v>
      </c>
      <c r="R151" s="12">
        <v>0.5409995147986425</v>
      </c>
      <c r="S151" s="13">
        <v>9674.00000000002</v>
      </c>
      <c r="T151" s="12">
        <v>-0.50070999999999999</v>
      </c>
      <c r="U151" s="81" t="str">
        <f t="shared" si="28"/>
        <v>Alta</v>
      </c>
      <c r="V151" s="4">
        <f t="shared" si="30"/>
        <v>9659</v>
      </c>
      <c r="W151" s="5">
        <f t="shared" si="31"/>
        <v>12810.118128252645</v>
      </c>
      <c r="X151" s="4">
        <f t="shared" si="32"/>
        <v>165</v>
      </c>
      <c r="Y151" s="4">
        <f t="shared" si="33"/>
        <v>2102</v>
      </c>
      <c r="Z151" s="4">
        <f t="shared" si="34"/>
        <v>8</v>
      </c>
      <c r="AA151" s="4">
        <f t="shared" si="35"/>
        <v>2267</v>
      </c>
      <c r="AB151" s="7">
        <f t="shared" si="36"/>
        <v>17046.854294775618</v>
      </c>
      <c r="AC151" s="14">
        <v>-0.50070999999999999</v>
      </c>
      <c r="AD151" s="82" t="s">
        <v>43</v>
      </c>
      <c r="AN151" s="41">
        <v>154</v>
      </c>
      <c r="AO151" s="42" t="s">
        <v>194</v>
      </c>
      <c r="AP151" s="16">
        <v>47</v>
      </c>
      <c r="AQ151" s="16">
        <v>47</v>
      </c>
      <c r="AR151" s="43">
        <v>43</v>
      </c>
      <c r="AS151" s="43">
        <v>4</v>
      </c>
      <c r="AT151" s="44">
        <v>0</v>
      </c>
      <c r="AU151" s="45">
        <v>127</v>
      </c>
      <c r="AV151" s="43">
        <v>54</v>
      </c>
      <c r="AW151" s="44">
        <v>73</v>
      </c>
    </row>
    <row r="152" spans="2:49" ht="17.100000000000001" customHeight="1" x14ac:dyDescent="0.2">
      <c r="B152" s="34">
        <f t="shared" si="29"/>
        <v>150</v>
      </c>
      <c r="C152" s="113" t="str">
        <f>+VLOOKUP($D$3:$D$547,[1]Hoja4!$E$1:$F$588,2,FALSE)</f>
        <v>Bo. Pueblo Nuevo</v>
      </c>
      <c r="D152" s="11">
        <v>76</v>
      </c>
      <c r="E152" s="12">
        <v>0.70526315789473681</v>
      </c>
      <c r="F152" s="12">
        <v>0.84210526315789458</v>
      </c>
      <c r="G152" s="12">
        <v>0.98947368421052651</v>
      </c>
      <c r="H152" s="12">
        <v>0.89411764705882335</v>
      </c>
      <c r="I152" s="12">
        <v>0.9764705882352942</v>
      </c>
      <c r="J152" s="12">
        <v>1</v>
      </c>
      <c r="K152" s="12">
        <v>1</v>
      </c>
      <c r="L152" s="12">
        <v>0.59999999999999953</v>
      </c>
      <c r="M152" s="12">
        <v>0.84705882352941186</v>
      </c>
      <c r="N152" s="12">
        <v>1.1764705882352943E-2</v>
      </c>
      <c r="O152" s="12">
        <v>2.3529411764705899E-2</v>
      </c>
      <c r="P152" s="12">
        <v>0.64705882352941158</v>
      </c>
      <c r="Q152" s="12">
        <v>0.3647058823529411</v>
      </c>
      <c r="R152" s="12">
        <v>0.49411764705882305</v>
      </c>
      <c r="S152" s="13">
        <v>407.00000000000006</v>
      </c>
      <c r="T152" s="12">
        <v>-0.49037999999999998</v>
      </c>
      <c r="U152" s="81" t="str">
        <f t="shared" si="28"/>
        <v>Alta</v>
      </c>
      <c r="V152" s="4">
        <f t="shared" si="30"/>
        <v>407</v>
      </c>
      <c r="W152" s="5">
        <f t="shared" si="31"/>
        <v>539.77824600878205</v>
      </c>
      <c r="X152" s="4">
        <f t="shared" si="32"/>
        <v>10</v>
      </c>
      <c r="Y152" s="4">
        <f t="shared" si="33"/>
        <v>85</v>
      </c>
      <c r="Z152" s="4">
        <f t="shared" si="34"/>
        <v>0</v>
      </c>
      <c r="AA152" s="4">
        <f t="shared" si="35"/>
        <v>95</v>
      </c>
      <c r="AB152" s="7">
        <f t="shared" si="36"/>
        <v>718.30103509407559</v>
      </c>
      <c r="AC152" s="14">
        <v>-0.49037999999999998</v>
      </c>
      <c r="AD152" s="82" t="s">
        <v>43</v>
      </c>
      <c r="AN152" s="41">
        <v>156</v>
      </c>
      <c r="AO152" s="42" t="s">
        <v>195</v>
      </c>
      <c r="AP152" s="16">
        <v>404</v>
      </c>
      <c r="AQ152" s="16">
        <v>404</v>
      </c>
      <c r="AR152" s="43">
        <v>379</v>
      </c>
      <c r="AS152" s="43">
        <v>25</v>
      </c>
      <c r="AT152" s="44">
        <v>0</v>
      </c>
      <c r="AU152" s="45">
        <v>1880</v>
      </c>
      <c r="AV152" s="43">
        <v>897</v>
      </c>
      <c r="AW152" s="44">
        <v>983</v>
      </c>
    </row>
    <row r="153" spans="2:49" ht="17.100000000000001" customHeight="1" x14ac:dyDescent="0.2">
      <c r="B153" s="34">
        <f t="shared" si="29"/>
        <v>151</v>
      </c>
      <c r="C153" s="113" t="str">
        <f>+VLOOKUP($D$3:$D$547,[1]Hoja4!$E$1:$F$588,2,FALSE)</f>
        <v>Col. Las Torres</v>
      </c>
      <c r="D153" s="11">
        <v>222</v>
      </c>
      <c r="E153" s="12">
        <v>0.78038558256496238</v>
      </c>
      <c r="F153" s="12">
        <v>0.68871925360474995</v>
      </c>
      <c r="G153" s="12">
        <v>0.9915182357930451</v>
      </c>
      <c r="H153" s="12">
        <v>0.83738474434199539</v>
      </c>
      <c r="I153" s="12">
        <v>0.8784576697401496</v>
      </c>
      <c r="J153" s="12">
        <v>0.98994132439228821</v>
      </c>
      <c r="K153" s="12">
        <v>0.99413243922883432</v>
      </c>
      <c r="L153" s="12">
        <v>0.83822296730930446</v>
      </c>
      <c r="M153" s="12">
        <v>0.86169321039396474</v>
      </c>
      <c r="N153" s="12">
        <v>4.10729253981559E-2</v>
      </c>
      <c r="O153" s="12">
        <v>1.67644593461861E-2</v>
      </c>
      <c r="P153" s="12">
        <v>0.65968147527242271</v>
      </c>
      <c r="Q153" s="12">
        <v>0.40150880134115646</v>
      </c>
      <c r="R153" s="12">
        <v>0.5062866722548196</v>
      </c>
      <c r="S153" s="13">
        <v>5911.0000000000027</v>
      </c>
      <c r="T153" s="12">
        <v>-0.48554000000000003</v>
      </c>
      <c r="U153" s="81" t="str">
        <f t="shared" si="28"/>
        <v>Alta</v>
      </c>
      <c r="V153" s="4">
        <f t="shared" si="30"/>
        <v>5973</v>
      </c>
      <c r="W153" s="5">
        <f t="shared" si="31"/>
        <v>7921.6104752099645</v>
      </c>
      <c r="X153" s="4">
        <f t="shared" si="32"/>
        <v>68</v>
      </c>
      <c r="Y153" s="4">
        <f t="shared" si="33"/>
        <v>1111</v>
      </c>
      <c r="Z153" s="4">
        <f t="shared" si="34"/>
        <v>3</v>
      </c>
      <c r="AA153" s="4">
        <f t="shared" si="35"/>
        <v>1179</v>
      </c>
      <c r="AB153" s="7">
        <f t="shared" si="36"/>
        <v>10541.553028542785</v>
      </c>
      <c r="AC153" s="14">
        <v>-0.48554000000000003</v>
      </c>
      <c r="AD153" s="82" t="s">
        <v>43</v>
      </c>
      <c r="AN153" s="41">
        <v>157</v>
      </c>
      <c r="AO153" s="42" t="s">
        <v>196</v>
      </c>
      <c r="AP153" s="16">
        <v>108</v>
      </c>
      <c r="AQ153" s="16">
        <v>108</v>
      </c>
      <c r="AR153" s="43">
        <v>96</v>
      </c>
      <c r="AS153" s="43">
        <v>12</v>
      </c>
      <c r="AT153" s="44">
        <v>0</v>
      </c>
      <c r="AU153" s="45">
        <v>394</v>
      </c>
      <c r="AV153" s="43">
        <v>155</v>
      </c>
      <c r="AW153" s="44">
        <v>239</v>
      </c>
    </row>
    <row r="154" spans="2:49" ht="17.100000000000001" customHeight="1" x14ac:dyDescent="0.2">
      <c r="B154" s="34">
        <f t="shared" si="29"/>
        <v>152</v>
      </c>
      <c r="C154" s="113" t="str">
        <f>+VLOOKUP($D$3:$D$547,[1]Hoja4!$E$1:$F$588,2,FALSE)</f>
        <v>Col. Altos Del Milagro</v>
      </c>
      <c r="D154" s="11">
        <v>109</v>
      </c>
      <c r="E154" s="12">
        <v>0.90625</v>
      </c>
      <c r="F154" s="12">
        <v>0.79687500000000011</v>
      </c>
      <c r="G154" s="12">
        <v>1</v>
      </c>
      <c r="H154" s="12">
        <v>0.72093023255813937</v>
      </c>
      <c r="I154" s="12">
        <v>0.74418604651162801</v>
      </c>
      <c r="J154" s="12">
        <v>1</v>
      </c>
      <c r="K154" s="12">
        <v>1</v>
      </c>
      <c r="L154" s="12">
        <v>0.74418604651162801</v>
      </c>
      <c r="M154" s="12">
        <v>1</v>
      </c>
      <c r="N154" s="12">
        <v>6.9767441860465101E-2</v>
      </c>
      <c r="O154" s="12">
        <v>2.3255813953488375E-2</v>
      </c>
      <c r="P154" s="12">
        <v>0.70930232558139539</v>
      </c>
      <c r="Q154" s="12">
        <v>0.41860465116279072</v>
      </c>
      <c r="R154" s="12">
        <v>0.66279069767441823</v>
      </c>
      <c r="S154" s="13">
        <v>398</v>
      </c>
      <c r="T154" s="12">
        <v>-0.48525000000000001</v>
      </c>
      <c r="U154" s="81" t="str">
        <f t="shared" si="28"/>
        <v>Alta</v>
      </c>
      <c r="V154" s="4">
        <f t="shared" si="30"/>
        <v>405</v>
      </c>
      <c r="W154" s="5">
        <f t="shared" si="31"/>
        <v>537.12577305542197</v>
      </c>
      <c r="X154" s="4">
        <f t="shared" si="32"/>
        <v>0</v>
      </c>
      <c r="Y154" s="4">
        <f t="shared" si="33"/>
        <v>65</v>
      </c>
      <c r="Z154" s="4">
        <f t="shared" si="34"/>
        <v>0</v>
      </c>
      <c r="AA154" s="4">
        <f t="shared" si="35"/>
        <v>65</v>
      </c>
      <c r="AB154" s="7">
        <f t="shared" si="36"/>
        <v>714.77130027788849</v>
      </c>
      <c r="AC154" s="14">
        <v>-0.48525000000000001</v>
      </c>
      <c r="AD154" s="82" t="s">
        <v>43</v>
      </c>
      <c r="AN154" s="41">
        <v>158</v>
      </c>
      <c r="AO154" s="42" t="s">
        <v>197</v>
      </c>
      <c r="AP154" s="16">
        <v>110</v>
      </c>
      <c r="AQ154" s="16">
        <v>110</v>
      </c>
      <c r="AR154" s="43">
        <v>94</v>
      </c>
      <c r="AS154" s="43">
        <v>16</v>
      </c>
      <c r="AT154" s="44">
        <v>0</v>
      </c>
      <c r="AU154" s="45">
        <v>455</v>
      </c>
      <c r="AV154" s="43">
        <v>212</v>
      </c>
      <c r="AW154" s="44">
        <v>243</v>
      </c>
    </row>
    <row r="155" spans="2:49" ht="17.100000000000001" customHeight="1" x14ac:dyDescent="0.2">
      <c r="B155" s="34">
        <f t="shared" si="29"/>
        <v>153</v>
      </c>
      <c r="C155" s="113" t="str">
        <f>+VLOOKUP($D$3:$D$547,[1]Hoja4!$E$1:$F$588,2,FALSE)</f>
        <v>Bo. Viera</v>
      </c>
      <c r="D155" s="11">
        <v>93</v>
      </c>
      <c r="E155" s="12">
        <v>0.87373737373737403</v>
      </c>
      <c r="F155" s="12">
        <v>0.48484848484848492</v>
      </c>
      <c r="G155" s="12">
        <v>0.93939393939393945</v>
      </c>
      <c r="H155" s="12">
        <v>0.8241206030150755</v>
      </c>
      <c r="I155" s="12">
        <v>0.85929648241205991</v>
      </c>
      <c r="J155" s="12">
        <v>0.93467336683417079</v>
      </c>
      <c r="K155" s="12">
        <v>0.96984924623115565</v>
      </c>
      <c r="L155" s="12">
        <v>0.9396984924623113</v>
      </c>
      <c r="M155" s="12">
        <v>0.85427135678391997</v>
      </c>
      <c r="N155" s="12">
        <v>4.5226130653266319E-2</v>
      </c>
      <c r="O155" s="12">
        <v>8.5427135678391969E-2</v>
      </c>
      <c r="P155" s="12">
        <v>0.72864321608040172</v>
      </c>
      <c r="Q155" s="12">
        <v>0.37185929648241195</v>
      </c>
      <c r="R155" s="12">
        <v>0.63819095477386922</v>
      </c>
      <c r="S155" s="13">
        <v>963</v>
      </c>
      <c r="T155" s="12">
        <v>-0.48304999999999998</v>
      </c>
      <c r="U155" s="81" t="str">
        <f t="shared" si="28"/>
        <v>Alta</v>
      </c>
      <c r="V155" s="4">
        <f t="shared" si="30"/>
        <v>1091</v>
      </c>
      <c r="W155" s="5">
        <f t="shared" si="31"/>
        <v>1446.9239960579391</v>
      </c>
      <c r="X155" s="4">
        <f t="shared" si="32"/>
        <v>5</v>
      </c>
      <c r="Y155" s="4">
        <f t="shared" si="33"/>
        <v>218</v>
      </c>
      <c r="Z155" s="4">
        <f t="shared" si="34"/>
        <v>0</v>
      </c>
      <c r="AA155" s="4">
        <f t="shared" si="35"/>
        <v>223</v>
      </c>
      <c r="AB155" s="7">
        <f t="shared" si="36"/>
        <v>1925.4703422300649</v>
      </c>
      <c r="AC155" s="14">
        <v>-0.48304999999999998</v>
      </c>
      <c r="AD155" s="82" t="s">
        <v>43</v>
      </c>
      <c r="AN155" s="41">
        <v>159</v>
      </c>
      <c r="AO155" s="42" t="s">
        <v>198</v>
      </c>
      <c r="AP155" s="16">
        <v>415</v>
      </c>
      <c r="AQ155" s="16">
        <v>414</v>
      </c>
      <c r="AR155" s="43">
        <v>409</v>
      </c>
      <c r="AS155" s="43">
        <v>5</v>
      </c>
      <c r="AT155" s="44">
        <v>1</v>
      </c>
      <c r="AU155" s="45">
        <v>2135</v>
      </c>
      <c r="AV155" s="43">
        <v>1042</v>
      </c>
      <c r="AW155" s="44">
        <v>1093</v>
      </c>
    </row>
    <row r="156" spans="2:49" ht="17.100000000000001" customHeight="1" x14ac:dyDescent="0.2">
      <c r="B156" s="34">
        <f t="shared" si="29"/>
        <v>154</v>
      </c>
      <c r="C156" s="113" t="str">
        <f>+VLOOKUP($D$3:$D$547,[1]Hoja4!$E$1:$F$588,2,FALSE)</f>
        <v>Col. La Independencia</v>
      </c>
      <c r="D156" s="11">
        <v>182</v>
      </c>
      <c r="E156" s="12">
        <v>0.92204899777282923</v>
      </c>
      <c r="F156" s="12">
        <v>0.63738738738738754</v>
      </c>
      <c r="G156" s="12">
        <v>0.98986486486486502</v>
      </c>
      <c r="H156" s="12">
        <v>0.83061889250814358</v>
      </c>
      <c r="I156" s="12">
        <v>0.92833876221498379</v>
      </c>
      <c r="J156" s="12">
        <v>0.9978284473398481</v>
      </c>
      <c r="K156" s="12">
        <v>0.98914223669923951</v>
      </c>
      <c r="L156" s="12">
        <v>0.92616720955483167</v>
      </c>
      <c r="M156" s="12">
        <v>0.80456026058631958</v>
      </c>
      <c r="N156" s="12">
        <v>1.8458197611292085E-2</v>
      </c>
      <c r="O156" s="12">
        <v>2.0629750271444102E-2</v>
      </c>
      <c r="P156" s="12">
        <v>0.78067318132464658</v>
      </c>
      <c r="Q156" s="12">
        <v>0.34419109663409375</v>
      </c>
      <c r="R156" s="12">
        <v>0.55374592833876235</v>
      </c>
      <c r="S156" s="13">
        <v>4877.9999999999982</v>
      </c>
      <c r="T156" s="12">
        <v>-0.47588999999999998</v>
      </c>
      <c r="U156" s="81" t="str">
        <f t="shared" si="28"/>
        <v>Alta</v>
      </c>
      <c r="V156" s="4">
        <f t="shared" si="30"/>
        <v>4855</v>
      </c>
      <c r="W156" s="5">
        <f t="shared" si="31"/>
        <v>6438.8780942816638</v>
      </c>
      <c r="X156" s="4">
        <f t="shared" si="32"/>
        <v>21</v>
      </c>
      <c r="Y156" s="4">
        <f t="shared" si="33"/>
        <v>857</v>
      </c>
      <c r="Z156" s="4">
        <f t="shared" si="34"/>
        <v>4</v>
      </c>
      <c r="AA156" s="4">
        <f t="shared" si="35"/>
        <v>878</v>
      </c>
      <c r="AB156" s="7">
        <f t="shared" si="36"/>
        <v>8568.4312662941938</v>
      </c>
      <c r="AC156" s="14">
        <v>-0.47588999999999998</v>
      </c>
      <c r="AD156" s="82" t="s">
        <v>43</v>
      </c>
      <c r="AN156" s="41">
        <v>160</v>
      </c>
      <c r="AO156" s="42" t="s">
        <v>199</v>
      </c>
      <c r="AP156" s="16">
        <v>333</v>
      </c>
      <c r="AQ156" s="16">
        <v>333</v>
      </c>
      <c r="AR156" s="43">
        <v>321</v>
      </c>
      <c r="AS156" s="43">
        <v>12</v>
      </c>
      <c r="AT156" s="44">
        <v>0</v>
      </c>
      <c r="AU156" s="45">
        <v>1670</v>
      </c>
      <c r="AV156" s="43">
        <v>815</v>
      </c>
      <c r="AW156" s="44">
        <v>855</v>
      </c>
    </row>
    <row r="157" spans="2:49" ht="17.100000000000001" customHeight="1" x14ac:dyDescent="0.2">
      <c r="B157" s="34">
        <f t="shared" si="29"/>
        <v>155</v>
      </c>
      <c r="C157" s="113" t="str">
        <f>+VLOOKUP($D$3:$D$547,[1]Hoja4!$E$1:$F$588,2,FALSE)</f>
        <v>Col. 30 De Noviembre</v>
      </c>
      <c r="D157" s="11">
        <v>347</v>
      </c>
      <c r="E157" s="12">
        <v>0.81818181818181834</v>
      </c>
      <c r="F157" s="12">
        <v>0.68907563025210061</v>
      </c>
      <c r="G157" s="12">
        <v>0.97058823529411775</v>
      </c>
      <c r="H157" s="12">
        <v>0.86570247933884281</v>
      </c>
      <c r="I157" s="12">
        <v>0.92561983471074427</v>
      </c>
      <c r="J157" s="12">
        <v>0.99793388429752095</v>
      </c>
      <c r="K157" s="12">
        <v>0.99586776859504167</v>
      </c>
      <c r="L157" s="12">
        <v>0.92975206611570194</v>
      </c>
      <c r="M157" s="12">
        <v>0.57851239669421439</v>
      </c>
      <c r="N157" s="12">
        <v>3.0991735537190042E-2</v>
      </c>
      <c r="O157" s="12">
        <v>3.0991735537190101E-2</v>
      </c>
      <c r="P157" s="12">
        <v>0.68388429752066171</v>
      </c>
      <c r="Q157" s="12">
        <v>0.38223140495867758</v>
      </c>
      <c r="R157" s="12">
        <v>0.52892561983471098</v>
      </c>
      <c r="S157" s="13">
        <v>2503.9999999999991</v>
      </c>
      <c r="T157" s="12">
        <v>-0.46145000000000003</v>
      </c>
      <c r="U157" s="81" t="str">
        <f t="shared" si="28"/>
        <v>Alta</v>
      </c>
      <c r="V157" s="4">
        <f t="shared" si="30"/>
        <v>2531</v>
      </c>
      <c r="W157" s="5">
        <f t="shared" si="31"/>
        <v>3356.7045224772173</v>
      </c>
      <c r="X157" s="4">
        <f t="shared" si="32"/>
        <v>23</v>
      </c>
      <c r="Y157" s="4">
        <f t="shared" si="33"/>
        <v>453</v>
      </c>
      <c r="Z157" s="4">
        <f t="shared" si="34"/>
        <v>2</v>
      </c>
      <c r="AA157" s="4">
        <f t="shared" si="35"/>
        <v>476</v>
      </c>
      <c r="AB157" s="7">
        <f t="shared" si="36"/>
        <v>4466.8794098847793</v>
      </c>
      <c r="AC157" s="14">
        <v>-0.46145000000000003</v>
      </c>
      <c r="AD157" s="82" t="s">
        <v>43</v>
      </c>
      <c r="AN157" s="41">
        <v>161</v>
      </c>
      <c r="AO157" s="42" t="s">
        <v>200</v>
      </c>
      <c r="AP157" s="16">
        <v>299</v>
      </c>
      <c r="AQ157" s="16">
        <v>298</v>
      </c>
      <c r="AR157" s="43">
        <v>286</v>
      </c>
      <c r="AS157" s="43">
        <v>12</v>
      </c>
      <c r="AT157" s="44">
        <v>1</v>
      </c>
      <c r="AU157" s="45">
        <v>1503</v>
      </c>
      <c r="AV157" s="43">
        <v>717</v>
      </c>
      <c r="AW157" s="44">
        <v>786</v>
      </c>
    </row>
    <row r="158" spans="2:49" ht="17.100000000000001" customHeight="1" x14ac:dyDescent="0.2">
      <c r="B158" s="34">
        <f t="shared" si="29"/>
        <v>156</v>
      </c>
      <c r="C158" s="113" t="str">
        <f>+VLOOKUP($D$3:$D$547,[1]Hoja4!$E$1:$F$588,2,FALSE)</f>
        <v>Col. La Sosa</v>
      </c>
      <c r="D158" s="11">
        <v>212</v>
      </c>
      <c r="E158" s="12">
        <v>0.80478087649402397</v>
      </c>
      <c r="F158" s="12">
        <v>0.68637274549098182</v>
      </c>
      <c r="G158" s="12">
        <v>0.97294589178356694</v>
      </c>
      <c r="H158" s="12">
        <v>0.86942675159235738</v>
      </c>
      <c r="I158" s="12">
        <v>0.87261146496815234</v>
      </c>
      <c r="J158" s="12">
        <v>0.94161358811040363</v>
      </c>
      <c r="K158" s="12">
        <v>0.97346072186836485</v>
      </c>
      <c r="L158" s="12">
        <v>0.94479830148619948</v>
      </c>
      <c r="M158" s="12">
        <v>0.71337579617834412</v>
      </c>
      <c r="N158" s="12">
        <v>3.2908704883227169E-2</v>
      </c>
      <c r="O158" s="12">
        <v>2.2292993630573226E-2</v>
      </c>
      <c r="P158" s="12">
        <v>0.73673036093418243</v>
      </c>
      <c r="Q158" s="12">
        <v>0.44267515923566852</v>
      </c>
      <c r="R158" s="12">
        <v>0.49787685774946938</v>
      </c>
      <c r="S158" s="13">
        <v>4159.0000000000073</v>
      </c>
      <c r="T158" s="12">
        <v>-0.4456</v>
      </c>
      <c r="U158" s="81" t="str">
        <f t="shared" si="28"/>
        <v>Alta</v>
      </c>
      <c r="V158" s="4">
        <f t="shared" si="30"/>
        <v>4156</v>
      </c>
      <c r="W158" s="5">
        <f t="shared" si="31"/>
        <v>5511.838797082306</v>
      </c>
      <c r="X158" s="4">
        <f t="shared" si="32"/>
        <v>41</v>
      </c>
      <c r="Y158" s="4">
        <f t="shared" si="33"/>
        <v>955</v>
      </c>
      <c r="Z158" s="4">
        <f t="shared" si="34"/>
        <v>2</v>
      </c>
      <c r="AA158" s="4">
        <f t="shared" si="35"/>
        <v>996</v>
      </c>
      <c r="AB158" s="7">
        <f t="shared" si="36"/>
        <v>7334.7889480368012</v>
      </c>
      <c r="AC158" s="14">
        <v>-0.4456</v>
      </c>
      <c r="AD158" s="82" t="s">
        <v>43</v>
      </c>
      <c r="AN158" s="41">
        <v>162</v>
      </c>
      <c r="AO158" s="42" t="s">
        <v>201</v>
      </c>
      <c r="AP158" s="16">
        <v>82</v>
      </c>
      <c r="AQ158" s="16">
        <v>82</v>
      </c>
      <c r="AR158" s="43">
        <v>81</v>
      </c>
      <c r="AS158" s="43">
        <v>1</v>
      </c>
      <c r="AT158" s="44">
        <v>0</v>
      </c>
      <c r="AU158" s="45">
        <v>378</v>
      </c>
      <c r="AV158" s="43">
        <v>176</v>
      </c>
      <c r="AW158" s="44">
        <v>202</v>
      </c>
    </row>
    <row r="159" spans="2:49" ht="17.100000000000001" customHeight="1" x14ac:dyDescent="0.2">
      <c r="B159" s="34">
        <f t="shared" si="29"/>
        <v>157</v>
      </c>
      <c r="C159" s="113" t="str">
        <f>+VLOOKUP($D$3:$D$547,[1]Hoja4!$E$1:$F$588,2,FALSE)</f>
        <v>Col. Nueva Orocuina</v>
      </c>
      <c r="D159" s="11">
        <v>443</v>
      </c>
      <c r="E159" s="12">
        <v>0.93577981651376141</v>
      </c>
      <c r="F159" s="12">
        <v>0.69724770642201805</v>
      </c>
      <c r="G159" s="12">
        <v>0.99541284403669694</v>
      </c>
      <c r="H159" s="12">
        <v>0.87557603686635921</v>
      </c>
      <c r="I159" s="12">
        <v>0.97695852534562211</v>
      </c>
      <c r="J159" s="12">
        <v>0.99078341013824878</v>
      </c>
      <c r="K159" s="12">
        <v>1</v>
      </c>
      <c r="L159" s="12">
        <v>0.98617511520737344</v>
      </c>
      <c r="M159" s="12">
        <v>0.8018433179723502</v>
      </c>
      <c r="N159" s="12">
        <v>2.3041474654377874E-2</v>
      </c>
      <c r="O159" s="12">
        <v>2.7649769585253454E-2</v>
      </c>
      <c r="P159" s="12">
        <v>0.71428571428571419</v>
      </c>
      <c r="Q159" s="12">
        <v>0.27649769585253492</v>
      </c>
      <c r="R159" s="12">
        <v>0.46082949308755711</v>
      </c>
      <c r="S159" s="13">
        <v>1047.0000000000005</v>
      </c>
      <c r="T159" s="12">
        <v>-0.43145</v>
      </c>
      <c r="U159" s="81" t="str">
        <f t="shared" si="28"/>
        <v>Alta</v>
      </c>
      <c r="V159" s="4">
        <f t="shared" si="30"/>
        <v>1041</v>
      </c>
      <c r="W159" s="5">
        <f t="shared" si="31"/>
        <v>1380.6121722239366</v>
      </c>
      <c r="X159" s="4">
        <f t="shared" si="32"/>
        <v>2</v>
      </c>
      <c r="Y159" s="4">
        <f t="shared" si="33"/>
        <v>213</v>
      </c>
      <c r="Z159" s="4">
        <f t="shared" si="34"/>
        <v>0</v>
      </c>
      <c r="AA159" s="4">
        <f t="shared" si="35"/>
        <v>215</v>
      </c>
      <c r="AB159" s="7">
        <f t="shared" si="36"/>
        <v>1837.2269718253874</v>
      </c>
      <c r="AC159" s="14">
        <v>-0.43145</v>
      </c>
      <c r="AD159" s="82" t="s">
        <v>43</v>
      </c>
      <c r="AN159" s="41">
        <v>163</v>
      </c>
      <c r="AO159" s="42" t="s">
        <v>202</v>
      </c>
      <c r="AP159" s="16">
        <v>896</v>
      </c>
      <c r="AQ159" s="16">
        <v>879</v>
      </c>
      <c r="AR159" s="43">
        <v>855</v>
      </c>
      <c r="AS159" s="43">
        <v>24</v>
      </c>
      <c r="AT159" s="44">
        <v>17</v>
      </c>
      <c r="AU159" s="45">
        <v>5025</v>
      </c>
      <c r="AV159" s="43">
        <v>2462</v>
      </c>
      <c r="AW159" s="44">
        <v>2563</v>
      </c>
    </row>
    <row r="160" spans="2:49" ht="17.100000000000001" customHeight="1" x14ac:dyDescent="0.2">
      <c r="B160" s="34">
        <f t="shared" si="29"/>
        <v>158</v>
      </c>
      <c r="C160" s="113" t="str">
        <f>+VLOOKUP($D$3:$D$547,[1]Hoja4!$E$1:$F$588,2,FALSE)</f>
        <v>Bo. Miramesi</v>
      </c>
      <c r="D160" s="11">
        <v>72</v>
      </c>
      <c r="E160" s="12">
        <v>0.6785714285714286</v>
      </c>
      <c r="F160" s="12">
        <v>0.81249999999999978</v>
      </c>
      <c r="G160" s="12">
        <v>0.9910714285714286</v>
      </c>
      <c r="H160" s="12">
        <v>0.96</v>
      </c>
      <c r="I160" s="12">
        <v>0.9099999999999997</v>
      </c>
      <c r="J160" s="12">
        <v>0.91999999999999993</v>
      </c>
      <c r="K160" s="12">
        <v>0.97000000000000008</v>
      </c>
      <c r="L160" s="12">
        <v>0.45999999999999991</v>
      </c>
      <c r="M160" s="12">
        <v>0.77000000000000013</v>
      </c>
      <c r="N160" s="12">
        <v>0.12000000000000001</v>
      </c>
      <c r="O160" s="12">
        <v>0.05</v>
      </c>
      <c r="P160" s="12">
        <v>0.44</v>
      </c>
      <c r="Q160" s="12">
        <v>0.48999999999999994</v>
      </c>
      <c r="R160" s="12">
        <v>0.62000000000000011</v>
      </c>
      <c r="S160" s="13">
        <v>535</v>
      </c>
      <c r="T160" s="12">
        <v>-0.42954999999999999</v>
      </c>
      <c r="U160" s="81" t="str">
        <f t="shared" si="28"/>
        <v>Alta</v>
      </c>
      <c r="V160" s="4">
        <f t="shared" si="30"/>
        <v>541</v>
      </c>
      <c r="W160" s="5">
        <f t="shared" si="31"/>
        <v>717.49393388390934</v>
      </c>
      <c r="X160" s="4">
        <f t="shared" si="32"/>
        <v>9</v>
      </c>
      <c r="Y160" s="4">
        <f t="shared" si="33"/>
        <v>104</v>
      </c>
      <c r="Z160" s="4">
        <f t="shared" si="34"/>
        <v>0</v>
      </c>
      <c r="AA160" s="4">
        <f t="shared" si="35"/>
        <v>113</v>
      </c>
      <c r="AB160" s="7">
        <f t="shared" si="36"/>
        <v>954.79326777861149</v>
      </c>
      <c r="AC160" s="14">
        <v>-0.42954999999999999</v>
      </c>
      <c r="AD160" s="82" t="s">
        <v>43</v>
      </c>
      <c r="AN160" s="41">
        <v>164</v>
      </c>
      <c r="AO160" s="42" t="s">
        <v>203</v>
      </c>
      <c r="AP160" s="16">
        <v>335</v>
      </c>
      <c r="AQ160" s="16">
        <v>334</v>
      </c>
      <c r="AR160" s="43">
        <v>318</v>
      </c>
      <c r="AS160" s="43">
        <v>16</v>
      </c>
      <c r="AT160" s="44">
        <v>1</v>
      </c>
      <c r="AU160" s="45">
        <v>1633</v>
      </c>
      <c r="AV160" s="43">
        <v>806</v>
      </c>
      <c r="AW160" s="44">
        <v>827</v>
      </c>
    </row>
    <row r="161" spans="2:49" ht="17.100000000000001" customHeight="1" x14ac:dyDescent="0.2">
      <c r="B161" s="34">
        <f t="shared" si="29"/>
        <v>159</v>
      </c>
      <c r="C161" s="113" t="str">
        <f>+VLOOKUP($D$3:$D$547,[1]Hoja4!$E$1:$F$588,2,FALSE)</f>
        <v>Col. Iberia</v>
      </c>
      <c r="D161" s="11">
        <v>422</v>
      </c>
      <c r="E161" s="12">
        <v>0.88700564971751461</v>
      </c>
      <c r="F161" s="12">
        <v>0.76470588235294035</v>
      </c>
      <c r="G161" s="12">
        <v>0.9867172675521827</v>
      </c>
      <c r="H161" s="12">
        <v>0.86262626262626318</v>
      </c>
      <c r="I161" s="12">
        <v>0.94545454545454477</v>
      </c>
      <c r="J161" s="12">
        <v>0.99191919191919153</v>
      </c>
      <c r="K161" s="12">
        <v>0.98787878787878802</v>
      </c>
      <c r="L161" s="12">
        <v>0.88282828282828241</v>
      </c>
      <c r="M161" s="12">
        <v>0.6545454545454551</v>
      </c>
      <c r="N161" s="12">
        <v>4.4444444444444425E-2</v>
      </c>
      <c r="O161" s="12">
        <v>2.2222222222222206E-2</v>
      </c>
      <c r="P161" s="12">
        <v>0.73333333333333384</v>
      </c>
      <c r="Q161" s="12">
        <v>0.32121212121212145</v>
      </c>
      <c r="R161" s="12">
        <v>0.60808080808080811</v>
      </c>
      <c r="S161" s="13">
        <v>2469.0000000000009</v>
      </c>
      <c r="T161" s="12">
        <v>-0.42803000000000002</v>
      </c>
      <c r="U161" s="81" t="str">
        <f t="shared" si="28"/>
        <v>Alta</v>
      </c>
      <c r="V161" s="4">
        <f t="shared" si="30"/>
        <v>2479</v>
      </c>
      <c r="W161" s="5">
        <f t="shared" si="31"/>
        <v>3287.7402256898545</v>
      </c>
      <c r="X161" s="4">
        <f t="shared" si="32"/>
        <v>42</v>
      </c>
      <c r="Y161" s="4">
        <f t="shared" si="33"/>
        <v>484</v>
      </c>
      <c r="Z161" s="4">
        <f t="shared" si="34"/>
        <v>1</v>
      </c>
      <c r="AA161" s="4">
        <f t="shared" si="35"/>
        <v>526</v>
      </c>
      <c r="AB161" s="7">
        <f t="shared" si="36"/>
        <v>4375.1063046639147</v>
      </c>
      <c r="AC161" s="14">
        <v>-0.42803000000000002</v>
      </c>
      <c r="AD161" s="82" t="s">
        <v>43</v>
      </c>
      <c r="AN161" s="41">
        <v>165</v>
      </c>
      <c r="AO161" s="42" t="s">
        <v>204</v>
      </c>
      <c r="AP161" s="16">
        <v>2919</v>
      </c>
      <c r="AQ161" s="16">
        <v>2916</v>
      </c>
      <c r="AR161" s="43">
        <v>2658</v>
      </c>
      <c r="AS161" s="43">
        <v>258</v>
      </c>
      <c r="AT161" s="44">
        <v>3</v>
      </c>
      <c r="AU161" s="45">
        <v>13344</v>
      </c>
      <c r="AV161" s="43">
        <v>6405</v>
      </c>
      <c r="AW161" s="44">
        <v>6939</v>
      </c>
    </row>
    <row r="162" spans="2:49" ht="17.100000000000001" customHeight="1" x14ac:dyDescent="0.2">
      <c r="B162" s="34">
        <f t="shared" si="29"/>
        <v>160</v>
      </c>
      <c r="C162" s="113" t="str">
        <f>+VLOOKUP($D$3:$D$547,[1]Hoja4!$E$1:$F$588,2,FALSE)</f>
        <v>Bo. El Pastel</v>
      </c>
      <c r="D162" s="11">
        <v>25</v>
      </c>
      <c r="E162" s="12">
        <v>0.81862745098039191</v>
      </c>
      <c r="F162" s="12">
        <v>0.60294117647058831</v>
      </c>
      <c r="G162" s="12">
        <v>0.98039215686274506</v>
      </c>
      <c r="H162" s="12">
        <v>0.87434554973821987</v>
      </c>
      <c r="I162" s="12">
        <v>0.95811518324607337</v>
      </c>
      <c r="J162" s="12">
        <v>0.97382198952879606</v>
      </c>
      <c r="K162" s="12">
        <v>0.99476439790575855</v>
      </c>
      <c r="L162" s="12">
        <v>0.96858638743455538</v>
      </c>
      <c r="M162" s="12">
        <v>0.91099476439790583</v>
      </c>
      <c r="N162" s="12">
        <v>3.6649214659685868E-2</v>
      </c>
      <c r="O162" s="12">
        <v>3.6649214659685868E-2</v>
      </c>
      <c r="P162" s="12">
        <v>0.62303664921465995</v>
      </c>
      <c r="Q162" s="12">
        <v>0.32460732984293189</v>
      </c>
      <c r="R162" s="12">
        <v>0.43455497382198949</v>
      </c>
      <c r="S162" s="13">
        <v>993.00000000000011</v>
      </c>
      <c r="T162" s="12">
        <v>-0.41256999999999999</v>
      </c>
      <c r="U162" s="81" t="str">
        <f t="shared" si="28"/>
        <v>Alta</v>
      </c>
      <c r="V162" s="4">
        <f t="shared" si="30"/>
        <v>1038</v>
      </c>
      <c r="W162" s="5">
        <f t="shared" si="31"/>
        <v>1376.6334627938963</v>
      </c>
      <c r="X162" s="4">
        <f t="shared" si="32"/>
        <v>8</v>
      </c>
      <c r="Y162" s="4">
        <f t="shared" si="33"/>
        <v>205</v>
      </c>
      <c r="Z162" s="4">
        <f t="shared" si="34"/>
        <v>0</v>
      </c>
      <c r="AA162" s="4">
        <f t="shared" si="35"/>
        <v>213</v>
      </c>
      <c r="AB162" s="7">
        <f t="shared" si="36"/>
        <v>1831.9323696011068</v>
      </c>
      <c r="AC162" s="14">
        <v>-0.41256999999999999</v>
      </c>
      <c r="AD162" s="82" t="s">
        <v>43</v>
      </c>
      <c r="AN162" s="41">
        <v>167</v>
      </c>
      <c r="AO162" s="42" t="s">
        <v>205</v>
      </c>
      <c r="AP162" s="16">
        <v>231</v>
      </c>
      <c r="AQ162" s="16">
        <v>228</v>
      </c>
      <c r="AR162" s="43">
        <v>206</v>
      </c>
      <c r="AS162" s="43">
        <v>22</v>
      </c>
      <c r="AT162" s="44">
        <v>3</v>
      </c>
      <c r="AU162" s="45">
        <v>658</v>
      </c>
      <c r="AV162" s="43">
        <v>339</v>
      </c>
      <c r="AW162" s="44">
        <v>319</v>
      </c>
    </row>
    <row r="163" spans="2:49" ht="17.100000000000001" customHeight="1" x14ac:dyDescent="0.2">
      <c r="B163" s="34">
        <f t="shared" si="29"/>
        <v>161</v>
      </c>
      <c r="C163" s="113" t="str">
        <f>+VLOOKUP($D$3:$D$547,[1]Hoja4!$E$1:$F$588,2,FALSE)</f>
        <v>Col.Nueva Eden</v>
      </c>
      <c r="D163" s="11">
        <v>549</v>
      </c>
      <c r="E163" s="12">
        <v>0.76785714285714279</v>
      </c>
      <c r="F163" s="12">
        <v>0.70535714285714279</v>
      </c>
      <c r="G163" s="12">
        <v>0.98214285714285721</v>
      </c>
      <c r="H163" s="12">
        <v>0.84545454545454546</v>
      </c>
      <c r="I163" s="12">
        <v>0.8727272727272728</v>
      </c>
      <c r="J163" s="12">
        <v>0.95454545454545425</v>
      </c>
      <c r="K163" s="12">
        <v>0.99090909090909085</v>
      </c>
      <c r="L163" s="12">
        <v>0.9181818181818181</v>
      </c>
      <c r="M163" s="12">
        <v>0.4363636363636364</v>
      </c>
      <c r="N163" s="12">
        <v>7.2727272727272738E-2</v>
      </c>
      <c r="O163" s="12">
        <v>2.7272727272727275E-2</v>
      </c>
      <c r="P163" s="12">
        <v>0.68181818181818155</v>
      </c>
      <c r="Q163" s="12">
        <v>0.50909090909090893</v>
      </c>
      <c r="R163" s="12">
        <v>0.69090909090909114</v>
      </c>
      <c r="S163" s="13">
        <v>501.00000000000017</v>
      </c>
      <c r="T163" s="12">
        <v>-0.41193999999999997</v>
      </c>
      <c r="U163" s="81" t="str">
        <f t="shared" si="28"/>
        <v>Alta</v>
      </c>
      <c r="V163" s="4">
        <f t="shared" si="30"/>
        <v>501</v>
      </c>
      <c r="W163" s="5">
        <f t="shared" si="31"/>
        <v>664.44447481670716</v>
      </c>
      <c r="X163" s="4">
        <f t="shared" si="32"/>
        <v>8</v>
      </c>
      <c r="Y163" s="4">
        <f t="shared" si="33"/>
        <v>104</v>
      </c>
      <c r="Z163" s="4">
        <f t="shared" si="34"/>
        <v>0</v>
      </c>
      <c r="AA163" s="4">
        <f t="shared" si="35"/>
        <v>112</v>
      </c>
      <c r="AB163" s="7">
        <f t="shared" si="36"/>
        <v>884.19857145486947</v>
      </c>
      <c r="AC163" s="14">
        <v>-0.41193999999999997</v>
      </c>
      <c r="AD163" s="82" t="s">
        <v>43</v>
      </c>
      <c r="AN163" s="41">
        <v>168</v>
      </c>
      <c r="AO163" s="42" t="s">
        <v>206</v>
      </c>
      <c r="AP163" s="16">
        <v>129</v>
      </c>
      <c r="AQ163" s="16">
        <v>129</v>
      </c>
      <c r="AR163" s="43">
        <v>109</v>
      </c>
      <c r="AS163" s="43">
        <v>20</v>
      </c>
      <c r="AT163" s="44">
        <v>0</v>
      </c>
      <c r="AU163" s="45">
        <v>368</v>
      </c>
      <c r="AV163" s="43">
        <v>163</v>
      </c>
      <c r="AW163" s="44">
        <v>205</v>
      </c>
    </row>
    <row r="164" spans="2:49" ht="17.100000000000001" customHeight="1" x14ac:dyDescent="0.2">
      <c r="B164" s="34">
        <f t="shared" si="29"/>
        <v>162</v>
      </c>
      <c r="C164" s="113" t="str">
        <f>+VLOOKUP($D$3:$D$547,[1]Hoja4!$E$1:$F$588,2,FALSE)</f>
        <v>Col. Flor No.2</v>
      </c>
      <c r="D164" s="11">
        <v>164</v>
      </c>
      <c r="E164" s="12">
        <v>0.79705882352941226</v>
      </c>
      <c r="F164" s="12">
        <v>0.75</v>
      </c>
      <c r="G164" s="12">
        <v>0.99107142857142894</v>
      </c>
      <c r="H164" s="12">
        <v>0.84477611940298547</v>
      </c>
      <c r="I164" s="12">
        <v>0.90447761194029852</v>
      </c>
      <c r="J164" s="12">
        <v>0.97910447761193986</v>
      </c>
      <c r="K164" s="12">
        <v>0.98507462686567215</v>
      </c>
      <c r="L164" s="12">
        <v>0.91641791044776066</v>
      </c>
      <c r="M164" s="12">
        <v>0.94029850746268628</v>
      </c>
      <c r="N164" s="12">
        <v>3.2835820895522422E-2</v>
      </c>
      <c r="O164" s="12">
        <v>1.4925373134328377E-2</v>
      </c>
      <c r="P164" s="12">
        <v>0.65373134328358196</v>
      </c>
      <c r="Q164" s="12">
        <v>0.3641791044776122</v>
      </c>
      <c r="R164" s="12">
        <v>0.45970149253731341</v>
      </c>
      <c r="S164" s="13">
        <v>1630</v>
      </c>
      <c r="T164" s="12">
        <v>-0.40054000000000001</v>
      </c>
      <c r="U164" s="81" t="str">
        <f t="shared" si="28"/>
        <v>Alta</v>
      </c>
      <c r="V164" s="4">
        <f t="shared" si="30"/>
        <v>1633</v>
      </c>
      <c r="W164" s="5">
        <f t="shared" si="31"/>
        <v>2165.7441664185285</v>
      </c>
      <c r="X164" s="4">
        <f t="shared" si="32"/>
        <v>16</v>
      </c>
      <c r="Y164" s="4">
        <f t="shared" si="33"/>
        <v>318</v>
      </c>
      <c r="Z164" s="4">
        <f t="shared" si="34"/>
        <v>1</v>
      </c>
      <c r="AA164" s="4">
        <f t="shared" si="35"/>
        <v>334</v>
      </c>
      <c r="AB164" s="7">
        <f t="shared" si="36"/>
        <v>2882.0284774167699</v>
      </c>
      <c r="AC164" s="14">
        <v>-0.40054000000000001</v>
      </c>
      <c r="AD164" s="82" t="s">
        <v>43</v>
      </c>
      <c r="AN164" s="41">
        <v>169</v>
      </c>
      <c r="AO164" s="42" t="s">
        <v>207</v>
      </c>
      <c r="AP164" s="16">
        <v>479</v>
      </c>
      <c r="AQ164" s="16">
        <v>478</v>
      </c>
      <c r="AR164" s="43">
        <v>460</v>
      </c>
      <c r="AS164" s="43">
        <v>18</v>
      </c>
      <c r="AT164" s="44">
        <v>1</v>
      </c>
      <c r="AU164" s="45">
        <v>2316</v>
      </c>
      <c r="AV164" s="43">
        <v>1122</v>
      </c>
      <c r="AW164" s="44">
        <v>1194</v>
      </c>
    </row>
    <row r="165" spans="2:49" ht="17.100000000000001" customHeight="1" x14ac:dyDescent="0.2">
      <c r="B165" s="34">
        <f t="shared" si="29"/>
        <v>163</v>
      </c>
      <c r="C165" s="113" t="str">
        <f>+VLOOKUP($D$3:$D$547,[1]Hoja4!$E$1:$F$588,2,FALSE)</f>
        <v>Res.Lomas de Nauvoo</v>
      </c>
      <c r="D165" s="11">
        <v>525</v>
      </c>
      <c r="E165" s="12">
        <v>0.94736842105263119</v>
      </c>
      <c r="F165" s="12">
        <v>0.89473684210526294</v>
      </c>
      <c r="G165" s="12">
        <v>0.94736842105263175</v>
      </c>
      <c r="H165" s="12">
        <v>1</v>
      </c>
      <c r="I165" s="12">
        <v>9.5238095238095288E-2</v>
      </c>
      <c r="J165" s="12">
        <v>0.7142857142857143</v>
      </c>
      <c r="K165" s="12">
        <v>1</v>
      </c>
      <c r="L165" s="12">
        <v>1</v>
      </c>
      <c r="M165" s="12">
        <v>0.14285714285714288</v>
      </c>
      <c r="N165" s="12">
        <v>7.1428571428571425E-2</v>
      </c>
      <c r="O165" s="12">
        <v>2.3809523809523808E-2</v>
      </c>
      <c r="P165" s="12">
        <v>0.78571428571428548</v>
      </c>
      <c r="Q165" s="12">
        <v>0.64285714285714279</v>
      </c>
      <c r="R165" s="12">
        <v>0.85714285714285687</v>
      </c>
      <c r="S165" s="13">
        <v>216.99999999999994</v>
      </c>
      <c r="T165" s="12">
        <v>-0.39761000000000002</v>
      </c>
      <c r="U165" s="81" t="str">
        <f t="shared" si="28"/>
        <v>Alta</v>
      </c>
      <c r="V165" s="4">
        <f t="shared" si="30"/>
        <v>201</v>
      </c>
      <c r="W165" s="5">
        <f t="shared" si="31"/>
        <v>266.57353181269093</v>
      </c>
      <c r="X165" s="4">
        <f t="shared" si="32"/>
        <v>14</v>
      </c>
      <c r="Y165" s="4">
        <f t="shared" si="33"/>
        <v>39</v>
      </c>
      <c r="Z165" s="4">
        <f t="shared" si="34"/>
        <v>0</v>
      </c>
      <c r="AA165" s="4">
        <f t="shared" si="35"/>
        <v>53</v>
      </c>
      <c r="AB165" s="7">
        <f t="shared" si="36"/>
        <v>354.73834902680392</v>
      </c>
      <c r="AC165" s="14">
        <v>-0.39761000000000002</v>
      </c>
      <c r="AD165" s="82" t="s">
        <v>43</v>
      </c>
      <c r="AN165" s="41">
        <v>170</v>
      </c>
      <c r="AO165" s="42" t="s">
        <v>208</v>
      </c>
      <c r="AP165" s="16">
        <v>121</v>
      </c>
      <c r="AQ165" s="16">
        <v>120</v>
      </c>
      <c r="AR165" s="43">
        <v>109</v>
      </c>
      <c r="AS165" s="43">
        <v>11</v>
      </c>
      <c r="AT165" s="44">
        <v>1</v>
      </c>
      <c r="AU165" s="45">
        <v>506</v>
      </c>
      <c r="AV165" s="43">
        <v>202</v>
      </c>
      <c r="AW165" s="44">
        <v>304</v>
      </c>
    </row>
    <row r="166" spans="2:49" ht="17.100000000000001" customHeight="1" x14ac:dyDescent="0.2">
      <c r="B166" s="34">
        <f t="shared" si="29"/>
        <v>164</v>
      </c>
      <c r="C166" s="113" t="str">
        <f>+VLOOKUP($D$3:$D$547,[1]Hoja4!$E$1:$F$588,2,FALSE)</f>
        <v>Col. Cooperativa Las Mercedes</v>
      </c>
      <c r="D166" s="11">
        <v>413</v>
      </c>
      <c r="E166" s="12">
        <v>0.91891891891891875</v>
      </c>
      <c r="F166" s="12">
        <v>0.70270270270270263</v>
      </c>
      <c r="G166" s="12">
        <v>1</v>
      </c>
      <c r="H166" s="12">
        <v>0.82926829268292657</v>
      </c>
      <c r="I166" s="12">
        <v>0.87804878048780488</v>
      </c>
      <c r="J166" s="12">
        <v>1</v>
      </c>
      <c r="K166" s="12">
        <v>1</v>
      </c>
      <c r="L166" s="12">
        <v>0.85365853658536561</v>
      </c>
      <c r="M166" s="12">
        <v>1</v>
      </c>
      <c r="N166" s="12">
        <v>4.8780487804878044E-2</v>
      </c>
      <c r="O166" s="12">
        <v>4.8780487804878044E-2</v>
      </c>
      <c r="P166" s="12">
        <v>0.73170731707317083</v>
      </c>
      <c r="Q166" s="12">
        <v>0.2682926829268294</v>
      </c>
      <c r="R166" s="12">
        <v>0.68292682926829251</v>
      </c>
      <c r="S166" s="13">
        <v>204.00000000000006</v>
      </c>
      <c r="T166" s="12">
        <v>-0.39061000000000001</v>
      </c>
      <c r="U166" s="81" t="str">
        <f t="shared" si="28"/>
        <v>Alta</v>
      </c>
      <c r="V166" s="4">
        <f t="shared" si="30"/>
        <v>204</v>
      </c>
      <c r="W166" s="5">
        <f t="shared" si="31"/>
        <v>270.5522412427311</v>
      </c>
      <c r="X166" s="4">
        <f t="shared" si="32"/>
        <v>0</v>
      </c>
      <c r="Y166" s="4">
        <f t="shared" si="33"/>
        <v>37</v>
      </c>
      <c r="Z166" s="4">
        <f t="shared" si="34"/>
        <v>0</v>
      </c>
      <c r="AA166" s="4">
        <f t="shared" si="35"/>
        <v>37</v>
      </c>
      <c r="AB166" s="7">
        <f t="shared" si="36"/>
        <v>360.03295125108457</v>
      </c>
      <c r="AC166" s="14">
        <v>-0.39061000000000001</v>
      </c>
      <c r="AD166" s="82" t="s">
        <v>43</v>
      </c>
      <c r="AN166" s="41">
        <v>171</v>
      </c>
      <c r="AO166" s="42" t="s">
        <v>209</v>
      </c>
      <c r="AP166" s="16">
        <v>82</v>
      </c>
      <c r="AQ166" s="16">
        <v>82</v>
      </c>
      <c r="AR166" s="43">
        <v>77</v>
      </c>
      <c r="AS166" s="43">
        <v>5</v>
      </c>
      <c r="AT166" s="44">
        <v>0</v>
      </c>
      <c r="AU166" s="45">
        <v>362</v>
      </c>
      <c r="AV166" s="43">
        <v>184</v>
      </c>
      <c r="AW166" s="44">
        <v>178</v>
      </c>
    </row>
    <row r="167" spans="2:49" ht="17.100000000000001" customHeight="1" x14ac:dyDescent="0.2">
      <c r="B167" s="34">
        <f t="shared" si="29"/>
        <v>165</v>
      </c>
      <c r="C167" s="113" t="str">
        <f>+VLOOKUP($D$3:$D$547,[1]Hoja4!$E$1:$F$588,2,FALSE)</f>
        <v>Col. Villa Delmy</v>
      </c>
      <c r="D167" s="11">
        <v>359</v>
      </c>
      <c r="E167" s="12">
        <v>0.85714285714285676</v>
      </c>
      <c r="F167" s="12">
        <v>0.64625850340136071</v>
      </c>
      <c r="G167" s="12">
        <v>1</v>
      </c>
      <c r="H167" s="12">
        <v>0.8571428571428571</v>
      </c>
      <c r="I167" s="12">
        <v>0.89795918367346927</v>
      </c>
      <c r="J167" s="12">
        <v>0.97959183673469374</v>
      </c>
      <c r="K167" s="12">
        <v>0.98639455782312901</v>
      </c>
      <c r="L167" s="12">
        <v>0.91836734693877553</v>
      </c>
      <c r="M167" s="12">
        <v>0.89795918367346916</v>
      </c>
      <c r="N167" s="12">
        <v>1.3605442176870755E-2</v>
      </c>
      <c r="O167" s="12">
        <v>1.3605442176870755E-2</v>
      </c>
      <c r="P167" s="12">
        <v>0.76190476190476186</v>
      </c>
      <c r="Q167" s="12">
        <v>0.32653061224489788</v>
      </c>
      <c r="R167" s="12">
        <v>0.687074829931973</v>
      </c>
      <c r="S167" s="13">
        <v>731.99999999999955</v>
      </c>
      <c r="T167" s="12">
        <v>-0.38940999999999998</v>
      </c>
      <c r="U167" s="81" t="str">
        <f t="shared" si="28"/>
        <v>Alta</v>
      </c>
      <c r="V167" s="4">
        <f t="shared" si="30"/>
        <v>740</v>
      </c>
      <c r="W167" s="5">
        <f t="shared" si="31"/>
        <v>981.41499274324019</v>
      </c>
      <c r="X167" s="4">
        <f t="shared" si="32"/>
        <v>7</v>
      </c>
      <c r="Y167" s="4">
        <f t="shared" si="33"/>
        <v>142</v>
      </c>
      <c r="Z167" s="4">
        <f t="shared" si="34"/>
        <v>0</v>
      </c>
      <c r="AA167" s="4">
        <f t="shared" si="35"/>
        <v>149</v>
      </c>
      <c r="AB167" s="7">
        <f t="shared" si="36"/>
        <v>1306.0018819892284</v>
      </c>
      <c r="AC167" s="14">
        <v>-0.38940999999999998</v>
      </c>
      <c r="AD167" s="82" t="s">
        <v>43</v>
      </c>
      <c r="AN167" s="41">
        <v>172</v>
      </c>
      <c r="AO167" s="42" t="s">
        <v>210</v>
      </c>
      <c r="AP167" s="16">
        <v>172</v>
      </c>
      <c r="AQ167" s="16">
        <v>172</v>
      </c>
      <c r="AR167" s="43">
        <v>148</v>
      </c>
      <c r="AS167" s="43">
        <v>24</v>
      </c>
      <c r="AT167" s="44">
        <v>0</v>
      </c>
      <c r="AU167" s="45">
        <v>691</v>
      </c>
      <c r="AV167" s="43">
        <v>333</v>
      </c>
      <c r="AW167" s="44">
        <v>358</v>
      </c>
    </row>
    <row r="168" spans="2:49" ht="17.100000000000001" customHeight="1" x14ac:dyDescent="0.2">
      <c r="B168" s="34">
        <f t="shared" si="29"/>
        <v>166</v>
      </c>
      <c r="C168" s="113" t="str">
        <f>+VLOOKUP($D$3:$D$547,[1]Hoja4!$E$1:$F$588,2,FALSE)</f>
        <v>Col. Smith  No. 1</v>
      </c>
      <c r="D168" s="11">
        <v>340</v>
      </c>
      <c r="E168" s="12">
        <v>0.92946058091286377</v>
      </c>
      <c r="F168" s="12">
        <v>0.75103734439834025</v>
      </c>
      <c r="G168" s="12">
        <v>0.9709543568464728</v>
      </c>
      <c r="H168" s="12">
        <v>0.91845493562231739</v>
      </c>
      <c r="I168" s="12">
        <v>0.29184549356223177</v>
      </c>
      <c r="J168" s="12">
        <v>0.95278969957081538</v>
      </c>
      <c r="K168" s="12">
        <v>0.99141630901287559</v>
      </c>
      <c r="L168" s="12">
        <v>0.93991416309012876</v>
      </c>
      <c r="M168" s="12">
        <v>0.81545064377682419</v>
      </c>
      <c r="N168" s="12">
        <v>5.5793991416309009E-2</v>
      </c>
      <c r="O168" s="12">
        <v>2.5751072961373387E-2</v>
      </c>
      <c r="P168" s="12">
        <v>0.77682403433476366</v>
      </c>
      <c r="Q168" s="12">
        <v>0.47639484978540786</v>
      </c>
      <c r="R168" s="12">
        <v>0.69098712446351929</v>
      </c>
      <c r="S168" s="13">
        <v>1162.0000000000007</v>
      </c>
      <c r="T168" s="12">
        <v>-0.38935999999999998</v>
      </c>
      <c r="U168" s="81" t="str">
        <f t="shared" si="28"/>
        <v>Alta</v>
      </c>
      <c r="V168" s="4">
        <f t="shared" si="30"/>
        <v>1181</v>
      </c>
      <c r="W168" s="5">
        <f t="shared" si="31"/>
        <v>1566.2852789591441</v>
      </c>
      <c r="X168" s="4">
        <f t="shared" si="32"/>
        <v>12</v>
      </c>
      <c r="Y168" s="4">
        <f t="shared" si="33"/>
        <v>233</v>
      </c>
      <c r="Z168" s="4">
        <f t="shared" si="34"/>
        <v>0</v>
      </c>
      <c r="AA168" s="4">
        <f t="shared" si="35"/>
        <v>245</v>
      </c>
      <c r="AB168" s="7">
        <f t="shared" si="36"/>
        <v>2084.3084089584845</v>
      </c>
      <c r="AC168" s="14">
        <v>-0.38935999999999998</v>
      </c>
      <c r="AD168" s="82" t="s">
        <v>43</v>
      </c>
      <c r="AN168" s="41">
        <v>173</v>
      </c>
      <c r="AO168" s="42" t="s">
        <v>211</v>
      </c>
      <c r="AP168" s="16">
        <v>342</v>
      </c>
      <c r="AQ168" s="16">
        <v>341</v>
      </c>
      <c r="AR168" s="43">
        <v>324</v>
      </c>
      <c r="AS168" s="43">
        <v>17</v>
      </c>
      <c r="AT168" s="44">
        <v>1</v>
      </c>
      <c r="AU168" s="45">
        <v>1900</v>
      </c>
      <c r="AV168" s="43">
        <v>921</v>
      </c>
      <c r="AW168" s="44">
        <v>979</v>
      </c>
    </row>
    <row r="169" spans="2:49" ht="17.100000000000001" customHeight="1" x14ac:dyDescent="0.2">
      <c r="B169" s="34">
        <f t="shared" si="29"/>
        <v>167</v>
      </c>
      <c r="C169" s="113" t="str">
        <f>+VLOOKUP($D$3:$D$547,[1]Hoja4!$E$1:$F$588,2,FALSE)</f>
        <v>Bo. Burrera</v>
      </c>
      <c r="D169" s="11">
        <v>38</v>
      </c>
      <c r="E169" s="12">
        <v>0.47350993377483402</v>
      </c>
      <c r="F169" s="12">
        <v>0.76158940397351016</v>
      </c>
      <c r="G169" s="12">
        <v>0.97350993377483486</v>
      </c>
      <c r="H169" s="12">
        <v>0.96218487394958019</v>
      </c>
      <c r="I169" s="12">
        <v>0.96218487394957963</v>
      </c>
      <c r="J169" s="12">
        <v>0.98319327731092465</v>
      </c>
      <c r="K169" s="12">
        <v>0.99159663865546199</v>
      </c>
      <c r="L169" s="12">
        <v>0.73109243697478932</v>
      </c>
      <c r="M169" s="12">
        <v>0.6386554621848739</v>
      </c>
      <c r="N169" s="12">
        <v>7.9831932773109265E-2</v>
      </c>
      <c r="O169" s="12">
        <v>2.5210084033613449E-2</v>
      </c>
      <c r="P169" s="12">
        <v>0.39495798319327735</v>
      </c>
      <c r="Q169" s="12">
        <v>0.4285714285714286</v>
      </c>
      <c r="R169" s="12">
        <v>0.4579831932773108</v>
      </c>
      <c r="S169" s="13">
        <v>946.00000000000102</v>
      </c>
      <c r="T169" s="12">
        <v>-0.38116</v>
      </c>
      <c r="U169" s="81" t="str">
        <f t="shared" si="28"/>
        <v>Alta</v>
      </c>
      <c r="V169" s="4">
        <f t="shared" si="30"/>
        <v>943</v>
      </c>
      <c r="W169" s="5">
        <f t="shared" si="31"/>
        <v>1250.6409975092911</v>
      </c>
      <c r="X169" s="4">
        <f t="shared" si="32"/>
        <v>23</v>
      </c>
      <c r="Y169" s="4">
        <f t="shared" si="33"/>
        <v>277</v>
      </c>
      <c r="Z169" s="4">
        <f t="shared" si="34"/>
        <v>0</v>
      </c>
      <c r="AA169" s="4">
        <f t="shared" si="35"/>
        <v>300</v>
      </c>
      <c r="AB169" s="7">
        <f t="shared" si="36"/>
        <v>1664.2699658322194</v>
      </c>
      <c r="AC169" s="14">
        <v>-0.38116</v>
      </c>
      <c r="AD169" s="82" t="s">
        <v>43</v>
      </c>
      <c r="AN169" s="41">
        <v>175</v>
      </c>
      <c r="AO169" s="42" t="s">
        <v>212</v>
      </c>
      <c r="AP169" s="16">
        <v>114</v>
      </c>
      <c r="AQ169" s="16">
        <v>114</v>
      </c>
      <c r="AR169" s="43">
        <v>111</v>
      </c>
      <c r="AS169" s="43">
        <v>3</v>
      </c>
      <c r="AT169" s="44">
        <v>0</v>
      </c>
      <c r="AU169" s="45">
        <v>558</v>
      </c>
      <c r="AV169" s="43">
        <v>259</v>
      </c>
      <c r="AW169" s="44">
        <v>299</v>
      </c>
    </row>
    <row r="170" spans="2:49" ht="17.100000000000001" customHeight="1" x14ac:dyDescent="0.2">
      <c r="B170" s="34">
        <f t="shared" si="29"/>
        <v>168</v>
      </c>
      <c r="C170" s="113" t="str">
        <f>+VLOOKUP($D$3:$D$547,[1]Hoja4!$E$1:$F$588,2,FALSE)</f>
        <v>Col. El Carrizal No. 2</v>
      </c>
      <c r="D170" s="11">
        <v>135</v>
      </c>
      <c r="E170" s="12">
        <v>0.87057877813504803</v>
      </c>
      <c r="F170" s="12">
        <v>0.78135048231511217</v>
      </c>
      <c r="G170" s="12">
        <v>0.98713826366559532</v>
      </c>
      <c r="H170" s="12">
        <v>0.90946843853820714</v>
      </c>
      <c r="I170" s="12">
        <v>0.71428571428571497</v>
      </c>
      <c r="J170" s="12">
        <v>0.94435215946843798</v>
      </c>
      <c r="K170" s="12">
        <v>0.99501661129568153</v>
      </c>
      <c r="L170" s="12">
        <v>0.95265780730897187</v>
      </c>
      <c r="M170" s="12">
        <v>0.53239202657807272</v>
      </c>
      <c r="N170" s="12">
        <v>2.990033222591364E-2</v>
      </c>
      <c r="O170" s="12">
        <v>3.2392026578073073E-2</v>
      </c>
      <c r="P170" s="12">
        <v>0.65365448504983326</v>
      </c>
      <c r="Q170" s="12">
        <v>0.43189368770764153</v>
      </c>
      <c r="R170" s="12">
        <v>0.59385382059800695</v>
      </c>
      <c r="S170" s="13">
        <v>5539.9999999999927</v>
      </c>
      <c r="T170" s="12">
        <v>-0.37561</v>
      </c>
      <c r="U170" s="81" t="str">
        <f t="shared" si="28"/>
        <v>Alta</v>
      </c>
      <c r="V170" s="4">
        <f t="shared" si="30"/>
        <v>5535</v>
      </c>
      <c r="W170" s="5">
        <f t="shared" si="31"/>
        <v>7340.7188984241002</v>
      </c>
      <c r="X170" s="4">
        <f t="shared" si="32"/>
        <v>61</v>
      </c>
      <c r="Y170" s="4">
        <f t="shared" si="33"/>
        <v>1183</v>
      </c>
      <c r="Z170" s="4">
        <f t="shared" si="34"/>
        <v>0</v>
      </c>
      <c r="AA170" s="4">
        <f t="shared" si="35"/>
        <v>1244</v>
      </c>
      <c r="AB170" s="7">
        <f t="shared" si="36"/>
        <v>9768.5411037978101</v>
      </c>
      <c r="AC170" s="14">
        <v>-0.37561</v>
      </c>
      <c r="AD170" s="82" t="s">
        <v>43</v>
      </c>
      <c r="AN170" s="41">
        <v>176</v>
      </c>
      <c r="AO170" s="42" t="s">
        <v>213</v>
      </c>
      <c r="AP170" s="16">
        <v>712</v>
      </c>
      <c r="AQ170" s="16">
        <v>707</v>
      </c>
      <c r="AR170" s="43">
        <v>688</v>
      </c>
      <c r="AS170" s="43">
        <v>19</v>
      </c>
      <c r="AT170" s="44">
        <v>5</v>
      </c>
      <c r="AU170" s="45">
        <v>3952</v>
      </c>
      <c r="AV170" s="43">
        <v>1953</v>
      </c>
      <c r="AW170" s="44">
        <v>1999</v>
      </c>
    </row>
    <row r="171" spans="2:49" ht="17.100000000000001" customHeight="1" x14ac:dyDescent="0.2">
      <c r="B171" s="34">
        <f t="shared" si="29"/>
        <v>169</v>
      </c>
      <c r="C171" s="113" t="str">
        <f>+VLOOKUP($D$3:$D$547,[1]Hoja4!$E$1:$F$588,2,FALSE)</f>
        <v>Col. Altos De Loarque</v>
      </c>
      <c r="D171" s="11">
        <v>104</v>
      </c>
      <c r="E171" s="12">
        <v>0.79545454545454519</v>
      </c>
      <c r="F171" s="12">
        <v>0.67431192660550499</v>
      </c>
      <c r="G171" s="12">
        <v>0.98853211009174369</v>
      </c>
      <c r="H171" s="12">
        <v>0.86506024096385536</v>
      </c>
      <c r="I171" s="12">
        <v>0.94457831325301289</v>
      </c>
      <c r="J171" s="12">
        <v>0.99036144578313234</v>
      </c>
      <c r="K171" s="12">
        <v>0.97590361445783114</v>
      </c>
      <c r="L171" s="12">
        <v>0.96626506024096437</v>
      </c>
      <c r="M171" s="12">
        <v>0.8289156626506019</v>
      </c>
      <c r="N171" s="12">
        <v>2.4096385542168683E-2</v>
      </c>
      <c r="O171" s="12">
        <v>1.2048192771084324E-2</v>
      </c>
      <c r="P171" s="12">
        <v>0.72771084337349445</v>
      </c>
      <c r="Q171" s="12">
        <v>0.41686746987951795</v>
      </c>
      <c r="R171" s="12">
        <v>0.4867469879518076</v>
      </c>
      <c r="S171" s="13">
        <v>1922.0000000000016</v>
      </c>
      <c r="T171" s="12">
        <v>-0.37085000000000001</v>
      </c>
      <c r="U171" s="81" t="str">
        <f t="shared" si="28"/>
        <v>Alta</v>
      </c>
      <c r="V171" s="4">
        <f t="shared" si="30"/>
        <v>1942</v>
      </c>
      <c r="W171" s="5">
        <f t="shared" si="31"/>
        <v>2575.5512377126656</v>
      </c>
      <c r="X171" s="4">
        <f t="shared" si="32"/>
        <v>25</v>
      </c>
      <c r="Y171" s="4">
        <f t="shared" si="33"/>
        <v>412</v>
      </c>
      <c r="Z171" s="4">
        <f t="shared" si="34"/>
        <v>1</v>
      </c>
      <c r="AA171" s="4">
        <f t="shared" si="35"/>
        <v>437</v>
      </c>
      <c r="AB171" s="7">
        <f t="shared" si="36"/>
        <v>3427.3725065176777</v>
      </c>
      <c r="AC171" s="14">
        <v>-0.37085000000000001</v>
      </c>
      <c r="AD171" s="82" t="s">
        <v>43</v>
      </c>
      <c r="AN171" s="41">
        <v>177</v>
      </c>
      <c r="AO171" s="42" t="s">
        <v>214</v>
      </c>
      <c r="AP171" s="16">
        <v>3714</v>
      </c>
      <c r="AQ171" s="16">
        <v>3708</v>
      </c>
      <c r="AR171" s="43">
        <v>3600</v>
      </c>
      <c r="AS171" s="43">
        <v>108</v>
      </c>
      <c r="AT171" s="44">
        <v>6</v>
      </c>
      <c r="AU171" s="45">
        <v>16678</v>
      </c>
      <c r="AV171" s="43">
        <v>7501</v>
      </c>
      <c r="AW171" s="44">
        <v>9177</v>
      </c>
    </row>
    <row r="172" spans="2:49" ht="17.100000000000001" customHeight="1" x14ac:dyDescent="0.2">
      <c r="B172" s="34">
        <f t="shared" si="29"/>
        <v>170</v>
      </c>
      <c r="C172" s="113" t="str">
        <f>+VLOOKUP($D$3:$D$547,[1]Hoja4!$E$1:$F$588,2,FALSE)</f>
        <v>Col. Izaguirre</v>
      </c>
      <c r="D172" s="11">
        <v>184</v>
      </c>
      <c r="E172" s="12">
        <v>0.84692597239648659</v>
      </c>
      <c r="F172" s="12">
        <v>0.60050568900126466</v>
      </c>
      <c r="G172" s="12">
        <v>0.94437420986093512</v>
      </c>
      <c r="H172" s="12">
        <v>0.88446215139442286</v>
      </c>
      <c r="I172" s="12">
        <v>0.92695883134130141</v>
      </c>
      <c r="J172" s="12">
        <v>0.98671978751660006</v>
      </c>
      <c r="K172" s="12">
        <v>0.9814077025232405</v>
      </c>
      <c r="L172" s="12">
        <v>0.91367861885790158</v>
      </c>
      <c r="M172" s="12">
        <v>0.79282868525896344</v>
      </c>
      <c r="N172" s="12">
        <v>4.1168658698539196E-2</v>
      </c>
      <c r="O172" s="12">
        <v>3.0544488711819417E-2</v>
      </c>
      <c r="P172" s="12">
        <v>0.70916334661354641</v>
      </c>
      <c r="Q172" s="12">
        <v>0.41168658698539162</v>
      </c>
      <c r="R172" s="12">
        <v>0.60292164674634796</v>
      </c>
      <c r="S172" s="13">
        <v>3575.9999999999986</v>
      </c>
      <c r="T172" s="12">
        <v>-0.36214000000000002</v>
      </c>
      <c r="U172" s="81" t="str">
        <f t="shared" si="28"/>
        <v>Alta</v>
      </c>
      <c r="V172" s="4">
        <f t="shared" si="30"/>
        <v>3542</v>
      </c>
      <c r="W172" s="5">
        <f t="shared" si="31"/>
        <v>4697.5296004007523</v>
      </c>
      <c r="X172" s="4">
        <f t="shared" si="32"/>
        <v>20</v>
      </c>
      <c r="Y172" s="4">
        <f t="shared" si="33"/>
        <v>763</v>
      </c>
      <c r="Z172" s="4">
        <f t="shared" si="34"/>
        <v>3</v>
      </c>
      <c r="AA172" s="4">
        <f t="shared" si="35"/>
        <v>783</v>
      </c>
      <c r="AB172" s="7">
        <f t="shared" si="36"/>
        <v>6251.1603594673606</v>
      </c>
      <c r="AC172" s="14">
        <v>-0.36214000000000002</v>
      </c>
      <c r="AD172" s="82" t="s">
        <v>43</v>
      </c>
      <c r="AN172" s="41">
        <v>178</v>
      </c>
      <c r="AO172" s="42" t="s">
        <v>215</v>
      </c>
      <c r="AP172" s="16">
        <v>160</v>
      </c>
      <c r="AQ172" s="16">
        <v>159</v>
      </c>
      <c r="AR172" s="43">
        <v>158</v>
      </c>
      <c r="AS172" s="43">
        <v>1</v>
      </c>
      <c r="AT172" s="44">
        <v>1</v>
      </c>
      <c r="AU172" s="45">
        <v>849</v>
      </c>
      <c r="AV172" s="43">
        <v>413</v>
      </c>
      <c r="AW172" s="44">
        <v>436</v>
      </c>
    </row>
    <row r="173" spans="2:49" ht="17.100000000000001" customHeight="1" x14ac:dyDescent="0.2">
      <c r="B173" s="34">
        <f t="shared" si="29"/>
        <v>171</v>
      </c>
      <c r="C173" s="113" t="str">
        <f>+VLOOKUP($D$3:$D$547,[1]Hoja4!$E$1:$F$588,2,FALSE)</f>
        <v>Col. Luis Cordova O Caprisa</v>
      </c>
      <c r="D173" s="11">
        <v>438</v>
      </c>
      <c r="E173" s="12">
        <v>0.91228070175438591</v>
      </c>
      <c r="F173" s="12">
        <v>0.9649122807017545</v>
      </c>
      <c r="G173" s="12">
        <v>1</v>
      </c>
      <c r="H173" s="12">
        <v>0.93617021276595735</v>
      </c>
      <c r="I173" s="12">
        <v>0.31914893617021278</v>
      </c>
      <c r="J173" s="12">
        <v>0.8723404255319146</v>
      </c>
      <c r="K173" s="12">
        <v>1</v>
      </c>
      <c r="L173" s="12">
        <v>0.97872340425531901</v>
      </c>
      <c r="M173" s="12">
        <v>0.55319148936170226</v>
      </c>
      <c r="N173" s="12">
        <v>6.3829787234042576E-2</v>
      </c>
      <c r="O173" s="12">
        <v>0</v>
      </c>
      <c r="P173" s="12">
        <v>0.65957446808510645</v>
      </c>
      <c r="Q173" s="12">
        <v>0.4468085106382978</v>
      </c>
      <c r="R173" s="12">
        <v>0.68085106382978722</v>
      </c>
      <c r="S173" s="13">
        <v>197</v>
      </c>
      <c r="T173" s="12">
        <v>-0.36024</v>
      </c>
      <c r="U173" s="81" t="str">
        <f t="shared" si="28"/>
        <v>Alta</v>
      </c>
      <c r="V173" s="4">
        <f t="shared" si="30"/>
        <v>206</v>
      </c>
      <c r="W173" s="5">
        <f t="shared" si="31"/>
        <v>273.20471419609117</v>
      </c>
      <c r="X173" s="4">
        <f t="shared" si="32"/>
        <v>10</v>
      </c>
      <c r="Y173" s="4">
        <f t="shared" si="33"/>
        <v>50</v>
      </c>
      <c r="Z173" s="4">
        <f t="shared" si="34"/>
        <v>0</v>
      </c>
      <c r="AA173" s="4">
        <f t="shared" si="35"/>
        <v>60</v>
      </c>
      <c r="AB173" s="7">
        <f t="shared" si="36"/>
        <v>363.56268606727167</v>
      </c>
      <c r="AC173" s="14">
        <v>-0.36024</v>
      </c>
      <c r="AD173" s="82" t="s">
        <v>43</v>
      </c>
      <c r="AN173" s="41">
        <v>179</v>
      </c>
      <c r="AO173" s="42" t="s">
        <v>216</v>
      </c>
      <c r="AP173" s="16">
        <v>13</v>
      </c>
      <c r="AQ173" s="16">
        <v>13</v>
      </c>
      <c r="AR173" s="43">
        <v>13</v>
      </c>
      <c r="AS173" s="43">
        <v>0</v>
      </c>
      <c r="AT173" s="44">
        <v>0</v>
      </c>
      <c r="AU173" s="45">
        <v>59</v>
      </c>
      <c r="AV173" s="43">
        <v>29</v>
      </c>
      <c r="AW173" s="44">
        <v>30</v>
      </c>
    </row>
    <row r="174" spans="2:49" ht="17.100000000000001" customHeight="1" x14ac:dyDescent="0.2">
      <c r="B174" s="34">
        <f t="shared" si="29"/>
        <v>172</v>
      </c>
      <c r="C174" s="113" t="str">
        <f>+VLOOKUP($D$3:$D$547,[1]Hoja4!$E$1:$F$588,2,FALSE)</f>
        <v>Col.Santa Cecilia</v>
      </c>
      <c r="D174" s="11">
        <v>532</v>
      </c>
      <c r="E174" s="12">
        <v>0.7357859531772577</v>
      </c>
      <c r="F174" s="12">
        <v>0.74916387959866271</v>
      </c>
      <c r="G174" s="12">
        <v>0.97826086956521685</v>
      </c>
      <c r="H174" s="12">
        <v>0.91280148423005536</v>
      </c>
      <c r="I174" s="12">
        <v>0.87012987012987064</v>
      </c>
      <c r="J174" s="12">
        <v>0.96846011131725451</v>
      </c>
      <c r="K174" s="12">
        <v>0.97588126159554678</v>
      </c>
      <c r="L174" s="12">
        <v>0.89610389610389596</v>
      </c>
      <c r="M174" s="12">
        <v>0.86085343228200328</v>
      </c>
      <c r="N174" s="12">
        <v>3.8961038961038946E-2</v>
      </c>
      <c r="O174" s="12">
        <v>3.3395176252319102E-2</v>
      </c>
      <c r="P174" s="12">
        <v>0.63636363636363635</v>
      </c>
      <c r="Q174" s="12">
        <v>0.38033395176252316</v>
      </c>
      <c r="R174" s="12">
        <v>0.53432282003710552</v>
      </c>
      <c r="S174" s="13">
        <v>2657.9999999999959</v>
      </c>
      <c r="T174" s="12">
        <v>-0.35779</v>
      </c>
      <c r="U174" s="81" t="str">
        <f t="shared" si="28"/>
        <v>Alta</v>
      </c>
      <c r="V174" s="4">
        <f t="shared" si="30"/>
        <v>2641</v>
      </c>
      <c r="W174" s="5">
        <f t="shared" si="31"/>
        <v>3502.5905349120235</v>
      </c>
      <c r="X174" s="4">
        <f t="shared" si="32"/>
        <v>59</v>
      </c>
      <c r="Y174" s="4">
        <f t="shared" si="33"/>
        <v>536</v>
      </c>
      <c r="Z174" s="4">
        <f t="shared" si="34"/>
        <v>0</v>
      </c>
      <c r="AA174" s="4">
        <f t="shared" si="35"/>
        <v>595</v>
      </c>
      <c r="AB174" s="7">
        <f t="shared" si="36"/>
        <v>4661.0148247750703</v>
      </c>
      <c r="AC174" s="14">
        <v>-0.35779</v>
      </c>
      <c r="AD174" s="82" t="s">
        <v>43</v>
      </c>
      <c r="AN174" s="41">
        <v>180</v>
      </c>
      <c r="AO174" s="42" t="s">
        <v>217</v>
      </c>
      <c r="AP174" s="16">
        <v>225</v>
      </c>
      <c r="AQ174" s="16">
        <v>223</v>
      </c>
      <c r="AR174" s="43">
        <v>206</v>
      </c>
      <c r="AS174" s="43">
        <v>17</v>
      </c>
      <c r="AT174" s="44">
        <v>2</v>
      </c>
      <c r="AU174" s="45">
        <v>825</v>
      </c>
      <c r="AV174" s="43">
        <v>357</v>
      </c>
      <c r="AW174" s="44">
        <v>468</v>
      </c>
    </row>
    <row r="175" spans="2:49" ht="17.100000000000001" customHeight="1" x14ac:dyDescent="0.2">
      <c r="B175" s="34">
        <f t="shared" si="29"/>
        <v>173</v>
      </c>
      <c r="C175" s="113" t="str">
        <f>+VLOOKUP($D$3:$D$547,[1]Hoja4!$E$1:$F$588,2,FALSE)</f>
        <v>Col. Santa Anita o El Quebrachal</v>
      </c>
      <c r="D175" s="11">
        <v>330</v>
      </c>
      <c r="E175" s="12">
        <v>0.82191780821917804</v>
      </c>
      <c r="F175" s="12">
        <v>0.68493150684931525</v>
      </c>
      <c r="G175" s="12">
        <v>1</v>
      </c>
      <c r="H175" s="12">
        <v>0.85526315789473639</v>
      </c>
      <c r="I175" s="12">
        <v>0.90789473684210498</v>
      </c>
      <c r="J175" s="12">
        <v>0.96052631578947389</v>
      </c>
      <c r="K175" s="12">
        <v>0.97368421052631582</v>
      </c>
      <c r="L175" s="12">
        <v>0.93421052631578971</v>
      </c>
      <c r="M175" s="12">
        <v>0.53947368421052655</v>
      </c>
      <c r="N175" s="12">
        <v>9.2105263157894732E-2</v>
      </c>
      <c r="O175" s="12">
        <v>1.3157894736842106E-2</v>
      </c>
      <c r="P175" s="12">
        <v>0.76315789473684215</v>
      </c>
      <c r="Q175" s="12">
        <v>0.44736842105263153</v>
      </c>
      <c r="R175" s="12">
        <v>0.73684210526315785</v>
      </c>
      <c r="S175" s="13">
        <v>315.00000000000011</v>
      </c>
      <c r="T175" s="12">
        <v>-0.35721000000000003</v>
      </c>
      <c r="U175" s="81" t="str">
        <f t="shared" si="28"/>
        <v>Alta</v>
      </c>
      <c r="V175" s="4">
        <f t="shared" si="30"/>
        <v>307</v>
      </c>
      <c r="W175" s="5">
        <f t="shared" si="31"/>
        <v>407.15459834077666</v>
      </c>
      <c r="X175" s="4">
        <f t="shared" si="32"/>
        <v>1</v>
      </c>
      <c r="Y175" s="4">
        <f t="shared" si="33"/>
        <v>70</v>
      </c>
      <c r="Z175" s="4">
        <f t="shared" si="34"/>
        <v>0</v>
      </c>
      <c r="AA175" s="4">
        <f t="shared" si="35"/>
        <v>71</v>
      </c>
      <c r="AB175" s="7">
        <f t="shared" si="36"/>
        <v>541.8142942847204</v>
      </c>
      <c r="AC175" s="14">
        <v>-0.35721000000000003</v>
      </c>
      <c r="AD175" s="82" t="s">
        <v>43</v>
      </c>
      <c r="AN175" s="41">
        <v>181</v>
      </c>
      <c r="AO175" s="42" t="s">
        <v>218</v>
      </c>
      <c r="AP175" s="16">
        <v>35</v>
      </c>
      <c r="AQ175" s="16">
        <v>35</v>
      </c>
      <c r="AR175" s="43">
        <v>30</v>
      </c>
      <c r="AS175" s="43">
        <v>5</v>
      </c>
      <c r="AT175" s="44">
        <v>0</v>
      </c>
      <c r="AU175" s="45">
        <v>158</v>
      </c>
      <c r="AV175" s="43">
        <v>79</v>
      </c>
      <c r="AW175" s="44">
        <v>79</v>
      </c>
    </row>
    <row r="176" spans="2:49" ht="17.100000000000001" customHeight="1" x14ac:dyDescent="0.2">
      <c r="B176" s="34">
        <f t="shared" si="29"/>
        <v>174</v>
      </c>
      <c r="C176" s="113" t="str">
        <f>+VLOOKUP($D$3:$D$547,[1]Hoja4!$E$1:$F$588,2,FALSE)</f>
        <v>Col. Tres de Mayo</v>
      </c>
      <c r="D176" s="11">
        <v>349</v>
      </c>
      <c r="E176" s="12">
        <v>0.74975320829220149</v>
      </c>
      <c r="F176" s="12">
        <v>0.70438683948155567</v>
      </c>
      <c r="G176" s="12">
        <v>0.97756729810568199</v>
      </c>
      <c r="H176" s="12">
        <v>0.87923946557040067</v>
      </c>
      <c r="I176" s="12">
        <v>0.92651593011305422</v>
      </c>
      <c r="J176" s="12">
        <v>0.99023638232271438</v>
      </c>
      <c r="K176" s="12">
        <v>0.98663926002055435</v>
      </c>
      <c r="L176" s="12">
        <v>0.92908530318602334</v>
      </c>
      <c r="M176" s="12">
        <v>0.95375128468653636</v>
      </c>
      <c r="N176" s="12">
        <v>3.2374100719424488E-2</v>
      </c>
      <c r="O176" s="12">
        <v>2.1068859198355622E-2</v>
      </c>
      <c r="P176" s="12">
        <v>0.66803699897225155</v>
      </c>
      <c r="Q176" s="12">
        <v>0.34686536485097652</v>
      </c>
      <c r="R176" s="12">
        <v>0.50565262076053485</v>
      </c>
      <c r="S176" s="13">
        <v>9775.0000000000273</v>
      </c>
      <c r="T176" s="12">
        <v>-0.35574</v>
      </c>
      <c r="U176" s="81" t="str">
        <f t="shared" si="28"/>
        <v>Alta</v>
      </c>
      <c r="V176" s="4">
        <f t="shared" si="30"/>
        <v>9801</v>
      </c>
      <c r="W176" s="5">
        <f t="shared" si="31"/>
        <v>12998.443707941213</v>
      </c>
      <c r="X176" s="4">
        <f t="shared" si="32"/>
        <v>83</v>
      </c>
      <c r="Y176" s="4">
        <f t="shared" si="33"/>
        <v>1910</v>
      </c>
      <c r="Z176" s="4">
        <f t="shared" si="34"/>
        <v>5</v>
      </c>
      <c r="AA176" s="4">
        <f t="shared" si="35"/>
        <v>1993</v>
      </c>
      <c r="AB176" s="7">
        <f t="shared" si="36"/>
        <v>17297.465466724901</v>
      </c>
      <c r="AC176" s="14">
        <v>-0.35574</v>
      </c>
      <c r="AD176" s="82" t="s">
        <v>43</v>
      </c>
      <c r="AN176" s="41">
        <v>182</v>
      </c>
      <c r="AO176" s="42" t="s">
        <v>219</v>
      </c>
      <c r="AP176" s="16">
        <v>882</v>
      </c>
      <c r="AQ176" s="16">
        <v>878</v>
      </c>
      <c r="AR176" s="43">
        <v>857</v>
      </c>
      <c r="AS176" s="43">
        <v>21</v>
      </c>
      <c r="AT176" s="44">
        <v>4</v>
      </c>
      <c r="AU176" s="45">
        <v>4855</v>
      </c>
      <c r="AV176" s="43">
        <v>2332</v>
      </c>
      <c r="AW176" s="44">
        <v>2523</v>
      </c>
    </row>
    <row r="177" spans="2:49" ht="17.100000000000001" customHeight="1" x14ac:dyDescent="0.2">
      <c r="B177" s="34">
        <f t="shared" si="29"/>
        <v>175</v>
      </c>
      <c r="C177" s="113" t="str">
        <f>+VLOOKUP($D$3:$D$547,[1]Hoja4!$E$1:$F$588,2,FALSE)</f>
        <v>Col. Cerrito</v>
      </c>
      <c r="D177" s="11">
        <v>138</v>
      </c>
      <c r="E177" s="12">
        <v>0.95049504950495034</v>
      </c>
      <c r="F177" s="12">
        <v>0.51485148514851475</v>
      </c>
      <c r="G177" s="12">
        <v>0.9801980198019804</v>
      </c>
      <c r="H177" s="12">
        <v>0.9285714285714286</v>
      </c>
      <c r="I177" s="12">
        <v>0.9285714285714286</v>
      </c>
      <c r="J177" s="12">
        <v>1</v>
      </c>
      <c r="K177" s="12">
        <v>0.98979591836734682</v>
      </c>
      <c r="L177" s="12">
        <v>0.91836734693877542</v>
      </c>
      <c r="M177" s="12">
        <v>0.97959183673469408</v>
      </c>
      <c r="N177" s="12">
        <v>4.0816326530612256E-2</v>
      </c>
      <c r="O177" s="12">
        <v>1.0204081632653064E-2</v>
      </c>
      <c r="P177" s="12">
        <v>0.89795918367346905</v>
      </c>
      <c r="Q177" s="12">
        <v>0.37755102040816324</v>
      </c>
      <c r="R177" s="12">
        <v>0.58163265306122447</v>
      </c>
      <c r="S177" s="13">
        <v>473.00000000000011</v>
      </c>
      <c r="T177" s="12">
        <v>-0.35204999999999997</v>
      </c>
      <c r="U177" s="81" t="str">
        <f t="shared" si="28"/>
        <v>Alta</v>
      </c>
      <c r="V177" s="4">
        <f t="shared" si="30"/>
        <v>489</v>
      </c>
      <c r="W177" s="5">
        <f t="shared" si="31"/>
        <v>648.52963709654659</v>
      </c>
      <c r="X177" s="4">
        <f t="shared" si="32"/>
        <v>7</v>
      </c>
      <c r="Y177" s="4">
        <f t="shared" si="33"/>
        <v>96</v>
      </c>
      <c r="Z177" s="4">
        <f t="shared" si="34"/>
        <v>0</v>
      </c>
      <c r="AA177" s="4">
        <f t="shared" si="35"/>
        <v>103</v>
      </c>
      <c r="AB177" s="7">
        <f t="shared" si="36"/>
        <v>863.02016255774686</v>
      </c>
      <c r="AC177" s="14">
        <v>-0.35204999999999997</v>
      </c>
      <c r="AD177" s="82" t="s">
        <v>43</v>
      </c>
      <c r="AN177" s="41">
        <v>183</v>
      </c>
      <c r="AO177" s="42" t="s">
        <v>220</v>
      </c>
      <c r="AP177" s="16">
        <v>101</v>
      </c>
      <c r="AQ177" s="16">
        <v>101</v>
      </c>
      <c r="AR177" s="43">
        <v>98</v>
      </c>
      <c r="AS177" s="43">
        <v>3</v>
      </c>
      <c r="AT177" s="44">
        <v>0</v>
      </c>
      <c r="AU177" s="45">
        <v>443</v>
      </c>
      <c r="AV177" s="43">
        <v>196</v>
      </c>
      <c r="AW177" s="44">
        <v>247</v>
      </c>
    </row>
    <row r="178" spans="2:49" ht="17.100000000000001" customHeight="1" x14ac:dyDescent="0.2">
      <c r="B178" s="34">
        <f t="shared" si="29"/>
        <v>176</v>
      </c>
      <c r="C178" s="113" t="str">
        <f>+VLOOKUP($D$3:$D$547,[1]Hoja4!$E$1:$F$588,2,FALSE)</f>
        <v>Col. Las Brisas</v>
      </c>
      <c r="D178" s="11">
        <v>217</v>
      </c>
      <c r="E178" s="12">
        <v>0.94022988505747074</v>
      </c>
      <c r="F178" s="12">
        <v>0.71662763466042145</v>
      </c>
      <c r="G178" s="12">
        <v>0.99063231850117106</v>
      </c>
      <c r="H178" s="12">
        <v>0.79504504504504492</v>
      </c>
      <c r="I178" s="12">
        <v>0.87162162162162193</v>
      </c>
      <c r="J178" s="12">
        <v>0.97747747747747693</v>
      </c>
      <c r="K178" s="12">
        <v>0.98423423423423451</v>
      </c>
      <c r="L178" s="12">
        <v>0.8490990990990992</v>
      </c>
      <c r="M178" s="12">
        <v>0.95270270270270252</v>
      </c>
      <c r="N178" s="12">
        <v>5.4054054054054092E-2</v>
      </c>
      <c r="O178" s="12">
        <v>3.1531531531531536E-2</v>
      </c>
      <c r="P178" s="12">
        <v>0.8130630630630632</v>
      </c>
      <c r="Q178" s="12">
        <v>0.52702702702702753</v>
      </c>
      <c r="R178" s="12">
        <v>0.61711711711711681</v>
      </c>
      <c r="S178" s="13">
        <v>2358.9999999999995</v>
      </c>
      <c r="T178" s="12">
        <v>-0.35050999999999999</v>
      </c>
      <c r="U178" s="81" t="str">
        <f t="shared" si="28"/>
        <v>Alta</v>
      </c>
      <c r="V178" s="4">
        <f t="shared" si="30"/>
        <v>2364</v>
      </c>
      <c r="W178" s="5">
        <f t="shared" si="31"/>
        <v>3135.2230308716485</v>
      </c>
      <c r="X178" s="4">
        <f t="shared" si="32"/>
        <v>8</v>
      </c>
      <c r="Y178" s="4">
        <f t="shared" si="33"/>
        <v>416</v>
      </c>
      <c r="Z178" s="4">
        <f t="shared" si="34"/>
        <v>2</v>
      </c>
      <c r="AA178" s="4">
        <f t="shared" si="35"/>
        <v>424</v>
      </c>
      <c r="AB178" s="7">
        <f t="shared" si="36"/>
        <v>4172.1465527331566</v>
      </c>
      <c r="AC178" s="14">
        <v>-0.35050999999999999</v>
      </c>
      <c r="AD178" s="82" t="s">
        <v>43</v>
      </c>
      <c r="AN178" s="41">
        <v>184</v>
      </c>
      <c r="AO178" s="42" t="s">
        <v>221</v>
      </c>
      <c r="AP178" s="16">
        <v>786</v>
      </c>
      <c r="AQ178" s="16">
        <v>783</v>
      </c>
      <c r="AR178" s="43">
        <v>763</v>
      </c>
      <c r="AS178" s="43">
        <v>20</v>
      </c>
      <c r="AT178" s="44">
        <v>3</v>
      </c>
      <c r="AU178" s="45">
        <v>3542</v>
      </c>
      <c r="AV178" s="43">
        <v>1666</v>
      </c>
      <c r="AW178" s="44">
        <v>1876</v>
      </c>
    </row>
    <row r="179" spans="2:49" ht="17.100000000000001" customHeight="1" x14ac:dyDescent="0.2">
      <c r="B179" s="34">
        <f t="shared" si="29"/>
        <v>177</v>
      </c>
      <c r="C179" s="113" t="str">
        <f>+VLOOKUP($D$3:$D$547,[1]Hoja4!$E$1:$F$588,2,FALSE)</f>
        <v>Col. La Providencia</v>
      </c>
      <c r="D179" s="11">
        <v>209</v>
      </c>
      <c r="E179" s="12">
        <v>0.79354838709677444</v>
      </c>
      <c r="F179" s="12">
        <v>0.78666666666666663</v>
      </c>
      <c r="G179" s="12">
        <v>0.99333333333333329</v>
      </c>
      <c r="H179" s="12">
        <v>0.83098591549295775</v>
      </c>
      <c r="I179" s="12">
        <v>0.91549295774647854</v>
      </c>
      <c r="J179" s="12">
        <v>0.9788732394366193</v>
      </c>
      <c r="K179" s="12">
        <v>0.96478873239436613</v>
      </c>
      <c r="L179" s="12">
        <v>0.86619718309859151</v>
      </c>
      <c r="M179" s="12">
        <v>0.89436619718309829</v>
      </c>
      <c r="N179" s="12">
        <v>4.9295774647887321E-2</v>
      </c>
      <c r="O179" s="12">
        <v>4.2253521126760563E-2</v>
      </c>
      <c r="P179" s="12">
        <v>0.73239436619718312</v>
      </c>
      <c r="Q179" s="12">
        <v>0.38028169014084506</v>
      </c>
      <c r="R179" s="12">
        <v>0.60563380281690105</v>
      </c>
      <c r="S179" s="13">
        <v>764</v>
      </c>
      <c r="T179" s="12">
        <v>-0.34854000000000002</v>
      </c>
      <c r="U179" s="81" t="str">
        <f t="shared" si="28"/>
        <v>Alta</v>
      </c>
      <c r="V179" s="4">
        <f t="shared" si="30"/>
        <v>787</v>
      </c>
      <c r="W179" s="5">
        <f t="shared" si="31"/>
        <v>1043.7481071472027</v>
      </c>
      <c r="X179" s="4">
        <f t="shared" si="32"/>
        <v>9</v>
      </c>
      <c r="Y179" s="4">
        <f t="shared" si="33"/>
        <v>142</v>
      </c>
      <c r="Z179" s="4">
        <f t="shared" si="34"/>
        <v>1</v>
      </c>
      <c r="AA179" s="4">
        <f t="shared" si="35"/>
        <v>151</v>
      </c>
      <c r="AB179" s="7">
        <f t="shared" si="36"/>
        <v>1388.9506501696253</v>
      </c>
      <c r="AC179" s="14">
        <v>-0.34854000000000002</v>
      </c>
      <c r="AD179" s="82" t="s">
        <v>43</v>
      </c>
      <c r="AN179" s="41">
        <v>185</v>
      </c>
      <c r="AO179" s="42" t="s">
        <v>222</v>
      </c>
      <c r="AP179" s="16">
        <v>426</v>
      </c>
      <c r="AQ179" s="16">
        <v>425</v>
      </c>
      <c r="AR179" s="43">
        <v>361</v>
      </c>
      <c r="AS179" s="43">
        <v>64</v>
      </c>
      <c r="AT179" s="44">
        <v>1</v>
      </c>
      <c r="AU179" s="45">
        <v>1737</v>
      </c>
      <c r="AV179" s="43">
        <v>863</v>
      </c>
      <c r="AW179" s="44">
        <v>874</v>
      </c>
    </row>
    <row r="180" spans="2:49" ht="17.100000000000001" customHeight="1" x14ac:dyDescent="0.2">
      <c r="B180" s="34">
        <f t="shared" si="29"/>
        <v>178</v>
      </c>
      <c r="C180" s="113" t="str">
        <f>+VLOOKUP($D$3:$D$547,[1]Hoja4!$E$1:$F$588,2,FALSE)</f>
        <v>Col. Ayestas</v>
      </c>
      <c r="D180" s="11">
        <v>113</v>
      </c>
      <c r="E180" s="12">
        <v>0.58128469468675648</v>
      </c>
      <c r="F180" s="12">
        <v>0.70373376623376671</v>
      </c>
      <c r="G180" s="12">
        <v>0.96753246753246835</v>
      </c>
      <c r="H180" s="12">
        <v>0.88940955951265166</v>
      </c>
      <c r="I180" s="12">
        <v>0.93626991565135831</v>
      </c>
      <c r="J180" s="12">
        <v>0.99062792877225836</v>
      </c>
      <c r="K180" s="12">
        <v>0.99625117150890319</v>
      </c>
      <c r="L180" s="12">
        <v>0.92783505154639279</v>
      </c>
      <c r="M180" s="12">
        <v>0.97094657919400107</v>
      </c>
      <c r="N180" s="12">
        <v>1.968134957825679E-2</v>
      </c>
      <c r="O180" s="12">
        <v>1.780693533270852E-2</v>
      </c>
      <c r="P180" s="12">
        <v>0.5351452671040301</v>
      </c>
      <c r="Q180" s="12">
        <v>0.37019681349578232</v>
      </c>
      <c r="R180" s="12">
        <v>0.41705716963448936</v>
      </c>
      <c r="S180" s="13">
        <v>4780.9999999999973</v>
      </c>
      <c r="T180" s="12">
        <v>-0.34022999999999998</v>
      </c>
      <c r="U180" s="81" t="str">
        <f t="shared" si="28"/>
        <v>Alta</v>
      </c>
      <c r="V180" s="4">
        <f t="shared" si="30"/>
        <v>4859</v>
      </c>
      <c r="W180" s="5">
        <f t="shared" si="31"/>
        <v>6444.1830401883835</v>
      </c>
      <c r="X180" s="4">
        <f t="shared" si="32"/>
        <v>150</v>
      </c>
      <c r="Y180" s="4">
        <f t="shared" si="33"/>
        <v>1075</v>
      </c>
      <c r="Z180" s="4">
        <f t="shared" si="34"/>
        <v>10</v>
      </c>
      <c r="AA180" s="4">
        <f t="shared" si="35"/>
        <v>1225</v>
      </c>
      <c r="AB180" s="7">
        <f t="shared" si="36"/>
        <v>8575.490735926569</v>
      </c>
      <c r="AC180" s="14">
        <v>-0.34022999999999998</v>
      </c>
      <c r="AD180" s="82" t="s">
        <v>43</v>
      </c>
      <c r="AN180" s="41">
        <v>186</v>
      </c>
      <c r="AO180" s="42" t="s">
        <v>223</v>
      </c>
      <c r="AP180" s="16">
        <v>133</v>
      </c>
      <c r="AQ180" s="16">
        <v>133</v>
      </c>
      <c r="AR180" s="43">
        <v>124</v>
      </c>
      <c r="AS180" s="43">
        <v>9</v>
      </c>
      <c r="AT180" s="44">
        <v>0</v>
      </c>
      <c r="AU180" s="45">
        <v>593</v>
      </c>
      <c r="AV180" s="43">
        <v>279</v>
      </c>
      <c r="AW180" s="44">
        <v>314</v>
      </c>
    </row>
    <row r="181" spans="2:49" ht="17.100000000000001" customHeight="1" x14ac:dyDescent="0.2">
      <c r="B181" s="34">
        <f t="shared" si="29"/>
        <v>179</v>
      </c>
      <c r="C181" s="113" t="str">
        <f>+VLOOKUP($D$3:$D$547,[1]Hoja4!$E$1:$F$588,2,FALSE)</f>
        <v>Col. 21 de Febrero</v>
      </c>
      <c r="D181" s="11">
        <v>353</v>
      </c>
      <c r="E181" s="12">
        <v>0.8793352601156067</v>
      </c>
      <c r="F181" s="12">
        <v>0.67175018155410304</v>
      </c>
      <c r="G181" s="12">
        <v>0.98402323892520005</v>
      </c>
      <c r="H181" s="12">
        <v>0.86374133949191612</v>
      </c>
      <c r="I181" s="12">
        <v>0.84372594303310189</v>
      </c>
      <c r="J181" s="12">
        <v>0.98845265588914333</v>
      </c>
      <c r="K181" s="12">
        <v>0.98768283294842218</v>
      </c>
      <c r="L181" s="12">
        <v>0.9476520400307924</v>
      </c>
      <c r="M181" s="12">
        <v>0.87220939183987689</v>
      </c>
      <c r="N181" s="12">
        <v>4.3110084680523506E-2</v>
      </c>
      <c r="O181" s="12">
        <v>3.3102386451116253E-2</v>
      </c>
      <c r="P181" s="12">
        <v>0.71593533487297867</v>
      </c>
      <c r="Q181" s="12">
        <v>0.42879137798306327</v>
      </c>
      <c r="R181" s="12">
        <v>0.59199384141647537</v>
      </c>
      <c r="S181" s="13">
        <v>6427.0000000000009</v>
      </c>
      <c r="T181" s="12">
        <v>-0.33590999999999999</v>
      </c>
      <c r="U181" s="81" t="str">
        <f t="shared" si="28"/>
        <v>Alta</v>
      </c>
      <c r="V181" s="4">
        <f t="shared" si="30"/>
        <v>6439</v>
      </c>
      <c r="W181" s="5">
        <f t="shared" si="31"/>
        <v>8539.6366733428695</v>
      </c>
      <c r="X181" s="4">
        <f t="shared" si="32"/>
        <v>95</v>
      </c>
      <c r="Y181" s="4">
        <f t="shared" si="33"/>
        <v>1281</v>
      </c>
      <c r="Z181" s="4">
        <f t="shared" si="34"/>
        <v>4</v>
      </c>
      <c r="AA181" s="4">
        <f t="shared" si="35"/>
        <v>1376</v>
      </c>
      <c r="AB181" s="7">
        <f t="shared" si="36"/>
        <v>11363.98124071438</v>
      </c>
      <c r="AC181" s="14">
        <v>-0.33590999999999999</v>
      </c>
      <c r="AD181" s="82" t="s">
        <v>43</v>
      </c>
      <c r="AN181" s="41">
        <v>187</v>
      </c>
      <c r="AO181" s="42" t="s">
        <v>224</v>
      </c>
      <c r="AP181" s="16">
        <v>23</v>
      </c>
      <c r="AQ181" s="16">
        <v>23</v>
      </c>
      <c r="AR181" s="43">
        <v>23</v>
      </c>
      <c r="AS181" s="43">
        <v>0</v>
      </c>
      <c r="AT181" s="44">
        <v>0</v>
      </c>
      <c r="AU181" s="45">
        <v>113</v>
      </c>
      <c r="AV181" s="43">
        <v>43</v>
      </c>
      <c r="AW181" s="44">
        <v>70</v>
      </c>
    </row>
    <row r="182" spans="2:49" ht="17.100000000000001" customHeight="1" x14ac:dyDescent="0.2">
      <c r="B182" s="34">
        <f t="shared" si="29"/>
        <v>180</v>
      </c>
      <c r="C182" s="113" t="str">
        <f>+VLOOKUP($D$3:$D$547,[1]Hoja4!$E$1:$F$588,2,FALSE)</f>
        <v>Col. Villa los Laureles ( Flor del</v>
      </c>
      <c r="D182" s="11">
        <v>361</v>
      </c>
      <c r="E182" s="12">
        <v>0.87396351575455966</v>
      </c>
      <c r="F182" s="12">
        <v>0.66169154228855731</v>
      </c>
      <c r="G182" s="12">
        <v>0.98839137645107789</v>
      </c>
      <c r="H182" s="12">
        <v>0.90459363957597128</v>
      </c>
      <c r="I182" s="12">
        <v>0.97173144876325157</v>
      </c>
      <c r="J182" s="12">
        <v>0.99823321554770339</v>
      </c>
      <c r="K182" s="12">
        <v>0.9982332155477035</v>
      </c>
      <c r="L182" s="12">
        <v>0.96996466431095407</v>
      </c>
      <c r="M182" s="12">
        <v>0.92402826855123699</v>
      </c>
      <c r="N182" s="12">
        <v>2.2968197879858633E-2</v>
      </c>
      <c r="O182" s="12">
        <v>2.473498233215549E-2</v>
      </c>
      <c r="P182" s="12">
        <v>0.71554770318021144</v>
      </c>
      <c r="Q182" s="12">
        <v>0.35335689045936375</v>
      </c>
      <c r="R182" s="12">
        <v>0.48233215547703107</v>
      </c>
      <c r="S182" s="13">
        <v>2801.0000000000023</v>
      </c>
      <c r="T182" s="12">
        <v>-0.32634000000000002</v>
      </c>
      <c r="U182" s="81" t="str">
        <f t="shared" si="28"/>
        <v>Alta</v>
      </c>
      <c r="V182" s="4">
        <f t="shared" si="30"/>
        <v>2807</v>
      </c>
      <c r="W182" s="5">
        <f t="shared" si="31"/>
        <v>3722.7457900409122</v>
      </c>
      <c r="X182" s="4">
        <f t="shared" si="32"/>
        <v>33</v>
      </c>
      <c r="Y182" s="4">
        <f t="shared" si="33"/>
        <v>571</v>
      </c>
      <c r="Z182" s="4">
        <f t="shared" si="34"/>
        <v>0</v>
      </c>
      <c r="AA182" s="4">
        <f t="shared" si="35"/>
        <v>604</v>
      </c>
      <c r="AB182" s="7">
        <f t="shared" si="36"/>
        <v>4953.9828145186002</v>
      </c>
      <c r="AC182" s="14">
        <v>-0.32634000000000002</v>
      </c>
      <c r="AD182" s="82" t="s">
        <v>43</v>
      </c>
      <c r="AN182" s="41">
        <v>188</v>
      </c>
      <c r="AO182" s="42" t="s">
        <v>225</v>
      </c>
      <c r="AP182" s="16">
        <v>493</v>
      </c>
      <c r="AQ182" s="16">
        <v>493</v>
      </c>
      <c r="AR182" s="43">
        <v>453</v>
      </c>
      <c r="AS182" s="43">
        <v>40</v>
      </c>
      <c r="AT182" s="44">
        <v>0</v>
      </c>
      <c r="AU182" s="45">
        <v>1981</v>
      </c>
      <c r="AV182" s="43">
        <v>864</v>
      </c>
      <c r="AW182" s="44">
        <v>1117</v>
      </c>
    </row>
    <row r="183" spans="2:49" ht="17.100000000000001" customHeight="1" x14ac:dyDescent="0.2">
      <c r="B183" s="34">
        <f t="shared" si="29"/>
        <v>181</v>
      </c>
      <c r="C183" s="113" t="str">
        <f>+VLOOKUP($D$3:$D$547,[1]Hoja4!$E$1:$F$588,2,FALSE)</f>
        <v>Col. Altos De La Cabaña</v>
      </c>
      <c r="D183" s="11">
        <v>395</v>
      </c>
      <c r="E183" s="12">
        <v>0.90066225165562896</v>
      </c>
      <c r="F183" s="12">
        <v>0.67123287671232879</v>
      </c>
      <c r="G183" s="12">
        <v>0.96575342465753422</v>
      </c>
      <c r="H183" s="12">
        <v>0.85714285714285643</v>
      </c>
      <c r="I183" s="12">
        <v>0.84353741496598644</v>
      </c>
      <c r="J183" s="12">
        <v>0.95918367346938771</v>
      </c>
      <c r="K183" s="12">
        <v>0.97959183673469341</v>
      </c>
      <c r="L183" s="12">
        <v>0.88435374149659851</v>
      </c>
      <c r="M183" s="12">
        <v>0.92517006802721069</v>
      </c>
      <c r="N183" s="12">
        <v>0.12925170068027217</v>
      </c>
      <c r="O183" s="12">
        <v>0.11564625850340138</v>
      </c>
      <c r="P183" s="12">
        <v>0.75510204081632648</v>
      </c>
      <c r="Q183" s="12">
        <v>0.29931972789115641</v>
      </c>
      <c r="R183" s="12">
        <v>0.70068027210884354</v>
      </c>
      <c r="S183" s="13">
        <v>746.99999999999977</v>
      </c>
      <c r="T183" s="12">
        <v>-0.32144</v>
      </c>
      <c r="U183" s="81" t="str">
        <f t="shared" si="28"/>
        <v>Alta</v>
      </c>
      <c r="V183" s="4">
        <f t="shared" si="30"/>
        <v>758</v>
      </c>
      <c r="W183" s="5">
        <f t="shared" si="31"/>
        <v>1005.2872493234812</v>
      </c>
      <c r="X183" s="4">
        <f t="shared" si="32"/>
        <v>6</v>
      </c>
      <c r="Y183" s="4">
        <f t="shared" si="33"/>
        <v>140</v>
      </c>
      <c r="Z183" s="4">
        <f t="shared" si="34"/>
        <v>2</v>
      </c>
      <c r="AA183" s="4">
        <f t="shared" si="35"/>
        <v>146</v>
      </c>
      <c r="AB183" s="7">
        <f t="shared" si="36"/>
        <v>1337.7694953349123</v>
      </c>
      <c r="AC183" s="14">
        <v>-0.32144</v>
      </c>
      <c r="AD183" s="82" t="s">
        <v>43</v>
      </c>
      <c r="AN183" s="41">
        <v>189</v>
      </c>
      <c r="AO183" s="42" t="s">
        <v>226</v>
      </c>
      <c r="AP183" s="16">
        <v>76</v>
      </c>
      <c r="AQ183" s="16">
        <v>76</v>
      </c>
      <c r="AR183" s="43">
        <v>74</v>
      </c>
      <c r="AS183" s="43">
        <v>2</v>
      </c>
      <c r="AT183" s="44">
        <v>0</v>
      </c>
      <c r="AU183" s="45">
        <v>363</v>
      </c>
      <c r="AV183" s="43">
        <v>168</v>
      </c>
      <c r="AW183" s="44">
        <v>195</v>
      </c>
    </row>
    <row r="184" spans="2:49" ht="17.100000000000001" customHeight="1" x14ac:dyDescent="0.2">
      <c r="B184" s="34">
        <f t="shared" si="29"/>
        <v>182</v>
      </c>
      <c r="C184" s="113" t="str">
        <f>+VLOOKUP($D$3:$D$547,[1]Hoja4!$E$1:$F$588,2,FALSE)</f>
        <v>Col. Sempe</v>
      </c>
      <c r="D184" s="11">
        <v>339</v>
      </c>
      <c r="E184" s="12">
        <v>0.84466019417475779</v>
      </c>
      <c r="F184" s="12">
        <v>0.63592233009708765</v>
      </c>
      <c r="G184" s="12">
        <v>0.99514563106796083</v>
      </c>
      <c r="H184" s="12">
        <v>0.90147783251231495</v>
      </c>
      <c r="I184" s="12">
        <v>0.97044334975369484</v>
      </c>
      <c r="J184" s="12">
        <v>0.99507389162561544</v>
      </c>
      <c r="K184" s="12">
        <v>1</v>
      </c>
      <c r="L184" s="12">
        <v>0.95566502463054215</v>
      </c>
      <c r="M184" s="12">
        <v>0.8866995073891627</v>
      </c>
      <c r="N184" s="12">
        <v>4.9261083743842348E-3</v>
      </c>
      <c r="O184" s="12">
        <v>9.8522167487684695E-3</v>
      </c>
      <c r="P184" s="12">
        <v>0.71428571428571419</v>
      </c>
      <c r="Q184" s="12">
        <v>0.36945812807881784</v>
      </c>
      <c r="R184" s="12">
        <v>0.57635467980295541</v>
      </c>
      <c r="S184" s="13">
        <v>945.99999999999943</v>
      </c>
      <c r="T184" s="12">
        <v>-0.31958999999999999</v>
      </c>
      <c r="U184" s="81" t="str">
        <f t="shared" si="28"/>
        <v>Alta</v>
      </c>
      <c r="V184" s="4">
        <f t="shared" si="30"/>
        <v>946</v>
      </c>
      <c r="W184" s="5">
        <f t="shared" si="31"/>
        <v>1254.6197069393313</v>
      </c>
      <c r="X184" s="4">
        <f t="shared" si="32"/>
        <v>3</v>
      </c>
      <c r="Y184" s="4">
        <f t="shared" si="33"/>
        <v>203</v>
      </c>
      <c r="Z184" s="4">
        <f t="shared" si="34"/>
        <v>0</v>
      </c>
      <c r="AA184" s="4">
        <f t="shared" si="35"/>
        <v>206</v>
      </c>
      <c r="AB184" s="7">
        <f t="shared" si="36"/>
        <v>1669.5645680565001</v>
      </c>
      <c r="AC184" s="14">
        <v>-0.31958999999999999</v>
      </c>
      <c r="AD184" s="82" t="s">
        <v>43</v>
      </c>
      <c r="AN184" s="41">
        <v>190</v>
      </c>
      <c r="AO184" s="42" t="s">
        <v>227</v>
      </c>
      <c r="AP184" s="16">
        <v>344</v>
      </c>
      <c r="AQ184" s="16">
        <v>342</v>
      </c>
      <c r="AR184" s="43">
        <v>323</v>
      </c>
      <c r="AS184" s="43">
        <v>19</v>
      </c>
      <c r="AT184" s="44">
        <v>2</v>
      </c>
      <c r="AU184" s="45">
        <v>1649</v>
      </c>
      <c r="AV184" s="43">
        <v>797</v>
      </c>
      <c r="AW184" s="44">
        <v>852</v>
      </c>
    </row>
    <row r="185" spans="2:49" ht="17.100000000000001" customHeight="1" x14ac:dyDescent="0.2">
      <c r="B185" s="34">
        <f t="shared" si="29"/>
        <v>183</v>
      </c>
      <c r="C185" s="113" t="str">
        <f>+VLOOKUP($D$3:$D$547,[1]Hoja4!$E$1:$F$588,2,FALSE)</f>
        <v>Col. Obrera</v>
      </c>
      <c r="D185" s="11">
        <v>277</v>
      </c>
      <c r="E185" s="12">
        <v>0.42453854505971778</v>
      </c>
      <c r="F185" s="12">
        <v>0.79034028540065837</v>
      </c>
      <c r="G185" s="12">
        <v>0.99341383095499425</v>
      </c>
      <c r="H185" s="12">
        <v>0.92617449664429563</v>
      </c>
      <c r="I185" s="12">
        <v>0.97181208053691348</v>
      </c>
      <c r="J185" s="12">
        <v>0.99194630872483247</v>
      </c>
      <c r="K185" s="12">
        <v>1</v>
      </c>
      <c r="L185" s="12">
        <v>0.91812080536912721</v>
      </c>
      <c r="M185" s="12">
        <v>0.93422818791946338</v>
      </c>
      <c r="N185" s="12">
        <v>1.3422818791946321E-2</v>
      </c>
      <c r="O185" s="12">
        <v>1.4765100671140933E-2</v>
      </c>
      <c r="P185" s="12">
        <v>0.28993288590604005</v>
      </c>
      <c r="Q185" s="12">
        <v>0.31275167785234931</v>
      </c>
      <c r="R185" s="12">
        <v>0.36375838926174503</v>
      </c>
      <c r="S185" s="13">
        <v>3244.0000000000014</v>
      </c>
      <c r="T185" s="12">
        <v>-0.31933</v>
      </c>
      <c r="U185" s="81" t="str">
        <f t="shared" si="28"/>
        <v>Alta</v>
      </c>
      <c r="V185" s="4">
        <f t="shared" si="30"/>
        <v>3282</v>
      </c>
      <c r="W185" s="5">
        <f t="shared" si="31"/>
        <v>4352.7081164639385</v>
      </c>
      <c r="X185" s="4">
        <f t="shared" si="32"/>
        <v>137</v>
      </c>
      <c r="Y185" s="4">
        <f t="shared" si="33"/>
        <v>773</v>
      </c>
      <c r="Z185" s="4">
        <f t="shared" si="34"/>
        <v>2</v>
      </c>
      <c r="AA185" s="4">
        <f t="shared" si="35"/>
        <v>910</v>
      </c>
      <c r="AB185" s="7">
        <f t="shared" si="36"/>
        <v>5792.2948333630375</v>
      </c>
      <c r="AC185" s="14">
        <v>-0.31933</v>
      </c>
      <c r="AD185" s="82" t="s">
        <v>43</v>
      </c>
      <c r="AN185" s="41">
        <v>191</v>
      </c>
      <c r="AO185" s="42" t="s">
        <v>228</v>
      </c>
      <c r="AP185" s="16">
        <v>133</v>
      </c>
      <c r="AQ185" s="16">
        <v>133</v>
      </c>
      <c r="AR185" s="43">
        <v>128</v>
      </c>
      <c r="AS185" s="43">
        <v>5</v>
      </c>
      <c r="AT185" s="44">
        <v>0</v>
      </c>
      <c r="AU185" s="45">
        <v>642</v>
      </c>
      <c r="AV185" s="43">
        <v>312</v>
      </c>
      <c r="AW185" s="44">
        <v>330</v>
      </c>
    </row>
    <row r="186" spans="2:49" ht="17.100000000000001" customHeight="1" x14ac:dyDescent="0.2">
      <c r="B186" s="34">
        <f t="shared" si="29"/>
        <v>184</v>
      </c>
      <c r="C186" s="113" t="str">
        <f>+VLOOKUP($D$3:$D$547,[1]Hoja4!$E$1:$F$588,2,FALSE)</f>
        <v>Col. 28 De Marzo</v>
      </c>
      <c r="D186" s="11">
        <v>352</v>
      </c>
      <c r="E186" s="12">
        <v>0.82360742705570367</v>
      </c>
      <c r="F186" s="12">
        <v>0.65251989389920395</v>
      </c>
      <c r="G186" s="12">
        <v>0.96551724137931072</v>
      </c>
      <c r="H186" s="12">
        <v>0.93934911242603591</v>
      </c>
      <c r="I186" s="12">
        <v>0.96449704142011772</v>
      </c>
      <c r="J186" s="12">
        <v>0.99408284023668592</v>
      </c>
      <c r="K186" s="12">
        <v>0.99704142011834329</v>
      </c>
      <c r="L186" s="12">
        <v>0.96745562130177476</v>
      </c>
      <c r="M186" s="12">
        <v>0.6982248520710056</v>
      </c>
      <c r="N186" s="12">
        <v>2.6627218934911243E-2</v>
      </c>
      <c r="O186" s="12">
        <v>1.7751479289940822E-2</v>
      </c>
      <c r="P186" s="12">
        <v>0.6967455621301768</v>
      </c>
      <c r="Q186" s="12">
        <v>0.38609467455621271</v>
      </c>
      <c r="R186" s="12">
        <v>0.54733727810650856</v>
      </c>
      <c r="S186" s="13">
        <v>3296.9999999999955</v>
      </c>
      <c r="T186" s="12">
        <v>-0.31455</v>
      </c>
      <c r="U186" s="81" t="str">
        <f t="shared" si="28"/>
        <v>Alta</v>
      </c>
      <c r="V186" s="4">
        <f t="shared" si="30"/>
        <v>3298</v>
      </c>
      <c r="W186" s="5">
        <f t="shared" si="31"/>
        <v>4373.9279000908191</v>
      </c>
      <c r="X186" s="4">
        <f t="shared" si="32"/>
        <v>48</v>
      </c>
      <c r="Y186" s="4">
        <f t="shared" si="33"/>
        <v>706</v>
      </c>
      <c r="Z186" s="4">
        <f t="shared" si="34"/>
        <v>0</v>
      </c>
      <c r="AA186" s="4">
        <f t="shared" si="35"/>
        <v>754</v>
      </c>
      <c r="AB186" s="7">
        <f t="shared" si="36"/>
        <v>5820.5327118925343</v>
      </c>
      <c r="AC186" s="14">
        <v>-0.31455</v>
      </c>
      <c r="AD186" s="82" t="s">
        <v>43</v>
      </c>
      <c r="AN186" s="41">
        <v>192</v>
      </c>
      <c r="AO186" s="42" t="s">
        <v>229</v>
      </c>
      <c r="AP186" s="16">
        <v>100</v>
      </c>
      <c r="AQ186" s="16">
        <v>100</v>
      </c>
      <c r="AR186" s="43">
        <v>97</v>
      </c>
      <c r="AS186" s="43">
        <v>3</v>
      </c>
      <c r="AT186" s="44">
        <v>0</v>
      </c>
      <c r="AU186" s="45">
        <v>538</v>
      </c>
      <c r="AV186" s="43">
        <v>258</v>
      </c>
      <c r="AW186" s="44">
        <v>280</v>
      </c>
    </row>
    <row r="187" spans="2:49" ht="17.100000000000001" customHeight="1" x14ac:dyDescent="0.2">
      <c r="B187" s="34">
        <f t="shared" si="29"/>
        <v>185</v>
      </c>
      <c r="C187" s="113" t="str">
        <f>+VLOOKUP($D$3:$D$547,[1]Hoja4!$E$1:$F$588,2,FALSE)</f>
        <v>Col. Divanna</v>
      </c>
      <c r="D187" s="11">
        <v>133</v>
      </c>
      <c r="E187" s="12">
        <v>0.87452471482889726</v>
      </c>
      <c r="F187" s="12">
        <v>0.81871345029239806</v>
      </c>
      <c r="G187" s="12">
        <v>0.98440545808966862</v>
      </c>
      <c r="H187" s="12">
        <v>0.8789682539682534</v>
      </c>
      <c r="I187" s="12">
        <v>0.90873015873015905</v>
      </c>
      <c r="J187" s="12">
        <v>0.98214285714285754</v>
      </c>
      <c r="K187" s="12">
        <v>0.99404761904761818</v>
      </c>
      <c r="L187" s="12">
        <v>0.80357142857142871</v>
      </c>
      <c r="M187" s="12">
        <v>0.89087301587301548</v>
      </c>
      <c r="N187" s="12">
        <v>4.7619047619047637E-2</v>
      </c>
      <c r="O187" s="12">
        <v>4.1666666666666685E-2</v>
      </c>
      <c r="P187" s="12">
        <v>0.74206349206349242</v>
      </c>
      <c r="Q187" s="12">
        <v>0.36507936507936561</v>
      </c>
      <c r="R187" s="12">
        <v>0.59523809523809512</v>
      </c>
      <c r="S187" s="13">
        <v>2504.9999999999982</v>
      </c>
      <c r="T187" s="12">
        <v>-0.31314999999999998</v>
      </c>
      <c r="U187" s="81" t="str">
        <f t="shared" si="28"/>
        <v>Alta</v>
      </c>
      <c r="V187" s="4">
        <f t="shared" si="30"/>
        <v>2529</v>
      </c>
      <c r="W187" s="5">
        <f t="shared" si="31"/>
        <v>3354.0520495238575</v>
      </c>
      <c r="X187" s="4">
        <f t="shared" si="32"/>
        <v>25</v>
      </c>
      <c r="Y187" s="4">
        <f t="shared" si="33"/>
        <v>487</v>
      </c>
      <c r="Z187" s="4">
        <f t="shared" si="34"/>
        <v>4</v>
      </c>
      <c r="AA187" s="4">
        <f t="shared" si="35"/>
        <v>512</v>
      </c>
      <c r="AB187" s="7">
        <f t="shared" si="36"/>
        <v>4463.3496750685927</v>
      </c>
      <c r="AC187" s="14">
        <v>-0.31314999999999998</v>
      </c>
      <c r="AD187" s="82" t="s">
        <v>43</v>
      </c>
      <c r="AN187" s="41">
        <v>193</v>
      </c>
      <c r="AO187" s="42" t="s">
        <v>230</v>
      </c>
      <c r="AP187" s="16">
        <v>4066</v>
      </c>
      <c r="AQ187" s="16">
        <v>4043</v>
      </c>
      <c r="AR187" s="43">
        <v>3873</v>
      </c>
      <c r="AS187" s="43">
        <v>170</v>
      </c>
      <c r="AT187" s="44">
        <v>23</v>
      </c>
      <c r="AU187" s="45">
        <v>17468</v>
      </c>
      <c r="AV187" s="43">
        <v>7819</v>
      </c>
      <c r="AW187" s="44">
        <v>9649</v>
      </c>
    </row>
    <row r="188" spans="2:49" ht="17.100000000000001" customHeight="1" x14ac:dyDescent="0.2">
      <c r="B188" s="34">
        <f t="shared" si="29"/>
        <v>186</v>
      </c>
      <c r="C188" s="113" t="str">
        <f>+VLOOKUP($D$3:$D$547,[1]Hoja4!$E$1:$F$588,2,FALSE)</f>
        <v>Col. Brisas Del Valle</v>
      </c>
      <c r="D188" s="11">
        <v>122</v>
      </c>
      <c r="E188" s="12">
        <v>0.86968085106382953</v>
      </c>
      <c r="F188" s="12">
        <v>0.68378378378378346</v>
      </c>
      <c r="G188" s="12">
        <v>0.97837837837837827</v>
      </c>
      <c r="H188" s="12">
        <v>0.86322188449848059</v>
      </c>
      <c r="I188" s="12">
        <v>0.90881458966565309</v>
      </c>
      <c r="J188" s="12">
        <v>0.9969604863221887</v>
      </c>
      <c r="K188" s="12">
        <v>0.99088145896656565</v>
      </c>
      <c r="L188" s="12">
        <v>0.91489361702127703</v>
      </c>
      <c r="M188" s="12">
        <v>0.87234042553191482</v>
      </c>
      <c r="N188" s="12">
        <v>2.431610942249237E-2</v>
      </c>
      <c r="O188" s="12">
        <v>2.7355623100303955E-2</v>
      </c>
      <c r="P188" s="12">
        <v>0.7173252279635256</v>
      </c>
      <c r="Q188" s="12">
        <v>0.38297872340425515</v>
      </c>
      <c r="R188" s="12">
        <v>0.63525835866261393</v>
      </c>
      <c r="S188" s="13">
        <v>1663.0000000000002</v>
      </c>
      <c r="T188" s="12">
        <v>-0.30930999999999997</v>
      </c>
      <c r="U188" s="81" t="str">
        <f t="shared" si="28"/>
        <v>Alta</v>
      </c>
      <c r="V188" s="4">
        <f t="shared" si="30"/>
        <v>1663</v>
      </c>
      <c r="W188" s="5">
        <f t="shared" si="31"/>
        <v>2205.5312607189303</v>
      </c>
      <c r="X188" s="4">
        <f t="shared" si="32"/>
        <v>26</v>
      </c>
      <c r="Y188" s="4">
        <f t="shared" si="33"/>
        <v>344</v>
      </c>
      <c r="Z188" s="4">
        <f t="shared" si="34"/>
        <v>6</v>
      </c>
      <c r="AA188" s="4">
        <f t="shared" si="35"/>
        <v>370</v>
      </c>
      <c r="AB188" s="7">
        <f t="shared" si="36"/>
        <v>2934.9744996595768</v>
      </c>
      <c r="AC188" s="14">
        <v>-0.30930999999999997</v>
      </c>
      <c r="AD188" s="82" t="s">
        <v>43</v>
      </c>
      <c r="AN188" s="41">
        <v>194</v>
      </c>
      <c r="AO188" s="42" t="s">
        <v>231</v>
      </c>
      <c r="AP188" s="16">
        <v>206</v>
      </c>
      <c r="AQ188" s="16">
        <v>206</v>
      </c>
      <c r="AR188" s="43">
        <v>196</v>
      </c>
      <c r="AS188" s="43">
        <v>10</v>
      </c>
      <c r="AT188" s="44">
        <v>0</v>
      </c>
      <c r="AU188" s="45">
        <v>767</v>
      </c>
      <c r="AV188" s="43">
        <v>313</v>
      </c>
      <c r="AW188" s="44">
        <v>454</v>
      </c>
    </row>
    <row r="189" spans="2:49" ht="17.100000000000001" customHeight="1" x14ac:dyDescent="0.2">
      <c r="B189" s="34">
        <f t="shared" si="29"/>
        <v>187</v>
      </c>
      <c r="C189" s="113" t="str">
        <f>+VLOOKUP($D$3:$D$547,[1]Hoja4!$E$1:$F$588,2,FALSE)</f>
        <v>Bo. La Joya 1</v>
      </c>
      <c r="D189" s="11">
        <v>49</v>
      </c>
      <c r="E189" s="12">
        <v>0.33333333333333331</v>
      </c>
      <c r="F189" s="12">
        <v>0.77777777777777779</v>
      </c>
      <c r="G189" s="12">
        <v>1</v>
      </c>
      <c r="H189" s="12">
        <v>1</v>
      </c>
      <c r="I189" s="12">
        <v>1</v>
      </c>
      <c r="J189" s="12">
        <v>1</v>
      </c>
      <c r="K189" s="12">
        <v>1</v>
      </c>
      <c r="L189" s="12">
        <v>0.875</v>
      </c>
      <c r="M189" s="12">
        <v>0</v>
      </c>
      <c r="N189" s="12">
        <v>0</v>
      </c>
      <c r="O189" s="12">
        <v>0</v>
      </c>
      <c r="P189" s="12">
        <v>0.25000000000000006</v>
      </c>
      <c r="Q189" s="12">
        <v>0.375</v>
      </c>
      <c r="R189" s="12">
        <v>0.75</v>
      </c>
      <c r="S189" s="13">
        <v>35</v>
      </c>
      <c r="T189" s="12">
        <v>-0.30731000000000003</v>
      </c>
      <c r="U189" s="81" t="str">
        <f t="shared" si="28"/>
        <v>Alta</v>
      </c>
      <c r="V189" s="4">
        <f t="shared" si="30"/>
        <v>47</v>
      </c>
      <c r="W189" s="5">
        <f t="shared" si="31"/>
        <v>62.333114403962554</v>
      </c>
      <c r="X189" s="4">
        <f t="shared" si="32"/>
        <v>0</v>
      </c>
      <c r="Y189" s="4">
        <f t="shared" si="33"/>
        <v>10</v>
      </c>
      <c r="Z189" s="4">
        <f t="shared" si="34"/>
        <v>0</v>
      </c>
      <c r="AA189" s="4">
        <f t="shared" si="35"/>
        <v>10</v>
      </c>
      <c r="AB189" s="7">
        <f t="shared" si="36"/>
        <v>82.948768180396939</v>
      </c>
      <c r="AC189" s="14">
        <v>-0.30731000000000003</v>
      </c>
      <c r="AD189" s="82" t="s">
        <v>43</v>
      </c>
      <c r="AN189" s="41">
        <v>195</v>
      </c>
      <c r="AO189" s="42" t="s">
        <v>232</v>
      </c>
      <c r="AP189" s="16">
        <v>195</v>
      </c>
      <c r="AQ189" s="16">
        <v>195</v>
      </c>
      <c r="AR189" s="43">
        <v>193</v>
      </c>
      <c r="AS189" s="43">
        <v>2</v>
      </c>
      <c r="AT189" s="44">
        <v>0</v>
      </c>
      <c r="AU189" s="45">
        <v>905</v>
      </c>
      <c r="AV189" s="43">
        <v>424</v>
      </c>
      <c r="AW189" s="44">
        <v>481</v>
      </c>
    </row>
    <row r="190" spans="2:49" ht="17.100000000000001" customHeight="1" x14ac:dyDescent="0.2">
      <c r="B190" s="34">
        <f t="shared" si="29"/>
        <v>188</v>
      </c>
      <c r="C190" s="113" t="str">
        <f>+VLOOKUP($D$3:$D$547,[1]Hoja4!$E$1:$F$588,2,FALSE)</f>
        <v>Col. Nueva Amanecer</v>
      </c>
      <c r="D190" s="11">
        <v>441</v>
      </c>
      <c r="E190" s="12">
        <v>0.96031746031746035</v>
      </c>
      <c r="F190" s="12">
        <v>0.62698412698412687</v>
      </c>
      <c r="G190" s="12">
        <v>0.98412698412698396</v>
      </c>
      <c r="H190" s="12">
        <v>0.79508196721311486</v>
      </c>
      <c r="I190" s="12">
        <v>0.96721311475409832</v>
      </c>
      <c r="J190" s="12">
        <v>1</v>
      </c>
      <c r="K190" s="12">
        <v>1</v>
      </c>
      <c r="L190" s="12">
        <v>0.96721311475409832</v>
      </c>
      <c r="M190" s="12">
        <v>0.92622950819672101</v>
      </c>
      <c r="N190" s="12">
        <v>6.5573770491803268E-2</v>
      </c>
      <c r="O190" s="12">
        <v>2.4590163934426226E-2</v>
      </c>
      <c r="P190" s="12">
        <v>0.88524590163934425</v>
      </c>
      <c r="Q190" s="12">
        <v>0.35245901639344246</v>
      </c>
      <c r="R190" s="12">
        <v>0.75409836065573788</v>
      </c>
      <c r="S190" s="13">
        <v>631.99999999999989</v>
      </c>
      <c r="T190" s="12">
        <v>-0.30514999999999998</v>
      </c>
      <c r="U190" s="81" t="str">
        <f t="shared" si="28"/>
        <v>Alta</v>
      </c>
      <c r="V190" s="4">
        <f t="shared" si="30"/>
        <v>632</v>
      </c>
      <c r="W190" s="5">
        <f t="shared" si="31"/>
        <v>838.18145326179433</v>
      </c>
      <c r="X190" s="4">
        <f t="shared" si="32"/>
        <v>7</v>
      </c>
      <c r="Y190" s="4">
        <f t="shared" si="33"/>
        <v>119</v>
      </c>
      <c r="Z190" s="4">
        <f t="shared" si="34"/>
        <v>0</v>
      </c>
      <c r="AA190" s="4">
        <f t="shared" si="35"/>
        <v>126</v>
      </c>
      <c r="AB190" s="7">
        <f t="shared" si="36"/>
        <v>1115.3962019151247</v>
      </c>
      <c r="AC190" s="14">
        <v>-0.30514999999999998</v>
      </c>
      <c r="AD190" s="82" t="s">
        <v>43</v>
      </c>
      <c r="AN190" s="41">
        <v>196</v>
      </c>
      <c r="AO190" s="42" t="s">
        <v>233</v>
      </c>
      <c r="AP190" s="16">
        <v>818</v>
      </c>
      <c r="AQ190" s="16">
        <v>818</v>
      </c>
      <c r="AR190" s="43">
        <v>717</v>
      </c>
      <c r="AS190" s="43">
        <v>101</v>
      </c>
      <c r="AT190" s="44">
        <v>0</v>
      </c>
      <c r="AU190" s="45">
        <v>2779</v>
      </c>
      <c r="AV190" s="43">
        <v>1248</v>
      </c>
      <c r="AW190" s="44">
        <v>1531</v>
      </c>
    </row>
    <row r="191" spans="2:49" ht="17.100000000000001" customHeight="1" x14ac:dyDescent="0.2">
      <c r="B191" s="34">
        <f t="shared" si="29"/>
        <v>189</v>
      </c>
      <c r="C191" s="113" t="str">
        <f>+VLOOKUP($D$3:$D$547,[1]Hoja4!$E$1:$F$588,2,FALSE)</f>
        <v>Bo. Sipile</v>
      </c>
      <c r="D191" s="11">
        <v>89</v>
      </c>
      <c r="E191" s="12">
        <v>0.40431654676258971</v>
      </c>
      <c r="F191" s="12">
        <v>0.7764876632801162</v>
      </c>
      <c r="G191" s="12">
        <v>0.97242380261248196</v>
      </c>
      <c r="H191" s="12">
        <v>0.95721925133689911</v>
      </c>
      <c r="I191" s="12">
        <v>0.94474153297682639</v>
      </c>
      <c r="J191" s="12">
        <v>0.96256684491978683</v>
      </c>
      <c r="K191" s="12">
        <v>0.97504456327985767</v>
      </c>
      <c r="L191" s="12">
        <v>0.91087344028520512</v>
      </c>
      <c r="M191" s="12">
        <v>0.83957219251337001</v>
      </c>
      <c r="N191" s="12">
        <v>2.6737967914438481E-2</v>
      </c>
      <c r="O191" s="12">
        <v>1.9607843137254923E-2</v>
      </c>
      <c r="P191" s="12">
        <v>0.31372549019607826</v>
      </c>
      <c r="Q191" s="12">
        <v>0.3814616755793227</v>
      </c>
      <c r="R191" s="12">
        <v>0.3672014260249552</v>
      </c>
      <c r="S191" s="13">
        <v>2374.9999999999991</v>
      </c>
      <c r="T191" s="12">
        <v>-0.3034</v>
      </c>
      <c r="U191" s="81" t="str">
        <f t="shared" si="28"/>
        <v>Alta</v>
      </c>
      <c r="V191" s="4">
        <f t="shared" si="30"/>
        <v>2463</v>
      </c>
      <c r="W191" s="5">
        <f t="shared" si="31"/>
        <v>3266.5204420629739</v>
      </c>
      <c r="X191" s="4">
        <f t="shared" si="32"/>
        <v>121</v>
      </c>
      <c r="Y191" s="4">
        <f t="shared" si="33"/>
        <v>566</v>
      </c>
      <c r="Z191" s="4">
        <f t="shared" si="34"/>
        <v>3</v>
      </c>
      <c r="AA191" s="4">
        <f t="shared" si="35"/>
        <v>687</v>
      </c>
      <c r="AB191" s="7">
        <f t="shared" si="36"/>
        <v>4346.8684261344179</v>
      </c>
      <c r="AC191" s="14">
        <v>-0.3034</v>
      </c>
      <c r="AD191" s="82" t="s">
        <v>43</v>
      </c>
      <c r="AN191" s="41">
        <v>197</v>
      </c>
      <c r="AO191" s="42" t="s">
        <v>234</v>
      </c>
      <c r="AP191" s="16">
        <v>516</v>
      </c>
      <c r="AQ191" s="16">
        <v>516</v>
      </c>
      <c r="AR191" s="43">
        <v>492</v>
      </c>
      <c r="AS191" s="43">
        <v>24</v>
      </c>
      <c r="AT191" s="44">
        <v>0</v>
      </c>
      <c r="AU191" s="45">
        <v>2407</v>
      </c>
      <c r="AV191" s="43">
        <v>1157</v>
      </c>
      <c r="AW191" s="44">
        <v>1250</v>
      </c>
    </row>
    <row r="192" spans="2:49" ht="17.100000000000001" customHeight="1" x14ac:dyDescent="0.2">
      <c r="B192" s="34">
        <f t="shared" si="29"/>
        <v>190</v>
      </c>
      <c r="C192" s="113" t="str">
        <f>+VLOOKUP($D$3:$D$547,[1]Hoja4!$E$1:$F$588,2,FALSE)</f>
        <v>Col. Brisas De Olancho</v>
      </c>
      <c r="D192" s="11">
        <v>119</v>
      </c>
      <c r="E192" s="12">
        <v>0.84507042253521125</v>
      </c>
      <c r="F192" s="12">
        <v>0.6973415132924341</v>
      </c>
      <c r="G192" s="12">
        <v>0.99795501022494892</v>
      </c>
      <c r="H192" s="12">
        <v>0.91213389121338861</v>
      </c>
      <c r="I192" s="12">
        <v>0.9435146443514647</v>
      </c>
      <c r="J192" s="12">
        <v>0.99581589958158956</v>
      </c>
      <c r="K192" s="12">
        <v>0.99372384937238434</v>
      </c>
      <c r="L192" s="12">
        <v>0.92887029288702938</v>
      </c>
      <c r="M192" s="12">
        <v>0.83263598326359867</v>
      </c>
      <c r="N192" s="12">
        <v>2.5104602510460254E-2</v>
      </c>
      <c r="O192" s="12">
        <v>2.0920502092050219E-2</v>
      </c>
      <c r="P192" s="12">
        <v>0.65062761506276179</v>
      </c>
      <c r="Q192" s="12">
        <v>0.35774058577405865</v>
      </c>
      <c r="R192" s="12">
        <v>0.55230125523012585</v>
      </c>
      <c r="S192" s="13">
        <v>2374.9999999999973</v>
      </c>
      <c r="T192" s="12">
        <v>-0.30308000000000002</v>
      </c>
      <c r="U192" s="81" t="str">
        <f t="shared" si="28"/>
        <v>Alta</v>
      </c>
      <c r="V192" s="4">
        <f t="shared" si="30"/>
        <v>2505</v>
      </c>
      <c r="W192" s="5">
        <f t="shared" si="31"/>
        <v>3322.2223740835361</v>
      </c>
      <c r="X192" s="4">
        <f t="shared" si="32"/>
        <v>26</v>
      </c>
      <c r="Y192" s="4">
        <f t="shared" si="33"/>
        <v>485</v>
      </c>
      <c r="Z192" s="4">
        <f t="shared" si="34"/>
        <v>2</v>
      </c>
      <c r="AA192" s="4">
        <f t="shared" si="35"/>
        <v>511</v>
      </c>
      <c r="AB192" s="7">
        <f t="shared" si="36"/>
        <v>4420.9928572743474</v>
      </c>
      <c r="AC192" s="14">
        <v>-0.30308000000000002</v>
      </c>
      <c r="AD192" s="82" t="s">
        <v>43</v>
      </c>
      <c r="AN192" s="41">
        <v>198</v>
      </c>
      <c r="AO192" s="42" t="s">
        <v>235</v>
      </c>
      <c r="AP192" s="16">
        <v>384</v>
      </c>
      <c r="AQ192" s="16">
        <v>384</v>
      </c>
      <c r="AR192" s="43">
        <v>363</v>
      </c>
      <c r="AS192" s="43">
        <v>21</v>
      </c>
      <c r="AT192" s="44">
        <v>0</v>
      </c>
      <c r="AU192" s="45">
        <v>1686</v>
      </c>
      <c r="AV192" s="43">
        <v>796</v>
      </c>
      <c r="AW192" s="44">
        <v>890</v>
      </c>
    </row>
    <row r="193" spans="2:49" ht="17.100000000000001" customHeight="1" x14ac:dyDescent="0.2">
      <c r="B193" s="34">
        <f t="shared" si="29"/>
        <v>191</v>
      </c>
      <c r="C193" s="113" t="str">
        <f>+VLOOKUP($D$3:$D$547,[1]Hoja4!$E$1:$F$588,2,FALSE)</f>
        <v>Col. Oscar Castro Tejeda</v>
      </c>
      <c r="D193" s="11">
        <v>444</v>
      </c>
      <c r="E193" s="12">
        <v>0.99</v>
      </c>
      <c r="F193" s="12">
        <v>0.48999999999999994</v>
      </c>
      <c r="G193" s="12">
        <v>0.99</v>
      </c>
      <c r="H193" s="12">
        <v>0.92783505154639168</v>
      </c>
      <c r="I193" s="12">
        <v>0.98969072164948457</v>
      </c>
      <c r="J193" s="12">
        <v>1</v>
      </c>
      <c r="K193" s="12">
        <v>0.98969072164948468</v>
      </c>
      <c r="L193" s="12">
        <v>0.98969072164948457</v>
      </c>
      <c r="M193" s="12">
        <v>0.95876288659793807</v>
      </c>
      <c r="N193" s="12">
        <v>3.0927835051546393E-2</v>
      </c>
      <c r="O193" s="12">
        <v>2.0618556701030941E-2</v>
      </c>
      <c r="P193" s="12">
        <v>0.77319587628865949</v>
      </c>
      <c r="Q193" s="12">
        <v>0.30927835051546393</v>
      </c>
      <c r="R193" s="12">
        <v>0.69072164948453585</v>
      </c>
      <c r="S193" s="13">
        <v>535.00000000000011</v>
      </c>
      <c r="T193" s="12">
        <v>-0.28955999999999998</v>
      </c>
      <c r="U193" s="81" t="str">
        <f t="shared" si="28"/>
        <v>Alta</v>
      </c>
      <c r="V193" s="4">
        <f t="shared" si="30"/>
        <v>535</v>
      </c>
      <c r="W193" s="5">
        <f t="shared" si="31"/>
        <v>709.536515023829</v>
      </c>
      <c r="X193" s="4">
        <f t="shared" si="32"/>
        <v>4</v>
      </c>
      <c r="Y193" s="4">
        <f t="shared" si="33"/>
        <v>96</v>
      </c>
      <c r="Z193" s="4">
        <f t="shared" si="34"/>
        <v>0</v>
      </c>
      <c r="AA193" s="4">
        <f t="shared" si="35"/>
        <v>100</v>
      </c>
      <c r="AB193" s="7">
        <f t="shared" si="36"/>
        <v>944.20406333005019</v>
      </c>
      <c r="AC193" s="14">
        <v>-0.28955999999999998</v>
      </c>
      <c r="AD193" s="82" t="s">
        <v>43</v>
      </c>
      <c r="AN193" s="41">
        <v>199</v>
      </c>
      <c r="AO193" s="42" t="s">
        <v>236</v>
      </c>
      <c r="AP193" s="16">
        <v>742</v>
      </c>
      <c r="AQ193" s="16">
        <v>741</v>
      </c>
      <c r="AR193" s="43">
        <v>697</v>
      </c>
      <c r="AS193" s="43">
        <v>44</v>
      </c>
      <c r="AT193" s="44">
        <v>1</v>
      </c>
      <c r="AU193" s="45">
        <v>3071</v>
      </c>
      <c r="AV193" s="43">
        <v>1438</v>
      </c>
      <c r="AW193" s="44">
        <v>1633</v>
      </c>
    </row>
    <row r="194" spans="2:49" ht="17.100000000000001" customHeight="1" x14ac:dyDescent="0.2">
      <c r="B194" s="34">
        <f t="shared" si="29"/>
        <v>192</v>
      </c>
      <c r="C194" s="113" t="str">
        <f>+VLOOKUP($D$3:$D$547,[1]Hoja4!$E$1:$F$588,2,FALSE)</f>
        <v>Col. Altos De La Primavera</v>
      </c>
      <c r="D194" s="11">
        <v>102</v>
      </c>
      <c r="E194" s="12">
        <v>0.31034482758620696</v>
      </c>
      <c r="F194" s="12">
        <v>0.91954022988505779</v>
      </c>
      <c r="G194" s="12">
        <v>1</v>
      </c>
      <c r="H194" s="12">
        <v>1</v>
      </c>
      <c r="I194" s="12">
        <v>1</v>
      </c>
      <c r="J194" s="12">
        <v>1</v>
      </c>
      <c r="K194" s="12">
        <v>1</v>
      </c>
      <c r="L194" s="12">
        <v>0.65822784810126567</v>
      </c>
      <c r="M194" s="12">
        <v>0.98734177215189889</v>
      </c>
      <c r="N194" s="12">
        <v>2.5316455696202531E-2</v>
      </c>
      <c r="O194" s="12">
        <v>3.7974683544303806E-2</v>
      </c>
      <c r="P194" s="12">
        <v>0.3037974683544305</v>
      </c>
      <c r="Q194" s="12">
        <v>0.32911392405063294</v>
      </c>
      <c r="R194" s="12">
        <v>0.3544303797468355</v>
      </c>
      <c r="S194" s="13">
        <v>309.00000000000006</v>
      </c>
      <c r="T194" s="12">
        <v>-0.28871999999999998</v>
      </c>
      <c r="U194" s="81" t="str">
        <f t="shared" si="28"/>
        <v>Alta</v>
      </c>
      <c r="V194" s="4">
        <f t="shared" si="30"/>
        <v>312</v>
      </c>
      <c r="W194" s="5">
        <f t="shared" si="31"/>
        <v>413.78578072417696</v>
      </c>
      <c r="X194" s="4">
        <f t="shared" si="32"/>
        <v>2</v>
      </c>
      <c r="Y194" s="4">
        <f t="shared" si="33"/>
        <v>86</v>
      </c>
      <c r="Z194" s="4">
        <f t="shared" si="34"/>
        <v>0</v>
      </c>
      <c r="AA194" s="4">
        <f t="shared" si="35"/>
        <v>88</v>
      </c>
      <c r="AB194" s="7">
        <f t="shared" si="36"/>
        <v>550.63863132518816</v>
      </c>
      <c r="AC194" s="14">
        <v>-0.28871999999999998</v>
      </c>
      <c r="AD194" s="82" t="s">
        <v>43</v>
      </c>
      <c r="AN194" s="41">
        <v>200</v>
      </c>
      <c r="AO194" s="42" t="s">
        <v>237</v>
      </c>
      <c r="AP194" s="16">
        <v>187</v>
      </c>
      <c r="AQ194" s="16">
        <v>187</v>
      </c>
      <c r="AR194" s="43">
        <v>163</v>
      </c>
      <c r="AS194" s="43">
        <v>24</v>
      </c>
      <c r="AT194" s="44">
        <v>0</v>
      </c>
      <c r="AU194" s="45">
        <v>829</v>
      </c>
      <c r="AV194" s="43">
        <v>393</v>
      </c>
      <c r="AW194" s="44">
        <v>436</v>
      </c>
    </row>
    <row r="195" spans="2:49" ht="17.100000000000001" customHeight="1" x14ac:dyDescent="0.2">
      <c r="B195" s="34">
        <f t="shared" si="29"/>
        <v>193</v>
      </c>
      <c r="C195" s="113" t="str">
        <f>+VLOOKUP($D$3:$D$547,[1]Hoja4!$E$1:$F$588,2,FALSE)</f>
        <v>Col.Los Alpes #2</v>
      </c>
      <c r="D195" s="11">
        <v>521</v>
      </c>
      <c r="E195" s="12">
        <v>0.94117647058823517</v>
      </c>
      <c r="F195" s="12">
        <v>1</v>
      </c>
      <c r="G195" s="12">
        <v>1</v>
      </c>
      <c r="H195" s="12">
        <v>1</v>
      </c>
      <c r="I195" s="12">
        <v>1</v>
      </c>
      <c r="J195" s="12">
        <v>1</v>
      </c>
      <c r="K195" s="12">
        <v>0.6</v>
      </c>
      <c r="L195" s="12">
        <v>1</v>
      </c>
      <c r="M195" s="12">
        <v>1</v>
      </c>
      <c r="N195" s="12">
        <v>0</v>
      </c>
      <c r="O195" s="12">
        <v>0.10000000000000002</v>
      </c>
      <c r="P195" s="12">
        <v>0.7</v>
      </c>
      <c r="Q195" s="12">
        <v>0.3</v>
      </c>
      <c r="R195" s="12">
        <v>0.39999999999999997</v>
      </c>
      <c r="S195" s="13">
        <v>38.999999999999993</v>
      </c>
      <c r="T195" s="12">
        <v>-0.28849999999999998</v>
      </c>
      <c r="U195" s="81" t="str">
        <f t="shared" ref="U195:U258" si="37">+IF(T195&lt;$AG$8,$AF$8,IF(T195&lt;$AG$9,$AF$9,IF(T195&lt;$AG$10,$AF$10,IF(T195&lt;$AG$11,$AF$11,IF(T195&lt;$AG$12,$AF$12)))))</f>
        <v>Alta</v>
      </c>
      <c r="V195" s="4">
        <f t="shared" si="30"/>
        <v>44</v>
      </c>
      <c r="W195" s="5">
        <f t="shared" si="31"/>
        <v>58.354404973922385</v>
      </c>
      <c r="X195" s="4">
        <f t="shared" si="32"/>
        <v>7</v>
      </c>
      <c r="Y195" s="4">
        <f t="shared" si="33"/>
        <v>11</v>
      </c>
      <c r="Z195" s="4">
        <f t="shared" si="34"/>
        <v>0</v>
      </c>
      <c r="AA195" s="4">
        <f t="shared" si="35"/>
        <v>18</v>
      </c>
      <c r="AB195" s="7">
        <f t="shared" si="36"/>
        <v>77.654165956116273</v>
      </c>
      <c r="AC195" s="14">
        <v>-0.28849999999999998</v>
      </c>
      <c r="AD195" s="82" t="s">
        <v>43</v>
      </c>
      <c r="AN195" s="41">
        <v>201</v>
      </c>
      <c r="AO195" s="42" t="s">
        <v>238</v>
      </c>
      <c r="AP195" s="16">
        <v>165</v>
      </c>
      <c r="AQ195" s="16">
        <v>165</v>
      </c>
      <c r="AR195" s="43">
        <v>153</v>
      </c>
      <c r="AS195" s="43">
        <v>12</v>
      </c>
      <c r="AT195" s="44">
        <v>0</v>
      </c>
      <c r="AU195" s="45">
        <v>725</v>
      </c>
      <c r="AV195" s="43">
        <v>323</v>
      </c>
      <c r="AW195" s="44">
        <v>402</v>
      </c>
    </row>
    <row r="196" spans="2:49" ht="17.100000000000001" customHeight="1" x14ac:dyDescent="0.2">
      <c r="B196" s="34">
        <f t="shared" ref="B196:B259" si="38">+B195+1</f>
        <v>194</v>
      </c>
      <c r="C196" s="113" t="str">
        <f>+VLOOKUP($D$3:$D$547,[1]Hoja4!$E$1:$F$588,2,FALSE)</f>
        <v>Col. Canadá</v>
      </c>
      <c r="D196" s="11">
        <v>125</v>
      </c>
      <c r="E196" s="12">
        <v>0.89757412398921865</v>
      </c>
      <c r="F196" s="12">
        <v>0.74123989218328823</v>
      </c>
      <c r="G196" s="12">
        <v>1</v>
      </c>
      <c r="H196" s="12">
        <v>0.87700534759358306</v>
      </c>
      <c r="I196" s="12">
        <v>0.89572192513368987</v>
      </c>
      <c r="J196" s="12">
        <v>0.99732620320855669</v>
      </c>
      <c r="K196" s="12">
        <v>0.99465240641711217</v>
      </c>
      <c r="L196" s="12">
        <v>0.90909090909090884</v>
      </c>
      <c r="M196" s="12">
        <v>0.95187165775401061</v>
      </c>
      <c r="N196" s="12">
        <v>3.7433155080213935E-2</v>
      </c>
      <c r="O196" s="12">
        <v>1.6042780748663107E-2</v>
      </c>
      <c r="P196" s="12">
        <v>0.76737967914438454</v>
      </c>
      <c r="Q196" s="12">
        <v>0.37165775401069495</v>
      </c>
      <c r="R196" s="12">
        <v>0.58021390374331538</v>
      </c>
      <c r="S196" s="13">
        <v>1832.9999999999998</v>
      </c>
      <c r="T196" s="12">
        <v>-0.28783999999999998</v>
      </c>
      <c r="U196" s="81" t="str">
        <f t="shared" si="37"/>
        <v>Alta</v>
      </c>
      <c r="V196" s="4">
        <f t="shared" ref="V196:V259" si="39">VLOOKUP(D196,$AN$5:$AW$557,8,FALSE)</f>
        <v>1847</v>
      </c>
      <c r="W196" s="5">
        <f t="shared" ref="W196:W259" si="40">V196*(1+0.026)^(11)</f>
        <v>2449.5587724280604</v>
      </c>
      <c r="X196" s="4">
        <f t="shared" ref="X196:X259" si="41">VLOOKUP(D196,$AN$5:$AW$557,6,FALSE)</f>
        <v>21</v>
      </c>
      <c r="Y196" s="4">
        <f t="shared" ref="Y196:Y259" si="42">VLOOKUP(D196,$AN$5:$AW$557,5,FALSE)</f>
        <v>354</v>
      </c>
      <c r="Z196" s="4">
        <f t="shared" ref="Z196:Z259" si="43">VLOOKUP(D196,$AN$5:$AW$557,7,FALSE)</f>
        <v>0</v>
      </c>
      <c r="AA196" s="4">
        <f t="shared" ref="AA196:AA259" si="44">VLOOKUP(D196,$AN$5:$AW$557,4,FALSE)</f>
        <v>375</v>
      </c>
      <c r="AB196" s="7">
        <f t="shared" ref="AB196:AB259" si="45">V196*(1+0.053)^(11)</f>
        <v>3259.7101027487902</v>
      </c>
      <c r="AC196" s="14">
        <v>-0.28783999999999998</v>
      </c>
      <c r="AD196" s="82" t="s">
        <v>43</v>
      </c>
      <c r="AN196" s="41">
        <v>202</v>
      </c>
      <c r="AO196" s="42" t="s">
        <v>239</v>
      </c>
      <c r="AP196" s="16">
        <v>345</v>
      </c>
      <c r="AQ196" s="16">
        <v>345</v>
      </c>
      <c r="AR196" s="43">
        <v>321</v>
      </c>
      <c r="AS196" s="43">
        <v>24</v>
      </c>
      <c r="AT196" s="44">
        <v>0</v>
      </c>
      <c r="AU196" s="45">
        <v>1358</v>
      </c>
      <c r="AV196" s="43">
        <v>648</v>
      </c>
      <c r="AW196" s="44">
        <v>710</v>
      </c>
    </row>
    <row r="197" spans="2:49" ht="17.100000000000001" customHeight="1" x14ac:dyDescent="0.2">
      <c r="B197" s="34">
        <f t="shared" si="38"/>
        <v>195</v>
      </c>
      <c r="C197" s="113" t="str">
        <f>+VLOOKUP($D$3:$D$547,[1]Hoja4!$E$1:$F$588,2,FALSE)</f>
        <v>Col. Zona Miraflores sur</v>
      </c>
      <c r="D197" s="11">
        <v>531</v>
      </c>
      <c r="E197" s="12">
        <v>1</v>
      </c>
      <c r="F197" s="12">
        <v>1</v>
      </c>
      <c r="G197" s="12">
        <v>1</v>
      </c>
      <c r="H197" s="12">
        <v>1</v>
      </c>
      <c r="I197" s="12">
        <v>1</v>
      </c>
      <c r="J197" s="12">
        <v>1</v>
      </c>
      <c r="K197" s="12">
        <v>0.66666666666666663</v>
      </c>
      <c r="L197" s="12">
        <v>1</v>
      </c>
      <c r="M197" s="12">
        <v>0.66666666666666663</v>
      </c>
      <c r="N197" s="12">
        <v>0.33333333333333331</v>
      </c>
      <c r="O197" s="12">
        <v>0</v>
      </c>
      <c r="P197" s="12">
        <v>0.66666666666666663</v>
      </c>
      <c r="Q197" s="12">
        <v>0.33333333333333331</v>
      </c>
      <c r="R197" s="12">
        <v>0.33333333333333331</v>
      </c>
      <c r="S197" s="13">
        <v>15</v>
      </c>
      <c r="T197" s="12">
        <v>-0.27912999999999999</v>
      </c>
      <c r="U197" s="81" t="str">
        <f t="shared" si="37"/>
        <v>Alta</v>
      </c>
      <c r="V197" s="4">
        <f t="shared" si="39"/>
        <v>15</v>
      </c>
      <c r="W197" s="5">
        <f t="shared" si="40"/>
        <v>19.893547150200813</v>
      </c>
      <c r="X197" s="4">
        <f t="shared" si="41"/>
        <v>1</v>
      </c>
      <c r="Y197" s="4">
        <f t="shared" si="42"/>
        <v>3</v>
      </c>
      <c r="Z197" s="4">
        <f t="shared" si="43"/>
        <v>0</v>
      </c>
      <c r="AA197" s="4">
        <f t="shared" si="44"/>
        <v>4</v>
      </c>
      <c r="AB197" s="7">
        <f t="shared" si="45"/>
        <v>26.473011121403278</v>
      </c>
      <c r="AC197" s="14">
        <v>-0.27912999999999999</v>
      </c>
      <c r="AD197" s="82" t="s">
        <v>43</v>
      </c>
      <c r="AN197" s="41">
        <v>203</v>
      </c>
      <c r="AO197" s="42" t="s">
        <v>240</v>
      </c>
      <c r="AP197" s="16">
        <v>858</v>
      </c>
      <c r="AQ197" s="16">
        <v>857</v>
      </c>
      <c r="AR197" s="43">
        <v>822</v>
      </c>
      <c r="AS197" s="43">
        <v>35</v>
      </c>
      <c r="AT197" s="44">
        <v>1</v>
      </c>
      <c r="AU197" s="45">
        <v>3962</v>
      </c>
      <c r="AV197" s="43">
        <v>1747</v>
      </c>
      <c r="AW197" s="44">
        <v>2215</v>
      </c>
    </row>
    <row r="198" spans="2:49" ht="17.100000000000001" customHeight="1" x14ac:dyDescent="0.2">
      <c r="B198" s="34">
        <f t="shared" si="38"/>
        <v>196</v>
      </c>
      <c r="C198" s="113" t="str">
        <f>+VLOOKUP($D$3:$D$547,[1]Hoja4!$E$1:$F$588,2,FALSE)</f>
        <v>Col. Roberto Suazo Cordova</v>
      </c>
      <c r="D198" s="11">
        <v>310</v>
      </c>
      <c r="E198" s="12">
        <v>0.80444444444444463</v>
      </c>
      <c r="F198" s="12">
        <v>0.79185520361990924</v>
      </c>
      <c r="G198" s="12">
        <v>0.98642533936651566</v>
      </c>
      <c r="H198" s="12">
        <v>0.87614678899082499</v>
      </c>
      <c r="I198" s="12">
        <v>0.95871559633027503</v>
      </c>
      <c r="J198" s="12">
        <v>0.99541284403669705</v>
      </c>
      <c r="K198" s="12">
        <v>0.98623853211009171</v>
      </c>
      <c r="L198" s="12">
        <v>0.94954128440366969</v>
      </c>
      <c r="M198" s="12">
        <v>0.91743119266055062</v>
      </c>
      <c r="N198" s="12">
        <v>5.9633027522935776E-2</v>
      </c>
      <c r="O198" s="12">
        <v>9.1743119266055051E-3</v>
      </c>
      <c r="P198" s="12">
        <v>0.70183486238532089</v>
      </c>
      <c r="Q198" s="12">
        <v>0.28440366972477055</v>
      </c>
      <c r="R198" s="12">
        <v>0.56880733944954154</v>
      </c>
      <c r="S198" s="13">
        <v>1191.9999999999998</v>
      </c>
      <c r="T198" s="12">
        <v>-0.27764</v>
      </c>
      <c r="U198" s="81" t="str">
        <f t="shared" si="37"/>
        <v>Alta</v>
      </c>
      <c r="V198" s="4">
        <f t="shared" si="39"/>
        <v>1204</v>
      </c>
      <c r="W198" s="5">
        <f t="shared" si="40"/>
        <v>1596.7887179227853</v>
      </c>
      <c r="X198" s="4">
        <f t="shared" si="41"/>
        <v>8</v>
      </c>
      <c r="Y198" s="4">
        <f t="shared" si="42"/>
        <v>212</v>
      </c>
      <c r="Z198" s="4">
        <f t="shared" si="43"/>
        <v>1</v>
      </c>
      <c r="AA198" s="4">
        <f t="shared" si="44"/>
        <v>220</v>
      </c>
      <c r="AB198" s="7">
        <f t="shared" si="45"/>
        <v>2124.9003593446364</v>
      </c>
      <c r="AC198" s="14">
        <v>-0.27764</v>
      </c>
      <c r="AD198" s="82" t="s">
        <v>43</v>
      </c>
      <c r="AN198" s="41">
        <v>204</v>
      </c>
      <c r="AO198" s="42" t="s">
        <v>241</v>
      </c>
      <c r="AP198" s="16">
        <v>219</v>
      </c>
      <c r="AQ198" s="16">
        <v>218</v>
      </c>
      <c r="AR198" s="43">
        <v>204</v>
      </c>
      <c r="AS198" s="43">
        <v>14</v>
      </c>
      <c r="AT198" s="44">
        <v>1</v>
      </c>
      <c r="AU198" s="45">
        <v>1177</v>
      </c>
      <c r="AV198" s="43">
        <v>561</v>
      </c>
      <c r="AW198" s="44">
        <v>616</v>
      </c>
    </row>
    <row r="199" spans="2:49" ht="17.100000000000001" customHeight="1" x14ac:dyDescent="0.2">
      <c r="B199" s="34">
        <f t="shared" si="38"/>
        <v>197</v>
      </c>
      <c r="C199" s="113" t="str">
        <f>+VLOOKUP($D$3:$D$547,[1]Hoja4!$E$1:$F$588,2,FALSE)</f>
        <v>Bo. Bolívar</v>
      </c>
      <c r="D199" s="11">
        <v>4</v>
      </c>
      <c r="E199" s="12">
        <v>0.78008298755186734</v>
      </c>
      <c r="F199" s="12">
        <v>0.67083333333333328</v>
      </c>
      <c r="G199" s="12">
        <v>0.9666666666666669</v>
      </c>
      <c r="H199" s="12">
        <v>0.91133004926108419</v>
      </c>
      <c r="I199" s="12">
        <v>0.95073891625615803</v>
      </c>
      <c r="J199" s="12">
        <v>0.98029556650246297</v>
      </c>
      <c r="K199" s="12">
        <v>0.9655172413793105</v>
      </c>
      <c r="L199" s="12">
        <v>0.94581280788177347</v>
      </c>
      <c r="M199" s="12">
        <v>0.56157635467980271</v>
      </c>
      <c r="N199" s="12">
        <v>9.3596059113300503E-2</v>
      </c>
      <c r="O199" s="12">
        <v>4.4334975369458116E-2</v>
      </c>
      <c r="P199" s="12">
        <v>0.59605911330049255</v>
      </c>
      <c r="Q199" s="12">
        <v>0.46305418719211844</v>
      </c>
      <c r="R199" s="12">
        <v>0.59113300492610832</v>
      </c>
      <c r="S199" s="13">
        <v>946.99999999999932</v>
      </c>
      <c r="T199" s="12">
        <v>-0.27498</v>
      </c>
      <c r="U199" s="81" t="str">
        <f t="shared" si="37"/>
        <v>Alta</v>
      </c>
      <c r="V199" s="4">
        <f t="shared" si="39"/>
        <v>581</v>
      </c>
      <c r="W199" s="5">
        <f t="shared" si="40"/>
        <v>770.54339295111151</v>
      </c>
      <c r="X199" s="4">
        <f t="shared" si="41"/>
        <v>10</v>
      </c>
      <c r="Y199" s="4">
        <f t="shared" si="42"/>
        <v>125</v>
      </c>
      <c r="Z199" s="4">
        <f t="shared" si="43"/>
        <v>0</v>
      </c>
      <c r="AA199" s="4">
        <f t="shared" si="44"/>
        <v>135</v>
      </c>
      <c r="AB199" s="7">
        <f t="shared" si="45"/>
        <v>1025.3879641023536</v>
      </c>
      <c r="AC199" s="14">
        <v>-0.27498</v>
      </c>
      <c r="AD199" s="82" t="s">
        <v>43</v>
      </c>
      <c r="AN199" s="41">
        <v>205</v>
      </c>
      <c r="AO199" s="42" t="s">
        <v>242</v>
      </c>
      <c r="AP199" s="16">
        <v>1586</v>
      </c>
      <c r="AQ199" s="16">
        <v>1584</v>
      </c>
      <c r="AR199" s="43">
        <v>1434</v>
      </c>
      <c r="AS199" s="43">
        <v>150</v>
      </c>
      <c r="AT199" s="44">
        <v>2</v>
      </c>
      <c r="AU199" s="45">
        <v>6262</v>
      </c>
      <c r="AV199" s="43">
        <v>2999</v>
      </c>
      <c r="AW199" s="44">
        <v>3263</v>
      </c>
    </row>
    <row r="200" spans="2:49" ht="17.100000000000001" customHeight="1" x14ac:dyDescent="0.2">
      <c r="B200" s="34">
        <f t="shared" si="38"/>
        <v>198</v>
      </c>
      <c r="C200" s="113" t="str">
        <f>+VLOOKUP($D$3:$D$547,[1]Hoja4!$E$1:$F$588,2,FALSE)</f>
        <v>Bo. Abajo</v>
      </c>
      <c r="D200" s="11">
        <v>1</v>
      </c>
      <c r="E200" s="12">
        <v>0.77469670710571914</v>
      </c>
      <c r="F200" s="12">
        <v>0.58159722222222221</v>
      </c>
      <c r="G200" s="12">
        <v>0.96874999999999944</v>
      </c>
      <c r="H200" s="12">
        <v>0.92857142857142794</v>
      </c>
      <c r="I200" s="12">
        <v>0.92380952380952408</v>
      </c>
      <c r="J200" s="12">
        <v>0.95714285714285663</v>
      </c>
      <c r="K200" s="12">
        <v>0.93809523809523776</v>
      </c>
      <c r="L200" s="12">
        <v>0.98333333333333406</v>
      </c>
      <c r="M200" s="12">
        <v>0.45238095238095272</v>
      </c>
      <c r="N200" s="12">
        <v>0.13571428571428573</v>
      </c>
      <c r="O200" s="12">
        <v>8.8095238095238101E-2</v>
      </c>
      <c r="P200" s="12">
        <v>0.51666666666666639</v>
      </c>
      <c r="Q200" s="12">
        <v>0.58333333333333359</v>
      </c>
      <c r="R200" s="12">
        <v>0.56904761904761902</v>
      </c>
      <c r="S200" s="13">
        <v>1661.9999999999995</v>
      </c>
      <c r="T200" s="12">
        <v>-0.26019999999999999</v>
      </c>
      <c r="U200" s="81" t="str">
        <f t="shared" si="37"/>
        <v>Alta</v>
      </c>
      <c r="V200" s="4">
        <v>0</v>
      </c>
      <c r="W200" s="5">
        <f t="shared" si="40"/>
        <v>0</v>
      </c>
      <c r="X200" s="4" t="e">
        <f t="shared" si="41"/>
        <v>#N/A</v>
      </c>
      <c r="Y200" s="4" t="e">
        <f t="shared" si="42"/>
        <v>#N/A</v>
      </c>
      <c r="Z200" s="4" t="e">
        <f t="shared" si="43"/>
        <v>#N/A</v>
      </c>
      <c r="AA200" s="4">
        <v>0</v>
      </c>
      <c r="AB200" s="7">
        <f t="shared" si="45"/>
        <v>0</v>
      </c>
      <c r="AC200" s="14">
        <v>-0.26019999999999999</v>
      </c>
      <c r="AD200" s="82" t="s">
        <v>43</v>
      </c>
      <c r="AN200" s="41">
        <v>206</v>
      </c>
      <c r="AO200" s="42" t="s">
        <v>243</v>
      </c>
      <c r="AP200" s="16">
        <v>268</v>
      </c>
      <c r="AQ200" s="16">
        <v>267</v>
      </c>
      <c r="AR200" s="43">
        <v>254</v>
      </c>
      <c r="AS200" s="43">
        <v>13</v>
      </c>
      <c r="AT200" s="44">
        <v>1</v>
      </c>
      <c r="AU200" s="45">
        <v>1234</v>
      </c>
      <c r="AV200" s="43">
        <v>583</v>
      </c>
      <c r="AW200" s="44">
        <v>651</v>
      </c>
    </row>
    <row r="201" spans="2:49" ht="17.100000000000001" customHeight="1" x14ac:dyDescent="0.2">
      <c r="B201" s="34">
        <f t="shared" si="38"/>
        <v>199</v>
      </c>
      <c r="C201" s="113" t="str">
        <f>+VLOOKUP($D$3:$D$547,[1]Hoja4!$E$1:$F$588,2,FALSE)</f>
        <v>Col.El Retiro</v>
      </c>
      <c r="D201" s="11">
        <v>150</v>
      </c>
      <c r="E201" s="12">
        <v>0.85377358490566013</v>
      </c>
      <c r="F201" s="12">
        <v>0.74940898345153661</v>
      </c>
      <c r="G201" s="12">
        <v>0.99290780141843993</v>
      </c>
      <c r="H201" s="12">
        <v>0.90523690773067356</v>
      </c>
      <c r="I201" s="12">
        <v>0.93266832917705678</v>
      </c>
      <c r="J201" s="12">
        <v>0.9675810473815456</v>
      </c>
      <c r="K201" s="12">
        <v>0.99501246882792982</v>
      </c>
      <c r="L201" s="12">
        <v>0.93516209476309176</v>
      </c>
      <c r="M201" s="12">
        <v>0.92019950124688255</v>
      </c>
      <c r="N201" s="12">
        <v>3.7406483790523741E-2</v>
      </c>
      <c r="O201" s="12">
        <v>4.239401496259354E-2</v>
      </c>
      <c r="P201" s="12">
        <v>0.68827930174563623</v>
      </c>
      <c r="Q201" s="12">
        <v>0.3541147132169577</v>
      </c>
      <c r="R201" s="12">
        <v>0.53865336658354068</v>
      </c>
      <c r="S201" s="13">
        <v>1998.0000000000016</v>
      </c>
      <c r="T201" s="12">
        <v>-0.25857999999999998</v>
      </c>
      <c r="U201" s="81" t="str">
        <f t="shared" si="37"/>
        <v>Alta</v>
      </c>
      <c r="V201" s="4">
        <f t="shared" si="39"/>
        <v>2014</v>
      </c>
      <c r="W201" s="5">
        <f t="shared" si="40"/>
        <v>2671.0402640336292</v>
      </c>
      <c r="X201" s="4">
        <f t="shared" si="41"/>
        <v>33</v>
      </c>
      <c r="Y201" s="4">
        <f t="shared" si="42"/>
        <v>395</v>
      </c>
      <c r="Z201" s="4">
        <f t="shared" si="43"/>
        <v>1</v>
      </c>
      <c r="AA201" s="4">
        <f t="shared" si="44"/>
        <v>428</v>
      </c>
      <c r="AB201" s="7">
        <f t="shared" si="45"/>
        <v>3554.4429599004134</v>
      </c>
      <c r="AC201" s="14">
        <v>-0.25857999999999998</v>
      </c>
      <c r="AD201" s="82" t="s">
        <v>43</v>
      </c>
      <c r="AN201" s="41">
        <v>207</v>
      </c>
      <c r="AO201" s="42" t="s">
        <v>244</v>
      </c>
      <c r="AP201" s="16">
        <v>783</v>
      </c>
      <c r="AQ201" s="16">
        <v>782</v>
      </c>
      <c r="AR201" s="43">
        <v>667</v>
      </c>
      <c r="AS201" s="43">
        <v>115</v>
      </c>
      <c r="AT201" s="44">
        <v>1</v>
      </c>
      <c r="AU201" s="45">
        <v>2780</v>
      </c>
      <c r="AV201" s="43">
        <v>1374</v>
      </c>
      <c r="AW201" s="44">
        <v>1406</v>
      </c>
    </row>
    <row r="202" spans="2:49" ht="17.100000000000001" customHeight="1" x14ac:dyDescent="0.2">
      <c r="B202" s="34">
        <f t="shared" si="38"/>
        <v>200</v>
      </c>
      <c r="C202" s="113" t="str">
        <f>+VLOOKUP($D$3:$D$547,[1]Hoja4!$E$1:$F$588,2,FALSE)</f>
        <v>Col. Juan Lindo</v>
      </c>
      <c r="D202" s="11">
        <v>427</v>
      </c>
      <c r="E202" s="12">
        <v>1</v>
      </c>
      <c r="F202" s="12">
        <v>0.70000000000000007</v>
      </c>
      <c r="G202" s="12">
        <v>1</v>
      </c>
      <c r="H202" s="12">
        <v>0.88732394366197176</v>
      </c>
      <c r="I202" s="12">
        <v>0.9577464788732396</v>
      </c>
      <c r="J202" s="12">
        <v>0.9859154929577465</v>
      </c>
      <c r="K202" s="12">
        <v>0.97183098591549277</v>
      </c>
      <c r="L202" s="12">
        <v>0.90140845070422504</v>
      </c>
      <c r="M202" s="12">
        <v>0.87323943661971848</v>
      </c>
      <c r="N202" s="12">
        <v>2.8169014084507043E-2</v>
      </c>
      <c r="O202" s="12">
        <v>5.6338028169014086E-2</v>
      </c>
      <c r="P202" s="12">
        <v>0.7042253521126759</v>
      </c>
      <c r="Q202" s="12">
        <v>0.47887323943661958</v>
      </c>
      <c r="R202" s="12">
        <v>0.61971830985915499</v>
      </c>
      <c r="S202" s="13">
        <v>325</v>
      </c>
      <c r="T202" s="12">
        <v>-0.25651000000000002</v>
      </c>
      <c r="U202" s="81" t="str">
        <f t="shared" si="37"/>
        <v>Alta</v>
      </c>
      <c r="V202" s="4">
        <f t="shared" si="39"/>
        <v>322</v>
      </c>
      <c r="W202" s="5">
        <f t="shared" si="40"/>
        <v>427.0481454909775</v>
      </c>
      <c r="X202" s="4">
        <f t="shared" si="41"/>
        <v>0</v>
      </c>
      <c r="Y202" s="4">
        <f t="shared" si="42"/>
        <v>71</v>
      </c>
      <c r="Z202" s="4">
        <f t="shared" si="43"/>
        <v>0</v>
      </c>
      <c r="AA202" s="4">
        <f t="shared" si="44"/>
        <v>71</v>
      </c>
      <c r="AB202" s="7">
        <f t="shared" si="45"/>
        <v>568.28730540612366</v>
      </c>
      <c r="AC202" s="14">
        <v>-0.25651000000000002</v>
      </c>
      <c r="AD202" s="82" t="s">
        <v>43</v>
      </c>
      <c r="AN202" s="41">
        <v>208</v>
      </c>
      <c r="AO202" s="42" t="s">
        <v>245</v>
      </c>
      <c r="AP202" s="16">
        <v>252</v>
      </c>
      <c r="AQ202" s="16">
        <v>250</v>
      </c>
      <c r="AR202" s="43">
        <v>211</v>
      </c>
      <c r="AS202" s="43">
        <v>39</v>
      </c>
      <c r="AT202" s="44">
        <v>2</v>
      </c>
      <c r="AU202" s="45">
        <v>981</v>
      </c>
      <c r="AV202" s="43">
        <v>460</v>
      </c>
      <c r="AW202" s="44">
        <v>521</v>
      </c>
    </row>
    <row r="203" spans="2:49" ht="17.100000000000001" customHeight="1" x14ac:dyDescent="0.2">
      <c r="B203" s="34">
        <f t="shared" si="38"/>
        <v>201</v>
      </c>
      <c r="C203" s="113" t="str">
        <f>+VLOOKUP($D$3:$D$547,[1]Hoja4!$E$1:$F$588,2,FALSE)</f>
        <v>Bo. Altos Del Bosque o 13 De Febrer</v>
      </c>
      <c r="D203" s="11">
        <v>383</v>
      </c>
      <c r="E203" s="12">
        <v>0.98850574712643702</v>
      </c>
      <c r="F203" s="12">
        <v>0.59770114942528696</v>
      </c>
      <c r="G203" s="12">
        <v>1</v>
      </c>
      <c r="H203" s="12">
        <v>0.82291666666666674</v>
      </c>
      <c r="I203" s="12">
        <v>0.88541666666666663</v>
      </c>
      <c r="J203" s="12">
        <v>0.97916666666666663</v>
      </c>
      <c r="K203" s="12">
        <v>0.98958333333333348</v>
      </c>
      <c r="L203" s="12">
        <v>0.90624999999999989</v>
      </c>
      <c r="M203" s="12">
        <v>0.95833333333333359</v>
      </c>
      <c r="N203" s="12">
        <v>2.0833333333333353E-2</v>
      </c>
      <c r="O203" s="12">
        <v>5.2083333333333336E-2</v>
      </c>
      <c r="P203" s="12">
        <v>0.10416666666666664</v>
      </c>
      <c r="Q203" s="12">
        <v>0.42708333333333337</v>
      </c>
      <c r="R203" s="12">
        <v>0.79166666666666674</v>
      </c>
      <c r="S203" s="13">
        <v>493.99999999999994</v>
      </c>
      <c r="T203" s="12">
        <v>-0.24936</v>
      </c>
      <c r="U203" s="81" t="str">
        <f t="shared" si="37"/>
        <v>Alta</v>
      </c>
      <c r="V203" s="4">
        <f t="shared" si="39"/>
        <v>835</v>
      </c>
      <c r="W203" s="5">
        <f t="shared" si="40"/>
        <v>1107.4074580278452</v>
      </c>
      <c r="X203" s="4">
        <f t="shared" si="41"/>
        <v>2</v>
      </c>
      <c r="Y203" s="4">
        <f t="shared" si="42"/>
        <v>159</v>
      </c>
      <c r="Z203" s="4">
        <f t="shared" si="43"/>
        <v>0</v>
      </c>
      <c r="AA203" s="4">
        <f t="shared" si="44"/>
        <v>161</v>
      </c>
      <c r="AB203" s="7">
        <f t="shared" si="45"/>
        <v>1473.6642857581157</v>
      </c>
      <c r="AC203" s="14">
        <v>-0.24936</v>
      </c>
      <c r="AD203" s="82" t="s">
        <v>43</v>
      </c>
      <c r="AN203" s="41">
        <v>209</v>
      </c>
      <c r="AO203" s="42" t="s">
        <v>246</v>
      </c>
      <c r="AP203" s="16">
        <v>152</v>
      </c>
      <c r="AQ203" s="16">
        <v>151</v>
      </c>
      <c r="AR203" s="43">
        <v>142</v>
      </c>
      <c r="AS203" s="43">
        <v>9</v>
      </c>
      <c r="AT203" s="44">
        <v>1</v>
      </c>
      <c r="AU203" s="45">
        <v>787</v>
      </c>
      <c r="AV203" s="43">
        <v>378</v>
      </c>
      <c r="AW203" s="44">
        <v>409</v>
      </c>
    </row>
    <row r="204" spans="2:49" ht="17.100000000000001" customHeight="1" x14ac:dyDescent="0.2">
      <c r="B204" s="34">
        <f t="shared" si="38"/>
        <v>202</v>
      </c>
      <c r="C204" s="113" t="str">
        <f>+VLOOKUP($D$3:$D$547,[1]Hoja4!$E$1:$F$588,2,FALSE)</f>
        <v>Col. Santa Eduviges</v>
      </c>
      <c r="D204" s="11">
        <v>87</v>
      </c>
      <c r="E204" s="12">
        <v>0.77586206896551713</v>
      </c>
      <c r="F204" s="12">
        <v>0.78448275862068995</v>
      </c>
      <c r="G204" s="12">
        <v>0.97413793103448265</v>
      </c>
      <c r="H204" s="12">
        <v>0.93373493975903654</v>
      </c>
      <c r="I204" s="12">
        <v>0.96084337349397553</v>
      </c>
      <c r="J204" s="12">
        <v>0.97289156626506024</v>
      </c>
      <c r="K204" s="12">
        <v>0.97289156626506001</v>
      </c>
      <c r="L204" s="12">
        <v>0.96686746987951822</v>
      </c>
      <c r="M204" s="12">
        <v>0.90361445783132543</v>
      </c>
      <c r="N204" s="12">
        <v>3.6144578313253031E-2</v>
      </c>
      <c r="O204" s="12">
        <v>2.1084337349397582E-2</v>
      </c>
      <c r="P204" s="12">
        <v>0.64457831325301174</v>
      </c>
      <c r="Q204" s="12">
        <v>0.33132530120481907</v>
      </c>
      <c r="R204" s="12">
        <v>0.46987951807228928</v>
      </c>
      <c r="S204" s="13">
        <v>1551.9999999999986</v>
      </c>
      <c r="T204" s="12">
        <v>-0.23899000000000001</v>
      </c>
      <c r="U204" s="81" t="str">
        <f t="shared" si="37"/>
        <v>Alta</v>
      </c>
      <c r="V204" s="4">
        <f t="shared" si="39"/>
        <v>1552</v>
      </c>
      <c r="W204" s="5">
        <f t="shared" si="40"/>
        <v>2058.3190118074444</v>
      </c>
      <c r="X204" s="4">
        <f t="shared" si="41"/>
        <v>19</v>
      </c>
      <c r="Y204" s="4">
        <f t="shared" si="42"/>
        <v>329</v>
      </c>
      <c r="Z204" s="4">
        <f t="shared" si="43"/>
        <v>0</v>
      </c>
      <c r="AA204" s="4">
        <f t="shared" si="44"/>
        <v>348</v>
      </c>
      <c r="AB204" s="7">
        <f t="shared" si="45"/>
        <v>2739.0742173611925</v>
      </c>
      <c r="AC204" s="14">
        <v>-0.23899000000000001</v>
      </c>
      <c r="AD204" s="82" t="s">
        <v>43</v>
      </c>
      <c r="AN204" s="41">
        <v>210</v>
      </c>
      <c r="AO204" s="42" t="s">
        <v>247</v>
      </c>
      <c r="AP204" s="16">
        <v>103</v>
      </c>
      <c r="AQ204" s="16">
        <v>103</v>
      </c>
      <c r="AR204" s="43">
        <v>93</v>
      </c>
      <c r="AS204" s="43">
        <v>10</v>
      </c>
      <c r="AT204" s="44">
        <v>0</v>
      </c>
      <c r="AU204" s="45">
        <v>366</v>
      </c>
      <c r="AV204" s="43">
        <v>150</v>
      </c>
      <c r="AW204" s="44">
        <v>216</v>
      </c>
    </row>
    <row r="205" spans="2:49" ht="17.100000000000001" customHeight="1" x14ac:dyDescent="0.2">
      <c r="B205" s="34">
        <f t="shared" si="38"/>
        <v>203</v>
      </c>
      <c r="C205" s="113" t="str">
        <f>+VLOOKUP($D$3:$D$547,[1]Hoja4!$E$1:$F$588,2,FALSE)</f>
        <v>Col. Godoy</v>
      </c>
      <c r="D205" s="11">
        <v>172</v>
      </c>
      <c r="E205" s="12">
        <v>0.94705882352941173</v>
      </c>
      <c r="F205" s="12">
        <v>0.78823529411764681</v>
      </c>
      <c r="G205" s="12">
        <v>0.96470588235294152</v>
      </c>
      <c r="H205" s="12">
        <v>0.78472222222222232</v>
      </c>
      <c r="I205" s="12">
        <v>0.54166666666666674</v>
      </c>
      <c r="J205" s="12">
        <v>0.77777777777777757</v>
      </c>
      <c r="K205" s="12">
        <v>0.84027777777777801</v>
      </c>
      <c r="L205" s="12">
        <v>0.91666666666666652</v>
      </c>
      <c r="M205" s="12">
        <v>0.56249999999999978</v>
      </c>
      <c r="N205" s="12">
        <v>0.40972222222222227</v>
      </c>
      <c r="O205" s="12">
        <v>0.31944444444444436</v>
      </c>
      <c r="P205" s="12">
        <v>0.56249999999999989</v>
      </c>
      <c r="Q205" s="12">
        <v>0.68055555555555602</v>
      </c>
      <c r="R205" s="12">
        <v>0.71527777777777779</v>
      </c>
      <c r="S205" s="13">
        <v>678</v>
      </c>
      <c r="T205" s="12">
        <v>-0.23691999999999999</v>
      </c>
      <c r="U205" s="81" t="str">
        <f t="shared" si="37"/>
        <v>Alta</v>
      </c>
      <c r="V205" s="4">
        <f t="shared" si="39"/>
        <v>691</v>
      </c>
      <c r="W205" s="5">
        <f t="shared" si="40"/>
        <v>916.42940538591756</v>
      </c>
      <c r="X205" s="4">
        <f t="shared" si="41"/>
        <v>24</v>
      </c>
      <c r="Y205" s="4">
        <f t="shared" si="42"/>
        <v>148</v>
      </c>
      <c r="Z205" s="4">
        <f t="shared" si="43"/>
        <v>0</v>
      </c>
      <c r="AA205" s="4">
        <f t="shared" si="44"/>
        <v>172</v>
      </c>
      <c r="AB205" s="7">
        <f t="shared" si="45"/>
        <v>1219.5233789926442</v>
      </c>
      <c r="AC205" s="14">
        <v>-0.23691999999999999</v>
      </c>
      <c r="AD205" s="82" t="s">
        <v>43</v>
      </c>
      <c r="AN205" s="41">
        <v>211</v>
      </c>
      <c r="AO205" s="42" t="s">
        <v>248</v>
      </c>
      <c r="AP205" s="16">
        <v>457</v>
      </c>
      <c r="AQ205" s="16">
        <v>457</v>
      </c>
      <c r="AR205" s="43">
        <v>435</v>
      </c>
      <c r="AS205" s="43">
        <v>22</v>
      </c>
      <c r="AT205" s="44">
        <v>0</v>
      </c>
      <c r="AU205" s="45">
        <v>2273</v>
      </c>
      <c r="AV205" s="43">
        <v>1057</v>
      </c>
      <c r="AW205" s="44">
        <v>1216</v>
      </c>
    </row>
    <row r="206" spans="2:49" ht="17.100000000000001" customHeight="1" x14ac:dyDescent="0.2">
      <c r="B206" s="34">
        <f t="shared" si="38"/>
        <v>204</v>
      </c>
      <c r="C206" s="113" t="str">
        <f>+VLOOKUP($D$3:$D$547,[1]Hoja4!$E$1:$F$588,2,FALSE)</f>
        <v>Col. 13 De Julio</v>
      </c>
      <c r="D206" s="11">
        <v>346</v>
      </c>
      <c r="E206" s="12">
        <v>0.58045977011494232</v>
      </c>
      <c r="F206" s="12">
        <v>0.82758620689655171</v>
      </c>
      <c r="G206" s="12">
        <v>0.99425287356321823</v>
      </c>
      <c r="H206" s="12">
        <v>0.957317073170732</v>
      </c>
      <c r="I206" s="12">
        <v>0.99390243902439002</v>
      </c>
      <c r="J206" s="12">
        <v>0.99390243902439002</v>
      </c>
      <c r="K206" s="12">
        <v>0.98780487804878059</v>
      </c>
      <c r="L206" s="12">
        <v>1</v>
      </c>
      <c r="M206" s="12">
        <v>0.14634146341463425</v>
      </c>
      <c r="N206" s="12">
        <v>3.6585365853658534E-2</v>
      </c>
      <c r="O206" s="12">
        <v>3.6585365853658541E-2</v>
      </c>
      <c r="P206" s="12">
        <v>0.56097560975609739</v>
      </c>
      <c r="Q206" s="12">
        <v>0.42073170731707327</v>
      </c>
      <c r="R206" s="12">
        <v>0.66463414634146345</v>
      </c>
      <c r="S206" s="13">
        <v>756.99999999999989</v>
      </c>
      <c r="T206" s="12">
        <v>-0.23527999999999999</v>
      </c>
      <c r="U206" s="81" t="str">
        <f t="shared" si="37"/>
        <v>Alta</v>
      </c>
      <c r="V206" s="4">
        <f t="shared" si="39"/>
        <v>751</v>
      </c>
      <c r="W206" s="5">
        <f t="shared" si="40"/>
        <v>996.00359398672072</v>
      </c>
      <c r="X206" s="4">
        <f t="shared" si="41"/>
        <v>9</v>
      </c>
      <c r="Y206" s="4">
        <f t="shared" si="42"/>
        <v>166</v>
      </c>
      <c r="Z206" s="4">
        <f t="shared" si="43"/>
        <v>0</v>
      </c>
      <c r="AA206" s="4">
        <f t="shared" si="44"/>
        <v>175</v>
      </c>
      <c r="AB206" s="7">
        <f t="shared" si="45"/>
        <v>1325.4154234782575</v>
      </c>
      <c r="AC206" s="14">
        <v>-0.23527999999999999</v>
      </c>
      <c r="AD206" s="82" t="s">
        <v>43</v>
      </c>
      <c r="AN206" s="41">
        <v>212</v>
      </c>
      <c r="AO206" s="42" t="s">
        <v>249</v>
      </c>
      <c r="AP206" s="16">
        <v>998</v>
      </c>
      <c r="AQ206" s="16">
        <v>996</v>
      </c>
      <c r="AR206" s="43">
        <v>955</v>
      </c>
      <c r="AS206" s="43">
        <v>41</v>
      </c>
      <c r="AT206" s="44">
        <v>2</v>
      </c>
      <c r="AU206" s="45">
        <v>4156</v>
      </c>
      <c r="AV206" s="43">
        <v>1995</v>
      </c>
      <c r="AW206" s="44">
        <v>2161</v>
      </c>
    </row>
    <row r="207" spans="2:49" ht="17.100000000000001" customHeight="1" x14ac:dyDescent="0.2">
      <c r="B207" s="34">
        <f t="shared" si="38"/>
        <v>205</v>
      </c>
      <c r="C207" s="113" t="str">
        <f>+VLOOKUP($D$3:$D$547,[1]Hoja4!$E$1:$F$588,2,FALSE)</f>
        <v>Col. Altos De La Divanna</v>
      </c>
      <c r="D207" s="11">
        <v>101</v>
      </c>
      <c r="E207" s="12">
        <v>0.87373737373737359</v>
      </c>
      <c r="F207" s="12">
        <v>0.82105263157894748</v>
      </c>
      <c r="G207" s="12">
        <v>0.98421052631578942</v>
      </c>
      <c r="H207" s="12">
        <v>0.90857142857142881</v>
      </c>
      <c r="I207" s="12">
        <v>0.73714285714285754</v>
      </c>
      <c r="J207" s="12">
        <v>0.98285714285714265</v>
      </c>
      <c r="K207" s="12">
        <v>0.99428571428571411</v>
      </c>
      <c r="L207" s="12">
        <v>0.91999999999999971</v>
      </c>
      <c r="M207" s="12">
        <v>0.94285714285714306</v>
      </c>
      <c r="N207" s="12">
        <v>2.2857142857142857E-2</v>
      </c>
      <c r="O207" s="12">
        <v>4.5714285714285721E-2</v>
      </c>
      <c r="P207" s="12">
        <v>0.80571428571428583</v>
      </c>
      <c r="Q207" s="12">
        <v>0.39428571428571441</v>
      </c>
      <c r="R207" s="12">
        <v>0.60571428571428565</v>
      </c>
      <c r="S207" s="13">
        <v>917.00000000000068</v>
      </c>
      <c r="T207" s="12">
        <v>-0.22505</v>
      </c>
      <c r="U207" s="81" t="str">
        <f t="shared" si="37"/>
        <v>Alta</v>
      </c>
      <c r="V207" s="4">
        <f t="shared" si="39"/>
        <v>962</v>
      </c>
      <c r="W207" s="5">
        <f t="shared" si="40"/>
        <v>1275.8394905662121</v>
      </c>
      <c r="X207" s="4">
        <f t="shared" si="41"/>
        <v>8</v>
      </c>
      <c r="Y207" s="4">
        <f t="shared" si="42"/>
        <v>182</v>
      </c>
      <c r="Z207" s="4">
        <f t="shared" si="43"/>
        <v>2</v>
      </c>
      <c r="AA207" s="4">
        <f t="shared" si="44"/>
        <v>190</v>
      </c>
      <c r="AB207" s="7">
        <f t="shared" si="45"/>
        <v>1697.8024465859969</v>
      </c>
      <c r="AC207" s="14">
        <v>-0.22505</v>
      </c>
      <c r="AD207" s="82" t="s">
        <v>43</v>
      </c>
      <c r="AN207" s="41">
        <v>213</v>
      </c>
      <c r="AO207" s="42" t="s">
        <v>250</v>
      </c>
      <c r="AP207" s="16">
        <v>727</v>
      </c>
      <c r="AQ207" s="16">
        <v>727</v>
      </c>
      <c r="AR207" s="43">
        <v>717</v>
      </c>
      <c r="AS207" s="43">
        <v>10</v>
      </c>
      <c r="AT207" s="44">
        <v>0</v>
      </c>
      <c r="AU207" s="45">
        <v>3298</v>
      </c>
      <c r="AV207" s="43">
        <v>1576</v>
      </c>
      <c r="AW207" s="44">
        <v>1722</v>
      </c>
    </row>
    <row r="208" spans="2:49" ht="17.100000000000001" customHeight="1" x14ac:dyDescent="0.2">
      <c r="B208" s="34">
        <f t="shared" si="38"/>
        <v>206</v>
      </c>
      <c r="C208" s="113" t="str">
        <f>+VLOOKUP($D$3:$D$547,[1]Hoja4!$E$1:$F$588,2,FALSE)</f>
        <v>Col. Jardines De San José</v>
      </c>
      <c r="D208" s="11">
        <v>189</v>
      </c>
      <c r="E208" s="12">
        <v>0.75342465753424659</v>
      </c>
      <c r="F208" s="12">
        <v>0.80821917808219168</v>
      </c>
      <c r="G208" s="12">
        <v>1</v>
      </c>
      <c r="H208" s="12">
        <v>0.8701298701298702</v>
      </c>
      <c r="I208" s="12">
        <v>0.90909090909090917</v>
      </c>
      <c r="J208" s="12">
        <v>1</v>
      </c>
      <c r="K208" s="12">
        <v>1</v>
      </c>
      <c r="L208" s="12">
        <v>0.89610389610389607</v>
      </c>
      <c r="M208" s="12">
        <v>0.98701298701298712</v>
      </c>
      <c r="N208" s="12">
        <v>7.792207792207792E-2</v>
      </c>
      <c r="O208" s="12">
        <v>2.5974025974025976E-2</v>
      </c>
      <c r="P208" s="12">
        <v>0.55844155844155807</v>
      </c>
      <c r="Q208" s="12">
        <v>0.35064935064935054</v>
      </c>
      <c r="R208" s="12">
        <v>0.57142857142857173</v>
      </c>
      <c r="S208" s="13">
        <v>352.00000000000006</v>
      </c>
      <c r="T208" s="12">
        <v>-0.22159000000000001</v>
      </c>
      <c r="U208" s="81" t="str">
        <f t="shared" si="37"/>
        <v>Alta</v>
      </c>
      <c r="V208" s="4">
        <f t="shared" si="39"/>
        <v>363</v>
      </c>
      <c r="W208" s="5">
        <f t="shared" si="40"/>
        <v>481.42384103485972</v>
      </c>
      <c r="X208" s="4">
        <f t="shared" si="41"/>
        <v>2</v>
      </c>
      <c r="Y208" s="4">
        <f t="shared" si="42"/>
        <v>74</v>
      </c>
      <c r="Z208" s="4">
        <f t="shared" si="43"/>
        <v>0</v>
      </c>
      <c r="AA208" s="4">
        <f t="shared" si="44"/>
        <v>76</v>
      </c>
      <c r="AB208" s="7">
        <f t="shared" si="45"/>
        <v>640.64686913795936</v>
      </c>
      <c r="AC208" s="14">
        <v>-0.22159000000000001</v>
      </c>
      <c r="AD208" s="82" t="s">
        <v>43</v>
      </c>
      <c r="AN208" s="41">
        <v>214</v>
      </c>
      <c r="AO208" s="42" t="s">
        <v>250</v>
      </c>
      <c r="AP208" s="16">
        <v>180</v>
      </c>
      <c r="AQ208" s="16">
        <v>179</v>
      </c>
      <c r="AR208" s="43">
        <v>167</v>
      </c>
      <c r="AS208" s="43">
        <v>12</v>
      </c>
      <c r="AT208" s="44">
        <v>1</v>
      </c>
      <c r="AU208" s="45">
        <v>924</v>
      </c>
      <c r="AV208" s="43">
        <v>423</v>
      </c>
      <c r="AW208" s="44">
        <v>501</v>
      </c>
    </row>
    <row r="209" spans="2:49" ht="17.100000000000001" customHeight="1" x14ac:dyDescent="0.2">
      <c r="B209" s="34">
        <f t="shared" si="38"/>
        <v>207</v>
      </c>
      <c r="C209" s="113" t="str">
        <f>+VLOOKUP($D$3:$D$547,[1]Hoja4!$E$1:$F$588,2,FALSE)</f>
        <v>Bo. El Edén</v>
      </c>
      <c r="D209" s="11">
        <v>18</v>
      </c>
      <c r="E209" s="12">
        <v>0.74846625766871178</v>
      </c>
      <c r="F209" s="12">
        <v>0.79141104294478526</v>
      </c>
      <c r="G209" s="12">
        <v>0.99386503067484644</v>
      </c>
      <c r="H209" s="12">
        <v>0.90740740740740744</v>
      </c>
      <c r="I209" s="12">
        <v>0.90740740740740755</v>
      </c>
      <c r="J209" s="12">
        <v>0.99382716049382702</v>
      </c>
      <c r="K209" s="12">
        <v>1</v>
      </c>
      <c r="L209" s="12">
        <v>0.88271604938271575</v>
      </c>
      <c r="M209" s="12">
        <v>0.91358024691358009</v>
      </c>
      <c r="N209" s="12">
        <v>4.9382716049382713E-2</v>
      </c>
      <c r="O209" s="12">
        <v>3.086419753086421E-2</v>
      </c>
      <c r="P209" s="12">
        <v>0.64814814814814825</v>
      </c>
      <c r="Q209" s="12">
        <v>0.41358024691358036</v>
      </c>
      <c r="R209" s="12">
        <v>0.5370370370370372</v>
      </c>
      <c r="S209" s="13">
        <v>729.00000000000011</v>
      </c>
      <c r="T209" s="12">
        <v>-0.21676999999999999</v>
      </c>
      <c r="U209" s="81" t="str">
        <f t="shared" si="37"/>
        <v>Alta</v>
      </c>
      <c r="V209" s="4">
        <f t="shared" si="39"/>
        <v>1048</v>
      </c>
      <c r="W209" s="5">
        <f t="shared" si="40"/>
        <v>1389.8958275606969</v>
      </c>
      <c r="X209" s="4">
        <f t="shared" si="41"/>
        <v>17</v>
      </c>
      <c r="Y209" s="4">
        <f t="shared" si="42"/>
        <v>210</v>
      </c>
      <c r="Z209" s="4">
        <f t="shared" si="43"/>
        <v>0</v>
      </c>
      <c r="AA209" s="4">
        <f t="shared" si="44"/>
        <v>227</v>
      </c>
      <c r="AB209" s="7">
        <f t="shared" si="45"/>
        <v>1849.5810436820423</v>
      </c>
      <c r="AC209" s="14">
        <v>-0.21676999999999999</v>
      </c>
      <c r="AD209" s="82" t="s">
        <v>43</v>
      </c>
      <c r="AN209" s="41">
        <v>215</v>
      </c>
      <c r="AO209" s="42" t="s">
        <v>251</v>
      </c>
      <c r="AP209" s="16">
        <v>144</v>
      </c>
      <c r="AQ209" s="16">
        <v>144</v>
      </c>
      <c r="AR209" s="43">
        <v>143</v>
      </c>
      <c r="AS209" s="43">
        <v>1</v>
      </c>
      <c r="AT209" s="44">
        <v>0</v>
      </c>
      <c r="AU209" s="45">
        <v>678</v>
      </c>
      <c r="AV209" s="43">
        <v>330</v>
      </c>
      <c r="AW209" s="44">
        <v>348</v>
      </c>
    </row>
    <row r="210" spans="2:49" ht="17.100000000000001" customHeight="1" x14ac:dyDescent="0.2">
      <c r="B210" s="34">
        <f t="shared" si="38"/>
        <v>208</v>
      </c>
      <c r="C210" s="113" t="str">
        <f>+VLOOKUP($D$3:$D$547,[1]Hoja4!$E$1:$F$588,2,FALSE)</f>
        <v>Col. 14 De Marzo</v>
      </c>
      <c r="D210" s="11">
        <v>127</v>
      </c>
      <c r="E210" s="12">
        <v>0.62103354487760609</v>
      </c>
      <c r="F210" s="12">
        <v>0.80870353581142307</v>
      </c>
      <c r="G210" s="12">
        <v>0.9891205802357208</v>
      </c>
      <c r="H210" s="12">
        <v>0.91268191268191301</v>
      </c>
      <c r="I210" s="12">
        <v>0.98128898128898079</v>
      </c>
      <c r="J210" s="12">
        <v>0.98960498960498855</v>
      </c>
      <c r="K210" s="12">
        <v>0.98648648648648718</v>
      </c>
      <c r="L210" s="12">
        <v>0.97401247401247393</v>
      </c>
      <c r="M210" s="12">
        <v>0.94906444906444765</v>
      </c>
      <c r="N210" s="12">
        <v>3.3264033264033266E-2</v>
      </c>
      <c r="O210" s="12">
        <v>2.8066528066528106E-2</v>
      </c>
      <c r="P210" s="12">
        <v>0.55197505197505137</v>
      </c>
      <c r="Q210" s="12">
        <v>0.33991683991683946</v>
      </c>
      <c r="R210" s="12">
        <v>0.43347193347193325</v>
      </c>
      <c r="S210" s="13">
        <v>4437.0000000000027</v>
      </c>
      <c r="T210" s="12">
        <v>-0.21460000000000001</v>
      </c>
      <c r="U210" s="81" t="str">
        <f t="shared" si="37"/>
        <v>Alta</v>
      </c>
      <c r="V210" s="4">
        <f t="shared" si="39"/>
        <v>4419</v>
      </c>
      <c r="W210" s="5">
        <f t="shared" si="40"/>
        <v>5860.6389904491598</v>
      </c>
      <c r="X210" s="4">
        <f t="shared" si="41"/>
        <v>90</v>
      </c>
      <c r="Y210" s="4">
        <f t="shared" si="42"/>
        <v>1006</v>
      </c>
      <c r="Z210" s="4">
        <f t="shared" si="43"/>
        <v>0</v>
      </c>
      <c r="AA210" s="4">
        <f t="shared" si="44"/>
        <v>1096</v>
      </c>
      <c r="AB210" s="7">
        <f t="shared" si="45"/>
        <v>7798.9490763654057</v>
      </c>
      <c r="AC210" s="14">
        <v>-0.21460000000000001</v>
      </c>
      <c r="AD210" s="82" t="s">
        <v>43</v>
      </c>
      <c r="AN210" s="41">
        <v>216</v>
      </c>
      <c r="AO210" s="42" t="s">
        <v>252</v>
      </c>
      <c r="AP210" s="16">
        <v>130</v>
      </c>
      <c r="AQ210" s="16">
        <v>130</v>
      </c>
      <c r="AR210" s="43">
        <v>118</v>
      </c>
      <c r="AS210" s="43">
        <v>12</v>
      </c>
      <c r="AT210" s="44">
        <v>0</v>
      </c>
      <c r="AU210" s="45">
        <v>296</v>
      </c>
      <c r="AV210" s="43">
        <v>148</v>
      </c>
      <c r="AW210" s="44">
        <v>148</v>
      </c>
    </row>
    <row r="211" spans="2:49" ht="17.100000000000001" customHeight="1" x14ac:dyDescent="0.2">
      <c r="B211" s="34">
        <f t="shared" si="38"/>
        <v>209</v>
      </c>
      <c r="C211" s="113" t="str">
        <f>+VLOOKUP($D$3:$D$547,[1]Hoja4!$E$1:$F$588,2,FALSE)</f>
        <v>Col. Vieja Santa Rosa</v>
      </c>
      <c r="D211" s="11">
        <v>356</v>
      </c>
      <c r="E211" s="12">
        <v>0.70270270270270285</v>
      </c>
      <c r="F211" s="12">
        <v>0.71621621621621623</v>
      </c>
      <c r="G211" s="12">
        <v>0.86486486486486491</v>
      </c>
      <c r="H211" s="12">
        <v>0.89473684210526294</v>
      </c>
      <c r="I211" s="12">
        <v>0.94736842105263142</v>
      </c>
      <c r="J211" s="12">
        <v>0.98684210526315796</v>
      </c>
      <c r="K211" s="12">
        <v>1</v>
      </c>
      <c r="L211" s="12">
        <v>0.93421052631578927</v>
      </c>
      <c r="M211" s="12">
        <v>0.94736842105263153</v>
      </c>
      <c r="N211" s="12">
        <v>7.8947368421052613E-2</v>
      </c>
      <c r="O211" s="12">
        <v>1.3157894736842106E-2</v>
      </c>
      <c r="P211" s="12">
        <v>0.42105263157894735</v>
      </c>
      <c r="Q211" s="12">
        <v>0.4210526315789474</v>
      </c>
      <c r="R211" s="12">
        <v>0.49999999999999983</v>
      </c>
      <c r="S211" s="13">
        <v>299.99999999999994</v>
      </c>
      <c r="T211" s="12">
        <v>-0.20452000000000001</v>
      </c>
      <c r="U211" s="81" t="str">
        <f t="shared" si="37"/>
        <v>Alta</v>
      </c>
      <c r="V211" s="4">
        <f t="shared" si="39"/>
        <v>300</v>
      </c>
      <c r="W211" s="5">
        <f t="shared" si="40"/>
        <v>397.87094300401628</v>
      </c>
      <c r="X211" s="4">
        <f t="shared" si="41"/>
        <v>1</v>
      </c>
      <c r="Y211" s="4">
        <f t="shared" si="42"/>
        <v>73</v>
      </c>
      <c r="Z211" s="4">
        <f t="shared" si="43"/>
        <v>0</v>
      </c>
      <c r="AA211" s="4">
        <f t="shared" si="44"/>
        <v>74</v>
      </c>
      <c r="AB211" s="7">
        <f t="shared" si="45"/>
        <v>529.46022242806555</v>
      </c>
      <c r="AC211" s="14">
        <v>-0.20452000000000001</v>
      </c>
      <c r="AD211" s="82" t="s">
        <v>43</v>
      </c>
      <c r="AN211" s="41">
        <v>217</v>
      </c>
      <c r="AO211" s="42" t="s">
        <v>253</v>
      </c>
      <c r="AP211" s="16">
        <v>426</v>
      </c>
      <c r="AQ211" s="16">
        <v>424</v>
      </c>
      <c r="AR211" s="43">
        <v>416</v>
      </c>
      <c r="AS211" s="43">
        <v>8</v>
      </c>
      <c r="AT211" s="44">
        <v>2</v>
      </c>
      <c r="AU211" s="45">
        <v>2364</v>
      </c>
      <c r="AV211" s="43">
        <v>1136</v>
      </c>
      <c r="AW211" s="44">
        <v>1228</v>
      </c>
    </row>
    <row r="212" spans="2:49" ht="17.100000000000001" customHeight="1" x14ac:dyDescent="0.2">
      <c r="B212" s="34">
        <f t="shared" si="38"/>
        <v>210</v>
      </c>
      <c r="C212" s="113" t="str">
        <f>+VLOOKUP($D$3:$D$547,[1]Hoja4!$E$1:$F$588,2,FALSE)</f>
        <v>Col. El Rosario</v>
      </c>
      <c r="D212" s="11">
        <v>151</v>
      </c>
      <c r="E212" s="12">
        <v>0.73839662447257426</v>
      </c>
      <c r="F212" s="12">
        <v>0.70212765957446821</v>
      </c>
      <c r="G212" s="12">
        <v>0.98297872340425529</v>
      </c>
      <c r="H212" s="12">
        <v>0.94508009153318073</v>
      </c>
      <c r="I212" s="12">
        <v>0.9565217391304347</v>
      </c>
      <c r="J212" s="12">
        <v>0.98627002288329513</v>
      </c>
      <c r="K212" s="12">
        <v>0.98855835240274603</v>
      </c>
      <c r="L212" s="12">
        <v>0.95652173913043437</v>
      </c>
      <c r="M212" s="12">
        <v>0.80091533180778041</v>
      </c>
      <c r="N212" s="12">
        <v>5.0343249427917652E-2</v>
      </c>
      <c r="O212" s="12">
        <v>4.1189931350114457E-2</v>
      </c>
      <c r="P212" s="12">
        <v>0.58581235697940504</v>
      </c>
      <c r="Q212" s="12">
        <v>0.4302059496567503</v>
      </c>
      <c r="R212" s="12">
        <v>0.53089244851258555</v>
      </c>
      <c r="S212" s="13">
        <v>2079.9999999999995</v>
      </c>
      <c r="T212" s="12">
        <v>-0.20014999999999999</v>
      </c>
      <c r="U212" s="81" t="str">
        <f t="shared" si="37"/>
        <v>Alta</v>
      </c>
      <c r="V212" s="4">
        <f t="shared" si="39"/>
        <v>2082</v>
      </c>
      <c r="W212" s="5">
        <f t="shared" si="40"/>
        <v>2761.2243444478731</v>
      </c>
      <c r="X212" s="4">
        <f t="shared" si="41"/>
        <v>40</v>
      </c>
      <c r="Y212" s="4">
        <f t="shared" si="42"/>
        <v>427</v>
      </c>
      <c r="Z212" s="4">
        <f t="shared" si="43"/>
        <v>1</v>
      </c>
      <c r="AA212" s="4">
        <f t="shared" si="44"/>
        <v>467</v>
      </c>
      <c r="AB212" s="7">
        <f t="shared" si="45"/>
        <v>3674.4539436507748</v>
      </c>
      <c r="AC212" s="14">
        <v>-0.20014999999999999</v>
      </c>
      <c r="AD212" s="82" t="s">
        <v>43</v>
      </c>
      <c r="AN212" s="41">
        <v>218</v>
      </c>
      <c r="AO212" s="42" t="s">
        <v>254</v>
      </c>
      <c r="AP212" s="16">
        <v>1361</v>
      </c>
      <c r="AQ212" s="16">
        <v>1356</v>
      </c>
      <c r="AR212" s="43">
        <v>1193</v>
      </c>
      <c r="AS212" s="43">
        <v>163</v>
      </c>
      <c r="AT212" s="44">
        <v>5</v>
      </c>
      <c r="AU212" s="45">
        <v>5303</v>
      </c>
      <c r="AV212" s="43">
        <v>2471</v>
      </c>
      <c r="AW212" s="44">
        <v>2832</v>
      </c>
    </row>
    <row r="213" spans="2:49" ht="17.100000000000001" customHeight="1" x14ac:dyDescent="0.2">
      <c r="B213" s="34">
        <f t="shared" si="38"/>
        <v>211</v>
      </c>
      <c r="C213" s="113" t="str">
        <f>+VLOOKUP($D$3:$D$547,[1]Hoja4!$E$1:$F$588,2,FALSE)</f>
        <v>Col. Flor Del Campo</v>
      </c>
      <c r="D213" s="11">
        <v>165</v>
      </c>
      <c r="E213" s="12">
        <v>0.79410768709786694</v>
      </c>
      <c r="F213" s="12">
        <v>0.73385452073419388</v>
      </c>
      <c r="G213" s="12">
        <v>0.99184228416043418</v>
      </c>
      <c r="H213" s="12">
        <v>0.91875701984275571</v>
      </c>
      <c r="I213" s="12">
        <v>0.95731935604642637</v>
      </c>
      <c r="J213" s="12">
        <v>0.99700486709097791</v>
      </c>
      <c r="K213" s="12">
        <v>0.99438412579558166</v>
      </c>
      <c r="L213" s="12">
        <v>0.95694496443279575</v>
      </c>
      <c r="M213" s="12">
        <v>0.8307749906402091</v>
      </c>
      <c r="N213" s="12">
        <v>4.3429427180831169E-2</v>
      </c>
      <c r="O213" s="12">
        <v>3.0700112317484148E-2</v>
      </c>
      <c r="P213" s="12">
        <v>0.70160988393859969</v>
      </c>
      <c r="Q213" s="12">
        <v>0.38786971171845791</v>
      </c>
      <c r="R213" s="12">
        <v>0.60239610632721874</v>
      </c>
      <c r="S213" s="13">
        <v>13401.999999999987</v>
      </c>
      <c r="T213" s="12">
        <v>-0.19103999999999999</v>
      </c>
      <c r="U213" s="81" t="str">
        <f t="shared" si="37"/>
        <v>Alta</v>
      </c>
      <c r="V213" s="4">
        <f t="shared" si="39"/>
        <v>13344</v>
      </c>
      <c r="W213" s="5">
        <f t="shared" si="40"/>
        <v>17697.299544818645</v>
      </c>
      <c r="X213" s="4">
        <f t="shared" si="41"/>
        <v>258</v>
      </c>
      <c r="Y213" s="4">
        <f t="shared" si="42"/>
        <v>2658</v>
      </c>
      <c r="Z213" s="4">
        <f t="shared" si="43"/>
        <v>3</v>
      </c>
      <c r="AA213" s="4">
        <f t="shared" si="44"/>
        <v>2916</v>
      </c>
      <c r="AB213" s="7">
        <f t="shared" si="45"/>
        <v>23550.390693600355</v>
      </c>
      <c r="AC213" s="14">
        <v>-0.19103999999999999</v>
      </c>
      <c r="AD213" s="82" t="s">
        <v>43</v>
      </c>
      <c r="AN213" s="41">
        <v>219</v>
      </c>
      <c r="AO213" s="42" t="s">
        <v>255</v>
      </c>
      <c r="AP213" s="16">
        <v>76</v>
      </c>
      <c r="AQ213" s="16">
        <v>76</v>
      </c>
      <c r="AR213" s="43">
        <v>66</v>
      </c>
      <c r="AS213" s="43">
        <v>10</v>
      </c>
      <c r="AT213" s="44">
        <v>0</v>
      </c>
      <c r="AU213" s="45">
        <v>233</v>
      </c>
      <c r="AV213" s="43">
        <v>93</v>
      </c>
      <c r="AW213" s="44">
        <v>140</v>
      </c>
    </row>
    <row r="214" spans="2:49" ht="17.100000000000001" customHeight="1" x14ac:dyDescent="0.2">
      <c r="B214" s="34">
        <f t="shared" si="38"/>
        <v>212</v>
      </c>
      <c r="C214" s="113" t="str">
        <f>+VLOOKUP($D$3:$D$547,[1]Hoja4!$E$1:$F$588,2,FALSE)</f>
        <v>Col. El Progreso No.2</v>
      </c>
      <c r="D214" s="11">
        <v>149</v>
      </c>
      <c r="E214" s="12">
        <v>0.74999999999999978</v>
      </c>
      <c r="F214" s="12">
        <v>0.86111111111111116</v>
      </c>
      <c r="G214" s="12">
        <v>1</v>
      </c>
      <c r="H214" s="12">
        <v>0.88235294117647067</v>
      </c>
      <c r="I214" s="12">
        <v>0.91176470588235292</v>
      </c>
      <c r="J214" s="12">
        <v>1</v>
      </c>
      <c r="K214" s="12">
        <v>1</v>
      </c>
      <c r="L214" s="12">
        <v>0.61764705882352966</v>
      </c>
      <c r="M214" s="12">
        <v>0.80882352941176494</v>
      </c>
      <c r="N214" s="12">
        <v>7.3529411764705871E-2</v>
      </c>
      <c r="O214" s="12">
        <v>0.16176470588235295</v>
      </c>
      <c r="P214" s="12">
        <v>0.67647058823529416</v>
      </c>
      <c r="Q214" s="12">
        <v>0.5</v>
      </c>
      <c r="R214" s="12">
        <v>0.76470588235294101</v>
      </c>
      <c r="S214" s="13">
        <v>305.00000000000011</v>
      </c>
      <c r="T214" s="12">
        <v>-0.18662000000000001</v>
      </c>
      <c r="U214" s="81" t="str">
        <f t="shared" si="37"/>
        <v>Alta</v>
      </c>
      <c r="V214" s="4">
        <f t="shared" si="39"/>
        <v>320</v>
      </c>
      <c r="W214" s="5">
        <f t="shared" si="40"/>
        <v>424.39567253761737</v>
      </c>
      <c r="X214" s="4">
        <f t="shared" si="41"/>
        <v>9</v>
      </c>
      <c r="Y214" s="4">
        <f t="shared" si="42"/>
        <v>64</v>
      </c>
      <c r="Z214" s="4">
        <f t="shared" si="43"/>
        <v>1</v>
      </c>
      <c r="AA214" s="4">
        <f t="shared" si="44"/>
        <v>73</v>
      </c>
      <c r="AB214" s="7">
        <f t="shared" si="45"/>
        <v>564.75757058993656</v>
      </c>
      <c r="AC214" s="14">
        <v>-0.18662000000000001</v>
      </c>
      <c r="AD214" s="82" t="s">
        <v>43</v>
      </c>
      <c r="AN214" s="41">
        <v>220</v>
      </c>
      <c r="AO214" s="42" t="s">
        <v>256</v>
      </c>
      <c r="AP214" s="16">
        <v>1100</v>
      </c>
      <c r="AQ214" s="16">
        <v>1099</v>
      </c>
      <c r="AR214" s="43">
        <v>1015</v>
      </c>
      <c r="AS214" s="43">
        <v>84</v>
      </c>
      <c r="AT214" s="44">
        <v>1</v>
      </c>
      <c r="AU214" s="45">
        <v>4194</v>
      </c>
      <c r="AV214" s="43">
        <v>1969</v>
      </c>
      <c r="AW214" s="44">
        <v>2225</v>
      </c>
    </row>
    <row r="215" spans="2:49" ht="17.100000000000001" customHeight="1" x14ac:dyDescent="0.2">
      <c r="B215" s="34">
        <f t="shared" si="38"/>
        <v>213</v>
      </c>
      <c r="C215" s="113" t="str">
        <f>+VLOOKUP($D$3:$D$547,[1]Hoja4!$E$1:$F$588,2,FALSE)</f>
        <v>Col.Santa Ana</v>
      </c>
      <c r="D215" s="11">
        <v>555</v>
      </c>
      <c r="E215" s="12">
        <v>0.7857142857142857</v>
      </c>
      <c r="F215" s="12">
        <v>0.60975609756097515</v>
      </c>
      <c r="G215" s="12">
        <v>0.85365853658536583</v>
      </c>
      <c r="H215" s="12">
        <v>0.92537313432835799</v>
      </c>
      <c r="I215" s="12">
        <v>0.9701492537313432</v>
      </c>
      <c r="J215" s="12">
        <v>0.9925373134328358</v>
      </c>
      <c r="K215" s="12">
        <v>0.9850746268656716</v>
      </c>
      <c r="L215" s="12">
        <v>0.97761194029850729</v>
      </c>
      <c r="M215" s="12">
        <v>0.88805970149253721</v>
      </c>
      <c r="N215" s="12">
        <v>5.9701492537313446E-2</v>
      </c>
      <c r="O215" s="12">
        <v>3.7313432835820906E-2</v>
      </c>
      <c r="P215" s="12">
        <v>0.65671641791044733</v>
      </c>
      <c r="Q215" s="12">
        <v>0.45522388059701513</v>
      </c>
      <c r="R215" s="12">
        <v>0.5970149253731345</v>
      </c>
      <c r="S215" s="13">
        <v>659.00000000000011</v>
      </c>
      <c r="T215" s="12">
        <v>-0.17871999999999999</v>
      </c>
      <c r="U215" s="81" t="str">
        <f t="shared" si="37"/>
        <v>Alta</v>
      </c>
      <c r="V215" s="4">
        <f t="shared" si="39"/>
        <v>685</v>
      </c>
      <c r="W215" s="5">
        <f t="shared" si="40"/>
        <v>908.47198652583722</v>
      </c>
      <c r="X215" s="4">
        <f t="shared" si="41"/>
        <v>14</v>
      </c>
      <c r="Y215" s="4">
        <f t="shared" si="42"/>
        <v>153</v>
      </c>
      <c r="Z215" s="4">
        <f t="shared" si="43"/>
        <v>1</v>
      </c>
      <c r="AA215" s="4">
        <f t="shared" si="44"/>
        <v>167</v>
      </c>
      <c r="AB215" s="7">
        <f t="shared" si="45"/>
        <v>1208.9341745440829</v>
      </c>
      <c r="AC215" s="14">
        <v>-0.17871999999999999</v>
      </c>
      <c r="AD215" s="82" t="s">
        <v>43</v>
      </c>
      <c r="AN215" s="41">
        <v>221</v>
      </c>
      <c r="AO215" s="42" t="s">
        <v>257</v>
      </c>
      <c r="AP215" s="16">
        <v>292</v>
      </c>
      <c r="AQ215" s="16">
        <v>292</v>
      </c>
      <c r="AR215" s="43">
        <v>280</v>
      </c>
      <c r="AS215" s="43">
        <v>12</v>
      </c>
      <c r="AT215" s="44">
        <v>0</v>
      </c>
      <c r="AU215" s="45">
        <v>1505</v>
      </c>
      <c r="AV215" s="43">
        <v>718</v>
      </c>
      <c r="AW215" s="44">
        <v>787</v>
      </c>
    </row>
    <row r="216" spans="2:49" ht="17.100000000000001" customHeight="1" x14ac:dyDescent="0.2">
      <c r="B216" s="34">
        <f t="shared" si="38"/>
        <v>214</v>
      </c>
      <c r="C216" s="113" t="str">
        <f>+VLOOKUP($D$3:$D$547,[1]Hoja4!$E$1:$F$588,2,FALSE)</f>
        <v>Col. Monterey Norte</v>
      </c>
      <c r="D216" s="11">
        <v>266</v>
      </c>
      <c r="E216" s="12">
        <v>0.62931034482758574</v>
      </c>
      <c r="F216" s="12">
        <v>0.79310344827586199</v>
      </c>
      <c r="G216" s="12">
        <v>1</v>
      </c>
      <c r="H216" s="12">
        <v>0.9043478260869563</v>
      </c>
      <c r="I216" s="12">
        <v>0.95652173913043492</v>
      </c>
      <c r="J216" s="12">
        <v>0.9913043478260869</v>
      </c>
      <c r="K216" s="12">
        <v>1</v>
      </c>
      <c r="L216" s="12">
        <v>0.95652173913043459</v>
      </c>
      <c r="M216" s="12">
        <v>0.92173913043478251</v>
      </c>
      <c r="N216" s="12">
        <v>3.4782608695652174E-2</v>
      </c>
      <c r="O216" s="12">
        <v>2.6086956521739146E-2</v>
      </c>
      <c r="P216" s="12">
        <v>0.53913043478260869</v>
      </c>
      <c r="Q216" s="12">
        <v>0.39999999999999991</v>
      </c>
      <c r="R216" s="12">
        <v>0.53043478260869559</v>
      </c>
      <c r="S216" s="13">
        <v>542.99999999999989</v>
      </c>
      <c r="T216" s="12">
        <v>-0.17835000000000001</v>
      </c>
      <c r="U216" s="81" t="str">
        <f t="shared" si="37"/>
        <v>Alta</v>
      </c>
      <c r="V216" s="4">
        <f t="shared" si="39"/>
        <v>505</v>
      </c>
      <c r="W216" s="5">
        <f t="shared" si="40"/>
        <v>669.74942072342742</v>
      </c>
      <c r="X216" s="4">
        <f t="shared" si="41"/>
        <v>1</v>
      </c>
      <c r="Y216" s="4">
        <f t="shared" si="42"/>
        <v>109</v>
      </c>
      <c r="Z216" s="4">
        <f t="shared" si="43"/>
        <v>0</v>
      </c>
      <c r="AA216" s="4">
        <f t="shared" si="44"/>
        <v>110</v>
      </c>
      <c r="AB216" s="7">
        <f t="shared" si="45"/>
        <v>891.25804108724367</v>
      </c>
      <c r="AC216" s="14">
        <v>-0.17835000000000001</v>
      </c>
      <c r="AD216" s="82" t="s">
        <v>43</v>
      </c>
      <c r="AN216" s="41">
        <v>222</v>
      </c>
      <c r="AO216" s="42" t="s">
        <v>258</v>
      </c>
      <c r="AP216" s="16">
        <v>1182</v>
      </c>
      <c r="AQ216" s="16">
        <v>1179</v>
      </c>
      <c r="AR216" s="43">
        <v>1111</v>
      </c>
      <c r="AS216" s="43">
        <v>68</v>
      </c>
      <c r="AT216" s="44">
        <v>3</v>
      </c>
      <c r="AU216" s="45">
        <v>5973</v>
      </c>
      <c r="AV216" s="43">
        <v>2862</v>
      </c>
      <c r="AW216" s="44">
        <v>3111</v>
      </c>
    </row>
    <row r="217" spans="2:49" ht="17.100000000000001" customHeight="1" x14ac:dyDescent="0.2">
      <c r="B217" s="34">
        <f t="shared" si="38"/>
        <v>215</v>
      </c>
      <c r="C217" s="113" t="str">
        <f>+VLOOKUP($D$3:$D$547,[1]Hoja4!$E$1:$F$588,2,FALSE)</f>
        <v>Col. Jardines De Toncontín</v>
      </c>
      <c r="D217" s="11">
        <v>190</v>
      </c>
      <c r="E217" s="12">
        <v>0.70487106017192036</v>
      </c>
      <c r="F217" s="12">
        <v>0.75366568914956</v>
      </c>
      <c r="G217" s="12">
        <v>0.98533724340176032</v>
      </c>
      <c r="H217" s="12">
        <v>0.8532934131736527</v>
      </c>
      <c r="I217" s="12">
        <v>0.8682634730538924</v>
      </c>
      <c r="J217" s="12">
        <v>0.9371257485029939</v>
      </c>
      <c r="K217" s="12">
        <v>0.99700598802395213</v>
      </c>
      <c r="L217" s="12">
        <v>0.93413173652694581</v>
      </c>
      <c r="M217" s="12">
        <v>0.90419161676646709</v>
      </c>
      <c r="N217" s="12">
        <v>0.10479041916167668</v>
      </c>
      <c r="O217" s="12">
        <v>8.0838323353293426E-2</v>
      </c>
      <c r="P217" s="12">
        <v>0.63473053892215492</v>
      </c>
      <c r="Q217" s="12">
        <v>0.42814371257485034</v>
      </c>
      <c r="R217" s="12">
        <v>0.67964071856287456</v>
      </c>
      <c r="S217" s="13">
        <v>1616.0000000000014</v>
      </c>
      <c r="T217" s="12">
        <v>-0.17574999999999999</v>
      </c>
      <c r="U217" s="81" t="str">
        <f t="shared" si="37"/>
        <v>Alta</v>
      </c>
      <c r="V217" s="4">
        <f t="shared" si="39"/>
        <v>1649</v>
      </c>
      <c r="W217" s="5">
        <f t="shared" si="40"/>
        <v>2186.9639500454095</v>
      </c>
      <c r="X217" s="4">
        <f t="shared" si="41"/>
        <v>19</v>
      </c>
      <c r="Y217" s="4">
        <f t="shared" si="42"/>
        <v>323</v>
      </c>
      <c r="Z217" s="4">
        <f t="shared" si="43"/>
        <v>2</v>
      </c>
      <c r="AA217" s="4">
        <f t="shared" si="44"/>
        <v>342</v>
      </c>
      <c r="AB217" s="7">
        <f t="shared" si="45"/>
        <v>2910.2663559462671</v>
      </c>
      <c r="AC217" s="14">
        <v>-0.17574999999999999</v>
      </c>
      <c r="AD217" s="82" t="s">
        <v>43</v>
      </c>
      <c r="AN217" s="41">
        <v>223</v>
      </c>
      <c r="AO217" s="42" t="s">
        <v>259</v>
      </c>
      <c r="AP217" s="16">
        <v>80</v>
      </c>
      <c r="AQ217" s="16">
        <v>80</v>
      </c>
      <c r="AR217" s="43">
        <v>74</v>
      </c>
      <c r="AS217" s="43">
        <v>6</v>
      </c>
      <c r="AT217" s="44">
        <v>0</v>
      </c>
      <c r="AU217" s="45">
        <v>324</v>
      </c>
      <c r="AV217" s="43">
        <v>161</v>
      </c>
      <c r="AW217" s="44">
        <v>163</v>
      </c>
    </row>
    <row r="218" spans="2:49" ht="17.100000000000001" customHeight="1" x14ac:dyDescent="0.2">
      <c r="B218" s="34">
        <f t="shared" si="38"/>
        <v>216</v>
      </c>
      <c r="C218" s="113" t="str">
        <f>+VLOOKUP($D$3:$D$547,[1]Hoja4!$E$1:$F$588,2,FALSE)</f>
        <v>Col. Las Crucitas</v>
      </c>
      <c r="D218" s="11">
        <v>63</v>
      </c>
      <c r="E218" s="12">
        <v>0.85384615384615403</v>
      </c>
      <c r="F218" s="12">
        <v>0.5503875968992249</v>
      </c>
      <c r="G218" s="12">
        <v>0.8294573643410853</v>
      </c>
      <c r="H218" s="12">
        <v>0.87735849056603776</v>
      </c>
      <c r="I218" s="12">
        <v>0.94339622641509446</v>
      </c>
      <c r="J218" s="12">
        <v>0.96226415094339646</v>
      </c>
      <c r="K218" s="12">
        <v>0.96226415094339612</v>
      </c>
      <c r="L218" s="12">
        <v>0.97169811320754695</v>
      </c>
      <c r="M218" s="12">
        <v>0.24528301886792456</v>
      </c>
      <c r="N218" s="12">
        <v>0.29245283018867929</v>
      </c>
      <c r="O218" s="12">
        <v>0.22641509433962276</v>
      </c>
      <c r="P218" s="12">
        <v>0.85849056603773599</v>
      </c>
      <c r="Q218" s="12">
        <v>0.56603773584905659</v>
      </c>
      <c r="R218" s="12">
        <v>0.69811320754716955</v>
      </c>
      <c r="S218" s="13">
        <v>538</v>
      </c>
      <c r="T218" s="12">
        <v>-0.17485999999999999</v>
      </c>
      <c r="U218" s="81" t="str">
        <f t="shared" si="37"/>
        <v>Alta</v>
      </c>
      <c r="V218" s="4">
        <f t="shared" si="39"/>
        <v>559</v>
      </c>
      <c r="W218" s="5">
        <f t="shared" si="40"/>
        <v>741.36619046415035</v>
      </c>
      <c r="X218" s="4">
        <f t="shared" si="41"/>
        <v>9</v>
      </c>
      <c r="Y218" s="4">
        <f t="shared" si="42"/>
        <v>127</v>
      </c>
      <c r="Z218" s="4">
        <f t="shared" si="43"/>
        <v>1</v>
      </c>
      <c r="AA218" s="4">
        <f t="shared" si="44"/>
        <v>136</v>
      </c>
      <c r="AB218" s="7">
        <f t="shared" si="45"/>
        <v>986.56088112429541</v>
      </c>
      <c r="AC218" s="14">
        <v>-0.17485999999999999</v>
      </c>
      <c r="AD218" s="82" t="s">
        <v>43</v>
      </c>
      <c r="AN218" s="41">
        <v>224</v>
      </c>
      <c r="AO218" s="42" t="s">
        <v>260</v>
      </c>
      <c r="AP218" s="16">
        <v>182</v>
      </c>
      <c r="AQ218" s="16">
        <v>182</v>
      </c>
      <c r="AR218" s="43">
        <v>175</v>
      </c>
      <c r="AS218" s="43">
        <v>7</v>
      </c>
      <c r="AT218" s="44">
        <v>0</v>
      </c>
      <c r="AU218" s="45">
        <v>926</v>
      </c>
      <c r="AV218" s="43">
        <v>435</v>
      </c>
      <c r="AW218" s="44">
        <v>491</v>
      </c>
    </row>
    <row r="219" spans="2:49" ht="17.100000000000001" customHeight="1" x14ac:dyDescent="0.2">
      <c r="B219" s="34">
        <f t="shared" si="38"/>
        <v>217</v>
      </c>
      <c r="C219" s="113" t="str">
        <f>+VLOOKUP($D$3:$D$547,[1]Hoja4!$E$1:$F$588,2,FALSE)</f>
        <v>Bo. Bella Vista</v>
      </c>
      <c r="D219" s="11">
        <v>3</v>
      </c>
      <c r="E219" s="12">
        <v>0.62160176340925977</v>
      </c>
      <c r="F219" s="12">
        <v>0.75165806927044965</v>
      </c>
      <c r="G219" s="12">
        <v>0.98305084745762761</v>
      </c>
      <c r="H219" s="12">
        <v>0.90396825396825375</v>
      </c>
      <c r="I219" s="12">
        <v>0.93730158730158641</v>
      </c>
      <c r="J219" s="12">
        <v>0.97857142857142887</v>
      </c>
      <c r="K219" s="12">
        <v>0.9785714285714282</v>
      </c>
      <c r="L219" s="12">
        <v>0.94603174603174578</v>
      </c>
      <c r="M219" s="12">
        <v>0.80238095238095386</v>
      </c>
      <c r="N219" s="12">
        <v>6.3492063492063391E-2</v>
      </c>
      <c r="O219" s="12">
        <v>3.1746031746031751E-2</v>
      </c>
      <c r="P219" s="12">
        <v>0.53888888888888886</v>
      </c>
      <c r="Q219" s="12">
        <v>0.47619047619047661</v>
      </c>
      <c r="R219" s="12">
        <v>0.57222222222222263</v>
      </c>
      <c r="S219" s="13">
        <v>5473.0000000000018</v>
      </c>
      <c r="T219" s="12">
        <v>-0.16816999999999999</v>
      </c>
      <c r="U219" s="81" t="str">
        <f t="shared" si="37"/>
        <v>Alta</v>
      </c>
      <c r="V219" s="4">
        <f t="shared" si="39"/>
        <v>4686</v>
      </c>
      <c r="W219" s="5">
        <f t="shared" si="40"/>
        <v>6214.7441297227342</v>
      </c>
      <c r="X219" s="4">
        <f t="shared" si="41"/>
        <v>88</v>
      </c>
      <c r="Y219" s="4">
        <f t="shared" si="42"/>
        <v>1095</v>
      </c>
      <c r="Z219" s="4">
        <f t="shared" si="43"/>
        <v>1</v>
      </c>
      <c r="AA219" s="4">
        <f t="shared" si="44"/>
        <v>1183</v>
      </c>
      <c r="AB219" s="7">
        <f t="shared" si="45"/>
        <v>8270.1686743263836</v>
      </c>
      <c r="AC219" s="14">
        <v>-0.16816999999999999</v>
      </c>
      <c r="AD219" s="82" t="s">
        <v>43</v>
      </c>
      <c r="AN219" s="41">
        <v>225</v>
      </c>
      <c r="AO219" s="42" t="s">
        <v>261</v>
      </c>
      <c r="AP219" s="16">
        <v>212</v>
      </c>
      <c r="AQ219" s="16">
        <v>206</v>
      </c>
      <c r="AR219" s="43">
        <v>200</v>
      </c>
      <c r="AS219" s="43">
        <v>6</v>
      </c>
      <c r="AT219" s="44">
        <v>6</v>
      </c>
      <c r="AU219" s="45">
        <v>1195</v>
      </c>
      <c r="AV219" s="43">
        <v>574</v>
      </c>
      <c r="AW219" s="44">
        <v>621</v>
      </c>
    </row>
    <row r="220" spans="2:49" ht="17.100000000000001" customHeight="1" x14ac:dyDescent="0.2">
      <c r="B220" s="34">
        <f t="shared" si="38"/>
        <v>218</v>
      </c>
      <c r="C220" s="113" t="str">
        <f>+VLOOKUP($D$3:$D$547,[1]Hoja4!$E$1:$F$588,2,FALSE)</f>
        <v>Col. Cofradía</v>
      </c>
      <c r="D220" s="11">
        <v>412</v>
      </c>
      <c r="E220" s="12">
        <v>0.36111111111111127</v>
      </c>
      <c r="F220" s="12">
        <v>0.74999999999999978</v>
      </c>
      <c r="G220" s="12">
        <v>1</v>
      </c>
      <c r="H220" s="12">
        <v>0.96969696969696983</v>
      </c>
      <c r="I220" s="12">
        <v>0.98484848484848486</v>
      </c>
      <c r="J220" s="12">
        <v>1</v>
      </c>
      <c r="K220" s="12">
        <v>0.98484848484848486</v>
      </c>
      <c r="L220" s="12">
        <v>1</v>
      </c>
      <c r="M220" s="12">
        <v>0.96969696969696983</v>
      </c>
      <c r="N220" s="12">
        <v>3.0303030303030304E-2</v>
      </c>
      <c r="O220" s="12">
        <v>0</v>
      </c>
      <c r="P220" s="12">
        <v>0.34848484848484856</v>
      </c>
      <c r="Q220" s="12">
        <v>0.34848484848484856</v>
      </c>
      <c r="R220" s="12">
        <v>0.45454545454545459</v>
      </c>
      <c r="S220" s="13">
        <v>261.00000000000011</v>
      </c>
      <c r="T220" s="12">
        <v>-0.16661000000000001</v>
      </c>
      <c r="U220" s="81" t="str">
        <f t="shared" si="37"/>
        <v>Alta</v>
      </c>
      <c r="V220" s="4">
        <f t="shared" si="39"/>
        <v>266</v>
      </c>
      <c r="W220" s="5">
        <f t="shared" si="40"/>
        <v>352.77890279689444</v>
      </c>
      <c r="X220" s="4">
        <f t="shared" si="41"/>
        <v>6</v>
      </c>
      <c r="Y220" s="4">
        <f t="shared" si="42"/>
        <v>67</v>
      </c>
      <c r="Z220" s="4">
        <f t="shared" si="43"/>
        <v>0</v>
      </c>
      <c r="AA220" s="4">
        <f t="shared" si="44"/>
        <v>73</v>
      </c>
      <c r="AB220" s="7">
        <f t="shared" si="45"/>
        <v>469.45473055288477</v>
      </c>
      <c r="AC220" s="14">
        <v>-0.16661000000000001</v>
      </c>
      <c r="AD220" s="82" t="s">
        <v>43</v>
      </c>
      <c r="AN220" s="41">
        <v>226</v>
      </c>
      <c r="AO220" s="42" t="s">
        <v>262</v>
      </c>
      <c r="AP220" s="16">
        <v>80</v>
      </c>
      <c r="AQ220" s="16">
        <v>80</v>
      </c>
      <c r="AR220" s="43">
        <v>66</v>
      </c>
      <c r="AS220" s="43">
        <v>14</v>
      </c>
      <c r="AT220" s="44">
        <v>0</v>
      </c>
      <c r="AU220" s="45">
        <v>87</v>
      </c>
      <c r="AV220" s="43">
        <v>39</v>
      </c>
      <c r="AW220" s="44">
        <v>48</v>
      </c>
    </row>
    <row r="221" spans="2:49" ht="17.100000000000001" customHeight="1" x14ac:dyDescent="0.2">
      <c r="B221" s="34">
        <f t="shared" si="38"/>
        <v>219</v>
      </c>
      <c r="C221" s="114" t="s">
        <v>543</v>
      </c>
      <c r="D221" s="11">
        <v>69</v>
      </c>
      <c r="E221" s="12">
        <v>0.73913043478260854</v>
      </c>
      <c r="F221" s="12">
        <v>0.76086956521739113</v>
      </c>
      <c r="G221" s="12">
        <v>1</v>
      </c>
      <c r="H221" s="12">
        <v>0.87804878048780488</v>
      </c>
      <c r="I221" s="12">
        <v>0.90243902439024359</v>
      </c>
      <c r="J221" s="12">
        <v>0.95121951219512169</v>
      </c>
      <c r="K221" s="12">
        <v>0.97560975609756095</v>
      </c>
      <c r="L221" s="12">
        <v>1</v>
      </c>
      <c r="M221" s="12">
        <v>0.85365853658536583</v>
      </c>
      <c r="N221" s="12">
        <v>7.3170731707317069E-2</v>
      </c>
      <c r="O221" s="12">
        <v>2.4390243902439036E-2</v>
      </c>
      <c r="P221" s="12">
        <v>0.6097560975609756</v>
      </c>
      <c r="Q221" s="12">
        <v>0.51219512195121952</v>
      </c>
      <c r="R221" s="12">
        <v>0.5609756097560975</v>
      </c>
      <c r="S221" s="13">
        <v>156</v>
      </c>
      <c r="T221" s="12">
        <v>-0.16439000000000001</v>
      </c>
      <c r="U221" s="81" t="str">
        <f t="shared" si="37"/>
        <v>Alta</v>
      </c>
      <c r="V221" s="4">
        <f t="shared" si="39"/>
        <v>168</v>
      </c>
      <c r="W221" s="5">
        <f t="shared" si="40"/>
        <v>222.80772808224913</v>
      </c>
      <c r="X221" s="4">
        <f t="shared" si="41"/>
        <v>5</v>
      </c>
      <c r="Y221" s="4">
        <f t="shared" si="42"/>
        <v>44</v>
      </c>
      <c r="Z221" s="4">
        <f t="shared" si="43"/>
        <v>0</v>
      </c>
      <c r="AA221" s="4">
        <f t="shared" si="44"/>
        <v>49</v>
      </c>
      <c r="AB221" s="7">
        <f t="shared" si="45"/>
        <v>296.49772455971669</v>
      </c>
      <c r="AC221" s="14">
        <v>-0.16439000000000001</v>
      </c>
      <c r="AD221" s="82" t="s">
        <v>43</v>
      </c>
      <c r="AN221" s="41">
        <v>227</v>
      </c>
      <c r="AO221" s="42" t="s">
        <v>263</v>
      </c>
      <c r="AP221" s="16">
        <v>100</v>
      </c>
      <c r="AQ221" s="16">
        <v>100</v>
      </c>
      <c r="AR221" s="43">
        <v>89</v>
      </c>
      <c r="AS221" s="43">
        <v>11</v>
      </c>
      <c r="AT221" s="44">
        <v>0</v>
      </c>
      <c r="AU221" s="45">
        <v>345</v>
      </c>
      <c r="AV221" s="43">
        <v>169</v>
      </c>
      <c r="AW221" s="44">
        <v>176</v>
      </c>
    </row>
    <row r="222" spans="2:49" ht="17.100000000000001" customHeight="1" x14ac:dyDescent="0.2">
      <c r="B222" s="34">
        <f t="shared" si="38"/>
        <v>220</v>
      </c>
      <c r="C222" s="113" t="str">
        <f>+VLOOKUP($D$3:$D$547,[1]Hoja4!$E$1:$F$588,2,FALSE)</f>
        <v>Col. Predios del Recreo</v>
      </c>
      <c r="D222" s="11">
        <v>446</v>
      </c>
      <c r="E222" s="12">
        <v>0.62135922330097182</v>
      </c>
      <c r="F222" s="12">
        <v>0.91067961165048517</v>
      </c>
      <c r="G222" s="12">
        <v>0.98834951456310671</v>
      </c>
      <c r="H222" s="12">
        <v>0.94407158836689009</v>
      </c>
      <c r="I222" s="12">
        <v>0.97986577181208057</v>
      </c>
      <c r="J222" s="12">
        <v>0.99776286353467603</v>
      </c>
      <c r="K222" s="12">
        <v>0.99105145413870221</v>
      </c>
      <c r="L222" s="12">
        <v>0.97091722595078311</v>
      </c>
      <c r="M222" s="12">
        <v>0.51677852348993292</v>
      </c>
      <c r="N222" s="12">
        <v>4.9217002237136466E-2</v>
      </c>
      <c r="O222" s="12">
        <v>4.2505592841163335E-2</v>
      </c>
      <c r="P222" s="12">
        <v>0.51006711409395922</v>
      </c>
      <c r="Q222" s="12">
        <v>0.39821029082774023</v>
      </c>
      <c r="R222" s="12">
        <v>0.57494407158836724</v>
      </c>
      <c r="S222" s="13">
        <v>1940.9999999999995</v>
      </c>
      <c r="T222" s="12">
        <v>-0.15423000000000001</v>
      </c>
      <c r="U222" s="81" t="str">
        <f t="shared" si="37"/>
        <v>Alta</v>
      </c>
      <c r="V222" s="4">
        <f t="shared" si="39"/>
        <v>1937</v>
      </c>
      <c r="W222" s="5">
        <f t="shared" si="40"/>
        <v>2568.9200553292653</v>
      </c>
      <c r="X222" s="4">
        <f t="shared" si="41"/>
        <v>55</v>
      </c>
      <c r="Y222" s="4">
        <f t="shared" si="42"/>
        <v>459</v>
      </c>
      <c r="Z222" s="4">
        <f t="shared" si="43"/>
        <v>0</v>
      </c>
      <c r="AA222" s="4">
        <f t="shared" si="44"/>
        <v>514</v>
      </c>
      <c r="AB222" s="7">
        <f t="shared" si="45"/>
        <v>3418.5481694772097</v>
      </c>
      <c r="AC222" s="14">
        <v>-0.15423000000000001</v>
      </c>
      <c r="AD222" s="82" t="s">
        <v>43</v>
      </c>
      <c r="AN222" s="41">
        <v>228</v>
      </c>
      <c r="AO222" s="42" t="s">
        <v>264</v>
      </c>
      <c r="AP222" s="16">
        <v>179</v>
      </c>
      <c r="AQ222" s="16">
        <v>179</v>
      </c>
      <c r="AR222" s="43">
        <v>173</v>
      </c>
      <c r="AS222" s="43">
        <v>6</v>
      </c>
      <c r="AT222" s="44">
        <v>0</v>
      </c>
      <c r="AU222" s="45">
        <v>842</v>
      </c>
      <c r="AV222" s="43">
        <v>389</v>
      </c>
      <c r="AW222" s="44">
        <v>453</v>
      </c>
    </row>
    <row r="223" spans="2:49" ht="17.100000000000001" customHeight="1" x14ac:dyDescent="0.2">
      <c r="B223" s="34">
        <f t="shared" si="38"/>
        <v>221</v>
      </c>
      <c r="C223" s="113" t="str">
        <f>+VLOOKUP($D$3:$D$547,[1]Hoja4!$E$1:$F$588,2,FALSE)</f>
        <v>Col. Los Olmos</v>
      </c>
      <c r="D223" s="11">
        <v>242</v>
      </c>
      <c r="E223" s="12">
        <v>0.84057971014492761</v>
      </c>
      <c r="F223" s="12">
        <v>0.69565217391304335</v>
      </c>
      <c r="G223" s="12">
        <v>0.98550724637681164</v>
      </c>
      <c r="H223" s="12">
        <v>0.96428571428571419</v>
      </c>
      <c r="I223" s="12">
        <v>0.98214285714285698</v>
      </c>
      <c r="J223" s="12">
        <v>0.98214285714285698</v>
      </c>
      <c r="K223" s="12">
        <v>0.98214285714285698</v>
      </c>
      <c r="L223" s="12">
        <v>1</v>
      </c>
      <c r="M223" s="12">
        <v>0.94642857142857106</v>
      </c>
      <c r="N223" s="12">
        <v>7.1428571428571438E-2</v>
      </c>
      <c r="O223" s="12">
        <v>7.1428571428571425E-2</v>
      </c>
      <c r="P223" s="12">
        <v>0.71428571428571441</v>
      </c>
      <c r="Q223" s="12">
        <v>0.37499999999999994</v>
      </c>
      <c r="R223" s="12">
        <v>0.48214285714285721</v>
      </c>
      <c r="S223" s="13">
        <v>252.99999999999991</v>
      </c>
      <c r="T223" s="12">
        <v>-0.15273999999999999</v>
      </c>
      <c r="U223" s="81" t="str">
        <f t="shared" si="37"/>
        <v>Alta</v>
      </c>
      <c r="V223" s="4">
        <f t="shared" si="39"/>
        <v>259</v>
      </c>
      <c r="W223" s="5">
        <f t="shared" si="40"/>
        <v>343.49524746013407</v>
      </c>
      <c r="X223" s="4">
        <f t="shared" si="41"/>
        <v>14</v>
      </c>
      <c r="Y223" s="4">
        <f t="shared" si="42"/>
        <v>58</v>
      </c>
      <c r="Z223" s="4">
        <f t="shared" si="43"/>
        <v>0</v>
      </c>
      <c r="AA223" s="4">
        <f t="shared" si="44"/>
        <v>72</v>
      </c>
      <c r="AB223" s="7">
        <f t="shared" si="45"/>
        <v>457.10065869622991</v>
      </c>
      <c r="AC223" s="14">
        <v>-0.15273999999999999</v>
      </c>
      <c r="AD223" s="82" t="s">
        <v>43</v>
      </c>
      <c r="AN223" s="41">
        <v>229</v>
      </c>
      <c r="AO223" s="42" t="s">
        <v>265</v>
      </c>
      <c r="AP223" s="16">
        <v>250</v>
      </c>
      <c r="AQ223" s="16">
        <v>250</v>
      </c>
      <c r="AR223" s="43">
        <v>208</v>
      </c>
      <c r="AS223" s="43">
        <v>42</v>
      </c>
      <c r="AT223" s="44">
        <v>0</v>
      </c>
      <c r="AU223" s="45">
        <v>730</v>
      </c>
      <c r="AV223" s="43">
        <v>326</v>
      </c>
      <c r="AW223" s="44">
        <v>404</v>
      </c>
    </row>
    <row r="224" spans="2:49" ht="17.100000000000001" customHeight="1" x14ac:dyDescent="0.2">
      <c r="B224" s="34">
        <f t="shared" si="38"/>
        <v>222</v>
      </c>
      <c r="C224" s="113" t="str">
        <f>+VLOOKUP($D$3:$D$547,[1]Hoja4!$E$1:$F$588,2,FALSE)</f>
        <v>Bo.Jardines de Casamata</v>
      </c>
      <c r="D224" s="11">
        <v>539</v>
      </c>
      <c r="E224" s="12">
        <v>0.58035714285714268</v>
      </c>
      <c r="F224" s="12">
        <v>0.72321428571428592</v>
      </c>
      <c r="G224" s="12">
        <v>0.9821428571428571</v>
      </c>
      <c r="H224" s="12">
        <v>0.93518518518518523</v>
      </c>
      <c r="I224" s="12">
        <v>0.68518518518518501</v>
      </c>
      <c r="J224" s="12">
        <v>1</v>
      </c>
      <c r="K224" s="12">
        <v>1</v>
      </c>
      <c r="L224" s="12">
        <v>0.98148148148148162</v>
      </c>
      <c r="M224" s="12">
        <v>0.9722222222222221</v>
      </c>
      <c r="N224" s="12">
        <v>7.4074074074074098E-2</v>
      </c>
      <c r="O224" s="12">
        <v>5.5555555555555546E-2</v>
      </c>
      <c r="P224" s="12">
        <v>0.48148148148148118</v>
      </c>
      <c r="Q224" s="12">
        <v>0.47222222222222227</v>
      </c>
      <c r="R224" s="12">
        <v>0.60185185185185164</v>
      </c>
      <c r="S224" s="13">
        <v>428.0000000000004</v>
      </c>
      <c r="T224" s="12">
        <v>-0.15012</v>
      </c>
      <c r="U224" s="81" t="str">
        <f t="shared" si="37"/>
        <v>Alta</v>
      </c>
      <c r="V224" s="4">
        <f t="shared" si="39"/>
        <v>428</v>
      </c>
      <c r="W224" s="5">
        <f t="shared" si="40"/>
        <v>567.62921201906329</v>
      </c>
      <c r="X224" s="4">
        <f t="shared" si="41"/>
        <v>1</v>
      </c>
      <c r="Y224" s="4">
        <f t="shared" si="42"/>
        <v>111</v>
      </c>
      <c r="Z224" s="4">
        <f t="shared" si="43"/>
        <v>0</v>
      </c>
      <c r="AA224" s="4">
        <f t="shared" si="44"/>
        <v>112</v>
      </c>
      <c r="AB224" s="7">
        <f t="shared" si="45"/>
        <v>755.36325066404015</v>
      </c>
      <c r="AC224" s="14">
        <v>-0.15012</v>
      </c>
      <c r="AD224" s="82" t="s">
        <v>43</v>
      </c>
      <c r="AN224" s="41">
        <v>230</v>
      </c>
      <c r="AO224" s="42" t="s">
        <v>266</v>
      </c>
      <c r="AP224" s="16">
        <v>192</v>
      </c>
      <c r="AQ224" s="16">
        <v>192</v>
      </c>
      <c r="AR224" s="43">
        <v>174</v>
      </c>
      <c r="AS224" s="43">
        <v>18</v>
      </c>
      <c r="AT224" s="44">
        <v>0</v>
      </c>
      <c r="AU224" s="45">
        <v>710</v>
      </c>
      <c r="AV224" s="43">
        <v>308</v>
      </c>
      <c r="AW224" s="44">
        <v>402</v>
      </c>
    </row>
    <row r="225" spans="2:49" ht="17.100000000000001" customHeight="1" x14ac:dyDescent="0.2">
      <c r="B225" s="34">
        <f t="shared" si="38"/>
        <v>223</v>
      </c>
      <c r="C225" s="113" t="str">
        <f>+VLOOKUP($D$3:$D$547,[1]Hoja4!$E$1:$F$588,2,FALSE)</f>
        <v>Bo. Villa El Ciruelo</v>
      </c>
      <c r="D225" s="11">
        <v>502</v>
      </c>
      <c r="E225" s="12">
        <v>0.72727272727272729</v>
      </c>
      <c r="F225" s="12">
        <v>0.78787878787878785</v>
      </c>
      <c r="G225" s="12">
        <v>0.81818181818181834</v>
      </c>
      <c r="H225" s="12">
        <v>1</v>
      </c>
      <c r="I225" s="12">
        <v>0.95999999999999985</v>
      </c>
      <c r="J225" s="12">
        <v>1</v>
      </c>
      <c r="K225" s="12">
        <v>1</v>
      </c>
      <c r="L225" s="12">
        <v>1</v>
      </c>
      <c r="M225" s="12">
        <v>0.68</v>
      </c>
      <c r="N225" s="12">
        <v>0</v>
      </c>
      <c r="O225" s="12">
        <v>0.08</v>
      </c>
      <c r="P225" s="12">
        <v>0.72</v>
      </c>
      <c r="Q225" s="12">
        <v>0.35999999999999988</v>
      </c>
      <c r="R225" s="12">
        <v>0.48000000000000015</v>
      </c>
      <c r="S225" s="13">
        <v>126</v>
      </c>
      <c r="T225" s="12">
        <v>-0.14985999999999999</v>
      </c>
      <c r="U225" s="83" t="str">
        <f t="shared" si="37"/>
        <v>Media</v>
      </c>
      <c r="V225" s="4">
        <f t="shared" si="39"/>
        <v>126</v>
      </c>
      <c r="W225" s="5">
        <f t="shared" si="40"/>
        <v>167.10579606168685</v>
      </c>
      <c r="X225" s="4">
        <f t="shared" si="41"/>
        <v>6</v>
      </c>
      <c r="Y225" s="4">
        <f t="shared" si="42"/>
        <v>27</v>
      </c>
      <c r="Z225" s="4">
        <f t="shared" si="43"/>
        <v>0</v>
      </c>
      <c r="AA225" s="4">
        <f t="shared" si="44"/>
        <v>33</v>
      </c>
      <c r="AB225" s="7">
        <f t="shared" si="45"/>
        <v>222.37329341978753</v>
      </c>
      <c r="AC225" s="14">
        <v>-0.14985999999999999</v>
      </c>
      <c r="AD225" s="84" t="s">
        <v>46</v>
      </c>
      <c r="AN225" s="41">
        <v>231</v>
      </c>
      <c r="AO225" s="42" t="s">
        <v>267</v>
      </c>
      <c r="AP225" s="16">
        <v>501</v>
      </c>
      <c r="AQ225" s="16">
        <v>501</v>
      </c>
      <c r="AR225" s="43">
        <v>452</v>
      </c>
      <c r="AS225" s="43">
        <v>49</v>
      </c>
      <c r="AT225" s="44">
        <v>0</v>
      </c>
      <c r="AU225" s="45">
        <v>1920</v>
      </c>
      <c r="AV225" s="43">
        <v>874</v>
      </c>
      <c r="AW225" s="44">
        <v>1046</v>
      </c>
    </row>
    <row r="226" spans="2:49" ht="17.100000000000001" customHeight="1" x14ac:dyDescent="0.2">
      <c r="B226" s="34">
        <f t="shared" si="38"/>
        <v>224</v>
      </c>
      <c r="C226" s="113" t="str">
        <f>+VLOOKUP($D$3:$D$547,[1]Hoja4!$E$1:$F$588,2,FALSE)</f>
        <v>Bo. El Edén</v>
      </c>
      <c r="D226" s="11">
        <v>19</v>
      </c>
      <c r="E226" s="12">
        <v>0.85375494071146263</v>
      </c>
      <c r="F226" s="12">
        <v>0.59288537549407139</v>
      </c>
      <c r="G226" s="12">
        <v>0.92490118577075076</v>
      </c>
      <c r="H226" s="12">
        <v>0.8755020080321283</v>
      </c>
      <c r="I226" s="12">
        <v>0.89558232931726911</v>
      </c>
      <c r="J226" s="12">
        <v>0.9678714859437747</v>
      </c>
      <c r="K226" s="12">
        <v>0.96787148594377503</v>
      </c>
      <c r="L226" s="12">
        <v>0.91566265060241003</v>
      </c>
      <c r="M226" s="12">
        <v>0.9236947791164658</v>
      </c>
      <c r="N226" s="12">
        <v>0.12048192771084339</v>
      </c>
      <c r="O226" s="12">
        <v>8.8353413654618476E-2</v>
      </c>
      <c r="P226" s="12">
        <v>0.59036144578313221</v>
      </c>
      <c r="Q226" s="12">
        <v>0.53815261044176721</v>
      </c>
      <c r="R226" s="12">
        <v>0.67068273092369479</v>
      </c>
      <c r="S226" s="13">
        <v>1113.9999999999993</v>
      </c>
      <c r="T226" s="12">
        <v>-0.14953</v>
      </c>
      <c r="U226" s="83" t="str">
        <f t="shared" si="37"/>
        <v>Media</v>
      </c>
      <c r="V226" s="4">
        <f t="shared" si="39"/>
        <v>893</v>
      </c>
      <c r="W226" s="5">
        <f t="shared" si="40"/>
        <v>1184.3291736752885</v>
      </c>
      <c r="X226" s="4">
        <f t="shared" si="41"/>
        <v>9</v>
      </c>
      <c r="Y226" s="4">
        <f t="shared" si="42"/>
        <v>195</v>
      </c>
      <c r="Z226" s="4">
        <f t="shared" si="43"/>
        <v>1</v>
      </c>
      <c r="AA226" s="4">
        <f t="shared" si="44"/>
        <v>204</v>
      </c>
      <c r="AB226" s="7">
        <f t="shared" si="45"/>
        <v>1576.0265954275417</v>
      </c>
      <c r="AC226" s="14">
        <v>-0.14953</v>
      </c>
      <c r="AD226" s="84" t="s">
        <v>46</v>
      </c>
      <c r="AN226" s="41">
        <v>232</v>
      </c>
      <c r="AO226" s="42" t="s">
        <v>268</v>
      </c>
      <c r="AP226" s="16">
        <v>265</v>
      </c>
      <c r="AQ226" s="16">
        <v>265</v>
      </c>
      <c r="AR226" s="43">
        <v>243</v>
      </c>
      <c r="AS226" s="43">
        <v>22</v>
      </c>
      <c r="AT226" s="44">
        <v>0</v>
      </c>
      <c r="AU226" s="45">
        <v>1070</v>
      </c>
      <c r="AV226" s="43">
        <v>468</v>
      </c>
      <c r="AW226" s="44">
        <v>602</v>
      </c>
    </row>
    <row r="227" spans="2:49" ht="17.100000000000001" customHeight="1" x14ac:dyDescent="0.2">
      <c r="B227" s="34">
        <f t="shared" si="38"/>
        <v>225</v>
      </c>
      <c r="C227" s="113" t="str">
        <f>+VLOOKUP($D$3:$D$547,[1]Hoja4!$E$1:$F$588,2,FALSE)</f>
        <v>Col. San Francisco</v>
      </c>
      <c r="D227" s="11">
        <v>320</v>
      </c>
      <c r="E227" s="12">
        <v>0.83514644351464395</v>
      </c>
      <c r="F227" s="12">
        <v>0.7843803056027171</v>
      </c>
      <c r="G227" s="12">
        <v>0.97962648556876009</v>
      </c>
      <c r="H227" s="12">
        <v>0.91968911917098473</v>
      </c>
      <c r="I227" s="12">
        <v>0.92746113989637324</v>
      </c>
      <c r="J227" s="12">
        <v>0.98100172711571687</v>
      </c>
      <c r="K227" s="12">
        <v>0.99136442141623415</v>
      </c>
      <c r="L227" s="12">
        <v>0.9248704663212437</v>
      </c>
      <c r="M227" s="12">
        <v>0.94732297063903248</v>
      </c>
      <c r="N227" s="12">
        <v>4.3177892918825567E-2</v>
      </c>
      <c r="O227" s="12">
        <v>6.4766839378238378E-2</v>
      </c>
      <c r="P227" s="12">
        <v>0.72538860103626879</v>
      </c>
      <c r="Q227" s="12">
        <v>0.43868739205526824</v>
      </c>
      <c r="R227" s="12">
        <v>0.59671848013816964</v>
      </c>
      <c r="S227" s="13">
        <v>5497.0000000000036</v>
      </c>
      <c r="T227" s="12">
        <v>-0.13494</v>
      </c>
      <c r="U227" s="83" t="str">
        <f t="shared" si="37"/>
        <v>Media</v>
      </c>
      <c r="V227" s="4">
        <f t="shared" si="39"/>
        <v>5548</v>
      </c>
      <c r="W227" s="5">
        <f t="shared" si="40"/>
        <v>7357.9599726209408</v>
      </c>
      <c r="X227" s="4">
        <f t="shared" si="41"/>
        <v>66</v>
      </c>
      <c r="Y227" s="4">
        <f t="shared" si="42"/>
        <v>1109</v>
      </c>
      <c r="Z227" s="4">
        <f t="shared" si="43"/>
        <v>5</v>
      </c>
      <c r="AA227" s="4">
        <f t="shared" si="44"/>
        <v>1175</v>
      </c>
      <c r="AB227" s="7">
        <f t="shared" si="45"/>
        <v>9791.4843801030256</v>
      </c>
      <c r="AC227" s="14">
        <v>-0.13494</v>
      </c>
      <c r="AD227" s="84" t="s">
        <v>46</v>
      </c>
      <c r="AN227" s="41">
        <v>233</v>
      </c>
      <c r="AO227" s="42" t="s">
        <v>269</v>
      </c>
      <c r="AP227" s="16">
        <v>105</v>
      </c>
      <c r="AQ227" s="16">
        <v>105</v>
      </c>
      <c r="AR227" s="43">
        <v>97</v>
      </c>
      <c r="AS227" s="43">
        <v>8</v>
      </c>
      <c r="AT227" s="44">
        <v>0</v>
      </c>
      <c r="AU227" s="45">
        <v>445</v>
      </c>
      <c r="AV227" s="43">
        <v>208</v>
      </c>
      <c r="AW227" s="44">
        <v>237</v>
      </c>
    </row>
    <row r="228" spans="2:49" ht="17.100000000000001" customHeight="1" x14ac:dyDescent="0.2">
      <c r="B228" s="34">
        <f t="shared" si="38"/>
        <v>226</v>
      </c>
      <c r="C228" s="113" t="str">
        <f>+VLOOKUP($D$3:$D$547,[1]Hoja4!$E$1:$F$588,2,FALSE)</f>
        <v>Col. Nueva Santa Rosa</v>
      </c>
      <c r="D228" s="11">
        <v>272</v>
      </c>
      <c r="E228" s="12">
        <v>0.76718403547671854</v>
      </c>
      <c r="F228" s="12">
        <v>0.7403189066059227</v>
      </c>
      <c r="G228" s="12">
        <v>0.9863325740318909</v>
      </c>
      <c r="H228" s="12">
        <v>0.90675990675990636</v>
      </c>
      <c r="I228" s="12">
        <v>0.91841491841491818</v>
      </c>
      <c r="J228" s="12">
        <v>0.98834498834498796</v>
      </c>
      <c r="K228" s="12">
        <v>0.9976689976689983</v>
      </c>
      <c r="L228" s="12">
        <v>0.92773892773892763</v>
      </c>
      <c r="M228" s="12">
        <v>0.97902097902097895</v>
      </c>
      <c r="N228" s="12">
        <v>3.7296037296037338E-2</v>
      </c>
      <c r="O228" s="12">
        <v>4.4289044289044316E-2</v>
      </c>
      <c r="P228" s="12">
        <v>0.61305361305361328</v>
      </c>
      <c r="Q228" s="12">
        <v>0.44055944055944063</v>
      </c>
      <c r="R228" s="12">
        <v>0.63636363636363635</v>
      </c>
      <c r="S228" s="13">
        <v>1955.9999999999984</v>
      </c>
      <c r="T228" s="12">
        <v>-0.13413</v>
      </c>
      <c r="U228" s="83" t="str">
        <f t="shared" si="37"/>
        <v>Media</v>
      </c>
      <c r="V228" s="4">
        <f t="shared" si="39"/>
        <v>1989</v>
      </c>
      <c r="W228" s="5">
        <f t="shared" si="40"/>
        <v>2637.8843521166282</v>
      </c>
      <c r="X228" s="4">
        <f t="shared" si="41"/>
        <v>27</v>
      </c>
      <c r="Y228" s="4">
        <f t="shared" si="42"/>
        <v>412</v>
      </c>
      <c r="Z228" s="4">
        <f t="shared" si="43"/>
        <v>3</v>
      </c>
      <c r="AA228" s="4">
        <f t="shared" si="44"/>
        <v>439</v>
      </c>
      <c r="AB228" s="7">
        <f t="shared" si="45"/>
        <v>3510.3212746980744</v>
      </c>
      <c r="AC228" s="14">
        <v>-0.13413</v>
      </c>
      <c r="AD228" s="84" t="s">
        <v>46</v>
      </c>
      <c r="AN228" s="41">
        <v>234</v>
      </c>
      <c r="AO228" s="42" t="s">
        <v>270</v>
      </c>
      <c r="AP228" s="16">
        <v>269</v>
      </c>
      <c r="AQ228" s="16">
        <v>268</v>
      </c>
      <c r="AR228" s="43">
        <v>260</v>
      </c>
      <c r="AS228" s="43">
        <v>8</v>
      </c>
      <c r="AT228" s="44">
        <v>1</v>
      </c>
      <c r="AU228" s="45">
        <v>566</v>
      </c>
      <c r="AV228" s="43">
        <v>226</v>
      </c>
      <c r="AW228" s="44">
        <v>340</v>
      </c>
    </row>
    <row r="229" spans="2:49" ht="17.100000000000001" customHeight="1" x14ac:dyDescent="0.2">
      <c r="B229" s="34">
        <f t="shared" si="38"/>
        <v>227</v>
      </c>
      <c r="C229" s="113" t="str">
        <f>+VLOOKUP($D$3:$D$547,[1]Hoja4!$E$1:$F$588,2,FALSE)</f>
        <v>Aldea La Cañada</v>
      </c>
      <c r="D229" s="11">
        <v>523</v>
      </c>
      <c r="E229" s="12">
        <v>0.76595744680851074</v>
      </c>
      <c r="F229" s="12">
        <v>0.86170212765957432</v>
      </c>
      <c r="G229" s="12">
        <v>0.97872340425531923</v>
      </c>
      <c r="H229" s="12">
        <v>0.93181818181818177</v>
      </c>
      <c r="I229" s="12">
        <v>0.97727272727272729</v>
      </c>
      <c r="J229" s="12">
        <v>0.97727272727272729</v>
      </c>
      <c r="K229" s="12">
        <v>0.97727272727272729</v>
      </c>
      <c r="L229" s="12">
        <v>1</v>
      </c>
      <c r="M229" s="12">
        <v>0.94318181818181801</v>
      </c>
      <c r="N229" s="12">
        <v>0</v>
      </c>
      <c r="O229" s="12">
        <v>2.2727272727272731E-2</v>
      </c>
      <c r="P229" s="12">
        <v>0.65909090909090895</v>
      </c>
      <c r="Q229" s="12">
        <v>0.29545454545454547</v>
      </c>
      <c r="R229" s="12">
        <v>0.61363636363636342</v>
      </c>
      <c r="S229" s="13">
        <v>414.00000000000006</v>
      </c>
      <c r="T229" s="12">
        <v>-0.13335</v>
      </c>
      <c r="U229" s="83" t="str">
        <f t="shared" si="37"/>
        <v>Media</v>
      </c>
      <c r="V229" s="4">
        <f t="shared" si="39"/>
        <v>406</v>
      </c>
      <c r="W229" s="5">
        <f t="shared" si="40"/>
        <v>538.45200953210201</v>
      </c>
      <c r="X229" s="4">
        <f t="shared" si="41"/>
        <v>4</v>
      </c>
      <c r="Y229" s="4">
        <f t="shared" si="42"/>
        <v>88</v>
      </c>
      <c r="Z229" s="4">
        <f t="shared" si="43"/>
        <v>0</v>
      </c>
      <c r="AA229" s="4">
        <f t="shared" si="44"/>
        <v>92</v>
      </c>
      <c r="AB229" s="7">
        <f t="shared" si="45"/>
        <v>716.53616768598204</v>
      </c>
      <c r="AC229" s="14">
        <v>-0.13335</v>
      </c>
      <c r="AD229" s="84" t="s">
        <v>46</v>
      </c>
      <c r="AN229" s="41">
        <v>235</v>
      </c>
      <c r="AO229" s="42" t="s">
        <v>271</v>
      </c>
      <c r="AP229" s="16">
        <v>408</v>
      </c>
      <c r="AQ229" s="16">
        <v>404</v>
      </c>
      <c r="AR229" s="43">
        <v>356</v>
      </c>
      <c r="AS229" s="43">
        <v>48</v>
      </c>
      <c r="AT229" s="44">
        <v>4</v>
      </c>
      <c r="AU229" s="45">
        <v>785</v>
      </c>
      <c r="AV229" s="43">
        <v>337</v>
      </c>
      <c r="AW229" s="44">
        <v>448</v>
      </c>
    </row>
    <row r="230" spans="2:49" ht="17.100000000000001" customHeight="1" x14ac:dyDescent="0.2">
      <c r="B230" s="34">
        <f t="shared" si="38"/>
        <v>228</v>
      </c>
      <c r="C230" s="113" t="str">
        <f>+VLOOKUP($D$3:$D$547,[1]Hoja4!$E$1:$F$588,2,FALSE)</f>
        <v>Col. La Trinidad</v>
      </c>
      <c r="D230" s="11">
        <v>214</v>
      </c>
      <c r="E230" s="12">
        <v>0.84615384615384603</v>
      </c>
      <c r="F230" s="12">
        <v>0.79213483146067409</v>
      </c>
      <c r="G230" s="12">
        <v>0.98876404494381998</v>
      </c>
      <c r="H230" s="12">
        <v>0.90340909090909072</v>
      </c>
      <c r="I230" s="12">
        <v>0.88636363636363702</v>
      </c>
      <c r="J230" s="12">
        <v>0.98863636363636342</v>
      </c>
      <c r="K230" s="12">
        <v>1</v>
      </c>
      <c r="L230" s="12">
        <v>0.90909090909090895</v>
      </c>
      <c r="M230" s="12">
        <v>0.94318181818181779</v>
      </c>
      <c r="N230" s="12">
        <v>3.9772727272727279E-2</v>
      </c>
      <c r="O230" s="12">
        <v>1.1363636363636364E-2</v>
      </c>
      <c r="P230" s="12">
        <v>0.78977272727272718</v>
      </c>
      <c r="Q230" s="12">
        <v>0.43181818181818182</v>
      </c>
      <c r="R230" s="12">
        <v>0.71022727272727226</v>
      </c>
      <c r="S230" s="13">
        <v>893.00000000000011</v>
      </c>
      <c r="T230" s="12">
        <v>-0.12844</v>
      </c>
      <c r="U230" s="83" t="str">
        <f t="shared" si="37"/>
        <v>Media</v>
      </c>
      <c r="V230" s="4">
        <f t="shared" si="39"/>
        <v>924</v>
      </c>
      <c r="W230" s="5">
        <f t="shared" si="40"/>
        <v>1225.4425044523703</v>
      </c>
      <c r="X230" s="4">
        <f t="shared" si="41"/>
        <v>12</v>
      </c>
      <c r="Y230" s="4">
        <f t="shared" si="42"/>
        <v>167</v>
      </c>
      <c r="Z230" s="4">
        <f t="shared" si="43"/>
        <v>1</v>
      </c>
      <c r="AA230" s="4">
        <f t="shared" si="44"/>
        <v>179</v>
      </c>
      <c r="AB230" s="7">
        <f t="shared" si="45"/>
        <v>1630.737485078442</v>
      </c>
      <c r="AC230" s="14">
        <v>-0.12844</v>
      </c>
      <c r="AD230" s="84" t="s">
        <v>46</v>
      </c>
      <c r="AN230" s="41">
        <v>236</v>
      </c>
      <c r="AO230" s="42" t="s">
        <v>544</v>
      </c>
      <c r="AP230" s="16">
        <v>188</v>
      </c>
      <c r="AQ230" s="16">
        <v>188</v>
      </c>
      <c r="AR230" s="43">
        <v>144</v>
      </c>
      <c r="AS230" s="43">
        <v>44</v>
      </c>
      <c r="AT230" s="44">
        <v>0</v>
      </c>
      <c r="AU230" s="45">
        <v>501</v>
      </c>
      <c r="AV230" s="43">
        <v>211</v>
      </c>
      <c r="AW230" s="44">
        <v>290</v>
      </c>
    </row>
    <row r="231" spans="2:49" ht="17.100000000000001" customHeight="1" x14ac:dyDescent="0.2">
      <c r="B231" s="34">
        <f t="shared" si="38"/>
        <v>229</v>
      </c>
      <c r="C231" s="113" t="str">
        <f>+VLOOKUP($D$3:$D$547,[1]Hoja4!$E$1:$F$588,2,FALSE)</f>
        <v>Bo. Los Profesores</v>
      </c>
      <c r="D231" s="11">
        <v>70</v>
      </c>
      <c r="E231" s="12">
        <v>0.60759493670886056</v>
      </c>
      <c r="F231" s="12">
        <v>0.80379746835443033</v>
      </c>
      <c r="G231" s="12">
        <v>0.99367088607594922</v>
      </c>
      <c r="H231" s="12">
        <v>0.93859649122807032</v>
      </c>
      <c r="I231" s="12">
        <v>0.95614035087719307</v>
      </c>
      <c r="J231" s="12">
        <v>0.97368421052631549</v>
      </c>
      <c r="K231" s="12">
        <v>0.98245614035087725</v>
      </c>
      <c r="L231" s="12">
        <v>0.99122807017543857</v>
      </c>
      <c r="M231" s="12">
        <v>0.95614035087719318</v>
      </c>
      <c r="N231" s="12">
        <v>8.7719298245614013E-3</v>
      </c>
      <c r="O231" s="12">
        <v>0</v>
      </c>
      <c r="P231" s="12">
        <v>0.24561403508771937</v>
      </c>
      <c r="Q231" s="12">
        <v>0.39473684210526311</v>
      </c>
      <c r="R231" s="12">
        <v>0.48245614035087719</v>
      </c>
      <c r="S231" s="13">
        <v>433.00000000000006</v>
      </c>
      <c r="T231" s="12">
        <v>-0.12712000000000001</v>
      </c>
      <c r="U231" s="83" t="str">
        <f t="shared" si="37"/>
        <v>Media</v>
      </c>
      <c r="V231" s="4">
        <f t="shared" si="39"/>
        <v>450</v>
      </c>
      <c r="W231" s="5">
        <f t="shared" si="40"/>
        <v>596.80641450602445</v>
      </c>
      <c r="X231" s="4">
        <f t="shared" si="41"/>
        <v>42</v>
      </c>
      <c r="Y231" s="4">
        <f t="shared" si="42"/>
        <v>119</v>
      </c>
      <c r="Z231" s="4">
        <f t="shared" si="43"/>
        <v>0</v>
      </c>
      <c r="AA231" s="4">
        <f t="shared" si="44"/>
        <v>161</v>
      </c>
      <c r="AB231" s="7">
        <f t="shared" si="45"/>
        <v>794.19033364209827</v>
      </c>
      <c r="AC231" s="14">
        <v>-0.12712000000000001</v>
      </c>
      <c r="AD231" s="84" t="s">
        <v>46</v>
      </c>
      <c r="AN231" s="41">
        <v>237</v>
      </c>
      <c r="AO231" s="42" t="s">
        <v>272</v>
      </c>
      <c r="AP231" s="16">
        <v>738</v>
      </c>
      <c r="AQ231" s="16">
        <v>733</v>
      </c>
      <c r="AR231" s="43">
        <v>692</v>
      </c>
      <c r="AS231" s="43">
        <v>41</v>
      </c>
      <c r="AT231" s="44">
        <v>5</v>
      </c>
      <c r="AU231" s="45">
        <v>3862</v>
      </c>
      <c r="AV231" s="43">
        <v>1867</v>
      </c>
      <c r="AW231" s="44">
        <v>1995</v>
      </c>
    </row>
    <row r="232" spans="2:49" ht="17.100000000000001" customHeight="1" x14ac:dyDescent="0.2">
      <c r="B232" s="34">
        <f t="shared" si="38"/>
        <v>230</v>
      </c>
      <c r="C232" s="113" t="str">
        <f>+VLOOKUP($D$3:$D$547,[1]Hoja4!$E$1:$F$588,2,FALSE)</f>
        <v>Col. Zapote Centro</v>
      </c>
      <c r="D232" s="11">
        <v>368</v>
      </c>
      <c r="E232" s="12">
        <v>0.94268774703557368</v>
      </c>
      <c r="F232" s="12">
        <v>0.80278884462151334</v>
      </c>
      <c r="G232" s="12">
        <v>0.99402390438246924</v>
      </c>
      <c r="H232" s="12">
        <v>0.93939393939393956</v>
      </c>
      <c r="I232" s="12">
        <v>0.93939393939393911</v>
      </c>
      <c r="J232" s="12">
        <v>0.96320346320346339</v>
      </c>
      <c r="K232" s="12">
        <v>0.97835497835497831</v>
      </c>
      <c r="L232" s="12">
        <v>0.9761904761904765</v>
      </c>
      <c r="M232" s="12">
        <v>0.87878787878787878</v>
      </c>
      <c r="N232" s="12">
        <v>3.2467532467532485E-2</v>
      </c>
      <c r="O232" s="12">
        <v>4.7619047619047623E-2</v>
      </c>
      <c r="P232" s="12">
        <v>0.72727272727272718</v>
      </c>
      <c r="Q232" s="12">
        <v>0.39610389610389601</v>
      </c>
      <c r="R232" s="12">
        <v>0.64935064935064912</v>
      </c>
      <c r="S232" s="13">
        <v>2321.9999999999982</v>
      </c>
      <c r="T232" s="12">
        <v>-0.11383</v>
      </c>
      <c r="U232" s="83" t="str">
        <f t="shared" si="37"/>
        <v>Media</v>
      </c>
      <c r="V232" s="4">
        <f t="shared" si="39"/>
        <v>2371</v>
      </c>
      <c r="W232" s="5">
        <f t="shared" si="40"/>
        <v>3144.5066862084086</v>
      </c>
      <c r="X232" s="4">
        <f t="shared" si="41"/>
        <v>33</v>
      </c>
      <c r="Y232" s="4">
        <f t="shared" si="42"/>
        <v>477</v>
      </c>
      <c r="Z232" s="4">
        <f t="shared" si="43"/>
        <v>1</v>
      </c>
      <c r="AA232" s="4">
        <f t="shared" si="44"/>
        <v>510</v>
      </c>
      <c r="AB232" s="7">
        <f t="shared" si="45"/>
        <v>4184.5006245898112</v>
      </c>
      <c r="AC232" s="14">
        <v>-0.11383</v>
      </c>
      <c r="AD232" s="84" t="s">
        <v>46</v>
      </c>
      <c r="AN232" s="41">
        <v>238</v>
      </c>
      <c r="AO232" s="42" t="s">
        <v>273</v>
      </c>
      <c r="AP232" s="16">
        <v>51</v>
      </c>
      <c r="AQ232" s="16">
        <v>51</v>
      </c>
      <c r="AR232" s="43">
        <v>48</v>
      </c>
      <c r="AS232" s="43">
        <v>3</v>
      </c>
      <c r="AT232" s="44">
        <v>0</v>
      </c>
      <c r="AU232" s="45">
        <v>137</v>
      </c>
      <c r="AV232" s="43">
        <v>62</v>
      </c>
      <c r="AW232" s="44">
        <v>75</v>
      </c>
    </row>
    <row r="233" spans="2:49" ht="17.100000000000001" customHeight="1" x14ac:dyDescent="0.2">
      <c r="B233" s="34">
        <f t="shared" si="38"/>
        <v>231</v>
      </c>
      <c r="C233" s="113" t="str">
        <f>+VLOOKUP($D$3:$D$547,[1]Hoja4!$E$1:$F$588,2,FALSE)</f>
        <v>Col.Jesus Aguilar Paz</v>
      </c>
      <c r="D233" s="11">
        <v>543</v>
      </c>
      <c r="E233" s="12">
        <v>0.86666666666666659</v>
      </c>
      <c r="F233" s="12">
        <v>0.93333333333333324</v>
      </c>
      <c r="G233" s="12">
        <v>0.53333333333333344</v>
      </c>
      <c r="H233" s="12">
        <v>0.7142857142857143</v>
      </c>
      <c r="I233" s="12">
        <v>0.14285714285714288</v>
      </c>
      <c r="J233" s="12">
        <v>0.7142857142857143</v>
      </c>
      <c r="K233" s="12">
        <v>0.85714285714285721</v>
      </c>
      <c r="L233" s="12">
        <v>1</v>
      </c>
      <c r="M233" s="12">
        <v>0.7142857142857143</v>
      </c>
      <c r="N233" s="12">
        <v>0.42857142857142855</v>
      </c>
      <c r="O233" s="12">
        <v>0.14285714285714288</v>
      </c>
      <c r="P233" s="12">
        <v>0.85714285714285721</v>
      </c>
      <c r="Q233" s="12">
        <v>0.85714285714285721</v>
      </c>
      <c r="R233" s="12">
        <v>0.85714285714285721</v>
      </c>
      <c r="S233" s="13">
        <v>35</v>
      </c>
      <c r="T233" s="12">
        <v>-0.11008</v>
      </c>
      <c r="U233" s="83" t="str">
        <f t="shared" si="37"/>
        <v>Media</v>
      </c>
      <c r="V233" s="4">
        <f t="shared" si="39"/>
        <v>35</v>
      </c>
      <c r="W233" s="5">
        <f t="shared" si="40"/>
        <v>46.418276683801899</v>
      </c>
      <c r="X233" s="4">
        <f t="shared" si="41"/>
        <v>8</v>
      </c>
      <c r="Y233" s="4">
        <f t="shared" si="42"/>
        <v>7</v>
      </c>
      <c r="Z233" s="4">
        <f t="shared" si="43"/>
        <v>0</v>
      </c>
      <c r="AA233" s="4">
        <f t="shared" si="44"/>
        <v>15</v>
      </c>
      <c r="AB233" s="7">
        <f t="shared" si="45"/>
        <v>61.77035928327431</v>
      </c>
      <c r="AC233" s="14">
        <v>-0.11008</v>
      </c>
      <c r="AD233" s="84" t="s">
        <v>46</v>
      </c>
      <c r="AN233" s="41">
        <v>239</v>
      </c>
      <c r="AO233" s="42" t="s">
        <v>545</v>
      </c>
      <c r="AP233" s="16">
        <v>136</v>
      </c>
      <c r="AQ233" s="16">
        <v>136</v>
      </c>
      <c r="AR233" s="43">
        <v>124</v>
      </c>
      <c r="AS233" s="43">
        <v>12</v>
      </c>
      <c r="AT233" s="44">
        <v>0</v>
      </c>
      <c r="AU233" s="45">
        <v>433</v>
      </c>
      <c r="AV233" s="43">
        <v>194</v>
      </c>
      <c r="AW233" s="44">
        <v>239</v>
      </c>
    </row>
    <row r="234" spans="2:49" ht="17.100000000000001" customHeight="1" x14ac:dyDescent="0.2">
      <c r="B234" s="34">
        <f t="shared" si="38"/>
        <v>232</v>
      </c>
      <c r="C234" s="113" t="str">
        <f>+VLOOKUP($D$3:$D$547,[1]Hoja4!$E$1:$F$588,2,FALSE)</f>
        <v>Col. Res, Los Zorzales</v>
      </c>
      <c r="D234" s="11">
        <v>451</v>
      </c>
      <c r="E234" s="12">
        <v>0.9729729729729728</v>
      </c>
      <c r="F234" s="12">
        <v>0.86486486486486447</v>
      </c>
      <c r="G234" s="12">
        <v>1</v>
      </c>
      <c r="H234" s="12">
        <v>0.9</v>
      </c>
      <c r="I234" s="12">
        <v>0.92499999999999982</v>
      </c>
      <c r="J234" s="12">
        <v>1</v>
      </c>
      <c r="K234" s="12">
        <v>1</v>
      </c>
      <c r="L234" s="12">
        <v>0.92499999999999982</v>
      </c>
      <c r="M234" s="12">
        <v>0.97499999999999998</v>
      </c>
      <c r="N234" s="12">
        <v>5.000000000000001E-2</v>
      </c>
      <c r="O234" s="12">
        <v>2.5000000000000012E-2</v>
      </c>
      <c r="P234" s="12">
        <v>0.74999999999999978</v>
      </c>
      <c r="Q234" s="12">
        <v>0.42499999999999993</v>
      </c>
      <c r="R234" s="12">
        <v>0.62499999999999989</v>
      </c>
      <c r="S234" s="13">
        <v>210.00000000000003</v>
      </c>
      <c r="T234" s="12">
        <v>-0.10975</v>
      </c>
      <c r="U234" s="83" t="str">
        <f t="shared" si="37"/>
        <v>Media</v>
      </c>
      <c r="V234" s="4">
        <f t="shared" si="39"/>
        <v>210</v>
      </c>
      <c r="W234" s="5">
        <f t="shared" si="40"/>
        <v>278.50966010281138</v>
      </c>
      <c r="X234" s="4">
        <f t="shared" si="41"/>
        <v>0</v>
      </c>
      <c r="Y234" s="4">
        <f t="shared" si="42"/>
        <v>37</v>
      </c>
      <c r="Z234" s="4">
        <f t="shared" si="43"/>
        <v>0</v>
      </c>
      <c r="AA234" s="4">
        <f t="shared" si="44"/>
        <v>37</v>
      </c>
      <c r="AB234" s="7">
        <f t="shared" si="45"/>
        <v>370.62215569964587</v>
      </c>
      <c r="AC234" s="14">
        <v>-0.10975</v>
      </c>
      <c r="AD234" s="84" t="s">
        <v>46</v>
      </c>
      <c r="AN234" s="41">
        <v>240</v>
      </c>
      <c r="AO234" s="42" t="s">
        <v>274</v>
      </c>
      <c r="AP234" s="16">
        <v>232</v>
      </c>
      <c r="AQ234" s="16">
        <v>231</v>
      </c>
      <c r="AR234" s="43">
        <v>222</v>
      </c>
      <c r="AS234" s="43">
        <v>9</v>
      </c>
      <c r="AT234" s="44">
        <v>1</v>
      </c>
      <c r="AU234" s="45">
        <v>1260</v>
      </c>
      <c r="AV234" s="43">
        <v>621</v>
      </c>
      <c r="AW234" s="44">
        <v>639</v>
      </c>
    </row>
    <row r="235" spans="2:49" ht="17.100000000000001" customHeight="1" x14ac:dyDescent="0.2">
      <c r="B235" s="34">
        <f t="shared" si="38"/>
        <v>233</v>
      </c>
      <c r="C235" s="113" t="str">
        <f>+VLOOKUP($D$3:$D$547,[1]Hoja4!$E$1:$F$588,2,FALSE)</f>
        <v>Col.El Contador</v>
      </c>
      <c r="D235" s="11">
        <v>530</v>
      </c>
      <c r="E235" s="12">
        <v>0.86206896551724121</v>
      </c>
      <c r="F235" s="12">
        <v>0.93103448275862055</v>
      </c>
      <c r="G235" s="12">
        <v>1</v>
      </c>
      <c r="H235" s="12">
        <v>0.80769230769230771</v>
      </c>
      <c r="I235" s="12">
        <v>0.8076923076923076</v>
      </c>
      <c r="J235" s="12">
        <v>0.92307692307692302</v>
      </c>
      <c r="K235" s="12">
        <v>0.96153846153846145</v>
      </c>
      <c r="L235" s="12">
        <v>0.88461538461538447</v>
      </c>
      <c r="M235" s="12">
        <v>0.69230769230769218</v>
      </c>
      <c r="N235" s="12">
        <v>0.23076923076923081</v>
      </c>
      <c r="O235" s="12">
        <v>0.26923076923076927</v>
      </c>
      <c r="P235" s="12">
        <v>0.53846153846153855</v>
      </c>
      <c r="Q235" s="12">
        <v>0.5</v>
      </c>
      <c r="R235" s="12">
        <v>0.69230769230769229</v>
      </c>
      <c r="S235" s="13">
        <v>123.00000000000001</v>
      </c>
      <c r="T235" s="12">
        <v>-0.10703</v>
      </c>
      <c r="U235" s="83" t="str">
        <f t="shared" si="37"/>
        <v>Media</v>
      </c>
      <c r="V235" s="4">
        <f t="shared" si="39"/>
        <v>127</v>
      </c>
      <c r="W235" s="5">
        <f t="shared" si="40"/>
        <v>168.43203253836688</v>
      </c>
      <c r="X235" s="4">
        <f t="shared" si="41"/>
        <v>4</v>
      </c>
      <c r="Y235" s="4">
        <f t="shared" si="42"/>
        <v>26</v>
      </c>
      <c r="Z235" s="4">
        <f t="shared" si="43"/>
        <v>0</v>
      </c>
      <c r="AA235" s="4">
        <f t="shared" si="44"/>
        <v>30</v>
      </c>
      <c r="AB235" s="7">
        <f t="shared" si="45"/>
        <v>224.13816082788108</v>
      </c>
      <c r="AC235" s="14">
        <v>-0.10703</v>
      </c>
      <c r="AD235" s="84" t="s">
        <v>46</v>
      </c>
      <c r="AN235" s="41">
        <v>241</v>
      </c>
      <c r="AO235" s="42" t="s">
        <v>275</v>
      </c>
      <c r="AP235" s="16">
        <v>380</v>
      </c>
      <c r="AQ235" s="16">
        <v>380</v>
      </c>
      <c r="AR235" s="43">
        <v>348</v>
      </c>
      <c r="AS235" s="43">
        <v>32</v>
      </c>
      <c r="AT235" s="44">
        <v>0</v>
      </c>
      <c r="AU235" s="45">
        <v>1469</v>
      </c>
      <c r="AV235" s="43">
        <v>671</v>
      </c>
      <c r="AW235" s="44">
        <v>798</v>
      </c>
    </row>
    <row r="236" spans="2:49" ht="17.100000000000001" customHeight="1" x14ac:dyDescent="0.2">
      <c r="B236" s="34">
        <f t="shared" si="38"/>
        <v>234</v>
      </c>
      <c r="C236" s="113" t="str">
        <f>+VLOOKUP($D$3:$D$547,[1]Hoja4!$E$1:$F$588,2,FALSE)</f>
        <v>Col. La Peña</v>
      </c>
      <c r="D236" s="11">
        <v>205</v>
      </c>
      <c r="E236" s="12">
        <v>0.64142678347934889</v>
      </c>
      <c r="F236" s="12">
        <v>0.89642184557438853</v>
      </c>
      <c r="G236" s="12">
        <v>0.9843063402385438</v>
      </c>
      <c r="H236" s="12">
        <v>0.93352394567548258</v>
      </c>
      <c r="I236" s="12">
        <v>0.94210150107219481</v>
      </c>
      <c r="J236" s="12">
        <v>0.98713366690493209</v>
      </c>
      <c r="K236" s="12">
        <v>0.99142244460328688</v>
      </c>
      <c r="L236" s="12">
        <v>0.96854896354538933</v>
      </c>
      <c r="M236" s="12">
        <v>0.91779842744817641</v>
      </c>
      <c r="N236" s="12">
        <v>3.3595425303788402E-2</v>
      </c>
      <c r="O236" s="12">
        <v>2.0729092208720518E-2</v>
      </c>
      <c r="P236" s="12">
        <v>0.50393137955682632</v>
      </c>
      <c r="Q236" s="12">
        <v>0.385989992852038</v>
      </c>
      <c r="R236" s="12">
        <v>0.49964260185846937</v>
      </c>
      <c r="S236" s="13">
        <v>6280.9999999999882</v>
      </c>
      <c r="T236" s="12">
        <v>-0.10287</v>
      </c>
      <c r="U236" s="83" t="str">
        <f t="shared" si="37"/>
        <v>Media</v>
      </c>
      <c r="V236" s="4">
        <f t="shared" si="39"/>
        <v>6262</v>
      </c>
      <c r="W236" s="5">
        <f t="shared" si="40"/>
        <v>8304.8928169704996</v>
      </c>
      <c r="X236" s="4">
        <f t="shared" si="41"/>
        <v>150</v>
      </c>
      <c r="Y236" s="4">
        <f t="shared" si="42"/>
        <v>1434</v>
      </c>
      <c r="Z236" s="4">
        <f t="shared" si="43"/>
        <v>2</v>
      </c>
      <c r="AA236" s="4">
        <f t="shared" si="44"/>
        <v>1584</v>
      </c>
      <c r="AB236" s="7">
        <f t="shared" si="45"/>
        <v>11051.599709481821</v>
      </c>
      <c r="AC236" s="14">
        <v>-0.10287</v>
      </c>
      <c r="AD236" s="84" t="s">
        <v>46</v>
      </c>
      <c r="AN236" s="41">
        <v>242</v>
      </c>
      <c r="AO236" s="42" t="s">
        <v>276</v>
      </c>
      <c r="AP236" s="16">
        <v>72</v>
      </c>
      <c r="AQ236" s="16">
        <v>72</v>
      </c>
      <c r="AR236" s="43">
        <v>58</v>
      </c>
      <c r="AS236" s="43">
        <v>14</v>
      </c>
      <c r="AT236" s="44">
        <v>0</v>
      </c>
      <c r="AU236" s="45">
        <v>259</v>
      </c>
      <c r="AV236" s="43">
        <v>122</v>
      </c>
      <c r="AW236" s="44">
        <v>137</v>
      </c>
    </row>
    <row r="237" spans="2:49" ht="17.100000000000001" customHeight="1" x14ac:dyDescent="0.2">
      <c r="B237" s="34">
        <f t="shared" si="38"/>
        <v>235</v>
      </c>
      <c r="C237" s="113" t="str">
        <f>+VLOOKUP($D$3:$D$547,[1]Hoja4!$E$1:$F$588,2,FALSE)</f>
        <v>Bo. Belén</v>
      </c>
      <c r="D237" s="11">
        <v>2</v>
      </c>
      <c r="E237" s="12">
        <v>0.62473195139385151</v>
      </c>
      <c r="F237" s="12">
        <v>0.7960812772133532</v>
      </c>
      <c r="G237" s="12">
        <v>0.98548621190130659</v>
      </c>
      <c r="H237" s="12">
        <v>0.93379191745485812</v>
      </c>
      <c r="I237" s="12">
        <v>0.95872742906276909</v>
      </c>
      <c r="J237" s="12">
        <v>0.99312123817712905</v>
      </c>
      <c r="K237" s="12">
        <v>0.97936371453138416</v>
      </c>
      <c r="L237" s="12">
        <v>0.96388650042992186</v>
      </c>
      <c r="M237" s="12">
        <v>0.69647463456577796</v>
      </c>
      <c r="N237" s="12">
        <v>6.0189165950129069E-2</v>
      </c>
      <c r="O237" s="12">
        <v>4.9011177987962229E-2</v>
      </c>
      <c r="P237" s="12">
        <v>0.48151332760103166</v>
      </c>
      <c r="Q237" s="12">
        <v>0.48839208942390311</v>
      </c>
      <c r="R237" s="12">
        <v>0.56835769561479099</v>
      </c>
      <c r="S237" s="13">
        <v>4683.9999999999973</v>
      </c>
      <c r="T237" s="12">
        <v>-9.7860000000000003E-2</v>
      </c>
      <c r="U237" s="83" t="str">
        <f t="shared" si="37"/>
        <v>Media</v>
      </c>
      <c r="V237" s="4">
        <v>0</v>
      </c>
      <c r="W237" s="5">
        <f t="shared" si="40"/>
        <v>0</v>
      </c>
      <c r="X237" s="4" t="e">
        <f t="shared" si="41"/>
        <v>#N/A</v>
      </c>
      <c r="Y237" s="4" t="e">
        <f t="shared" si="42"/>
        <v>#N/A</v>
      </c>
      <c r="Z237" s="4" t="e">
        <f t="shared" si="43"/>
        <v>#N/A</v>
      </c>
      <c r="AA237" s="4">
        <v>0</v>
      </c>
      <c r="AB237" s="7">
        <f t="shared" si="45"/>
        <v>0</v>
      </c>
      <c r="AC237" s="14">
        <v>-9.7860000000000003E-2</v>
      </c>
      <c r="AD237" s="84" t="s">
        <v>46</v>
      </c>
      <c r="AN237" s="41">
        <v>243</v>
      </c>
      <c r="AO237" s="42" t="s">
        <v>277</v>
      </c>
      <c r="AP237" s="16">
        <v>43</v>
      </c>
      <c r="AQ237" s="16">
        <v>43</v>
      </c>
      <c r="AR237" s="43">
        <v>39</v>
      </c>
      <c r="AS237" s="43">
        <v>4</v>
      </c>
      <c r="AT237" s="44">
        <v>0</v>
      </c>
      <c r="AU237" s="45">
        <v>161</v>
      </c>
      <c r="AV237" s="43">
        <v>84</v>
      </c>
      <c r="AW237" s="44">
        <v>77</v>
      </c>
    </row>
    <row r="238" spans="2:49" ht="17.100000000000001" customHeight="1" x14ac:dyDescent="0.2">
      <c r="B238" s="34">
        <f t="shared" si="38"/>
        <v>236</v>
      </c>
      <c r="C238" s="113" t="str">
        <f>+VLOOKUP($D$3:$D$547,[1]Hoja4!$E$1:$F$588,2,FALSE)</f>
        <v>Col. Venecia</v>
      </c>
      <c r="D238" s="11">
        <v>499</v>
      </c>
      <c r="E238" s="12">
        <v>0.62837837837837873</v>
      </c>
      <c r="F238" s="12">
        <v>0.87499999999999978</v>
      </c>
      <c r="G238" s="12">
        <v>0.94594594594594494</v>
      </c>
      <c r="H238" s="12">
        <v>0.96341463414634188</v>
      </c>
      <c r="I238" s="12">
        <v>0.9552845528455286</v>
      </c>
      <c r="J238" s="12">
        <v>0.98373983739837445</v>
      </c>
      <c r="K238" s="12">
        <v>0.99593495934959364</v>
      </c>
      <c r="L238" s="12">
        <v>0.97967479674796765</v>
      </c>
      <c r="M238" s="12">
        <v>0.69918699186991917</v>
      </c>
      <c r="N238" s="12">
        <v>2.8455284552845527E-2</v>
      </c>
      <c r="O238" s="12">
        <v>1.2195121951219514E-2</v>
      </c>
      <c r="P238" s="12">
        <v>0.56910569105691033</v>
      </c>
      <c r="Q238" s="12">
        <v>0.39024390243902424</v>
      </c>
      <c r="R238" s="12">
        <v>0.63008130081300806</v>
      </c>
      <c r="S238" s="13">
        <v>1125.9999999999995</v>
      </c>
      <c r="T238" s="12">
        <v>-9.2079999999999995E-2</v>
      </c>
      <c r="U238" s="83" t="str">
        <f t="shared" si="37"/>
        <v>Media</v>
      </c>
      <c r="V238" s="4">
        <f t="shared" si="39"/>
        <v>1132</v>
      </c>
      <c r="W238" s="5">
        <f t="shared" si="40"/>
        <v>1501.2996916018215</v>
      </c>
      <c r="X238" s="4">
        <f t="shared" si="41"/>
        <v>43</v>
      </c>
      <c r="Y238" s="4">
        <f t="shared" si="42"/>
        <v>254</v>
      </c>
      <c r="Z238" s="4">
        <f t="shared" si="43"/>
        <v>0</v>
      </c>
      <c r="AA238" s="4">
        <f t="shared" si="44"/>
        <v>297</v>
      </c>
      <c r="AB238" s="7">
        <f t="shared" si="45"/>
        <v>1997.8299059619007</v>
      </c>
      <c r="AC238" s="14">
        <v>-9.2079999999999995E-2</v>
      </c>
      <c r="AD238" s="84" t="s">
        <v>46</v>
      </c>
      <c r="AN238" s="41">
        <v>244</v>
      </c>
      <c r="AO238" s="42" t="s">
        <v>278</v>
      </c>
      <c r="AP238" s="16">
        <v>1934</v>
      </c>
      <c r="AQ238" s="16">
        <v>1929</v>
      </c>
      <c r="AR238" s="43">
        <v>1781</v>
      </c>
      <c r="AS238" s="43">
        <v>148</v>
      </c>
      <c r="AT238" s="44">
        <v>5</v>
      </c>
      <c r="AU238" s="45">
        <v>8936</v>
      </c>
      <c r="AV238" s="43">
        <v>4372</v>
      </c>
      <c r="AW238" s="44">
        <v>4564</v>
      </c>
    </row>
    <row r="239" spans="2:49" ht="17.100000000000001" customHeight="1" x14ac:dyDescent="0.2">
      <c r="B239" s="34">
        <f t="shared" si="38"/>
        <v>237</v>
      </c>
      <c r="C239" s="113" t="str">
        <f>+VLOOKUP($D$3:$D$547,[1]Hoja4!$E$1:$F$588,2,FALSE)</f>
        <v>Col. Villa Nelita</v>
      </c>
      <c r="D239" s="11">
        <v>504</v>
      </c>
      <c r="E239" s="12">
        <v>0.56521739130434812</v>
      </c>
      <c r="F239" s="12">
        <v>0.82608695652173902</v>
      </c>
      <c r="G239" s="12">
        <v>0.9565217391304347</v>
      </c>
      <c r="H239" s="12">
        <v>0.92647058823529393</v>
      </c>
      <c r="I239" s="12">
        <v>0.95588235294117652</v>
      </c>
      <c r="J239" s="12">
        <v>1</v>
      </c>
      <c r="K239" s="12">
        <v>0.97058823529411742</v>
      </c>
      <c r="L239" s="12">
        <v>0.97058823529411775</v>
      </c>
      <c r="M239" s="12">
        <v>0.98529411764705888</v>
      </c>
      <c r="N239" s="12">
        <v>5.8823529411764712E-2</v>
      </c>
      <c r="O239" s="12">
        <v>1.4705882352941178E-2</v>
      </c>
      <c r="P239" s="12">
        <v>0.54411764705882315</v>
      </c>
      <c r="Q239" s="12">
        <v>0.41176470588235303</v>
      </c>
      <c r="R239" s="12">
        <v>0.57352941176470573</v>
      </c>
      <c r="S239" s="13">
        <v>336.00000000000006</v>
      </c>
      <c r="T239" s="12">
        <v>-8.8510000000000005E-2</v>
      </c>
      <c r="U239" s="83" t="str">
        <f t="shared" si="37"/>
        <v>Media</v>
      </c>
      <c r="V239" s="4">
        <f t="shared" si="39"/>
        <v>346</v>
      </c>
      <c r="W239" s="5">
        <f t="shared" si="40"/>
        <v>458.8778209312988</v>
      </c>
      <c r="X239" s="4">
        <f t="shared" si="41"/>
        <v>2</v>
      </c>
      <c r="Y239" s="4">
        <f t="shared" si="42"/>
        <v>68</v>
      </c>
      <c r="Z239" s="4">
        <f t="shared" si="43"/>
        <v>0</v>
      </c>
      <c r="AA239" s="4">
        <f t="shared" si="44"/>
        <v>70</v>
      </c>
      <c r="AB239" s="7">
        <f t="shared" si="45"/>
        <v>610.64412320036888</v>
      </c>
      <c r="AC239" s="14">
        <v>-8.8510000000000005E-2</v>
      </c>
      <c r="AD239" s="84" t="s">
        <v>46</v>
      </c>
      <c r="AN239" s="41">
        <v>245</v>
      </c>
      <c r="AO239" s="42" t="s">
        <v>279</v>
      </c>
      <c r="AP239" s="16">
        <v>68</v>
      </c>
      <c r="AQ239" s="16">
        <v>68</v>
      </c>
      <c r="AR239" s="43">
        <v>67</v>
      </c>
      <c r="AS239" s="43">
        <v>1</v>
      </c>
      <c r="AT239" s="44">
        <v>0</v>
      </c>
      <c r="AU239" s="45">
        <v>275</v>
      </c>
      <c r="AV239" s="43">
        <v>127</v>
      </c>
      <c r="AW239" s="44">
        <v>148</v>
      </c>
    </row>
    <row r="240" spans="2:49" ht="17.100000000000001" customHeight="1" x14ac:dyDescent="0.2">
      <c r="B240" s="34">
        <f t="shared" si="38"/>
        <v>238</v>
      </c>
      <c r="C240" s="113" t="str">
        <f>+VLOOKUP($D$3:$D$547,[1]Hoja4!$E$1:$F$588,2,FALSE)</f>
        <v>Bo. El Reparto</v>
      </c>
      <c r="D240" s="11">
        <v>28</v>
      </c>
      <c r="E240" s="12">
        <v>0.80990845449649962</v>
      </c>
      <c r="F240" s="12">
        <v>0.75404530744336473</v>
      </c>
      <c r="G240" s="12">
        <v>0.94066882416397024</v>
      </c>
      <c r="H240" s="12">
        <v>0.90432098765431956</v>
      </c>
      <c r="I240" s="12">
        <v>0.93950617283950733</v>
      </c>
      <c r="J240" s="12">
        <v>0.98641975308641983</v>
      </c>
      <c r="K240" s="12">
        <v>0.98827160493827215</v>
      </c>
      <c r="L240" s="12">
        <v>0.92777777777777759</v>
      </c>
      <c r="M240" s="12">
        <v>0.93765432098765467</v>
      </c>
      <c r="N240" s="12">
        <v>6.6049382716049362E-2</v>
      </c>
      <c r="O240" s="12">
        <v>5.6172839506172981E-2</v>
      </c>
      <c r="P240" s="12">
        <v>0.62839506172839521</v>
      </c>
      <c r="Q240" s="12">
        <v>0.4598765432098757</v>
      </c>
      <c r="R240" s="12">
        <v>0.61666666666666781</v>
      </c>
      <c r="S240" s="13">
        <v>7305.9999999999982</v>
      </c>
      <c r="T240" s="12">
        <v>-8.8349999999999998E-2</v>
      </c>
      <c r="U240" s="83" t="str">
        <f t="shared" si="37"/>
        <v>Media</v>
      </c>
      <c r="V240" s="4">
        <f t="shared" si="39"/>
        <v>7295</v>
      </c>
      <c r="W240" s="5">
        <f t="shared" si="40"/>
        <v>9674.8950973809951</v>
      </c>
      <c r="X240" s="4">
        <f t="shared" si="41"/>
        <v>169</v>
      </c>
      <c r="Y240" s="4">
        <f t="shared" si="42"/>
        <v>1682</v>
      </c>
      <c r="Z240" s="4">
        <f t="shared" si="43"/>
        <v>3</v>
      </c>
      <c r="AA240" s="4">
        <f t="shared" si="44"/>
        <v>1851</v>
      </c>
      <c r="AB240" s="7">
        <f t="shared" si="45"/>
        <v>12874.707742042461</v>
      </c>
      <c r="AC240" s="14">
        <v>-8.8349999999999998E-2</v>
      </c>
      <c r="AD240" s="84" t="s">
        <v>46</v>
      </c>
      <c r="AN240" s="41">
        <v>246</v>
      </c>
      <c r="AO240" s="42" t="s">
        <v>546</v>
      </c>
      <c r="AP240" s="16">
        <v>746</v>
      </c>
      <c r="AQ240" s="16">
        <v>746</v>
      </c>
      <c r="AR240" s="43">
        <v>697</v>
      </c>
      <c r="AS240" s="43">
        <v>49</v>
      </c>
      <c r="AT240" s="44">
        <v>0</v>
      </c>
      <c r="AU240" s="45">
        <v>2831</v>
      </c>
      <c r="AV240" s="43">
        <v>1310</v>
      </c>
      <c r="AW240" s="44">
        <v>1521</v>
      </c>
    </row>
    <row r="241" spans="2:49" ht="17.100000000000001" customHeight="1" x14ac:dyDescent="0.2">
      <c r="B241" s="34">
        <f t="shared" si="38"/>
        <v>239</v>
      </c>
      <c r="C241" s="113" t="str">
        <f>+VLOOKUP($D$3:$D$547,[1]Hoja4!$E$1:$F$588,2,FALSE)</f>
        <v>Col. Los Sorzales No.1</v>
      </c>
      <c r="D241" s="11">
        <v>247</v>
      </c>
      <c r="E241" s="12">
        <v>0.89189189189189177</v>
      </c>
      <c r="F241" s="12">
        <v>0.84452296819787898</v>
      </c>
      <c r="G241" s="12">
        <v>0.98586572438162579</v>
      </c>
      <c r="H241" s="12">
        <v>0.81350482315112549</v>
      </c>
      <c r="I241" s="12">
        <v>0.8617363344051443</v>
      </c>
      <c r="J241" s="12">
        <v>1</v>
      </c>
      <c r="K241" s="12">
        <v>1</v>
      </c>
      <c r="L241" s="12">
        <v>0.86495176848874578</v>
      </c>
      <c r="M241" s="12">
        <v>0.99678456591639875</v>
      </c>
      <c r="N241" s="12">
        <v>6.4308681672025747E-2</v>
      </c>
      <c r="O241" s="12">
        <v>5.7877813504823135E-2</v>
      </c>
      <c r="P241" s="12">
        <v>0.8006430868167197</v>
      </c>
      <c r="Q241" s="12">
        <v>0.54340836012861748</v>
      </c>
      <c r="R241" s="12">
        <v>0.76848874598070793</v>
      </c>
      <c r="S241" s="13">
        <v>1548.9999999999995</v>
      </c>
      <c r="T241" s="12">
        <v>-8.2479999999999998E-2</v>
      </c>
      <c r="U241" s="83" t="str">
        <f t="shared" si="37"/>
        <v>Media</v>
      </c>
      <c r="V241" s="4">
        <f t="shared" si="39"/>
        <v>1578</v>
      </c>
      <c r="W241" s="5">
        <f t="shared" si="40"/>
        <v>2092.8011602011256</v>
      </c>
      <c r="X241" s="4">
        <f t="shared" si="41"/>
        <v>10</v>
      </c>
      <c r="Y241" s="4">
        <f t="shared" si="42"/>
        <v>270</v>
      </c>
      <c r="Z241" s="4">
        <f t="shared" si="43"/>
        <v>3</v>
      </c>
      <c r="AA241" s="4">
        <f t="shared" si="44"/>
        <v>280</v>
      </c>
      <c r="AB241" s="7">
        <f t="shared" si="45"/>
        <v>2784.9607699716248</v>
      </c>
      <c r="AC241" s="14">
        <v>-8.2479999999999998E-2</v>
      </c>
      <c r="AD241" s="84" t="s">
        <v>46</v>
      </c>
      <c r="AN241" s="41">
        <v>247</v>
      </c>
      <c r="AO241" s="42" t="s">
        <v>280</v>
      </c>
      <c r="AP241" s="16">
        <v>283</v>
      </c>
      <c r="AQ241" s="16">
        <v>280</v>
      </c>
      <c r="AR241" s="43">
        <v>270</v>
      </c>
      <c r="AS241" s="43">
        <v>10</v>
      </c>
      <c r="AT241" s="44">
        <v>3</v>
      </c>
      <c r="AU241" s="45">
        <v>1578</v>
      </c>
      <c r="AV241" s="43">
        <v>739</v>
      </c>
      <c r="AW241" s="44">
        <v>839</v>
      </c>
    </row>
    <row r="242" spans="2:49" ht="17.100000000000001" customHeight="1" x14ac:dyDescent="0.2">
      <c r="B242" s="34">
        <f t="shared" si="38"/>
        <v>240</v>
      </c>
      <c r="C242" s="113" t="str">
        <f>+VLOOKUP($D$3:$D$547,[1]Hoja4!$E$1:$F$588,2,FALSE)</f>
        <v>Col. Fehcovil</v>
      </c>
      <c r="D242" s="11">
        <v>162</v>
      </c>
      <c r="E242" s="12">
        <v>1</v>
      </c>
      <c r="F242" s="12">
        <v>1</v>
      </c>
      <c r="G242" s="12">
        <v>1</v>
      </c>
      <c r="H242" s="12">
        <v>0.98666666666666669</v>
      </c>
      <c r="I242" s="12">
        <v>0.96000000000000008</v>
      </c>
      <c r="J242" s="12">
        <v>0.98666666666666669</v>
      </c>
      <c r="K242" s="12">
        <v>0.98666666666666669</v>
      </c>
      <c r="L242" s="12">
        <v>0.95999999999999985</v>
      </c>
      <c r="M242" s="12">
        <v>0.21333333333333337</v>
      </c>
      <c r="N242" s="12">
        <v>1.3333333333333336E-2</v>
      </c>
      <c r="O242" s="12">
        <v>6.6666666666666652E-2</v>
      </c>
      <c r="P242" s="12">
        <v>0.70666666666666655</v>
      </c>
      <c r="Q242" s="12">
        <v>0.36000000000000004</v>
      </c>
      <c r="R242" s="12">
        <v>0.7733333333333331</v>
      </c>
      <c r="S242" s="13">
        <v>373.00000000000011</v>
      </c>
      <c r="T242" s="12">
        <v>-7.8770000000000007E-2</v>
      </c>
      <c r="U242" s="83" t="str">
        <f t="shared" si="37"/>
        <v>Media</v>
      </c>
      <c r="V242" s="4">
        <f t="shared" si="39"/>
        <v>378</v>
      </c>
      <c r="W242" s="5">
        <f t="shared" si="40"/>
        <v>501.31738818506051</v>
      </c>
      <c r="X242" s="4">
        <f t="shared" si="41"/>
        <v>1</v>
      </c>
      <c r="Y242" s="4">
        <f t="shared" si="42"/>
        <v>81</v>
      </c>
      <c r="Z242" s="4">
        <f t="shared" si="43"/>
        <v>0</v>
      </c>
      <c r="AA242" s="4">
        <f t="shared" si="44"/>
        <v>82</v>
      </c>
      <c r="AB242" s="7">
        <f t="shared" si="45"/>
        <v>667.11988025936262</v>
      </c>
      <c r="AC242" s="14">
        <v>-7.8770000000000007E-2</v>
      </c>
      <c r="AD242" s="84" t="s">
        <v>46</v>
      </c>
      <c r="AN242" s="41">
        <v>249</v>
      </c>
      <c r="AO242" s="42" t="s">
        <v>281</v>
      </c>
      <c r="AP242" s="16">
        <v>107</v>
      </c>
      <c r="AQ242" s="16">
        <v>106</v>
      </c>
      <c r="AR242" s="43">
        <v>101</v>
      </c>
      <c r="AS242" s="43">
        <v>5</v>
      </c>
      <c r="AT242" s="44">
        <v>1</v>
      </c>
      <c r="AU242" s="45">
        <v>542</v>
      </c>
      <c r="AV242" s="43">
        <v>232</v>
      </c>
      <c r="AW242" s="44">
        <v>310</v>
      </c>
    </row>
    <row r="243" spans="2:49" ht="17.100000000000001" customHeight="1" x14ac:dyDescent="0.2">
      <c r="B243" s="34">
        <f t="shared" si="38"/>
        <v>241</v>
      </c>
      <c r="C243" s="113" t="str">
        <f>+VLOOKUP($D$3:$D$547,[1]Hoja4!$E$1:$F$588,2,FALSE)</f>
        <v>Col. Modesto Rodas Alvarado</v>
      </c>
      <c r="D243" s="11">
        <v>261</v>
      </c>
      <c r="E243" s="12">
        <v>0.90333333333333277</v>
      </c>
      <c r="F243" s="12">
        <v>0.74226804123711376</v>
      </c>
      <c r="G243" s="12">
        <v>0.97250859106529197</v>
      </c>
      <c r="H243" s="12">
        <v>0.8813559322033897</v>
      </c>
      <c r="I243" s="12">
        <v>0.90169491525423728</v>
      </c>
      <c r="J243" s="12">
        <v>0.98983050847457621</v>
      </c>
      <c r="K243" s="12">
        <v>0.99322033898305095</v>
      </c>
      <c r="L243" s="12">
        <v>0.91186440677966096</v>
      </c>
      <c r="M243" s="12">
        <v>0.92542372881355939</v>
      </c>
      <c r="N243" s="12">
        <v>6.7796610169491567E-2</v>
      </c>
      <c r="O243" s="12">
        <v>5.4237288135593233E-2</v>
      </c>
      <c r="P243" s="12">
        <v>0.75932203389830499</v>
      </c>
      <c r="Q243" s="12">
        <v>0.52542372881355881</v>
      </c>
      <c r="R243" s="12">
        <v>0.73898305084745808</v>
      </c>
      <c r="S243" s="13">
        <v>1469.0000000000002</v>
      </c>
      <c r="T243" s="12">
        <v>-7.8570000000000001E-2</v>
      </c>
      <c r="U243" s="83" t="str">
        <f t="shared" si="37"/>
        <v>Media</v>
      </c>
      <c r="V243" s="4">
        <f t="shared" si="39"/>
        <v>1452</v>
      </c>
      <c r="W243" s="5">
        <f t="shared" si="40"/>
        <v>1925.6953641394389</v>
      </c>
      <c r="X243" s="4">
        <f t="shared" si="41"/>
        <v>11</v>
      </c>
      <c r="Y243" s="4">
        <f t="shared" si="42"/>
        <v>272</v>
      </c>
      <c r="Z243" s="4">
        <f t="shared" si="43"/>
        <v>3</v>
      </c>
      <c r="AA243" s="4">
        <f t="shared" si="44"/>
        <v>283</v>
      </c>
      <c r="AB243" s="7">
        <f t="shared" si="45"/>
        <v>2562.5874765518374</v>
      </c>
      <c r="AC243" s="14">
        <v>-7.8570000000000001E-2</v>
      </c>
      <c r="AD243" s="84" t="s">
        <v>46</v>
      </c>
      <c r="AN243" s="41">
        <v>250</v>
      </c>
      <c r="AO243" s="42" t="s">
        <v>282</v>
      </c>
      <c r="AP243" s="16">
        <v>97</v>
      </c>
      <c r="AQ243" s="16">
        <v>97</v>
      </c>
      <c r="AR243" s="43">
        <v>90</v>
      </c>
      <c r="AS243" s="43">
        <v>7</v>
      </c>
      <c r="AT243" s="44">
        <v>0</v>
      </c>
      <c r="AU243" s="45">
        <v>404</v>
      </c>
      <c r="AV243" s="43">
        <v>171</v>
      </c>
      <c r="AW243" s="44">
        <v>233</v>
      </c>
    </row>
    <row r="244" spans="2:49" ht="17.100000000000001" customHeight="1" x14ac:dyDescent="0.2">
      <c r="B244" s="34">
        <f t="shared" si="38"/>
        <v>242</v>
      </c>
      <c r="C244" s="113" t="str">
        <f>+VLOOKUP($D$3:$D$547,[1]Hoja4!$E$1:$F$588,2,FALSE)</f>
        <v>Col. La fraternidad</v>
      </c>
      <c r="D244" s="11">
        <v>200</v>
      </c>
      <c r="E244" s="12">
        <v>0.84864864864864886</v>
      </c>
      <c r="F244" s="12">
        <v>0.73513513513513484</v>
      </c>
      <c r="G244" s="12">
        <v>0.95135135135135129</v>
      </c>
      <c r="H244" s="12">
        <v>0.92903225806451573</v>
      </c>
      <c r="I244" s="12">
        <v>0.96129032258064528</v>
      </c>
      <c r="J244" s="12">
        <v>1</v>
      </c>
      <c r="K244" s="12">
        <v>1</v>
      </c>
      <c r="L244" s="12">
        <v>0.95483870967741946</v>
      </c>
      <c r="M244" s="12">
        <v>0.89677419354838739</v>
      </c>
      <c r="N244" s="12">
        <v>9.0322580645161354E-2</v>
      </c>
      <c r="O244" s="12">
        <v>6.4516129032258049E-2</v>
      </c>
      <c r="P244" s="12">
        <v>0.7741935483870962</v>
      </c>
      <c r="Q244" s="12">
        <v>0.47741935483871006</v>
      </c>
      <c r="R244" s="12">
        <v>0.57419354838709658</v>
      </c>
      <c r="S244" s="13">
        <v>812.99999999999955</v>
      </c>
      <c r="T244" s="12">
        <v>-7.6999999999999999E-2</v>
      </c>
      <c r="U244" s="83" t="str">
        <f t="shared" si="37"/>
        <v>Media</v>
      </c>
      <c r="V244" s="4">
        <f t="shared" si="39"/>
        <v>829</v>
      </c>
      <c r="W244" s="5">
        <f t="shared" si="40"/>
        <v>1099.450039167765</v>
      </c>
      <c r="X244" s="4">
        <f t="shared" si="41"/>
        <v>24</v>
      </c>
      <c r="Y244" s="4">
        <f t="shared" si="42"/>
        <v>163</v>
      </c>
      <c r="Z244" s="4">
        <f t="shared" si="43"/>
        <v>0</v>
      </c>
      <c r="AA244" s="4">
        <f t="shared" si="44"/>
        <v>187</v>
      </c>
      <c r="AB244" s="7">
        <f t="shared" si="45"/>
        <v>1463.0750813095544</v>
      </c>
      <c r="AC244" s="14">
        <v>-7.6999999999999999E-2</v>
      </c>
      <c r="AD244" s="84" t="s">
        <v>46</v>
      </c>
      <c r="AN244" s="41">
        <v>251</v>
      </c>
      <c r="AO244" s="42" t="s">
        <v>283</v>
      </c>
      <c r="AP244" s="16">
        <v>66</v>
      </c>
      <c r="AQ244" s="16">
        <v>65</v>
      </c>
      <c r="AR244" s="43">
        <v>51</v>
      </c>
      <c r="AS244" s="43">
        <v>14</v>
      </c>
      <c r="AT244" s="44">
        <v>1</v>
      </c>
      <c r="AU244" s="45">
        <v>201</v>
      </c>
      <c r="AV244" s="43">
        <v>93</v>
      </c>
      <c r="AW244" s="44">
        <v>108</v>
      </c>
    </row>
    <row r="245" spans="2:49" ht="17.100000000000001" customHeight="1" x14ac:dyDescent="0.2">
      <c r="B245" s="34">
        <f t="shared" si="38"/>
        <v>243</v>
      </c>
      <c r="C245" s="113" t="str">
        <f>+VLOOKUP($D$3:$D$547,[1]Hoja4!$E$1:$F$588,2,FALSE)</f>
        <v>Col. Oscar A. Flores</v>
      </c>
      <c r="D245" s="11">
        <v>279</v>
      </c>
      <c r="E245" s="12">
        <v>0.83281250000000051</v>
      </c>
      <c r="F245" s="12">
        <v>0.80156250000000029</v>
      </c>
      <c r="G245" s="12">
        <v>0.9874999999999996</v>
      </c>
      <c r="H245" s="12">
        <v>0.88442211055276443</v>
      </c>
      <c r="I245" s="12">
        <v>0.95309882747068742</v>
      </c>
      <c r="J245" s="12">
        <v>0.99497487437185905</v>
      </c>
      <c r="K245" s="12">
        <v>0.99329983249581266</v>
      </c>
      <c r="L245" s="12">
        <v>0.9530988274706873</v>
      </c>
      <c r="M245" s="12">
        <v>0.96817420435510848</v>
      </c>
      <c r="N245" s="12">
        <v>6.8676716917922917E-2</v>
      </c>
      <c r="O245" s="12">
        <v>4.1876046901172512E-2</v>
      </c>
      <c r="P245" s="12">
        <v>0.71021775544388666</v>
      </c>
      <c r="Q245" s="12">
        <v>0.47403685092127296</v>
      </c>
      <c r="R245" s="12">
        <v>0.64656616415410417</v>
      </c>
      <c r="S245" s="13">
        <v>2793.9999999999959</v>
      </c>
      <c r="T245" s="12">
        <v>-6.1749999999999999E-2</v>
      </c>
      <c r="U245" s="83" t="str">
        <f t="shared" si="37"/>
        <v>Media</v>
      </c>
      <c r="V245" s="4">
        <f t="shared" si="39"/>
        <v>2779</v>
      </c>
      <c r="W245" s="5">
        <f t="shared" si="40"/>
        <v>3685.6111686938707</v>
      </c>
      <c r="X245" s="4">
        <f t="shared" si="41"/>
        <v>48</v>
      </c>
      <c r="Y245" s="4">
        <f t="shared" si="42"/>
        <v>591</v>
      </c>
      <c r="Z245" s="4">
        <f t="shared" si="43"/>
        <v>0</v>
      </c>
      <c r="AA245" s="4">
        <f t="shared" si="44"/>
        <v>639</v>
      </c>
      <c r="AB245" s="7">
        <f t="shared" si="45"/>
        <v>4904.5665270919808</v>
      </c>
      <c r="AC245" s="14">
        <v>-6.1749999999999999E-2</v>
      </c>
      <c r="AD245" s="84" t="s">
        <v>46</v>
      </c>
      <c r="AN245" s="41">
        <v>252</v>
      </c>
      <c r="AO245" s="42" t="s">
        <v>284</v>
      </c>
      <c r="AP245" s="16">
        <v>102</v>
      </c>
      <c r="AQ245" s="16">
        <v>102</v>
      </c>
      <c r="AR245" s="43">
        <v>95</v>
      </c>
      <c r="AS245" s="43">
        <v>7</v>
      </c>
      <c r="AT245" s="44">
        <v>0</v>
      </c>
      <c r="AU245" s="45">
        <v>308</v>
      </c>
      <c r="AV245" s="43">
        <v>118</v>
      </c>
      <c r="AW245" s="44">
        <v>190</v>
      </c>
    </row>
    <row r="246" spans="2:49" ht="17.100000000000001" customHeight="1" x14ac:dyDescent="0.2">
      <c r="B246" s="34">
        <f t="shared" si="38"/>
        <v>244</v>
      </c>
      <c r="C246" s="113" t="str">
        <f>+VLOOKUP($D$3:$D$547,[1]Hoja4!$E$1:$F$588,2,FALSE)</f>
        <v>Col. La Laguna</v>
      </c>
      <c r="D246" s="11">
        <v>204</v>
      </c>
      <c r="E246" s="12">
        <v>0.91818181818181788</v>
      </c>
      <c r="F246" s="12">
        <v>0.8356164383561645</v>
      </c>
      <c r="G246" s="12">
        <v>0.95890410958904093</v>
      </c>
      <c r="H246" s="12">
        <v>0.88636363636363658</v>
      </c>
      <c r="I246" s="12">
        <v>0.92727272727272725</v>
      </c>
      <c r="J246" s="12">
        <v>1</v>
      </c>
      <c r="K246" s="12">
        <v>1</v>
      </c>
      <c r="L246" s="12">
        <v>0.92727272727272725</v>
      </c>
      <c r="M246" s="12">
        <v>0.972727272727273</v>
      </c>
      <c r="N246" s="12">
        <v>2.7272727272727264E-2</v>
      </c>
      <c r="O246" s="12">
        <v>3.6363636363636383E-2</v>
      </c>
      <c r="P246" s="12">
        <v>0.76818181818181808</v>
      </c>
      <c r="Q246" s="12">
        <v>0.49545454545454543</v>
      </c>
      <c r="R246" s="12">
        <v>0.6499999999999998</v>
      </c>
      <c r="S246" s="13">
        <v>1185.0000000000002</v>
      </c>
      <c r="T246" s="12">
        <v>-5.6329999999999998E-2</v>
      </c>
      <c r="U246" s="83" t="str">
        <f t="shared" si="37"/>
        <v>Media</v>
      </c>
      <c r="V246" s="4">
        <f t="shared" si="39"/>
        <v>1177</v>
      </c>
      <c r="W246" s="5">
        <f t="shared" si="40"/>
        <v>1560.9803330524239</v>
      </c>
      <c r="X246" s="4">
        <f t="shared" si="41"/>
        <v>14</v>
      </c>
      <c r="Y246" s="4">
        <f t="shared" si="42"/>
        <v>204</v>
      </c>
      <c r="Z246" s="4">
        <f t="shared" si="43"/>
        <v>1</v>
      </c>
      <c r="AA246" s="4">
        <f t="shared" si="44"/>
        <v>218</v>
      </c>
      <c r="AB246" s="7">
        <f t="shared" si="45"/>
        <v>2077.2489393261103</v>
      </c>
      <c r="AC246" s="14">
        <v>-5.6329999999999998E-2</v>
      </c>
      <c r="AD246" s="84" t="s">
        <v>46</v>
      </c>
      <c r="AN246" s="41">
        <v>253</v>
      </c>
      <c r="AO246" s="42" t="s">
        <v>285</v>
      </c>
      <c r="AP246" s="16">
        <v>249</v>
      </c>
      <c r="AQ246" s="16">
        <v>249</v>
      </c>
      <c r="AR246" s="43">
        <v>217</v>
      </c>
      <c r="AS246" s="43">
        <v>32</v>
      </c>
      <c r="AT246" s="44">
        <v>0</v>
      </c>
      <c r="AU246" s="45">
        <v>1018</v>
      </c>
      <c r="AV246" s="43">
        <v>460</v>
      </c>
      <c r="AW246" s="44">
        <v>558</v>
      </c>
    </row>
    <row r="247" spans="2:49" ht="17.100000000000001" customHeight="1" x14ac:dyDescent="0.2">
      <c r="B247" s="34">
        <f t="shared" si="38"/>
        <v>245</v>
      </c>
      <c r="C247" s="113" t="str">
        <f>+VLOOKUP($D$3:$D$547,[1]Hoja4!$E$1:$F$588,2,FALSE)</f>
        <v>Bo. La Bolsa</v>
      </c>
      <c r="D247" s="11">
        <v>37</v>
      </c>
      <c r="E247" s="12">
        <v>0.50769230769230766</v>
      </c>
      <c r="F247" s="12">
        <v>0.68749999999999978</v>
      </c>
      <c r="G247" s="12">
        <v>0.921875</v>
      </c>
      <c r="H247" s="12">
        <v>0.83636363636363631</v>
      </c>
      <c r="I247" s="12">
        <v>0.81818181818181823</v>
      </c>
      <c r="J247" s="12">
        <v>0.89090909090909087</v>
      </c>
      <c r="K247" s="12">
        <v>0.89090909090909087</v>
      </c>
      <c r="L247" s="12">
        <v>0.92727272727272714</v>
      </c>
      <c r="M247" s="12">
        <v>0.89090909090909087</v>
      </c>
      <c r="N247" s="12">
        <v>0.25454545454545452</v>
      </c>
      <c r="O247" s="12">
        <v>0.16363636363636369</v>
      </c>
      <c r="P247" s="12">
        <v>0.41818181818181815</v>
      </c>
      <c r="Q247" s="12">
        <v>0.67272727272727251</v>
      </c>
      <c r="R247" s="12">
        <v>0.69090909090909081</v>
      </c>
      <c r="S247" s="13">
        <v>213.99999999999997</v>
      </c>
      <c r="T247" s="12">
        <v>-5.3310000000000003E-2</v>
      </c>
      <c r="U247" s="83" t="str">
        <f t="shared" si="37"/>
        <v>Media</v>
      </c>
      <c r="V247" s="4">
        <f t="shared" si="39"/>
        <v>316</v>
      </c>
      <c r="W247" s="5">
        <f t="shared" si="40"/>
        <v>419.09072663089717</v>
      </c>
      <c r="X247" s="4">
        <f t="shared" si="41"/>
        <v>13</v>
      </c>
      <c r="Y247" s="4">
        <f t="shared" si="42"/>
        <v>54</v>
      </c>
      <c r="Z247" s="4">
        <f t="shared" si="43"/>
        <v>1</v>
      </c>
      <c r="AA247" s="4">
        <f t="shared" si="44"/>
        <v>67</v>
      </c>
      <c r="AB247" s="7">
        <f t="shared" si="45"/>
        <v>557.69810095756236</v>
      </c>
      <c r="AC247" s="14">
        <v>-5.3310000000000003E-2</v>
      </c>
      <c r="AD247" s="84" t="s">
        <v>46</v>
      </c>
      <c r="AN247" s="41">
        <v>254</v>
      </c>
      <c r="AO247" s="42" t="s">
        <v>286</v>
      </c>
      <c r="AP247" s="16">
        <v>62</v>
      </c>
      <c r="AQ247" s="16">
        <v>62</v>
      </c>
      <c r="AR247" s="43">
        <v>55</v>
      </c>
      <c r="AS247" s="43">
        <v>7</v>
      </c>
      <c r="AT247" s="44">
        <v>0</v>
      </c>
      <c r="AU247" s="45">
        <v>254</v>
      </c>
      <c r="AV247" s="43">
        <v>126</v>
      </c>
      <c r="AW247" s="44">
        <v>128</v>
      </c>
    </row>
    <row r="248" spans="2:49" ht="17.100000000000001" customHeight="1" x14ac:dyDescent="0.2">
      <c r="B248" s="34">
        <f t="shared" si="38"/>
        <v>246</v>
      </c>
      <c r="C248" s="113" t="str">
        <f>+VLOOKUP($D$3:$D$547,[1]Hoja4!$E$1:$F$588,2,FALSE)</f>
        <v>Col. Santa Isabel o Palmas Oestes</v>
      </c>
      <c r="D248" s="11">
        <v>494</v>
      </c>
      <c r="E248" s="12">
        <v>0.64114832535885169</v>
      </c>
      <c r="F248" s="12">
        <v>0.85645933014354025</v>
      </c>
      <c r="G248" s="12">
        <v>0.96650717703349298</v>
      </c>
      <c r="H248" s="12">
        <v>0.93203883495145634</v>
      </c>
      <c r="I248" s="12">
        <v>0.93689320388349528</v>
      </c>
      <c r="J248" s="12">
        <v>0.99514563106796083</v>
      </c>
      <c r="K248" s="12">
        <v>0.98543689320388328</v>
      </c>
      <c r="L248" s="12">
        <v>0.9417475728155339</v>
      </c>
      <c r="M248" s="12">
        <v>0.96601941747572806</v>
      </c>
      <c r="N248" s="12">
        <v>3.8834951456310662E-2</v>
      </c>
      <c r="O248" s="12">
        <v>3.8834951456310669E-2</v>
      </c>
      <c r="P248" s="12">
        <v>0.53883495145631033</v>
      </c>
      <c r="Q248" s="12">
        <v>0.40776699029126212</v>
      </c>
      <c r="R248" s="12">
        <v>0.64563106796116487</v>
      </c>
      <c r="S248" s="13">
        <v>951.99999999999989</v>
      </c>
      <c r="T248" s="12">
        <v>-4.795E-2</v>
      </c>
      <c r="U248" s="83" t="str">
        <f t="shared" si="37"/>
        <v>Media</v>
      </c>
      <c r="V248" s="4">
        <f t="shared" si="39"/>
        <v>952</v>
      </c>
      <c r="W248" s="5">
        <f t="shared" si="40"/>
        <v>1262.5771257994118</v>
      </c>
      <c r="X248" s="4">
        <f t="shared" si="41"/>
        <v>5</v>
      </c>
      <c r="Y248" s="4">
        <f t="shared" si="42"/>
        <v>204</v>
      </c>
      <c r="Z248" s="4">
        <f t="shared" si="43"/>
        <v>0</v>
      </c>
      <c r="AA248" s="4">
        <f t="shared" si="44"/>
        <v>209</v>
      </c>
      <c r="AB248" s="7">
        <f t="shared" si="45"/>
        <v>1680.1537725050614</v>
      </c>
      <c r="AC248" s="14">
        <v>-4.795E-2</v>
      </c>
      <c r="AD248" s="84" t="s">
        <v>46</v>
      </c>
      <c r="AN248" s="41">
        <v>255</v>
      </c>
      <c r="AO248" s="42" t="s">
        <v>287</v>
      </c>
      <c r="AP248" s="16">
        <v>31</v>
      </c>
      <c r="AQ248" s="16">
        <v>31</v>
      </c>
      <c r="AR248" s="43">
        <v>25</v>
      </c>
      <c r="AS248" s="43">
        <v>6</v>
      </c>
      <c r="AT248" s="44">
        <v>0</v>
      </c>
      <c r="AU248" s="45">
        <v>110</v>
      </c>
      <c r="AV248" s="43">
        <v>52</v>
      </c>
      <c r="AW248" s="44">
        <v>58</v>
      </c>
    </row>
    <row r="249" spans="2:49" ht="17.100000000000001" customHeight="1" x14ac:dyDescent="0.2">
      <c r="B249" s="34">
        <f t="shared" si="38"/>
        <v>247</v>
      </c>
      <c r="C249" s="113" t="str">
        <f>+VLOOKUP($D$3:$D$547,[1]Hoja4!$E$1:$F$588,2,FALSE)</f>
        <v>Col. Las Mercedes</v>
      </c>
      <c r="D249" s="11">
        <v>218</v>
      </c>
      <c r="E249" s="12">
        <v>0.51198257080610032</v>
      </c>
      <c r="F249" s="12">
        <v>0.83929875821767763</v>
      </c>
      <c r="G249" s="12">
        <v>0.96932067202337446</v>
      </c>
      <c r="H249" s="12">
        <v>0.95329441201000964</v>
      </c>
      <c r="I249" s="12">
        <v>0.97080900750625621</v>
      </c>
      <c r="J249" s="12">
        <v>0.99749791492910844</v>
      </c>
      <c r="K249" s="12">
        <v>0.99833194328607289</v>
      </c>
      <c r="L249" s="12">
        <v>0.96080066722268576</v>
      </c>
      <c r="M249" s="12">
        <v>0.95246038365304397</v>
      </c>
      <c r="N249" s="12">
        <v>5.0875729774812334E-2</v>
      </c>
      <c r="O249" s="12">
        <v>4.336947456213508E-2</v>
      </c>
      <c r="P249" s="12">
        <v>0.44787322768974142</v>
      </c>
      <c r="Q249" s="12">
        <v>0.38448707256046755</v>
      </c>
      <c r="R249" s="12">
        <v>0.53544620517097619</v>
      </c>
      <c r="S249" s="13">
        <v>5358.9999999999964</v>
      </c>
      <c r="T249" s="12">
        <v>-4.1279999999999997E-2</v>
      </c>
      <c r="U249" s="83" t="str">
        <f t="shared" si="37"/>
        <v>Media</v>
      </c>
      <c r="V249" s="4">
        <f t="shared" si="39"/>
        <v>5303</v>
      </c>
      <c r="W249" s="5">
        <f t="shared" si="40"/>
        <v>7033.0320358343279</v>
      </c>
      <c r="X249" s="4">
        <f t="shared" si="41"/>
        <v>163</v>
      </c>
      <c r="Y249" s="4">
        <f t="shared" si="42"/>
        <v>1193</v>
      </c>
      <c r="Z249" s="4">
        <f t="shared" si="43"/>
        <v>5</v>
      </c>
      <c r="AA249" s="4">
        <f t="shared" si="44"/>
        <v>1356</v>
      </c>
      <c r="AB249" s="7">
        <f t="shared" si="45"/>
        <v>9359.0918651201046</v>
      </c>
      <c r="AC249" s="14">
        <v>-4.1279999999999997E-2</v>
      </c>
      <c r="AD249" s="84" t="s">
        <v>46</v>
      </c>
      <c r="AN249" s="41">
        <v>256</v>
      </c>
      <c r="AO249" s="42" t="s">
        <v>288</v>
      </c>
      <c r="AP249" s="16">
        <v>171</v>
      </c>
      <c r="AQ249" s="16">
        <v>170</v>
      </c>
      <c r="AR249" s="43">
        <v>156</v>
      </c>
      <c r="AS249" s="43">
        <v>14</v>
      </c>
      <c r="AT249" s="44">
        <v>1</v>
      </c>
      <c r="AU249" s="45">
        <v>852</v>
      </c>
      <c r="AV249" s="43">
        <v>414</v>
      </c>
      <c r="AW249" s="44">
        <v>438</v>
      </c>
    </row>
    <row r="250" spans="2:49" ht="17.100000000000001" customHeight="1" x14ac:dyDescent="0.2">
      <c r="B250" s="34">
        <f t="shared" si="38"/>
        <v>248</v>
      </c>
      <c r="C250" s="113" t="str">
        <f>+VLOOKUP($D$3:$D$547,[1]Hoja4!$E$1:$F$588,2,FALSE)</f>
        <v>Col. El  Pedernal</v>
      </c>
      <c r="D250" s="11">
        <v>145</v>
      </c>
      <c r="E250" s="12">
        <v>0.75242718446601953</v>
      </c>
      <c r="F250" s="12">
        <v>0.78921568627450989</v>
      </c>
      <c r="G250" s="12">
        <v>0.99019607843137247</v>
      </c>
      <c r="H250" s="12">
        <v>0.95027624309392256</v>
      </c>
      <c r="I250" s="12">
        <v>1</v>
      </c>
      <c r="J250" s="12">
        <v>1</v>
      </c>
      <c r="K250" s="12">
        <v>1</v>
      </c>
      <c r="L250" s="12">
        <v>0.89502762430939198</v>
      </c>
      <c r="M250" s="12">
        <v>0.94475138121546942</v>
      </c>
      <c r="N250" s="12">
        <v>5.5248618784530378E-2</v>
      </c>
      <c r="O250" s="12">
        <v>4.9723756906077339E-2</v>
      </c>
      <c r="P250" s="12">
        <v>0.6795580110497238</v>
      </c>
      <c r="Q250" s="12">
        <v>0.50828729281767959</v>
      </c>
      <c r="R250" s="12">
        <v>0.58563535911602249</v>
      </c>
      <c r="S250" s="13">
        <v>799</v>
      </c>
      <c r="T250" s="12">
        <v>-3.0349999999999999E-2</v>
      </c>
      <c r="U250" s="83" t="str">
        <f t="shared" si="37"/>
        <v>Media</v>
      </c>
      <c r="V250" s="4">
        <f t="shared" si="39"/>
        <v>799</v>
      </c>
      <c r="W250" s="5">
        <f t="shared" si="40"/>
        <v>1059.6629448673634</v>
      </c>
      <c r="X250" s="4">
        <f t="shared" si="41"/>
        <v>18</v>
      </c>
      <c r="Y250" s="4">
        <f t="shared" si="42"/>
        <v>186</v>
      </c>
      <c r="Z250" s="4">
        <f t="shared" si="43"/>
        <v>2</v>
      </c>
      <c r="AA250" s="4">
        <f t="shared" si="44"/>
        <v>204</v>
      </c>
      <c r="AB250" s="7">
        <f t="shared" si="45"/>
        <v>1410.1290590667479</v>
      </c>
      <c r="AC250" s="14">
        <v>-3.0349999999999999E-2</v>
      </c>
      <c r="AD250" s="84" t="s">
        <v>46</v>
      </c>
      <c r="AN250" s="41">
        <v>257</v>
      </c>
      <c r="AO250" s="42" t="s">
        <v>289</v>
      </c>
      <c r="AP250" s="16">
        <v>1281</v>
      </c>
      <c r="AQ250" s="16">
        <v>1274</v>
      </c>
      <c r="AR250" s="43">
        <v>1185</v>
      </c>
      <c r="AS250" s="43">
        <v>89</v>
      </c>
      <c r="AT250" s="44">
        <v>7</v>
      </c>
      <c r="AU250" s="45">
        <v>4488</v>
      </c>
      <c r="AV250" s="43">
        <v>1880</v>
      </c>
      <c r="AW250" s="44">
        <v>2608</v>
      </c>
    </row>
    <row r="251" spans="2:49" ht="17.100000000000001" customHeight="1" x14ac:dyDescent="0.2">
      <c r="B251" s="34">
        <f t="shared" si="38"/>
        <v>249</v>
      </c>
      <c r="C251" s="113" t="str">
        <f>+VLOOKUP($D$3:$D$547,[1]Hoja4!$E$1:$F$588,2,FALSE)</f>
        <v>Col. Rodríguez</v>
      </c>
      <c r="D251" s="11">
        <v>312</v>
      </c>
      <c r="E251" s="12">
        <v>0.5747316267547482</v>
      </c>
      <c r="F251" s="12">
        <v>0.8013300083125513</v>
      </c>
      <c r="G251" s="12">
        <v>0.97090606816292568</v>
      </c>
      <c r="H251" s="12">
        <v>0.93618960802187867</v>
      </c>
      <c r="I251" s="12">
        <v>0.93983591613491335</v>
      </c>
      <c r="J251" s="12">
        <v>0.98450319051959911</v>
      </c>
      <c r="K251" s="12">
        <v>0.99453053783044665</v>
      </c>
      <c r="L251" s="12">
        <v>0.94257064721968931</v>
      </c>
      <c r="M251" s="12">
        <v>0.86873290793072011</v>
      </c>
      <c r="N251" s="12">
        <v>8.2953509571558864E-2</v>
      </c>
      <c r="O251" s="12">
        <v>7.0191431175934405E-2</v>
      </c>
      <c r="P251" s="12">
        <v>0.43208751139471291</v>
      </c>
      <c r="Q251" s="12">
        <v>0.4630811303555154</v>
      </c>
      <c r="R251" s="12">
        <v>0.63536918869644432</v>
      </c>
      <c r="S251" s="13">
        <v>4575.0000000000009</v>
      </c>
      <c r="T251" s="12">
        <v>-2.273E-2</v>
      </c>
      <c r="U251" s="83" t="str">
        <f t="shared" si="37"/>
        <v>Media</v>
      </c>
      <c r="V251" s="4">
        <f t="shared" si="39"/>
        <v>4614</v>
      </c>
      <c r="W251" s="5">
        <f t="shared" si="40"/>
        <v>6119.2551034017706</v>
      </c>
      <c r="X251" s="4">
        <f t="shared" si="41"/>
        <v>120</v>
      </c>
      <c r="Y251" s="4">
        <f t="shared" si="42"/>
        <v>1088</v>
      </c>
      <c r="Z251" s="4">
        <f t="shared" si="43"/>
        <v>2</v>
      </c>
      <c r="AA251" s="4">
        <f t="shared" si="44"/>
        <v>1208</v>
      </c>
      <c r="AB251" s="7">
        <f t="shared" si="45"/>
        <v>8143.0982209436479</v>
      </c>
      <c r="AC251" s="14">
        <v>-2.273E-2</v>
      </c>
      <c r="AD251" s="84" t="s">
        <v>46</v>
      </c>
      <c r="AN251" s="41">
        <v>258</v>
      </c>
      <c r="AO251" s="42" t="s">
        <v>290</v>
      </c>
      <c r="AP251" s="16">
        <v>281</v>
      </c>
      <c r="AQ251" s="16">
        <v>277</v>
      </c>
      <c r="AR251" s="43">
        <v>262</v>
      </c>
      <c r="AS251" s="43">
        <v>15</v>
      </c>
      <c r="AT251" s="44">
        <v>4</v>
      </c>
      <c r="AU251" s="45">
        <v>1054</v>
      </c>
      <c r="AV251" s="43">
        <v>439</v>
      </c>
      <c r="AW251" s="44">
        <v>615</v>
      </c>
    </row>
    <row r="252" spans="2:49" ht="17.100000000000001" customHeight="1" x14ac:dyDescent="0.2">
      <c r="B252" s="34">
        <f t="shared" si="38"/>
        <v>250</v>
      </c>
      <c r="C252" s="113" t="str">
        <f>+VLOOKUP($D$3:$D$547,[1]Hoja4!$E$1:$F$588,2,FALSE)</f>
        <v>Col. La Esperanza</v>
      </c>
      <c r="D252" s="11">
        <v>199</v>
      </c>
      <c r="E252" s="12">
        <v>0.79193758127438296</v>
      </c>
      <c r="F252" s="12">
        <v>0.72026143790849673</v>
      </c>
      <c r="G252" s="12">
        <v>0.95555555555555571</v>
      </c>
      <c r="H252" s="12">
        <v>0.93362193362193335</v>
      </c>
      <c r="I252" s="12">
        <v>0.9668109668109669</v>
      </c>
      <c r="J252" s="12">
        <v>0.99567099567099626</v>
      </c>
      <c r="K252" s="12">
        <v>0.99711399711399729</v>
      </c>
      <c r="L252" s="12">
        <v>0.95959595959595978</v>
      </c>
      <c r="M252" s="12">
        <v>0.93073593073593042</v>
      </c>
      <c r="N252" s="12">
        <v>9.6681096681096618E-2</v>
      </c>
      <c r="O252" s="12">
        <v>6.0606060606060587E-2</v>
      </c>
      <c r="P252" s="12">
        <v>0.59740259740259716</v>
      </c>
      <c r="Q252" s="12">
        <v>0.4430014430014429</v>
      </c>
      <c r="R252" s="12">
        <v>0.65800865800865738</v>
      </c>
      <c r="S252" s="13">
        <v>3170</v>
      </c>
      <c r="T252" s="12">
        <v>-2.0219999999999998E-2</v>
      </c>
      <c r="U252" s="83" t="str">
        <f t="shared" si="37"/>
        <v>Media</v>
      </c>
      <c r="V252" s="4">
        <f t="shared" si="39"/>
        <v>3071</v>
      </c>
      <c r="W252" s="5">
        <f t="shared" si="40"/>
        <v>4072.8722198844466</v>
      </c>
      <c r="X252" s="4">
        <f t="shared" si="41"/>
        <v>44</v>
      </c>
      <c r="Y252" s="4">
        <f t="shared" si="42"/>
        <v>697</v>
      </c>
      <c r="Z252" s="4">
        <f t="shared" si="43"/>
        <v>1</v>
      </c>
      <c r="AA252" s="4">
        <f t="shared" si="44"/>
        <v>741</v>
      </c>
      <c r="AB252" s="7">
        <f t="shared" si="45"/>
        <v>5419.9078102552976</v>
      </c>
      <c r="AC252" s="14">
        <v>-2.0219999999999998E-2</v>
      </c>
      <c r="AD252" s="84" t="s">
        <v>46</v>
      </c>
      <c r="AN252" s="41">
        <v>259</v>
      </c>
      <c r="AO252" s="42" t="s">
        <v>291</v>
      </c>
      <c r="AP252" s="16">
        <v>258</v>
      </c>
      <c r="AQ252" s="16">
        <v>258</v>
      </c>
      <c r="AR252" s="43">
        <v>233</v>
      </c>
      <c r="AS252" s="43">
        <v>25</v>
      </c>
      <c r="AT252" s="44">
        <v>0</v>
      </c>
      <c r="AU252" s="45">
        <v>872</v>
      </c>
      <c r="AV252" s="43">
        <v>393</v>
      </c>
      <c r="AW252" s="44">
        <v>479</v>
      </c>
    </row>
    <row r="253" spans="2:49" ht="17.100000000000001" customHeight="1" x14ac:dyDescent="0.2">
      <c r="B253" s="34">
        <f t="shared" si="38"/>
        <v>251</v>
      </c>
      <c r="C253" s="113" t="str">
        <f>+VLOOKUP($D$3:$D$547,[1]Hoja4!$E$1:$F$588,2,FALSE)</f>
        <v>Col. Monterey</v>
      </c>
      <c r="D253" s="11">
        <v>265</v>
      </c>
      <c r="E253" s="12">
        <v>0.68163672654690566</v>
      </c>
      <c r="F253" s="12">
        <v>0.82347041123370213</v>
      </c>
      <c r="G253" s="12">
        <v>0.97893681043129366</v>
      </c>
      <c r="H253" s="12">
        <v>0.92721518987341678</v>
      </c>
      <c r="I253" s="12">
        <v>0.9630801687763717</v>
      </c>
      <c r="J253" s="12">
        <v>0.99472573839662426</v>
      </c>
      <c r="K253" s="12">
        <v>0.9989451476793253</v>
      </c>
      <c r="L253" s="12">
        <v>0.96202531645569611</v>
      </c>
      <c r="M253" s="12">
        <v>0.96729957805907196</v>
      </c>
      <c r="N253" s="12">
        <v>5.8016877637130808E-2</v>
      </c>
      <c r="O253" s="12">
        <v>4.1139240506329146E-2</v>
      </c>
      <c r="P253" s="12">
        <v>0.65506329113924122</v>
      </c>
      <c r="Q253" s="12">
        <v>0.45675105485232032</v>
      </c>
      <c r="R253" s="12">
        <v>0.60443037974683544</v>
      </c>
      <c r="S253" s="13">
        <v>4136.9999999999945</v>
      </c>
      <c r="T253" s="12">
        <v>-1.8509999999999999E-2</v>
      </c>
      <c r="U253" s="83" t="str">
        <f t="shared" si="37"/>
        <v>Media</v>
      </c>
      <c r="V253" s="4">
        <f t="shared" si="39"/>
        <v>4115</v>
      </c>
      <c r="W253" s="5">
        <f t="shared" si="40"/>
        <v>5457.463101538423</v>
      </c>
      <c r="X253" s="4">
        <f t="shared" si="41"/>
        <v>58</v>
      </c>
      <c r="Y253" s="4">
        <f t="shared" si="42"/>
        <v>927</v>
      </c>
      <c r="Z253" s="4">
        <f t="shared" si="43"/>
        <v>1</v>
      </c>
      <c r="AA253" s="4">
        <f t="shared" si="44"/>
        <v>985</v>
      </c>
      <c r="AB253" s="7">
        <f t="shared" si="45"/>
        <v>7262.4293843049654</v>
      </c>
      <c r="AC253" s="14">
        <v>-1.8509999999999999E-2</v>
      </c>
      <c r="AD253" s="84" t="s">
        <v>46</v>
      </c>
      <c r="AN253" s="41">
        <v>260</v>
      </c>
      <c r="AO253" s="42" t="s">
        <v>292</v>
      </c>
      <c r="AP253" s="16">
        <v>148</v>
      </c>
      <c r="AQ253" s="16">
        <v>148</v>
      </c>
      <c r="AR253" s="43">
        <v>131</v>
      </c>
      <c r="AS253" s="43">
        <v>17</v>
      </c>
      <c r="AT253" s="44">
        <v>0</v>
      </c>
      <c r="AU253" s="45">
        <v>454</v>
      </c>
      <c r="AV253" s="43">
        <v>189</v>
      </c>
      <c r="AW253" s="44">
        <v>265</v>
      </c>
    </row>
    <row r="254" spans="2:49" ht="17.100000000000001" customHeight="1" x14ac:dyDescent="0.2">
      <c r="B254" s="34">
        <f t="shared" si="38"/>
        <v>252</v>
      </c>
      <c r="C254" s="113" t="str">
        <f>+VLOOKUP($D$3:$D$547,[1]Hoja4!$E$1:$F$588,2,FALSE)</f>
        <v>Col. Bella Vista norte</v>
      </c>
      <c r="D254" s="11">
        <v>404</v>
      </c>
      <c r="E254" s="12">
        <v>0.51449275362318847</v>
      </c>
      <c r="F254" s="12">
        <v>0.78985507246376796</v>
      </c>
      <c r="G254" s="12">
        <v>1</v>
      </c>
      <c r="H254" s="12">
        <v>0.92372881355932202</v>
      </c>
      <c r="I254" s="12">
        <v>0.94915254237288138</v>
      </c>
      <c r="J254" s="12">
        <v>0.98305084745762727</v>
      </c>
      <c r="K254" s="12">
        <v>0.97457627118644086</v>
      </c>
      <c r="L254" s="12">
        <v>0.98305084745762705</v>
      </c>
      <c r="M254" s="12">
        <v>0.95762711864406791</v>
      </c>
      <c r="N254" s="12">
        <v>2.5423728813559324E-2</v>
      </c>
      <c r="O254" s="12">
        <v>3.3898305084745763E-2</v>
      </c>
      <c r="P254" s="12">
        <v>0.32203389830508483</v>
      </c>
      <c r="Q254" s="12">
        <v>0.51694915254237306</v>
      </c>
      <c r="R254" s="12">
        <v>0.64406779661016955</v>
      </c>
      <c r="S254" s="13">
        <v>462.99999999999994</v>
      </c>
      <c r="T254" s="12">
        <v>-8.7500000000000008E-3</v>
      </c>
      <c r="U254" s="83" t="str">
        <f t="shared" si="37"/>
        <v>Media</v>
      </c>
      <c r="V254" s="4">
        <f t="shared" si="39"/>
        <v>463</v>
      </c>
      <c r="W254" s="5">
        <f t="shared" si="40"/>
        <v>614.04748870286517</v>
      </c>
      <c r="X254" s="4">
        <f t="shared" si="41"/>
        <v>11</v>
      </c>
      <c r="Y254" s="4">
        <f t="shared" si="42"/>
        <v>127</v>
      </c>
      <c r="Z254" s="4">
        <f t="shared" si="43"/>
        <v>0</v>
      </c>
      <c r="AA254" s="4">
        <f t="shared" si="44"/>
        <v>138</v>
      </c>
      <c r="AB254" s="7">
        <f t="shared" si="45"/>
        <v>817.13360994731454</v>
      </c>
      <c r="AC254" s="14">
        <v>-8.7500000000000008E-3</v>
      </c>
      <c r="AD254" s="84" t="s">
        <v>46</v>
      </c>
      <c r="AN254" s="41">
        <v>261</v>
      </c>
      <c r="AO254" s="42" t="s">
        <v>293</v>
      </c>
      <c r="AP254" s="16">
        <v>286</v>
      </c>
      <c r="AQ254" s="16">
        <v>283</v>
      </c>
      <c r="AR254" s="43">
        <v>272</v>
      </c>
      <c r="AS254" s="43">
        <v>11</v>
      </c>
      <c r="AT254" s="44">
        <v>3</v>
      </c>
      <c r="AU254" s="45">
        <v>1452</v>
      </c>
      <c r="AV254" s="43">
        <v>691</v>
      </c>
      <c r="AW254" s="44">
        <v>761</v>
      </c>
    </row>
    <row r="255" spans="2:49" ht="17.100000000000001" customHeight="1" x14ac:dyDescent="0.2">
      <c r="B255" s="34">
        <f t="shared" si="38"/>
        <v>253</v>
      </c>
      <c r="C255" s="113" t="str">
        <f>+VLOOKUP($D$3:$D$547,[1]Hoja4!$E$1:$F$588,2,FALSE)</f>
        <v>Col. La Pradera</v>
      </c>
      <c r="D255" s="11">
        <v>207</v>
      </c>
      <c r="E255" s="12">
        <v>0.51077313054499407</v>
      </c>
      <c r="F255" s="12">
        <v>0.75888324873096336</v>
      </c>
      <c r="G255" s="12">
        <v>0.95558375634517745</v>
      </c>
      <c r="H255" s="12">
        <v>0.94402420574886525</v>
      </c>
      <c r="I255" s="12">
        <v>0.9515885022692897</v>
      </c>
      <c r="J255" s="12">
        <v>0.99394856278366117</v>
      </c>
      <c r="K255" s="12">
        <v>0.99697428139182975</v>
      </c>
      <c r="L255" s="12">
        <v>0.95612708018154258</v>
      </c>
      <c r="M255" s="12">
        <v>0.97125567322239037</v>
      </c>
      <c r="N255" s="12">
        <v>6.0514372163388765E-2</v>
      </c>
      <c r="O255" s="12">
        <v>4.5385779122541631E-2</v>
      </c>
      <c r="P255" s="12">
        <v>0.49319213313161858</v>
      </c>
      <c r="Q255" s="12">
        <v>0.49167927382753407</v>
      </c>
      <c r="R255" s="12">
        <v>0.59455370650529593</v>
      </c>
      <c r="S255" s="13">
        <v>2788.9999999999995</v>
      </c>
      <c r="T255" s="12">
        <v>-6.3400000000000001E-3</v>
      </c>
      <c r="U255" s="83" t="str">
        <f t="shared" si="37"/>
        <v>Media</v>
      </c>
      <c r="V255" s="4">
        <f t="shared" si="39"/>
        <v>2780</v>
      </c>
      <c r="W255" s="5">
        <f t="shared" si="40"/>
        <v>3686.9374051705508</v>
      </c>
      <c r="X255" s="4">
        <f t="shared" si="41"/>
        <v>115</v>
      </c>
      <c r="Y255" s="4">
        <f t="shared" si="42"/>
        <v>667</v>
      </c>
      <c r="Z255" s="4">
        <f t="shared" si="43"/>
        <v>1</v>
      </c>
      <c r="AA255" s="4">
        <f t="shared" si="44"/>
        <v>782</v>
      </c>
      <c r="AB255" s="7">
        <f t="shared" si="45"/>
        <v>4906.3313945000737</v>
      </c>
      <c r="AC255" s="14">
        <v>-6.3400000000000001E-3</v>
      </c>
      <c r="AD255" s="84" t="s">
        <v>46</v>
      </c>
      <c r="AN255" s="41">
        <v>262</v>
      </c>
      <c r="AO255" s="42" t="s">
        <v>293</v>
      </c>
      <c r="AP255" s="16">
        <v>239</v>
      </c>
      <c r="AQ255" s="16">
        <v>237</v>
      </c>
      <c r="AR255" s="43">
        <v>218</v>
      </c>
      <c r="AS255" s="43">
        <v>19</v>
      </c>
      <c r="AT255" s="44">
        <v>2</v>
      </c>
      <c r="AU255" s="45">
        <v>1046</v>
      </c>
      <c r="AV255" s="43">
        <v>494</v>
      </c>
      <c r="AW255" s="44">
        <v>552</v>
      </c>
    </row>
    <row r="256" spans="2:49" ht="17.100000000000001" customHeight="1" x14ac:dyDescent="0.2">
      <c r="B256" s="34">
        <f t="shared" si="38"/>
        <v>254</v>
      </c>
      <c r="C256" s="113" t="str">
        <f>+VLOOKUP($D$3:$D$547,[1]Hoja4!$E$1:$F$588,2,FALSE)</f>
        <v>Bo. Punta Caliente</v>
      </c>
      <c r="D256" s="11">
        <v>77</v>
      </c>
      <c r="E256" s="12">
        <v>0.59124087591240859</v>
      </c>
      <c r="F256" s="12">
        <v>0.81021897810219035</v>
      </c>
      <c r="G256" s="12">
        <v>0.9051094890510949</v>
      </c>
      <c r="H256" s="12">
        <v>0.87786259541984735</v>
      </c>
      <c r="I256" s="12">
        <v>0.88549618320610668</v>
      </c>
      <c r="J256" s="12">
        <v>1</v>
      </c>
      <c r="K256" s="12">
        <v>0.93893129770992345</v>
      </c>
      <c r="L256" s="12">
        <v>0.8854961832061069</v>
      </c>
      <c r="M256" s="12">
        <v>0.99236641221374033</v>
      </c>
      <c r="N256" s="12">
        <v>0.15267175572519082</v>
      </c>
      <c r="O256" s="12">
        <v>7.6335877862595408E-2</v>
      </c>
      <c r="P256" s="12">
        <v>0.5419847328244275</v>
      </c>
      <c r="Q256" s="12">
        <v>0.60305343511450382</v>
      </c>
      <c r="R256" s="12">
        <v>0.61832061068702304</v>
      </c>
      <c r="S256" s="13">
        <v>540.99999999999989</v>
      </c>
      <c r="T256" s="12">
        <v>2.4299999999999999E-3</v>
      </c>
      <c r="U256" s="83" t="str">
        <f t="shared" si="37"/>
        <v>Media</v>
      </c>
      <c r="V256" s="4">
        <f t="shared" si="39"/>
        <v>548</v>
      </c>
      <c r="W256" s="5">
        <f t="shared" si="40"/>
        <v>726.77758922066971</v>
      </c>
      <c r="X256" s="4">
        <f t="shared" si="41"/>
        <v>7</v>
      </c>
      <c r="Y256" s="4">
        <f t="shared" si="42"/>
        <v>132</v>
      </c>
      <c r="Z256" s="4">
        <f t="shared" si="43"/>
        <v>0</v>
      </c>
      <c r="AA256" s="4">
        <f t="shared" si="44"/>
        <v>139</v>
      </c>
      <c r="AB256" s="7">
        <f t="shared" si="45"/>
        <v>967.14733963526635</v>
      </c>
      <c r="AC256" s="14">
        <v>2.4299999999999999E-3</v>
      </c>
      <c r="AD256" s="84" t="s">
        <v>46</v>
      </c>
      <c r="AN256" s="41">
        <v>263</v>
      </c>
      <c r="AO256" s="42" t="s">
        <v>294</v>
      </c>
      <c r="AP256" s="16">
        <v>449</v>
      </c>
      <c r="AQ256" s="16">
        <v>448</v>
      </c>
      <c r="AR256" s="43">
        <v>404</v>
      </c>
      <c r="AS256" s="43">
        <v>44</v>
      </c>
      <c r="AT256" s="44">
        <v>1</v>
      </c>
      <c r="AU256" s="45">
        <v>1728</v>
      </c>
      <c r="AV256" s="43">
        <v>807</v>
      </c>
      <c r="AW256" s="44">
        <v>921</v>
      </c>
    </row>
    <row r="257" spans="2:49" ht="17.100000000000001" customHeight="1" x14ac:dyDescent="0.2">
      <c r="B257" s="34">
        <f t="shared" si="38"/>
        <v>255</v>
      </c>
      <c r="C257" s="113" t="str">
        <f>+VLOOKUP($D$3:$D$547,[1]Hoja4!$E$1:$F$588,2,FALSE)</f>
        <v>Col. Henry Merrian</v>
      </c>
      <c r="D257" s="11">
        <v>178</v>
      </c>
      <c r="E257" s="12">
        <v>0.88793103448275834</v>
      </c>
      <c r="F257" s="12">
        <v>0.84347826086956534</v>
      </c>
      <c r="G257" s="12">
        <v>1</v>
      </c>
      <c r="H257" s="12">
        <v>0.87931034482758585</v>
      </c>
      <c r="I257" s="12">
        <v>0.93103448275862033</v>
      </c>
      <c r="J257" s="12">
        <v>1</v>
      </c>
      <c r="K257" s="12">
        <v>1</v>
      </c>
      <c r="L257" s="12">
        <v>0.93103448275862033</v>
      </c>
      <c r="M257" s="12">
        <v>1</v>
      </c>
      <c r="N257" s="12">
        <v>8.6206896551724102E-2</v>
      </c>
      <c r="O257" s="12">
        <v>6.8965517241379337E-2</v>
      </c>
      <c r="P257" s="12">
        <v>0.7844827586206895</v>
      </c>
      <c r="Q257" s="12">
        <v>0.45689655172413784</v>
      </c>
      <c r="R257" s="12">
        <v>0.71551724137931028</v>
      </c>
      <c r="S257" s="13">
        <v>601.99999999999977</v>
      </c>
      <c r="T257" s="12">
        <v>6.1399999999999996E-3</v>
      </c>
      <c r="U257" s="83" t="str">
        <f t="shared" si="37"/>
        <v>Media</v>
      </c>
      <c r="V257" s="4">
        <f t="shared" si="39"/>
        <v>849</v>
      </c>
      <c r="W257" s="5">
        <f t="shared" si="40"/>
        <v>1125.9747687013662</v>
      </c>
      <c r="X257" s="4">
        <f t="shared" si="41"/>
        <v>1</v>
      </c>
      <c r="Y257" s="4">
        <f t="shared" si="42"/>
        <v>158</v>
      </c>
      <c r="Z257" s="4">
        <f t="shared" si="43"/>
        <v>1</v>
      </c>
      <c r="AA257" s="4">
        <f t="shared" si="44"/>
        <v>159</v>
      </c>
      <c r="AB257" s="7">
        <f t="shared" si="45"/>
        <v>1498.3724294714254</v>
      </c>
      <c r="AC257" s="14">
        <v>6.1399999999999996E-3</v>
      </c>
      <c r="AD257" s="84" t="s">
        <v>46</v>
      </c>
      <c r="AN257" s="41">
        <v>264</v>
      </c>
      <c r="AO257" s="42" t="s">
        <v>295</v>
      </c>
      <c r="AP257" s="16">
        <v>122</v>
      </c>
      <c r="AQ257" s="16">
        <v>121</v>
      </c>
      <c r="AR257" s="43">
        <v>111</v>
      </c>
      <c r="AS257" s="43">
        <v>10</v>
      </c>
      <c r="AT257" s="44">
        <v>1</v>
      </c>
      <c r="AU257" s="45">
        <v>519</v>
      </c>
      <c r="AV257" s="43">
        <v>239</v>
      </c>
      <c r="AW257" s="44">
        <v>280</v>
      </c>
    </row>
    <row r="258" spans="2:49" ht="17.100000000000001" customHeight="1" x14ac:dyDescent="0.2">
      <c r="B258" s="34">
        <f t="shared" si="38"/>
        <v>256</v>
      </c>
      <c r="C258" s="113" t="str">
        <f>+VLOOKUP($D$3:$D$547,[1]Hoja4!$E$1:$F$588,2,FALSE)</f>
        <v>Bo. Las Crucitas</v>
      </c>
      <c r="D258" s="11">
        <v>62</v>
      </c>
      <c r="E258" s="12">
        <v>0.50650477016478734</v>
      </c>
      <c r="F258" s="12">
        <v>0.82031249999999911</v>
      </c>
      <c r="G258" s="12">
        <v>0.98524305555555447</v>
      </c>
      <c r="H258" s="12">
        <v>0.97643442622950805</v>
      </c>
      <c r="I258" s="12">
        <v>0.9723360655737705</v>
      </c>
      <c r="J258" s="12">
        <v>0.98975409836065487</v>
      </c>
      <c r="K258" s="12">
        <v>0.99385245901639352</v>
      </c>
      <c r="L258" s="12">
        <v>0.97643442622950849</v>
      </c>
      <c r="M258" s="12">
        <v>0.97233606557377017</v>
      </c>
      <c r="N258" s="12">
        <v>5.6352459016393436E-2</v>
      </c>
      <c r="O258" s="12">
        <v>5.1229508196721306E-2</v>
      </c>
      <c r="P258" s="12">
        <v>0.40368852459016341</v>
      </c>
      <c r="Q258" s="12">
        <v>0.39241803278688497</v>
      </c>
      <c r="R258" s="12">
        <v>0.54405737704918078</v>
      </c>
      <c r="S258" s="13">
        <v>4231.9999999999964</v>
      </c>
      <c r="T258" s="12">
        <v>1.542E-2</v>
      </c>
      <c r="U258" s="83" t="str">
        <f t="shared" si="37"/>
        <v>Media</v>
      </c>
      <c r="V258" s="4">
        <f t="shared" si="39"/>
        <v>4244</v>
      </c>
      <c r="W258" s="5">
        <f t="shared" si="40"/>
        <v>5628.5476070301502</v>
      </c>
      <c r="X258" s="4">
        <f t="shared" si="41"/>
        <v>152</v>
      </c>
      <c r="Y258" s="4">
        <f t="shared" si="42"/>
        <v>1003</v>
      </c>
      <c r="Z258" s="4">
        <f t="shared" si="43"/>
        <v>1</v>
      </c>
      <c r="AA258" s="4">
        <f t="shared" si="44"/>
        <v>1155</v>
      </c>
      <c r="AB258" s="7">
        <f t="shared" si="45"/>
        <v>7490.0972799490337</v>
      </c>
      <c r="AC258" s="14">
        <v>1.542E-2</v>
      </c>
      <c r="AD258" s="84" t="s">
        <v>46</v>
      </c>
      <c r="AN258" s="41">
        <v>265</v>
      </c>
      <c r="AO258" s="42" t="s">
        <v>296</v>
      </c>
      <c r="AP258" s="16">
        <v>986</v>
      </c>
      <c r="AQ258" s="16">
        <v>985</v>
      </c>
      <c r="AR258" s="43">
        <v>927</v>
      </c>
      <c r="AS258" s="43">
        <v>58</v>
      </c>
      <c r="AT258" s="44">
        <v>1</v>
      </c>
      <c r="AU258" s="45">
        <v>4115</v>
      </c>
      <c r="AV258" s="43">
        <v>1935</v>
      </c>
      <c r="AW258" s="44">
        <v>2180</v>
      </c>
    </row>
    <row r="259" spans="2:49" ht="17.100000000000001" customHeight="1" x14ac:dyDescent="0.2">
      <c r="B259" s="34">
        <f t="shared" si="38"/>
        <v>257</v>
      </c>
      <c r="C259" s="113" t="str">
        <f>+VLOOKUP($D$3:$D$547,[1]Hoja4!$E$1:$F$588,2,FALSE)</f>
        <v>Bo. La Chivera</v>
      </c>
      <c r="D259" s="11">
        <v>42</v>
      </c>
      <c r="E259" s="12">
        <v>0.24806201550387597</v>
      </c>
      <c r="F259" s="12">
        <v>0.82812500000000011</v>
      </c>
      <c r="G259" s="12">
        <v>0.94531250000000011</v>
      </c>
      <c r="H259" s="12">
        <v>0.9878048780487807</v>
      </c>
      <c r="I259" s="12">
        <v>0.9878048780487807</v>
      </c>
      <c r="J259" s="12">
        <v>1</v>
      </c>
      <c r="K259" s="12">
        <v>1</v>
      </c>
      <c r="L259" s="12">
        <v>0.97560975609756095</v>
      </c>
      <c r="M259" s="12">
        <v>0.95121951219512213</v>
      </c>
      <c r="N259" s="12">
        <v>3.6585365853658534E-2</v>
      </c>
      <c r="O259" s="12">
        <v>2.4390243902439025E-2</v>
      </c>
      <c r="P259" s="12">
        <v>0.18292682926829279</v>
      </c>
      <c r="Q259" s="12">
        <v>0.48780487804878048</v>
      </c>
      <c r="R259" s="12">
        <v>0.40243902439024387</v>
      </c>
      <c r="S259" s="13">
        <v>299.99999999999994</v>
      </c>
      <c r="T259" s="12">
        <v>1.7809999999999999E-2</v>
      </c>
      <c r="U259" s="83" t="str">
        <f t="shared" ref="U259:U322" si="46">+IF(T259&lt;$AG$8,$AF$8,IF(T259&lt;$AG$9,$AF$9,IF(T259&lt;$AG$10,$AF$10,IF(T259&lt;$AG$11,$AF$11,IF(T259&lt;$AG$12,$AF$12)))))</f>
        <v>Media</v>
      </c>
      <c r="V259" s="4">
        <f t="shared" si="39"/>
        <v>307</v>
      </c>
      <c r="W259" s="5">
        <f t="shared" si="40"/>
        <v>407.15459834077666</v>
      </c>
      <c r="X259" s="4">
        <f t="shared" si="41"/>
        <v>46</v>
      </c>
      <c r="Y259" s="4">
        <f t="shared" si="42"/>
        <v>82</v>
      </c>
      <c r="Z259" s="4">
        <f t="shared" si="43"/>
        <v>1</v>
      </c>
      <c r="AA259" s="4">
        <f t="shared" si="44"/>
        <v>128</v>
      </c>
      <c r="AB259" s="7">
        <f t="shared" si="45"/>
        <v>541.8142942847204</v>
      </c>
      <c r="AC259" s="14">
        <v>1.7809999999999999E-2</v>
      </c>
      <c r="AD259" s="84" t="s">
        <v>46</v>
      </c>
      <c r="AN259" s="41">
        <v>266</v>
      </c>
      <c r="AO259" s="42" t="s">
        <v>297</v>
      </c>
      <c r="AP259" s="16">
        <v>110</v>
      </c>
      <c r="AQ259" s="16">
        <v>110</v>
      </c>
      <c r="AR259" s="43">
        <v>109</v>
      </c>
      <c r="AS259" s="43">
        <v>1</v>
      </c>
      <c r="AT259" s="44">
        <v>0</v>
      </c>
      <c r="AU259" s="45">
        <v>505</v>
      </c>
      <c r="AV259" s="43">
        <v>222</v>
      </c>
      <c r="AW259" s="44">
        <v>283</v>
      </c>
    </row>
    <row r="260" spans="2:49" ht="17.100000000000001" customHeight="1" x14ac:dyDescent="0.2">
      <c r="B260" s="34">
        <f t="shared" ref="B260:B323" si="47">+B259+1</f>
        <v>258</v>
      </c>
      <c r="C260" s="113" t="str">
        <f>+VLOOKUP($D$3:$D$547,[1]Hoja4!$E$1:$F$588,2,FALSE)</f>
        <v>Col. Policarpo Paz García</v>
      </c>
      <c r="D260" s="11">
        <v>287</v>
      </c>
      <c r="E260" s="12">
        <v>0.75752212389380547</v>
      </c>
      <c r="F260" s="12">
        <v>0.81735985533453948</v>
      </c>
      <c r="G260" s="12">
        <v>0.96925858951175481</v>
      </c>
      <c r="H260" s="12">
        <v>0.91681415929203469</v>
      </c>
      <c r="I260" s="12">
        <v>0.95398230088495595</v>
      </c>
      <c r="J260" s="12">
        <v>1</v>
      </c>
      <c r="K260" s="12">
        <v>1</v>
      </c>
      <c r="L260" s="12">
        <v>0.95044247787610581</v>
      </c>
      <c r="M260" s="12">
        <v>0.97699115044247753</v>
      </c>
      <c r="N260" s="12">
        <v>5.1327433628318569E-2</v>
      </c>
      <c r="O260" s="12">
        <v>6.7256637168141606E-2</v>
      </c>
      <c r="P260" s="12">
        <v>0.63008849557522129</v>
      </c>
      <c r="Q260" s="12">
        <v>0.48495575221238962</v>
      </c>
      <c r="R260" s="12">
        <v>0.65486725663716872</v>
      </c>
      <c r="S260" s="13">
        <v>2793.9999999999986</v>
      </c>
      <c r="T260" s="12">
        <v>2.0539999999999999E-2</v>
      </c>
      <c r="U260" s="83" t="str">
        <f t="shared" si="46"/>
        <v>Media</v>
      </c>
      <c r="V260" s="4">
        <f t="shared" ref="V260:V323" si="48">VLOOKUP(D260,$AN$5:$AW$557,8,FALSE)</f>
        <v>2807</v>
      </c>
      <c r="W260" s="5">
        <f t="shared" ref="W260:W323" si="49">V260*(1+0.026)^(11)</f>
        <v>3722.7457900409122</v>
      </c>
      <c r="X260" s="4">
        <f t="shared" ref="X260:X323" si="50">VLOOKUP(D260,$AN$5:$AW$557,6,FALSE)</f>
        <v>9</v>
      </c>
      <c r="Y260" s="4">
        <f t="shared" ref="Y260:Y323" si="51">VLOOKUP(D260,$AN$5:$AW$557,5,FALSE)</f>
        <v>541</v>
      </c>
      <c r="Z260" s="4">
        <f t="shared" ref="Z260:Z323" si="52">VLOOKUP(D260,$AN$5:$AW$557,7,FALSE)</f>
        <v>3</v>
      </c>
      <c r="AA260" s="4">
        <f t="shared" ref="AA260:AA323" si="53">VLOOKUP(D260,$AN$5:$AW$557,4,FALSE)</f>
        <v>550</v>
      </c>
      <c r="AB260" s="7">
        <f t="shared" ref="AB260:AB323" si="54">V260*(1+0.053)^(11)</f>
        <v>4953.9828145186002</v>
      </c>
      <c r="AC260" s="14">
        <v>2.0539999999999999E-2</v>
      </c>
      <c r="AD260" s="84" t="s">
        <v>46</v>
      </c>
      <c r="AN260" s="41">
        <v>267</v>
      </c>
      <c r="AO260" s="42" t="s">
        <v>547</v>
      </c>
      <c r="AP260" s="16">
        <v>380</v>
      </c>
      <c r="AQ260" s="16">
        <v>380</v>
      </c>
      <c r="AR260" s="43">
        <v>349</v>
      </c>
      <c r="AS260" s="43">
        <v>31</v>
      </c>
      <c r="AT260" s="44">
        <v>0</v>
      </c>
      <c r="AU260" s="45">
        <v>1720</v>
      </c>
      <c r="AV260" s="43">
        <v>809</v>
      </c>
      <c r="AW260" s="44">
        <v>911</v>
      </c>
    </row>
    <row r="261" spans="2:49" ht="17.100000000000001" customHeight="1" x14ac:dyDescent="0.2">
      <c r="B261" s="34">
        <f t="shared" si="47"/>
        <v>259</v>
      </c>
      <c r="C261" s="113" t="str">
        <f>+VLOOKUP($D$3:$D$547,[1]Hoja4!$E$1:$F$588,2,FALSE)</f>
        <v>col. Las Palmas</v>
      </c>
      <c r="D261" s="11">
        <v>220</v>
      </c>
      <c r="E261" s="12">
        <v>0.44021739130434789</v>
      </c>
      <c r="F261" s="12">
        <v>0.90636363636363615</v>
      </c>
      <c r="G261" s="12">
        <v>0.99000000000000099</v>
      </c>
      <c r="H261" s="12">
        <v>0.97029702970297083</v>
      </c>
      <c r="I261" s="12">
        <v>0.97227722772277203</v>
      </c>
      <c r="J261" s="12">
        <v>0.99306930693069351</v>
      </c>
      <c r="K261" s="12">
        <v>1</v>
      </c>
      <c r="L261" s="12">
        <v>0.94950495049505002</v>
      </c>
      <c r="M261" s="12">
        <v>0.92277227722772259</v>
      </c>
      <c r="N261" s="12">
        <v>6.6336633663366257E-2</v>
      </c>
      <c r="O261" s="12">
        <v>3.9603960396039577E-2</v>
      </c>
      <c r="P261" s="12">
        <v>0.36435643564356412</v>
      </c>
      <c r="Q261" s="12">
        <v>0.41782178217821792</v>
      </c>
      <c r="R261" s="12">
        <v>0.53267326732673181</v>
      </c>
      <c r="S261" s="13">
        <v>4171.9999999999918</v>
      </c>
      <c r="T261" s="12">
        <v>2.3939999999999999E-2</v>
      </c>
      <c r="U261" s="83" t="str">
        <f t="shared" si="46"/>
        <v>Media</v>
      </c>
      <c r="V261" s="4">
        <f t="shared" si="48"/>
        <v>4194</v>
      </c>
      <c r="W261" s="5">
        <f t="shared" si="49"/>
        <v>5562.2357831961481</v>
      </c>
      <c r="X261" s="4">
        <f t="shared" si="50"/>
        <v>84</v>
      </c>
      <c r="Y261" s="4">
        <f t="shared" si="51"/>
        <v>1015</v>
      </c>
      <c r="Z261" s="4">
        <f t="shared" si="52"/>
        <v>1</v>
      </c>
      <c r="AA261" s="4">
        <f t="shared" si="53"/>
        <v>1099</v>
      </c>
      <c r="AB261" s="7">
        <f t="shared" si="54"/>
        <v>7401.8539095443566</v>
      </c>
      <c r="AC261" s="14">
        <v>2.3939999999999999E-2</v>
      </c>
      <c r="AD261" s="84" t="s">
        <v>46</v>
      </c>
      <c r="AN261" s="41">
        <v>268</v>
      </c>
      <c r="AO261" s="42" t="s">
        <v>298</v>
      </c>
      <c r="AP261" s="16">
        <v>294</v>
      </c>
      <c r="AQ261" s="16">
        <v>294</v>
      </c>
      <c r="AR261" s="43">
        <v>287</v>
      </c>
      <c r="AS261" s="43">
        <v>7</v>
      </c>
      <c r="AT261" s="44">
        <v>0</v>
      </c>
      <c r="AU261" s="45">
        <v>1296</v>
      </c>
      <c r="AV261" s="43">
        <v>583</v>
      </c>
      <c r="AW261" s="44">
        <v>713</v>
      </c>
    </row>
    <row r="262" spans="2:49" ht="17.100000000000001" customHeight="1" x14ac:dyDescent="0.2">
      <c r="B262" s="34">
        <f t="shared" si="47"/>
        <v>260</v>
      </c>
      <c r="C262" s="113" t="str">
        <f>+VLOOKUP($D$3:$D$547,[1]Hoja4!$E$1:$F$588,2,FALSE)</f>
        <v>Col. Aurora No.1</v>
      </c>
      <c r="D262" s="11">
        <v>112</v>
      </c>
      <c r="E262" s="12">
        <v>0.73498964803312627</v>
      </c>
      <c r="F262" s="12">
        <v>0.82157676348547726</v>
      </c>
      <c r="G262" s="12">
        <v>0.98755186721991706</v>
      </c>
      <c r="H262" s="12">
        <v>0.96145124716553254</v>
      </c>
      <c r="I262" s="12">
        <v>0.99546485260770912</v>
      </c>
      <c r="J262" s="12">
        <v>0.9977324263038555</v>
      </c>
      <c r="K262" s="12">
        <v>0.99319727891156473</v>
      </c>
      <c r="L262" s="12">
        <v>0.99319727891156506</v>
      </c>
      <c r="M262" s="12">
        <v>0.96825396825396826</v>
      </c>
      <c r="N262" s="12">
        <v>5.4421768707483047E-2</v>
      </c>
      <c r="O262" s="12">
        <v>2.2675736961451247E-2</v>
      </c>
      <c r="P262" s="12">
        <v>0.50793650793650824</v>
      </c>
      <c r="Q262" s="12">
        <v>0.45804988662131546</v>
      </c>
      <c r="R262" s="12">
        <v>0.54648526077097481</v>
      </c>
      <c r="S262" s="13">
        <v>1949.9999999999991</v>
      </c>
      <c r="T262" s="12">
        <v>3.1510000000000003E-2</v>
      </c>
      <c r="U262" s="83" t="str">
        <f t="shared" si="46"/>
        <v>Media</v>
      </c>
      <c r="V262" s="4">
        <f t="shared" si="48"/>
        <v>1942</v>
      </c>
      <c r="W262" s="5">
        <f t="shared" si="49"/>
        <v>2575.5512377126656</v>
      </c>
      <c r="X262" s="4">
        <f t="shared" si="50"/>
        <v>30</v>
      </c>
      <c r="Y262" s="4">
        <f t="shared" si="51"/>
        <v>450</v>
      </c>
      <c r="Z262" s="4">
        <f t="shared" si="52"/>
        <v>1</v>
      </c>
      <c r="AA262" s="4">
        <f t="shared" si="53"/>
        <v>480</v>
      </c>
      <c r="AB262" s="7">
        <f t="shared" si="54"/>
        <v>3427.3725065176777</v>
      </c>
      <c r="AC262" s="14">
        <v>3.1510000000000003E-2</v>
      </c>
      <c r="AD262" s="84" t="s">
        <v>46</v>
      </c>
      <c r="AN262" s="41">
        <v>269</v>
      </c>
      <c r="AO262" s="42" t="s">
        <v>299</v>
      </c>
      <c r="AP262" s="16">
        <v>154</v>
      </c>
      <c r="AQ262" s="16">
        <v>154</v>
      </c>
      <c r="AR262" s="43">
        <v>151</v>
      </c>
      <c r="AS262" s="43">
        <v>3</v>
      </c>
      <c r="AT262" s="44">
        <v>0</v>
      </c>
      <c r="AU262" s="45">
        <v>744</v>
      </c>
      <c r="AV262" s="43">
        <v>354</v>
      </c>
      <c r="AW262" s="44">
        <v>390</v>
      </c>
    </row>
    <row r="263" spans="2:49" ht="17.100000000000001" customHeight="1" x14ac:dyDescent="0.2">
      <c r="B263" s="34">
        <f t="shared" si="47"/>
        <v>261</v>
      </c>
      <c r="C263" s="113" t="str">
        <f>+VLOOKUP($D$3:$D$547,[1]Hoja4!$E$1:$F$588,2,FALSE)</f>
        <v>Col. Altos De Cantero</v>
      </c>
      <c r="D263" s="11">
        <v>100</v>
      </c>
      <c r="E263" s="12">
        <v>1</v>
      </c>
      <c r="F263" s="12">
        <v>0.82558139534883679</v>
      </c>
      <c r="G263" s="12">
        <v>0.95348837209302306</v>
      </c>
      <c r="H263" s="12">
        <v>0.87499999999999989</v>
      </c>
      <c r="I263" s="12">
        <v>0.89999999999999969</v>
      </c>
      <c r="J263" s="12">
        <v>0.89999999999999969</v>
      </c>
      <c r="K263" s="12">
        <v>0.92499999999999982</v>
      </c>
      <c r="L263" s="12">
        <v>0.97499999999999976</v>
      </c>
      <c r="M263" s="12">
        <v>0.25000000000000006</v>
      </c>
      <c r="N263" s="12">
        <v>0.42500000000000004</v>
      </c>
      <c r="O263" s="12">
        <v>0.35</v>
      </c>
      <c r="P263" s="12">
        <v>0.82500000000000007</v>
      </c>
      <c r="Q263" s="12">
        <v>0.64999999999999991</v>
      </c>
      <c r="R263" s="12">
        <v>0.64999999999999991</v>
      </c>
      <c r="S263" s="13">
        <v>194</v>
      </c>
      <c r="T263" s="12">
        <v>3.2050000000000002E-2</v>
      </c>
      <c r="U263" s="83" t="str">
        <f t="shared" si="46"/>
        <v>Media</v>
      </c>
      <c r="V263" s="4">
        <f t="shared" si="48"/>
        <v>197</v>
      </c>
      <c r="W263" s="5">
        <f t="shared" si="49"/>
        <v>261.26858590597067</v>
      </c>
      <c r="X263" s="4">
        <f t="shared" si="50"/>
        <v>19</v>
      </c>
      <c r="Y263" s="4">
        <f t="shared" si="51"/>
        <v>68</v>
      </c>
      <c r="Z263" s="4">
        <f t="shared" si="52"/>
        <v>0</v>
      </c>
      <c r="AA263" s="4">
        <f t="shared" si="53"/>
        <v>87</v>
      </c>
      <c r="AB263" s="7">
        <f t="shared" si="54"/>
        <v>347.67887939442971</v>
      </c>
      <c r="AC263" s="14">
        <v>3.2050000000000002E-2</v>
      </c>
      <c r="AD263" s="84" t="s">
        <v>46</v>
      </c>
      <c r="AN263" s="41">
        <v>270</v>
      </c>
      <c r="AO263" s="42" t="s">
        <v>300</v>
      </c>
      <c r="AP263" s="16">
        <v>751</v>
      </c>
      <c r="AQ263" s="16">
        <v>748</v>
      </c>
      <c r="AR263" s="43">
        <v>708</v>
      </c>
      <c r="AS263" s="43">
        <v>40</v>
      </c>
      <c r="AT263" s="44">
        <v>3</v>
      </c>
      <c r="AU263" s="45">
        <v>3922</v>
      </c>
      <c r="AV263" s="43">
        <v>1873</v>
      </c>
      <c r="AW263" s="44">
        <v>2049</v>
      </c>
    </row>
    <row r="264" spans="2:49" ht="17.100000000000001" customHeight="1" x14ac:dyDescent="0.2">
      <c r="B264" s="34">
        <f t="shared" si="47"/>
        <v>262</v>
      </c>
      <c r="C264" s="113" t="str">
        <f>+VLOOKUP($D$3:$D$547,[1]Hoja4!$E$1:$F$588,2,FALSE)</f>
        <v>Bo. San Cristóbal</v>
      </c>
      <c r="D264" s="11">
        <v>80</v>
      </c>
      <c r="E264" s="12">
        <v>0.76881720430107514</v>
      </c>
      <c r="F264" s="12">
        <v>0.79569892473118242</v>
      </c>
      <c r="G264" s="12">
        <v>1</v>
      </c>
      <c r="H264" s="12">
        <v>0.91176470588235292</v>
      </c>
      <c r="I264" s="12">
        <v>0.93529411764705828</v>
      </c>
      <c r="J264" s="12">
        <v>0.98235294117647043</v>
      </c>
      <c r="K264" s="12">
        <v>1</v>
      </c>
      <c r="L264" s="12">
        <v>0.9470588235294114</v>
      </c>
      <c r="M264" s="12">
        <v>0.96470588235294152</v>
      </c>
      <c r="N264" s="12">
        <v>0.12352941176470586</v>
      </c>
      <c r="O264" s="12">
        <v>8.2352941176470601E-2</v>
      </c>
      <c r="P264" s="12">
        <v>0.70588235294117629</v>
      </c>
      <c r="Q264" s="12">
        <v>0.47647058823529426</v>
      </c>
      <c r="R264" s="12">
        <v>0.68823529411764672</v>
      </c>
      <c r="S264" s="13">
        <v>741.99999999999966</v>
      </c>
      <c r="T264" s="12">
        <v>3.8989999999999997E-2</v>
      </c>
      <c r="U264" s="83" t="str">
        <f t="shared" si="46"/>
        <v>Media</v>
      </c>
      <c r="V264" s="4">
        <f t="shared" si="48"/>
        <v>742</v>
      </c>
      <c r="W264" s="5">
        <f t="shared" si="49"/>
        <v>984.06746569660027</v>
      </c>
      <c r="X264" s="4">
        <f t="shared" si="50"/>
        <v>20</v>
      </c>
      <c r="Y264" s="4">
        <f t="shared" si="51"/>
        <v>166</v>
      </c>
      <c r="Z264" s="4">
        <f t="shared" si="52"/>
        <v>0</v>
      </c>
      <c r="AA264" s="4">
        <f t="shared" si="53"/>
        <v>186</v>
      </c>
      <c r="AB264" s="7">
        <f t="shared" si="54"/>
        <v>1309.5316168054155</v>
      </c>
      <c r="AC264" s="14">
        <v>3.8989999999999997E-2</v>
      </c>
      <c r="AD264" s="84" t="s">
        <v>46</v>
      </c>
      <c r="AN264" s="41">
        <v>271</v>
      </c>
      <c r="AO264" s="42" t="s">
        <v>301</v>
      </c>
      <c r="AP264" s="16">
        <v>101</v>
      </c>
      <c r="AQ264" s="16">
        <v>100</v>
      </c>
      <c r="AR264" s="43">
        <v>98</v>
      </c>
      <c r="AS264" s="43">
        <v>2</v>
      </c>
      <c r="AT264" s="44">
        <v>1</v>
      </c>
      <c r="AU264" s="45">
        <v>508</v>
      </c>
      <c r="AV264" s="43">
        <v>243</v>
      </c>
      <c r="AW264" s="44">
        <v>265</v>
      </c>
    </row>
    <row r="265" spans="2:49" ht="17.100000000000001" customHeight="1" x14ac:dyDescent="0.2">
      <c r="B265" s="34">
        <f t="shared" si="47"/>
        <v>263</v>
      </c>
      <c r="C265" s="113" t="str">
        <f>+VLOOKUP($D$3:$D$547,[1]Hoja4!$E$1:$F$588,2,FALSE)</f>
        <v>Col. La Rosa</v>
      </c>
      <c r="D265" s="11">
        <v>211</v>
      </c>
      <c r="E265" s="12">
        <v>0.78384279475982488</v>
      </c>
      <c r="F265" s="12">
        <v>0.8580786026200875</v>
      </c>
      <c r="G265" s="12">
        <v>0.98471615720524031</v>
      </c>
      <c r="H265" s="12">
        <v>0.93333333333333313</v>
      </c>
      <c r="I265" s="12">
        <v>0.95632183908045898</v>
      </c>
      <c r="J265" s="12">
        <v>0.99310344827586139</v>
      </c>
      <c r="K265" s="12">
        <v>0.99770114942528798</v>
      </c>
      <c r="L265" s="12">
        <v>0.95632183908045987</v>
      </c>
      <c r="M265" s="12">
        <v>0.96091954022988502</v>
      </c>
      <c r="N265" s="12">
        <v>3.448275862068971E-2</v>
      </c>
      <c r="O265" s="12">
        <v>5.0574712643678167E-2</v>
      </c>
      <c r="P265" s="12">
        <v>0.71264367816091956</v>
      </c>
      <c r="Q265" s="12">
        <v>0.45057471264367804</v>
      </c>
      <c r="R265" s="12">
        <v>0.71034482758620676</v>
      </c>
      <c r="S265" s="13">
        <v>2275.9999999999995</v>
      </c>
      <c r="T265" s="12">
        <v>5.3379999999999997E-2</v>
      </c>
      <c r="U265" s="83" t="str">
        <f t="shared" si="46"/>
        <v>Media</v>
      </c>
      <c r="V265" s="4">
        <f t="shared" si="48"/>
        <v>2273</v>
      </c>
      <c r="W265" s="5">
        <f t="shared" si="49"/>
        <v>3014.5355114937634</v>
      </c>
      <c r="X265" s="4">
        <f t="shared" si="50"/>
        <v>22</v>
      </c>
      <c r="Y265" s="4">
        <f t="shared" si="51"/>
        <v>435</v>
      </c>
      <c r="Z265" s="4">
        <f t="shared" si="52"/>
        <v>0</v>
      </c>
      <c r="AA265" s="4">
        <f t="shared" si="53"/>
        <v>457</v>
      </c>
      <c r="AB265" s="7">
        <f t="shared" si="54"/>
        <v>4011.5436185966432</v>
      </c>
      <c r="AC265" s="14">
        <v>5.3379999999999997E-2</v>
      </c>
      <c r="AD265" s="84" t="s">
        <v>46</v>
      </c>
      <c r="AN265" s="41">
        <v>272</v>
      </c>
      <c r="AO265" s="42" t="s">
        <v>302</v>
      </c>
      <c r="AP265" s="16">
        <v>442</v>
      </c>
      <c r="AQ265" s="16">
        <v>439</v>
      </c>
      <c r="AR265" s="43">
        <v>412</v>
      </c>
      <c r="AS265" s="43">
        <v>27</v>
      </c>
      <c r="AT265" s="44">
        <v>3</v>
      </c>
      <c r="AU265" s="45">
        <v>1989</v>
      </c>
      <c r="AV265" s="43">
        <v>955</v>
      </c>
      <c r="AW265" s="44">
        <v>1034</v>
      </c>
    </row>
    <row r="266" spans="2:49" ht="17.100000000000001" customHeight="1" x14ac:dyDescent="0.2">
      <c r="B266" s="34">
        <f t="shared" si="47"/>
        <v>264</v>
      </c>
      <c r="C266" s="113" t="str">
        <f>+VLOOKUP($D$3:$D$547,[1]Hoja4!$E$1:$F$588,2,FALSE)</f>
        <v>Bo. Planes De La Loma</v>
      </c>
      <c r="D266" s="11">
        <v>75</v>
      </c>
      <c r="E266" s="12">
        <v>0.95238095238095233</v>
      </c>
      <c r="F266" s="12">
        <v>0.8571428571428571</v>
      </c>
      <c r="G266" s="12">
        <v>0.95238095238095222</v>
      </c>
      <c r="H266" s="12">
        <v>0.94444444444444431</v>
      </c>
      <c r="I266" s="12">
        <v>0.3888888888888889</v>
      </c>
      <c r="J266" s="12">
        <v>0.49999999999999994</v>
      </c>
      <c r="K266" s="12">
        <v>1</v>
      </c>
      <c r="L266" s="12">
        <v>0.88888888888888873</v>
      </c>
      <c r="M266" s="12">
        <v>0.77777777777777779</v>
      </c>
      <c r="N266" s="12">
        <v>0.38888888888888895</v>
      </c>
      <c r="O266" s="12">
        <v>0.44444444444444453</v>
      </c>
      <c r="P266" s="12">
        <v>0.7222222222222221</v>
      </c>
      <c r="Q266" s="12">
        <v>0.66666666666666674</v>
      </c>
      <c r="R266" s="12">
        <v>0.83333333333333326</v>
      </c>
      <c r="S266" s="13">
        <v>79</v>
      </c>
      <c r="T266" s="12">
        <v>6.3259999999999997E-2</v>
      </c>
      <c r="U266" s="83" t="str">
        <f t="shared" si="46"/>
        <v>Media</v>
      </c>
      <c r="V266" s="4">
        <f t="shared" si="48"/>
        <v>83</v>
      </c>
      <c r="W266" s="5">
        <f t="shared" si="49"/>
        <v>110.07762756444451</v>
      </c>
      <c r="X266" s="4">
        <f t="shared" si="50"/>
        <v>2</v>
      </c>
      <c r="Y266" s="4">
        <f t="shared" si="51"/>
        <v>20</v>
      </c>
      <c r="Z266" s="4">
        <f t="shared" si="52"/>
        <v>0</v>
      </c>
      <c r="AA266" s="4">
        <f t="shared" si="53"/>
        <v>22</v>
      </c>
      <c r="AB266" s="7">
        <f t="shared" si="54"/>
        <v>146.48399487176479</v>
      </c>
      <c r="AC266" s="14">
        <v>6.3259999999999997E-2</v>
      </c>
      <c r="AD266" s="84" t="s">
        <v>46</v>
      </c>
      <c r="AN266" s="41">
        <v>273</v>
      </c>
      <c r="AO266" s="42" t="s">
        <v>303</v>
      </c>
      <c r="AP266" s="16">
        <v>1184</v>
      </c>
      <c r="AQ266" s="16">
        <v>1181</v>
      </c>
      <c r="AR266" s="43">
        <v>1126</v>
      </c>
      <c r="AS266" s="43">
        <v>55</v>
      </c>
      <c r="AT266" s="44">
        <v>3</v>
      </c>
      <c r="AU266" s="45">
        <v>5882</v>
      </c>
      <c r="AV266" s="43">
        <v>2827</v>
      </c>
      <c r="AW266" s="44">
        <v>3055</v>
      </c>
    </row>
    <row r="267" spans="2:49" ht="17.100000000000001" customHeight="1" x14ac:dyDescent="0.2">
      <c r="B267" s="34">
        <f t="shared" si="47"/>
        <v>265</v>
      </c>
      <c r="C267" s="113" t="str">
        <f>+VLOOKUP($D$3:$D$547,[1]Hoja4!$E$1:$F$588,2,FALSE)</f>
        <v>Bo. San Juan De Dios</v>
      </c>
      <c r="D267" s="11">
        <v>83</v>
      </c>
      <c r="E267" s="12">
        <v>0.4210526315789474</v>
      </c>
      <c r="F267" s="12">
        <v>0.85263157894736841</v>
      </c>
      <c r="G267" s="12">
        <v>0.98947368421052651</v>
      </c>
      <c r="H267" s="12">
        <v>0.94936708860759489</v>
      </c>
      <c r="I267" s="12">
        <v>0.96202531645569644</v>
      </c>
      <c r="J267" s="12">
        <v>0.98734177215189878</v>
      </c>
      <c r="K267" s="12">
        <v>1</v>
      </c>
      <c r="L267" s="12">
        <v>0.97468354430379756</v>
      </c>
      <c r="M267" s="12">
        <v>0.98734177215189878</v>
      </c>
      <c r="N267" s="12">
        <v>0.10126582278481015</v>
      </c>
      <c r="O267" s="12">
        <v>8.8607594936708875E-2</v>
      </c>
      <c r="P267" s="12">
        <v>0.46835443037974672</v>
      </c>
      <c r="Q267" s="12">
        <v>0.39240506329113928</v>
      </c>
      <c r="R267" s="12">
        <v>0.58227848101265822</v>
      </c>
      <c r="S267" s="13">
        <v>373.99999999999989</v>
      </c>
      <c r="T267" s="12">
        <v>6.3509999999999997E-2</v>
      </c>
      <c r="U267" s="83" t="str">
        <f t="shared" si="46"/>
        <v>Media</v>
      </c>
      <c r="V267" s="4">
        <f t="shared" si="48"/>
        <v>377</v>
      </c>
      <c r="W267" s="5">
        <f t="shared" si="49"/>
        <v>499.99115170838047</v>
      </c>
      <c r="X267" s="4">
        <f t="shared" si="50"/>
        <v>5</v>
      </c>
      <c r="Y267" s="4">
        <f t="shared" si="51"/>
        <v>89</v>
      </c>
      <c r="Z267" s="4">
        <f t="shared" si="52"/>
        <v>0</v>
      </c>
      <c r="AA267" s="4">
        <f t="shared" si="53"/>
        <v>94</v>
      </c>
      <c r="AB267" s="7">
        <f t="shared" si="54"/>
        <v>665.35501285126907</v>
      </c>
      <c r="AC267" s="14">
        <v>6.3509999999999997E-2</v>
      </c>
      <c r="AD267" s="84" t="s">
        <v>46</v>
      </c>
      <c r="AN267" s="41">
        <v>274</v>
      </c>
      <c r="AO267" s="42" t="s">
        <v>304</v>
      </c>
      <c r="AP267" s="16">
        <v>86</v>
      </c>
      <c r="AQ267" s="16">
        <v>86</v>
      </c>
      <c r="AR267" s="43">
        <v>82</v>
      </c>
      <c r="AS267" s="43">
        <v>4</v>
      </c>
      <c r="AT267" s="44">
        <v>0</v>
      </c>
      <c r="AU267" s="45">
        <v>425</v>
      </c>
      <c r="AV267" s="43">
        <v>208</v>
      </c>
      <c r="AW267" s="44">
        <v>217</v>
      </c>
    </row>
    <row r="268" spans="2:49" ht="17.100000000000001" customHeight="1" x14ac:dyDescent="0.2">
      <c r="B268" s="34">
        <f t="shared" si="47"/>
        <v>266</v>
      </c>
      <c r="C268" s="113" t="str">
        <f>+VLOOKUP($D$3:$D$547,[1]Hoja4!$E$1:$F$588,2,FALSE)</f>
        <v>Col. Altos del Pedregalito</v>
      </c>
      <c r="D268" s="11">
        <v>547</v>
      </c>
      <c r="E268" s="12">
        <v>0.83783783783783772</v>
      </c>
      <c r="F268" s="12">
        <v>0.94545454545454533</v>
      </c>
      <c r="G268" s="12">
        <v>1</v>
      </c>
      <c r="H268" s="12">
        <v>0.90999999999999992</v>
      </c>
      <c r="I268" s="12">
        <v>0.92999999999999983</v>
      </c>
      <c r="J268" s="12">
        <v>1</v>
      </c>
      <c r="K268" s="12">
        <v>1</v>
      </c>
      <c r="L268" s="12">
        <v>0.92999999999999983</v>
      </c>
      <c r="M268" s="12">
        <v>0.96999999999999975</v>
      </c>
      <c r="N268" s="12">
        <v>7.9999999999999988E-2</v>
      </c>
      <c r="O268" s="12">
        <v>0.03</v>
      </c>
      <c r="P268" s="12">
        <v>0.63000000000000034</v>
      </c>
      <c r="Q268" s="12">
        <v>0.46999999999999981</v>
      </c>
      <c r="R268" s="12">
        <v>0.73000000000000009</v>
      </c>
      <c r="S268" s="13">
        <v>448.00000000000017</v>
      </c>
      <c r="T268" s="12">
        <v>6.4390000000000003E-2</v>
      </c>
      <c r="U268" s="83" t="str">
        <f t="shared" si="46"/>
        <v>Media</v>
      </c>
      <c r="V268" s="4">
        <f t="shared" si="48"/>
        <v>447</v>
      </c>
      <c r="W268" s="5">
        <f t="shared" si="49"/>
        <v>592.82770507598423</v>
      </c>
      <c r="X268" s="4">
        <f t="shared" si="50"/>
        <v>13</v>
      </c>
      <c r="Y268" s="4">
        <f t="shared" si="51"/>
        <v>97</v>
      </c>
      <c r="Z268" s="4">
        <f t="shared" si="52"/>
        <v>1</v>
      </c>
      <c r="AA268" s="4">
        <f t="shared" si="53"/>
        <v>110</v>
      </c>
      <c r="AB268" s="7">
        <f t="shared" si="54"/>
        <v>788.89573141781761</v>
      </c>
      <c r="AC268" s="14">
        <v>6.4390000000000003E-2</v>
      </c>
      <c r="AD268" s="84" t="s">
        <v>46</v>
      </c>
      <c r="AN268" s="41">
        <v>275</v>
      </c>
      <c r="AO268" s="42" t="s">
        <v>305</v>
      </c>
      <c r="AP268" s="16">
        <v>130</v>
      </c>
      <c r="AQ268" s="16">
        <v>130</v>
      </c>
      <c r="AR268" s="43">
        <v>122</v>
      </c>
      <c r="AS268" s="43">
        <v>8</v>
      </c>
      <c r="AT268" s="44">
        <v>0</v>
      </c>
      <c r="AU268" s="45">
        <v>513</v>
      </c>
      <c r="AV268" s="43">
        <v>201</v>
      </c>
      <c r="AW268" s="44">
        <v>312</v>
      </c>
    </row>
    <row r="269" spans="2:49" ht="17.100000000000001" customHeight="1" x14ac:dyDescent="0.2">
      <c r="B269" s="34">
        <f t="shared" si="47"/>
        <v>267</v>
      </c>
      <c r="C269" s="113" t="str">
        <f>+VLOOKUP($D$3:$D$547,[1]Hoja4!$E$1:$F$588,2,FALSE)</f>
        <v>Bo. San Pablo</v>
      </c>
      <c r="D269" s="11">
        <v>85</v>
      </c>
      <c r="E269" s="12">
        <v>0.61538461538461509</v>
      </c>
      <c r="F269" s="12">
        <v>0.85211995863495293</v>
      </c>
      <c r="G269" s="12">
        <v>0.93898655635987482</v>
      </c>
      <c r="H269" s="12">
        <v>0.94736842105263241</v>
      </c>
      <c r="I269" s="12">
        <v>0.9627192982456142</v>
      </c>
      <c r="J269" s="12">
        <v>0.99671052631578994</v>
      </c>
      <c r="K269" s="12">
        <v>0.99342105263157865</v>
      </c>
      <c r="L269" s="12">
        <v>0.95285087719298212</v>
      </c>
      <c r="M269" s="12">
        <v>0.96491228070175539</v>
      </c>
      <c r="N269" s="12">
        <v>6.9078947368421101E-2</v>
      </c>
      <c r="O269" s="12">
        <v>6.4692982456140344E-2</v>
      </c>
      <c r="P269" s="12">
        <v>0.4627192982456142</v>
      </c>
      <c r="Q269" s="12">
        <v>0.43201754385964908</v>
      </c>
      <c r="R269" s="12">
        <v>0.61403508771929749</v>
      </c>
      <c r="S269" s="13">
        <v>4024.0000000000064</v>
      </c>
      <c r="T269" s="12">
        <v>6.6299999999999998E-2</v>
      </c>
      <c r="U269" s="83" t="str">
        <f t="shared" si="46"/>
        <v>Media</v>
      </c>
      <c r="V269" s="4">
        <f t="shared" si="48"/>
        <v>4045</v>
      </c>
      <c r="W269" s="5">
        <f t="shared" si="49"/>
        <v>5364.6265481708197</v>
      </c>
      <c r="X269" s="4">
        <f t="shared" si="50"/>
        <v>62</v>
      </c>
      <c r="Y269" s="4">
        <f t="shared" si="51"/>
        <v>904</v>
      </c>
      <c r="Z269" s="4">
        <f t="shared" si="52"/>
        <v>2</v>
      </c>
      <c r="AA269" s="4">
        <f t="shared" si="53"/>
        <v>966</v>
      </c>
      <c r="AB269" s="7">
        <f t="shared" si="54"/>
        <v>7138.8886657384173</v>
      </c>
      <c r="AC269" s="14">
        <v>6.6299999999999998E-2</v>
      </c>
      <c r="AD269" s="84" t="s">
        <v>46</v>
      </c>
      <c r="AN269" s="41">
        <v>276</v>
      </c>
      <c r="AO269" s="42" t="s">
        <v>306</v>
      </c>
      <c r="AP269" s="16">
        <v>345</v>
      </c>
      <c r="AQ269" s="16">
        <v>345</v>
      </c>
      <c r="AR269" s="43">
        <v>335</v>
      </c>
      <c r="AS269" s="43">
        <v>10</v>
      </c>
      <c r="AT269" s="44">
        <v>0</v>
      </c>
      <c r="AU269" s="45">
        <v>1684</v>
      </c>
      <c r="AV269" s="43">
        <v>799</v>
      </c>
      <c r="AW269" s="44">
        <v>885</v>
      </c>
    </row>
    <row r="270" spans="2:49" ht="17.100000000000001" customHeight="1" x14ac:dyDescent="0.2">
      <c r="B270" s="34">
        <f t="shared" si="47"/>
        <v>268</v>
      </c>
      <c r="C270" s="113" t="str">
        <f>+VLOOKUP($D$3:$D$547,[1]Hoja4!$E$1:$F$588,2,FALSE)</f>
        <v>Col. Nuevas Delicias</v>
      </c>
      <c r="D270" s="11">
        <v>274</v>
      </c>
      <c r="E270" s="12">
        <v>0.94186046511627874</v>
      </c>
      <c r="F270" s="12">
        <v>0.8139534883720928</v>
      </c>
      <c r="G270" s="12">
        <v>0.96511627906976782</v>
      </c>
      <c r="H270" s="12">
        <v>0.89024390243902407</v>
      </c>
      <c r="I270" s="12">
        <v>0.96341463414634165</v>
      </c>
      <c r="J270" s="12">
        <v>0.9878048780487807</v>
      </c>
      <c r="K270" s="12">
        <v>0.9878048780487807</v>
      </c>
      <c r="L270" s="12">
        <v>0.96341463414634143</v>
      </c>
      <c r="M270" s="12">
        <v>0.96341463414634154</v>
      </c>
      <c r="N270" s="12">
        <v>7.3170731707317055E-2</v>
      </c>
      <c r="O270" s="12">
        <v>8.5365853658536578E-2</v>
      </c>
      <c r="P270" s="12">
        <v>0.85365853658536561</v>
      </c>
      <c r="Q270" s="12">
        <v>0.56097560975609762</v>
      </c>
      <c r="R270" s="12">
        <v>0.71951219512195119</v>
      </c>
      <c r="S270" s="13">
        <v>425.00000000000023</v>
      </c>
      <c r="T270" s="12">
        <v>6.7739999999999995E-2</v>
      </c>
      <c r="U270" s="83" t="str">
        <f t="shared" si="46"/>
        <v>Media</v>
      </c>
      <c r="V270" s="4">
        <f t="shared" si="48"/>
        <v>425</v>
      </c>
      <c r="W270" s="5">
        <f t="shared" si="49"/>
        <v>563.65050258902306</v>
      </c>
      <c r="X270" s="4">
        <f t="shared" si="50"/>
        <v>4</v>
      </c>
      <c r="Y270" s="4">
        <f t="shared" si="51"/>
        <v>82</v>
      </c>
      <c r="Z270" s="4">
        <f t="shared" si="52"/>
        <v>0</v>
      </c>
      <c r="AA270" s="4">
        <f t="shared" si="53"/>
        <v>86</v>
      </c>
      <c r="AB270" s="7">
        <f t="shared" si="54"/>
        <v>750.0686484397595</v>
      </c>
      <c r="AC270" s="14">
        <v>6.7739999999999995E-2</v>
      </c>
      <c r="AD270" s="84" t="s">
        <v>46</v>
      </c>
      <c r="AN270" s="41">
        <v>277</v>
      </c>
      <c r="AO270" s="42" t="s">
        <v>307</v>
      </c>
      <c r="AP270" s="16">
        <v>912</v>
      </c>
      <c r="AQ270" s="16">
        <v>910</v>
      </c>
      <c r="AR270" s="43">
        <v>773</v>
      </c>
      <c r="AS270" s="43">
        <v>137</v>
      </c>
      <c r="AT270" s="44">
        <v>2</v>
      </c>
      <c r="AU270" s="45">
        <v>3282</v>
      </c>
      <c r="AV270" s="43">
        <v>1611</v>
      </c>
      <c r="AW270" s="44">
        <v>1671</v>
      </c>
    </row>
    <row r="271" spans="2:49" ht="17.100000000000001" customHeight="1" x14ac:dyDescent="0.2">
      <c r="B271" s="34">
        <f t="shared" si="47"/>
        <v>269</v>
      </c>
      <c r="C271" s="113" t="str">
        <f>+VLOOKUP($D$3:$D$547,[1]Hoja4!$E$1:$F$588,2,FALSE)</f>
        <v>Bo. La Cabaña</v>
      </c>
      <c r="D271" s="11">
        <v>39</v>
      </c>
      <c r="E271" s="12">
        <v>0.81008902077151412</v>
      </c>
      <c r="F271" s="12">
        <v>0.76096822995461399</v>
      </c>
      <c r="G271" s="12">
        <v>0.97579425113464513</v>
      </c>
      <c r="H271" s="12">
        <v>0.88398692810457558</v>
      </c>
      <c r="I271" s="12">
        <v>0.92156862745098023</v>
      </c>
      <c r="J271" s="12">
        <v>0.98039215686274572</v>
      </c>
      <c r="K271" s="12">
        <v>0.99346405228758172</v>
      </c>
      <c r="L271" s="12">
        <v>0.93300653594771288</v>
      </c>
      <c r="M271" s="12">
        <v>0.91993464052287555</v>
      </c>
      <c r="N271" s="12">
        <v>0.1290849673202614</v>
      </c>
      <c r="O271" s="12">
        <v>0.10620915032679733</v>
      </c>
      <c r="P271" s="12">
        <v>0.54901960784313675</v>
      </c>
      <c r="Q271" s="12">
        <v>0.61274509803921562</v>
      </c>
      <c r="R271" s="12">
        <v>0.74346405228758139</v>
      </c>
      <c r="S271" s="13">
        <v>2597.9999999999995</v>
      </c>
      <c r="T271" s="12">
        <v>9.9650000000000002E-2</v>
      </c>
      <c r="U271" s="83" t="str">
        <f t="shared" si="46"/>
        <v>Media</v>
      </c>
      <c r="V271" s="4">
        <f t="shared" si="48"/>
        <v>2640</v>
      </c>
      <c r="W271" s="5">
        <f t="shared" si="49"/>
        <v>3501.2642984353433</v>
      </c>
      <c r="X271" s="4">
        <f t="shared" si="50"/>
        <v>44</v>
      </c>
      <c r="Y271" s="4">
        <f t="shared" si="51"/>
        <v>615</v>
      </c>
      <c r="Z271" s="4">
        <f t="shared" si="52"/>
        <v>3</v>
      </c>
      <c r="AA271" s="4">
        <f t="shared" si="53"/>
        <v>659</v>
      </c>
      <c r="AB271" s="7">
        <f t="shared" si="54"/>
        <v>4659.2499573669766</v>
      </c>
      <c r="AC271" s="14">
        <v>9.9650000000000002E-2</v>
      </c>
      <c r="AD271" s="84" t="s">
        <v>46</v>
      </c>
      <c r="AN271" s="41">
        <v>278</v>
      </c>
      <c r="AO271" s="42" t="s">
        <v>548</v>
      </c>
      <c r="AP271" s="16">
        <v>337</v>
      </c>
      <c r="AQ271" s="16">
        <v>337</v>
      </c>
      <c r="AR271" s="43">
        <v>325</v>
      </c>
      <c r="AS271" s="43">
        <v>12</v>
      </c>
      <c r="AT271" s="44">
        <v>0</v>
      </c>
      <c r="AU271" s="45">
        <v>1713</v>
      </c>
      <c r="AV271" s="43">
        <v>806</v>
      </c>
      <c r="AW271" s="44">
        <v>907</v>
      </c>
    </row>
    <row r="272" spans="2:49" ht="17.100000000000001" customHeight="1" x14ac:dyDescent="0.2">
      <c r="B272" s="34">
        <f t="shared" si="47"/>
        <v>270</v>
      </c>
      <c r="C272" s="113" t="str">
        <f>+VLOOKUP($D$3:$D$547,[1]Hoja4!$E$1:$F$588,2,FALSE)</f>
        <v>Col. Guamilito</v>
      </c>
      <c r="D272" s="11">
        <v>175</v>
      </c>
      <c r="E272" s="12">
        <v>0.85585585585585588</v>
      </c>
      <c r="F272" s="12">
        <v>0.927927927927928</v>
      </c>
      <c r="G272" s="12">
        <v>0.99099099099099097</v>
      </c>
      <c r="H272" s="12">
        <v>0.96261682242990654</v>
      </c>
      <c r="I272" s="12">
        <v>0.92523364485981296</v>
      </c>
      <c r="J272" s="12">
        <v>0.96261682242990643</v>
      </c>
      <c r="K272" s="12">
        <v>0.99065420560747663</v>
      </c>
      <c r="L272" s="12">
        <v>0.92523364485981285</v>
      </c>
      <c r="M272" s="12">
        <v>0.95327102803738306</v>
      </c>
      <c r="N272" s="12">
        <v>5.6074766355140179E-2</v>
      </c>
      <c r="O272" s="12">
        <v>9.3457943925233655E-2</v>
      </c>
      <c r="P272" s="12">
        <v>0.55140186915887868</v>
      </c>
      <c r="Q272" s="12">
        <v>0.40186915887850494</v>
      </c>
      <c r="R272" s="12">
        <v>0.73831775700934565</v>
      </c>
      <c r="S272" s="13">
        <v>541.00000000000011</v>
      </c>
      <c r="T272" s="12">
        <v>0.10816000000000001</v>
      </c>
      <c r="U272" s="83" t="str">
        <f t="shared" si="46"/>
        <v>Media</v>
      </c>
      <c r="V272" s="4">
        <f t="shared" si="48"/>
        <v>558</v>
      </c>
      <c r="W272" s="5">
        <f t="shared" si="49"/>
        <v>740.03995398747031</v>
      </c>
      <c r="X272" s="4">
        <f t="shared" si="50"/>
        <v>3</v>
      </c>
      <c r="Y272" s="4">
        <f t="shared" si="51"/>
        <v>111</v>
      </c>
      <c r="Z272" s="4">
        <f t="shared" si="52"/>
        <v>0</v>
      </c>
      <c r="AA272" s="4">
        <f t="shared" si="53"/>
        <v>114</v>
      </c>
      <c r="AB272" s="7">
        <f t="shared" si="54"/>
        <v>984.79601371620186</v>
      </c>
      <c r="AC272" s="14">
        <v>0.10816000000000001</v>
      </c>
      <c r="AD272" s="84" t="s">
        <v>46</v>
      </c>
      <c r="AN272" s="41">
        <v>279</v>
      </c>
      <c r="AO272" s="42" t="s">
        <v>308</v>
      </c>
      <c r="AP272" s="16">
        <v>639</v>
      </c>
      <c r="AQ272" s="16">
        <v>639</v>
      </c>
      <c r="AR272" s="43">
        <v>591</v>
      </c>
      <c r="AS272" s="43">
        <v>48</v>
      </c>
      <c r="AT272" s="44">
        <v>0</v>
      </c>
      <c r="AU272" s="45">
        <v>2779</v>
      </c>
      <c r="AV272" s="43">
        <v>1311</v>
      </c>
      <c r="AW272" s="44">
        <v>1468</v>
      </c>
    </row>
    <row r="273" spans="2:49" ht="17.100000000000001" customHeight="1" x14ac:dyDescent="0.2">
      <c r="B273" s="34">
        <f t="shared" si="47"/>
        <v>271</v>
      </c>
      <c r="C273" s="113" t="str">
        <f>+VLOOKUP($D$3:$D$547,[1]Hoja4!$E$1:$F$588,2,FALSE)</f>
        <v>Bo.  El Chile</v>
      </c>
      <c r="D273" s="11">
        <v>17</v>
      </c>
      <c r="E273" s="12">
        <v>0.76570458404074782</v>
      </c>
      <c r="F273" s="12">
        <v>0.79478260869565232</v>
      </c>
      <c r="G273" s="12">
        <v>0.97913043478260953</v>
      </c>
      <c r="H273" s="12">
        <v>0.935969868173258</v>
      </c>
      <c r="I273" s="12">
        <v>0.94726930320150593</v>
      </c>
      <c r="J273" s="12">
        <v>0.99435028248587509</v>
      </c>
      <c r="K273" s="12">
        <v>0.99811676082862577</v>
      </c>
      <c r="L273" s="12">
        <v>0.94538606403013092</v>
      </c>
      <c r="M273" s="12">
        <v>0.95668549905838018</v>
      </c>
      <c r="N273" s="12">
        <v>0.10546139359698684</v>
      </c>
      <c r="O273" s="12">
        <v>7.9096045197740134E-2</v>
      </c>
      <c r="P273" s="12">
        <v>0.54613935969868255</v>
      </c>
      <c r="Q273" s="12">
        <v>0.47645951035781525</v>
      </c>
      <c r="R273" s="12">
        <v>0.72316384180791027</v>
      </c>
      <c r="S273" s="13">
        <v>2465.0000000000009</v>
      </c>
      <c r="T273" s="12">
        <v>0.10823000000000001</v>
      </c>
      <c r="U273" s="83" t="str">
        <f t="shared" si="46"/>
        <v>Media</v>
      </c>
      <c r="V273" s="4">
        <f t="shared" si="48"/>
        <v>2504</v>
      </c>
      <c r="W273" s="5">
        <f t="shared" si="49"/>
        <v>3320.896137606856</v>
      </c>
      <c r="X273" s="4">
        <f t="shared" si="50"/>
        <v>53</v>
      </c>
      <c r="Y273" s="4">
        <f t="shared" si="51"/>
        <v>521</v>
      </c>
      <c r="Z273" s="4">
        <f t="shared" si="52"/>
        <v>5</v>
      </c>
      <c r="AA273" s="4">
        <f t="shared" si="53"/>
        <v>574</v>
      </c>
      <c r="AB273" s="7">
        <f t="shared" si="54"/>
        <v>4419.2279898662537</v>
      </c>
      <c r="AC273" s="14">
        <v>0.10823000000000001</v>
      </c>
      <c r="AD273" s="84" t="s">
        <v>46</v>
      </c>
      <c r="AN273" s="41">
        <v>280</v>
      </c>
      <c r="AO273" s="42" t="s">
        <v>309</v>
      </c>
      <c r="AP273" s="16">
        <v>78</v>
      </c>
      <c r="AQ273" s="16">
        <v>78</v>
      </c>
      <c r="AR273" s="43">
        <v>72</v>
      </c>
      <c r="AS273" s="43">
        <v>6</v>
      </c>
      <c r="AT273" s="44">
        <v>0</v>
      </c>
      <c r="AU273" s="45">
        <v>317</v>
      </c>
      <c r="AV273" s="43">
        <v>149</v>
      </c>
      <c r="AW273" s="44">
        <v>168</v>
      </c>
    </row>
    <row r="274" spans="2:49" ht="17.100000000000001" customHeight="1" x14ac:dyDescent="0.2">
      <c r="B274" s="34">
        <f t="shared" si="47"/>
        <v>272</v>
      </c>
      <c r="C274" s="113" t="str">
        <f>+VLOOKUP($D$3:$D$547,[1]Hoja4!$E$1:$F$588,2,FALSE)</f>
        <v>Bo. Colinas</v>
      </c>
      <c r="D274" s="11">
        <v>61</v>
      </c>
      <c r="E274" s="12">
        <v>0.77631578947368418</v>
      </c>
      <c r="F274" s="12">
        <v>0.81578947368421029</v>
      </c>
      <c r="G274" s="12">
        <v>0.97368421052631593</v>
      </c>
      <c r="H274" s="12">
        <v>0.93589743589743568</v>
      </c>
      <c r="I274" s="12">
        <v>0.92307692307692291</v>
      </c>
      <c r="J274" s="12">
        <v>0.97435897435897434</v>
      </c>
      <c r="K274" s="12">
        <v>1</v>
      </c>
      <c r="L274" s="12">
        <v>0.94871794871794857</v>
      </c>
      <c r="M274" s="12">
        <v>1</v>
      </c>
      <c r="N274" s="12">
        <v>0.11538461538461539</v>
      </c>
      <c r="O274" s="12">
        <v>5.1282051282051287E-2</v>
      </c>
      <c r="P274" s="12">
        <v>0.55128205128205143</v>
      </c>
      <c r="Q274" s="12">
        <v>0.53846153846153844</v>
      </c>
      <c r="R274" s="12">
        <v>0.66666666666666652</v>
      </c>
      <c r="S274" s="13">
        <v>306.99999999999994</v>
      </c>
      <c r="T274" s="12">
        <v>0.10828</v>
      </c>
      <c r="U274" s="83" t="str">
        <f t="shared" si="46"/>
        <v>Media</v>
      </c>
      <c r="V274" s="4">
        <f t="shared" si="48"/>
        <v>330</v>
      </c>
      <c r="W274" s="5">
        <f t="shared" si="49"/>
        <v>437.65803730441792</v>
      </c>
      <c r="X274" s="4">
        <f t="shared" si="50"/>
        <v>2</v>
      </c>
      <c r="Y274" s="4">
        <f t="shared" si="51"/>
        <v>79</v>
      </c>
      <c r="Z274" s="4">
        <f t="shared" si="52"/>
        <v>0</v>
      </c>
      <c r="AA274" s="4">
        <f t="shared" si="53"/>
        <v>81</v>
      </c>
      <c r="AB274" s="7">
        <f t="shared" si="54"/>
        <v>582.40624467087207</v>
      </c>
      <c r="AC274" s="14">
        <v>0.10828</v>
      </c>
      <c r="AD274" s="84" t="s">
        <v>46</v>
      </c>
      <c r="AN274" s="41">
        <v>281</v>
      </c>
      <c r="AO274" s="42" t="s">
        <v>310</v>
      </c>
      <c r="AP274" s="16">
        <v>284</v>
      </c>
      <c r="AQ274" s="16">
        <v>283</v>
      </c>
      <c r="AR274" s="43">
        <v>243</v>
      </c>
      <c r="AS274" s="43">
        <v>40</v>
      </c>
      <c r="AT274" s="44">
        <v>1</v>
      </c>
      <c r="AU274" s="45">
        <v>653</v>
      </c>
      <c r="AV274" s="43">
        <v>270</v>
      </c>
      <c r="AW274" s="44">
        <v>383</v>
      </c>
    </row>
    <row r="275" spans="2:49" ht="17.100000000000001" customHeight="1" x14ac:dyDescent="0.2">
      <c r="B275" s="34">
        <f t="shared" si="47"/>
        <v>273</v>
      </c>
      <c r="C275" s="113" t="str">
        <f>+VLOOKUP($D$3:$D$547,[1]Hoja4!$E$1:$F$588,2,FALSE)</f>
        <v>Bo. Jardín De Las Mercedes</v>
      </c>
      <c r="D275" s="11">
        <v>35</v>
      </c>
      <c r="E275" s="12">
        <v>0.68163265306122445</v>
      </c>
      <c r="F275" s="12">
        <v>0.81589958158995812</v>
      </c>
      <c r="G275" s="12">
        <v>0.97489539748954002</v>
      </c>
      <c r="H275" s="12">
        <v>0.89430894308943021</v>
      </c>
      <c r="I275" s="12">
        <v>0.90650406504065006</v>
      </c>
      <c r="J275" s="12">
        <v>0.99186991869918684</v>
      </c>
      <c r="K275" s="12">
        <v>0.99186991869918706</v>
      </c>
      <c r="L275" s="12">
        <v>0.8861788617886176</v>
      </c>
      <c r="M275" s="12">
        <v>0.97154471544715448</v>
      </c>
      <c r="N275" s="12">
        <v>0.17073170731707316</v>
      </c>
      <c r="O275" s="12">
        <v>0.12195121951219511</v>
      </c>
      <c r="P275" s="12">
        <v>0.61788617886178887</v>
      </c>
      <c r="Q275" s="12">
        <v>0.54065040650406515</v>
      </c>
      <c r="R275" s="12">
        <v>0.74796747967479649</v>
      </c>
      <c r="S275" s="13">
        <v>1181.9999999999998</v>
      </c>
      <c r="T275" s="12">
        <v>0.11065999999999999</v>
      </c>
      <c r="U275" s="83" t="str">
        <f t="shared" si="46"/>
        <v>Media</v>
      </c>
      <c r="V275" s="4">
        <f t="shared" si="48"/>
        <v>1207</v>
      </c>
      <c r="W275" s="5">
        <f t="shared" si="49"/>
        <v>1600.7674273528255</v>
      </c>
      <c r="X275" s="4">
        <f t="shared" si="50"/>
        <v>12</v>
      </c>
      <c r="Y275" s="4">
        <f t="shared" si="51"/>
        <v>228</v>
      </c>
      <c r="Z275" s="4">
        <f t="shared" si="52"/>
        <v>2</v>
      </c>
      <c r="AA275" s="4">
        <f t="shared" si="53"/>
        <v>240</v>
      </c>
      <c r="AB275" s="7">
        <f t="shared" si="54"/>
        <v>2130.1949615689168</v>
      </c>
      <c r="AC275" s="14">
        <v>0.11065999999999999</v>
      </c>
      <c r="AD275" s="84" t="s">
        <v>46</v>
      </c>
      <c r="AN275" s="41">
        <v>282</v>
      </c>
      <c r="AO275" s="42" t="s">
        <v>311</v>
      </c>
      <c r="AP275" s="16">
        <v>64</v>
      </c>
      <c r="AQ275" s="16">
        <v>63</v>
      </c>
      <c r="AR275" s="43">
        <v>59</v>
      </c>
      <c r="AS275" s="43">
        <v>4</v>
      </c>
      <c r="AT275" s="44">
        <v>1</v>
      </c>
      <c r="AU275" s="45">
        <v>261</v>
      </c>
      <c r="AV275" s="43">
        <v>128</v>
      </c>
      <c r="AW275" s="44">
        <v>133</v>
      </c>
    </row>
    <row r="276" spans="2:49" ht="17.100000000000001" customHeight="1" x14ac:dyDescent="0.2">
      <c r="B276" s="34">
        <f t="shared" si="47"/>
        <v>274</v>
      </c>
      <c r="C276" s="113" t="str">
        <f>+VLOOKUP($D$3:$D$547,[1]Hoja4!$E$1:$F$588,2,FALSE)</f>
        <v>Col. Israel Sur</v>
      </c>
      <c r="D276" s="11">
        <v>186</v>
      </c>
      <c r="E276" s="12">
        <v>0.9621212121212126</v>
      </c>
      <c r="F276" s="12">
        <v>0.93181818181818188</v>
      </c>
      <c r="G276" s="12">
        <v>0.96212121212121227</v>
      </c>
      <c r="H276" s="12">
        <v>0.93495934959349603</v>
      </c>
      <c r="I276" s="12">
        <v>0.91869918699187014</v>
      </c>
      <c r="J276" s="12">
        <v>0.94308943089430886</v>
      </c>
      <c r="K276" s="12">
        <v>1</v>
      </c>
      <c r="L276" s="12">
        <v>1</v>
      </c>
      <c r="M276" s="12">
        <v>0.81300813008130068</v>
      </c>
      <c r="N276" s="12">
        <v>7.3170731707317083E-2</v>
      </c>
      <c r="O276" s="12">
        <v>6.5040650406504086E-2</v>
      </c>
      <c r="P276" s="12">
        <v>0.7317073170731706</v>
      </c>
      <c r="Q276" s="12">
        <v>0.44715447154471549</v>
      </c>
      <c r="R276" s="12">
        <v>0.7804878048780487</v>
      </c>
      <c r="S276" s="13">
        <v>593.00000000000011</v>
      </c>
      <c r="T276" s="12">
        <v>0.11894</v>
      </c>
      <c r="U276" s="83" t="str">
        <f t="shared" si="46"/>
        <v>Media</v>
      </c>
      <c r="V276" s="4">
        <f t="shared" si="48"/>
        <v>593</v>
      </c>
      <c r="W276" s="5">
        <f t="shared" si="49"/>
        <v>786.45823067127219</v>
      </c>
      <c r="X276" s="4">
        <f t="shared" si="50"/>
        <v>9</v>
      </c>
      <c r="Y276" s="4">
        <f t="shared" si="51"/>
        <v>124</v>
      </c>
      <c r="Z276" s="4">
        <f t="shared" si="52"/>
        <v>0</v>
      </c>
      <c r="AA276" s="4">
        <f t="shared" si="53"/>
        <v>133</v>
      </c>
      <c r="AB276" s="7">
        <f t="shared" si="54"/>
        <v>1046.5663729994762</v>
      </c>
      <c r="AC276" s="14">
        <v>0.11894</v>
      </c>
      <c r="AD276" s="84" t="s">
        <v>46</v>
      </c>
      <c r="AN276" s="41">
        <v>283</v>
      </c>
      <c r="AO276" s="42" t="s">
        <v>312</v>
      </c>
      <c r="AP276" s="16">
        <v>1102</v>
      </c>
      <c r="AQ276" s="16">
        <v>1100</v>
      </c>
      <c r="AR276" s="43">
        <v>1048</v>
      </c>
      <c r="AS276" s="43">
        <v>52</v>
      </c>
      <c r="AT276" s="44">
        <v>2</v>
      </c>
      <c r="AU276" s="45">
        <v>5167</v>
      </c>
      <c r="AV276" s="43">
        <v>2440</v>
      </c>
      <c r="AW276" s="44">
        <v>2727</v>
      </c>
    </row>
    <row r="277" spans="2:49" ht="17.100000000000001" customHeight="1" x14ac:dyDescent="0.2">
      <c r="B277" s="34">
        <f t="shared" si="47"/>
        <v>275</v>
      </c>
      <c r="C277" s="113" t="str">
        <f>+VLOOKUP($D$3:$D$547,[1]Hoja4!$E$1:$F$588,2,FALSE)</f>
        <v>Col. Sabanagrande</v>
      </c>
      <c r="D277" s="11">
        <v>315</v>
      </c>
      <c r="E277" s="12">
        <v>0.7289156626506027</v>
      </c>
      <c r="F277" s="12">
        <v>0.80120481927710885</v>
      </c>
      <c r="G277" s="12">
        <v>0.98795180722891585</v>
      </c>
      <c r="H277" s="12">
        <v>0.92647058823529416</v>
      </c>
      <c r="I277" s="12">
        <v>0.95588235294117652</v>
      </c>
      <c r="J277" s="12">
        <v>0.98529411764705876</v>
      </c>
      <c r="K277" s="12">
        <v>0.98529411764705876</v>
      </c>
      <c r="L277" s="12">
        <v>0.97794117647058809</v>
      </c>
      <c r="M277" s="12">
        <v>0.94117647058823517</v>
      </c>
      <c r="N277" s="12">
        <v>0.13235294117647065</v>
      </c>
      <c r="O277" s="12">
        <v>7.3529411764705913E-2</v>
      </c>
      <c r="P277" s="12">
        <v>0.5220588235294118</v>
      </c>
      <c r="Q277" s="12">
        <v>0.54411764705882337</v>
      </c>
      <c r="R277" s="12">
        <v>0.70588235294117652</v>
      </c>
      <c r="S277" s="13">
        <v>611.99999999999943</v>
      </c>
      <c r="T277" s="12">
        <v>0.11916</v>
      </c>
      <c r="U277" s="83" t="str">
        <f t="shared" si="46"/>
        <v>Media</v>
      </c>
      <c r="V277" s="4">
        <f t="shared" si="48"/>
        <v>624</v>
      </c>
      <c r="W277" s="5">
        <f t="shared" si="49"/>
        <v>827.57156144835392</v>
      </c>
      <c r="X277" s="4">
        <f t="shared" si="50"/>
        <v>13</v>
      </c>
      <c r="Y277" s="4">
        <f t="shared" si="51"/>
        <v>155</v>
      </c>
      <c r="Z277" s="4">
        <f t="shared" si="52"/>
        <v>0</v>
      </c>
      <c r="AA277" s="4">
        <f t="shared" si="53"/>
        <v>168</v>
      </c>
      <c r="AB277" s="7">
        <f t="shared" si="54"/>
        <v>1101.2772626503763</v>
      </c>
      <c r="AC277" s="14">
        <v>0.11916</v>
      </c>
      <c r="AD277" s="84" t="s">
        <v>46</v>
      </c>
      <c r="AN277" s="41">
        <v>284</v>
      </c>
      <c r="AO277" s="42" t="s">
        <v>549</v>
      </c>
      <c r="AP277" s="16">
        <v>21</v>
      </c>
      <c r="AQ277" s="16">
        <v>21</v>
      </c>
      <c r="AR277" s="43">
        <v>21</v>
      </c>
      <c r="AS277" s="43">
        <v>0</v>
      </c>
      <c r="AT277" s="44">
        <v>0</v>
      </c>
      <c r="AU277" s="45">
        <v>128</v>
      </c>
      <c r="AV277" s="43">
        <v>65</v>
      </c>
      <c r="AW277" s="44">
        <v>63</v>
      </c>
    </row>
    <row r="278" spans="2:49" ht="17.100000000000001" customHeight="1" x14ac:dyDescent="0.2">
      <c r="B278" s="34">
        <f t="shared" si="47"/>
        <v>276</v>
      </c>
      <c r="C278" s="113" t="str">
        <f>+VLOOKUP($D$3:$D$547,[1]Hoja4!$E$1:$F$588,2,FALSE)</f>
        <v>Bo. El Bosque</v>
      </c>
      <c r="D278" s="11">
        <v>13</v>
      </c>
      <c r="E278" s="12">
        <v>0.88573680063041738</v>
      </c>
      <c r="F278" s="12">
        <v>0.81274900398406413</v>
      </c>
      <c r="G278" s="12">
        <v>0.97689243027888506</v>
      </c>
      <c r="H278" s="12">
        <v>0.90017825311942945</v>
      </c>
      <c r="I278" s="12">
        <v>0.93137254901960831</v>
      </c>
      <c r="J278" s="12">
        <v>0.9741532976827092</v>
      </c>
      <c r="K278" s="12">
        <v>0.98484848484848542</v>
      </c>
      <c r="L278" s="12">
        <v>0.96256684491978528</v>
      </c>
      <c r="M278" s="12">
        <v>0.95008912655971378</v>
      </c>
      <c r="N278" s="12">
        <v>0.15240641711229957</v>
      </c>
      <c r="O278" s="12">
        <v>0.1007130124777184</v>
      </c>
      <c r="P278" s="12">
        <v>0.67557932263814668</v>
      </c>
      <c r="Q278" s="12">
        <v>0.51960784313725583</v>
      </c>
      <c r="R278" s="12">
        <v>0.74420677361853804</v>
      </c>
      <c r="S278" s="13">
        <v>5202.0000000000064</v>
      </c>
      <c r="T278" s="12">
        <v>0.12489</v>
      </c>
      <c r="U278" s="83" t="str">
        <f t="shared" si="46"/>
        <v>Media</v>
      </c>
      <c r="V278" s="4">
        <f t="shared" si="48"/>
        <v>5315</v>
      </c>
      <c r="W278" s="5">
        <f t="shared" si="49"/>
        <v>7048.9468735544888</v>
      </c>
      <c r="X278" s="4">
        <f t="shared" si="50"/>
        <v>131</v>
      </c>
      <c r="Y278" s="4">
        <f t="shared" si="51"/>
        <v>1126</v>
      </c>
      <c r="Z278" s="4">
        <f t="shared" si="52"/>
        <v>6</v>
      </c>
      <c r="AA278" s="4">
        <f t="shared" si="53"/>
        <v>1257</v>
      </c>
      <c r="AB278" s="7">
        <f t="shared" si="54"/>
        <v>9380.2702740172281</v>
      </c>
      <c r="AC278" s="14">
        <v>0.12489</v>
      </c>
      <c r="AD278" s="84" t="s">
        <v>46</v>
      </c>
      <c r="AN278" s="41">
        <v>285</v>
      </c>
      <c r="AO278" s="42" t="s">
        <v>550</v>
      </c>
      <c r="AP278" s="16">
        <v>1297</v>
      </c>
      <c r="AQ278" s="16">
        <v>1297</v>
      </c>
      <c r="AR278" s="43">
        <v>1126</v>
      </c>
      <c r="AS278" s="43">
        <v>171</v>
      </c>
      <c r="AT278" s="44">
        <v>0</v>
      </c>
      <c r="AU278" s="45">
        <v>5624</v>
      </c>
      <c r="AV278" s="43">
        <v>2759</v>
      </c>
      <c r="AW278" s="44">
        <v>2865</v>
      </c>
    </row>
    <row r="279" spans="2:49" ht="17.100000000000001" customHeight="1" x14ac:dyDescent="0.2">
      <c r="B279" s="34">
        <f t="shared" si="47"/>
        <v>277</v>
      </c>
      <c r="C279" s="113" t="str">
        <f>+VLOOKUP($D$3:$D$547,[1]Hoja4!$E$1:$F$588,2,FALSE)</f>
        <v>Bo. La Zaragosa</v>
      </c>
      <c r="D279" s="11">
        <v>94</v>
      </c>
      <c r="E279" s="12">
        <v>0.77108433734939741</v>
      </c>
      <c r="F279" s="12">
        <v>0.75903614457831314</v>
      </c>
      <c r="G279" s="12">
        <v>0.80722891566265065</v>
      </c>
      <c r="H279" s="12">
        <v>0.89411764705882335</v>
      </c>
      <c r="I279" s="12">
        <v>0.85882352941176476</v>
      </c>
      <c r="J279" s="12">
        <v>0.97647058823529431</v>
      </c>
      <c r="K279" s="12">
        <v>0.9764705882352942</v>
      </c>
      <c r="L279" s="12">
        <v>0.84705882352941175</v>
      </c>
      <c r="M279" s="12">
        <v>0.9647058823529413</v>
      </c>
      <c r="N279" s="12">
        <v>0.20000000000000007</v>
      </c>
      <c r="O279" s="12">
        <v>0.14117647058823532</v>
      </c>
      <c r="P279" s="12">
        <v>0.60000000000000009</v>
      </c>
      <c r="Q279" s="12">
        <v>0.62352941176470589</v>
      </c>
      <c r="R279" s="12">
        <v>0.76470588235294124</v>
      </c>
      <c r="S279" s="13">
        <v>372</v>
      </c>
      <c r="T279" s="12">
        <v>0.12952</v>
      </c>
      <c r="U279" s="83" t="str">
        <f t="shared" si="46"/>
        <v>Media</v>
      </c>
      <c r="V279" s="4">
        <f t="shared" si="48"/>
        <v>372</v>
      </c>
      <c r="W279" s="5">
        <f t="shared" si="49"/>
        <v>493.35996932498017</v>
      </c>
      <c r="X279" s="4">
        <f t="shared" si="50"/>
        <v>3</v>
      </c>
      <c r="Y279" s="4">
        <f t="shared" si="51"/>
        <v>80</v>
      </c>
      <c r="Z279" s="4">
        <f t="shared" si="52"/>
        <v>0</v>
      </c>
      <c r="AA279" s="4">
        <f t="shared" si="53"/>
        <v>83</v>
      </c>
      <c r="AB279" s="7">
        <f t="shared" si="54"/>
        <v>656.53067581080131</v>
      </c>
      <c r="AC279" s="14">
        <v>0.12952</v>
      </c>
      <c r="AD279" s="84" t="s">
        <v>46</v>
      </c>
      <c r="AN279" s="41">
        <v>286</v>
      </c>
      <c r="AO279" s="42" t="s">
        <v>313</v>
      </c>
      <c r="AP279" s="16">
        <v>268</v>
      </c>
      <c r="AQ279" s="16">
        <v>268</v>
      </c>
      <c r="AR279" s="43">
        <v>260</v>
      </c>
      <c r="AS279" s="43">
        <v>8</v>
      </c>
      <c r="AT279" s="44">
        <v>0</v>
      </c>
      <c r="AU279" s="45">
        <v>1154</v>
      </c>
      <c r="AV279" s="43">
        <v>555</v>
      </c>
      <c r="AW279" s="44">
        <v>599</v>
      </c>
    </row>
    <row r="280" spans="2:49" ht="17.100000000000001" customHeight="1" x14ac:dyDescent="0.2">
      <c r="B280" s="34">
        <f t="shared" si="47"/>
        <v>278</v>
      </c>
      <c r="C280" s="113" t="str">
        <f>+VLOOKUP($D$3:$D$547,[1]Hoja4!$E$1:$F$588,2,FALSE)</f>
        <v>Bo. El Pedregalito</v>
      </c>
      <c r="D280" s="11">
        <v>26</v>
      </c>
      <c r="E280" s="12">
        <v>0.69371727748691081</v>
      </c>
      <c r="F280" s="12">
        <v>0.89210526315789529</v>
      </c>
      <c r="G280" s="12">
        <v>0.96842105263157841</v>
      </c>
      <c r="H280" s="12">
        <v>0.91952309985096903</v>
      </c>
      <c r="I280" s="12">
        <v>0.93740685543964186</v>
      </c>
      <c r="J280" s="12">
        <v>0.99850968703427734</v>
      </c>
      <c r="K280" s="12">
        <v>0.99850968703427734</v>
      </c>
      <c r="L280" s="12">
        <v>0.93740685543964219</v>
      </c>
      <c r="M280" s="12">
        <v>0.94783904619970272</v>
      </c>
      <c r="N280" s="12">
        <v>0.10730253353204179</v>
      </c>
      <c r="O280" s="12">
        <v>5.2160953800298032E-2</v>
      </c>
      <c r="P280" s="12">
        <v>0.52309985096870293</v>
      </c>
      <c r="Q280" s="12">
        <v>0.50968703427719853</v>
      </c>
      <c r="R280" s="12">
        <v>0.69001490312965696</v>
      </c>
      <c r="S280" s="13">
        <v>3016.0000000000023</v>
      </c>
      <c r="T280" s="12">
        <v>0.13120000000000001</v>
      </c>
      <c r="U280" s="83" t="str">
        <f t="shared" si="46"/>
        <v>Media</v>
      </c>
      <c r="V280" s="4">
        <f t="shared" si="48"/>
        <v>3034</v>
      </c>
      <c r="W280" s="5">
        <f t="shared" si="49"/>
        <v>4023.8014702472847</v>
      </c>
      <c r="X280" s="4">
        <f t="shared" si="50"/>
        <v>72</v>
      </c>
      <c r="Y280" s="4">
        <f t="shared" si="51"/>
        <v>685</v>
      </c>
      <c r="Z280" s="4">
        <f t="shared" si="52"/>
        <v>1</v>
      </c>
      <c r="AA280" s="4">
        <f t="shared" si="53"/>
        <v>757</v>
      </c>
      <c r="AB280" s="7">
        <f t="shared" si="54"/>
        <v>5354.607716155836</v>
      </c>
      <c r="AC280" s="14">
        <v>0.13120000000000001</v>
      </c>
      <c r="AD280" s="84" t="s">
        <v>46</v>
      </c>
      <c r="AN280" s="41">
        <v>287</v>
      </c>
      <c r="AO280" s="42" t="s">
        <v>314</v>
      </c>
      <c r="AP280" s="16">
        <v>553</v>
      </c>
      <c r="AQ280" s="16">
        <v>550</v>
      </c>
      <c r="AR280" s="43">
        <v>541</v>
      </c>
      <c r="AS280" s="43">
        <v>9</v>
      </c>
      <c r="AT280" s="44">
        <v>3</v>
      </c>
      <c r="AU280" s="45">
        <v>2807</v>
      </c>
      <c r="AV280" s="43">
        <v>1302</v>
      </c>
      <c r="AW280" s="44">
        <v>1505</v>
      </c>
    </row>
    <row r="281" spans="2:49" ht="17.100000000000001" customHeight="1" x14ac:dyDescent="0.2">
      <c r="B281" s="34">
        <f t="shared" si="47"/>
        <v>279</v>
      </c>
      <c r="C281" s="113" t="str">
        <f>+VLOOKUP($D$3:$D$547,[1]Hoja4!$E$1:$F$588,2,FALSE)</f>
        <v>Col. Las Vegas del Country</v>
      </c>
      <c r="D281" s="11">
        <v>224</v>
      </c>
      <c r="E281" s="12">
        <v>0.87136929460580903</v>
      </c>
      <c r="F281" s="12">
        <v>0.86721991701244849</v>
      </c>
      <c r="G281" s="12">
        <v>0.97095435684647335</v>
      </c>
      <c r="H281" s="12">
        <v>0.88306451612903225</v>
      </c>
      <c r="I281" s="12">
        <v>0.89516129032258052</v>
      </c>
      <c r="J281" s="12">
        <v>1</v>
      </c>
      <c r="K281" s="12">
        <v>1</v>
      </c>
      <c r="L281" s="12">
        <v>0.88306451612903203</v>
      </c>
      <c r="M281" s="12">
        <v>0.89516129032258052</v>
      </c>
      <c r="N281" s="12">
        <v>0.16532258064516131</v>
      </c>
      <c r="O281" s="12">
        <v>0.12903225806451629</v>
      </c>
      <c r="P281" s="12">
        <v>0.57258064516129015</v>
      </c>
      <c r="Q281" s="12">
        <v>0.5604838709677421</v>
      </c>
      <c r="R281" s="12">
        <v>0.79435483870967716</v>
      </c>
      <c r="S281" s="13">
        <v>1191</v>
      </c>
      <c r="T281" s="12">
        <v>0.13444</v>
      </c>
      <c r="U281" s="83" t="str">
        <f t="shared" si="46"/>
        <v>Media</v>
      </c>
      <c r="V281" s="4">
        <f t="shared" si="48"/>
        <v>926</v>
      </c>
      <c r="W281" s="5">
        <f t="shared" si="49"/>
        <v>1228.0949774057303</v>
      </c>
      <c r="X281" s="4">
        <f t="shared" si="50"/>
        <v>7</v>
      </c>
      <c r="Y281" s="4">
        <f t="shared" si="51"/>
        <v>175</v>
      </c>
      <c r="Z281" s="4">
        <f t="shared" si="52"/>
        <v>0</v>
      </c>
      <c r="AA281" s="4">
        <f t="shared" si="53"/>
        <v>182</v>
      </c>
      <c r="AB281" s="7">
        <f t="shared" si="54"/>
        <v>1634.2672198946291</v>
      </c>
      <c r="AC281" s="14">
        <v>0.13444</v>
      </c>
      <c r="AD281" s="84" t="s">
        <v>46</v>
      </c>
      <c r="AN281" s="41">
        <v>289</v>
      </c>
      <c r="AO281" s="42" t="s">
        <v>315</v>
      </c>
      <c r="AP281" s="16">
        <v>125</v>
      </c>
      <c r="AQ281" s="16">
        <v>122</v>
      </c>
      <c r="AR281" s="43">
        <v>119</v>
      </c>
      <c r="AS281" s="43">
        <v>3</v>
      </c>
      <c r="AT281" s="44">
        <v>3</v>
      </c>
      <c r="AU281" s="45">
        <v>411</v>
      </c>
      <c r="AV281" s="43">
        <v>176</v>
      </c>
      <c r="AW281" s="44">
        <v>235</v>
      </c>
    </row>
    <row r="282" spans="2:49" ht="17.100000000000001" customHeight="1" x14ac:dyDescent="0.2">
      <c r="B282" s="34">
        <f t="shared" si="47"/>
        <v>280</v>
      </c>
      <c r="C282" s="113" t="str">
        <f>+VLOOKUP($D$3:$D$547,[1]Hoja4!$E$1:$F$588,2,FALSE)</f>
        <v>Bo. La Pagoda</v>
      </c>
      <c r="D282" s="11">
        <v>55</v>
      </c>
      <c r="E282" s="12">
        <v>0.48543689320388317</v>
      </c>
      <c r="F282" s="12">
        <v>0.68780487804877999</v>
      </c>
      <c r="G282" s="12">
        <v>0.83902439024390263</v>
      </c>
      <c r="H282" s="12">
        <v>0.9823529411764701</v>
      </c>
      <c r="I282" s="12">
        <v>0.98235294117647032</v>
      </c>
      <c r="J282" s="12">
        <v>0.98823529411764721</v>
      </c>
      <c r="K282" s="12">
        <v>0.9823529411764701</v>
      </c>
      <c r="L282" s="12">
        <v>0.9882352941176471</v>
      </c>
      <c r="M282" s="12">
        <v>0.90588235294117625</v>
      </c>
      <c r="N282" s="12">
        <v>0.12352941176470583</v>
      </c>
      <c r="O282" s="12">
        <v>0.11176470588235292</v>
      </c>
      <c r="P282" s="12">
        <v>0.38235294117647056</v>
      </c>
      <c r="Q282" s="12">
        <v>0.52941176470588247</v>
      </c>
      <c r="R282" s="12">
        <v>0.61176470588235299</v>
      </c>
      <c r="S282" s="13">
        <v>705.99999999999977</v>
      </c>
      <c r="T282" s="12">
        <v>0.14454</v>
      </c>
      <c r="U282" s="83" t="str">
        <f t="shared" si="46"/>
        <v>Media</v>
      </c>
      <c r="V282" s="4">
        <f t="shared" si="48"/>
        <v>707</v>
      </c>
      <c r="W282" s="5">
        <f t="shared" si="49"/>
        <v>937.64918901279839</v>
      </c>
      <c r="X282" s="4">
        <f t="shared" si="50"/>
        <v>19</v>
      </c>
      <c r="Y282" s="4">
        <f t="shared" si="51"/>
        <v>186</v>
      </c>
      <c r="Z282" s="4">
        <f t="shared" si="52"/>
        <v>1</v>
      </c>
      <c r="AA282" s="4">
        <f t="shared" si="53"/>
        <v>205</v>
      </c>
      <c r="AB282" s="7">
        <f t="shared" si="54"/>
        <v>1247.761257522141</v>
      </c>
      <c r="AC282" s="14">
        <v>0.14454</v>
      </c>
      <c r="AD282" s="84" t="s">
        <v>46</v>
      </c>
      <c r="AN282" s="41">
        <v>290</v>
      </c>
      <c r="AO282" s="42" t="s">
        <v>316</v>
      </c>
      <c r="AP282" s="16">
        <v>385</v>
      </c>
      <c r="AQ282" s="16">
        <v>384</v>
      </c>
      <c r="AR282" s="43">
        <v>343</v>
      </c>
      <c r="AS282" s="43">
        <v>41</v>
      </c>
      <c r="AT282" s="44">
        <v>1</v>
      </c>
      <c r="AU282" s="45">
        <v>1440</v>
      </c>
      <c r="AV282" s="43">
        <v>614</v>
      </c>
      <c r="AW282" s="44">
        <v>826</v>
      </c>
    </row>
    <row r="283" spans="2:49" ht="17.100000000000001" customHeight="1" x14ac:dyDescent="0.2">
      <c r="B283" s="34">
        <f t="shared" si="47"/>
        <v>281</v>
      </c>
      <c r="C283" s="113" t="str">
        <f>+VLOOKUP($D$3:$D$547,[1]Hoja4!$E$1:$F$588,2,FALSE)</f>
        <v>Col. La Popular</v>
      </c>
      <c r="D283" s="11">
        <v>206</v>
      </c>
      <c r="E283" s="12">
        <v>0.93308550185873562</v>
      </c>
      <c r="F283" s="12">
        <v>0.87686567164179063</v>
      </c>
      <c r="G283" s="12">
        <v>0.97388059701492591</v>
      </c>
      <c r="H283" s="12">
        <v>0.93927125506072873</v>
      </c>
      <c r="I283" s="12">
        <v>0.93522267206477727</v>
      </c>
      <c r="J283" s="12">
        <v>0.99595141700404843</v>
      </c>
      <c r="K283" s="12">
        <v>1</v>
      </c>
      <c r="L283" s="12">
        <v>0.93927125506072873</v>
      </c>
      <c r="M283" s="12">
        <v>0.98785425101214563</v>
      </c>
      <c r="N283" s="12">
        <v>6.4777327935222687E-2</v>
      </c>
      <c r="O283" s="12">
        <v>5.668016194331988E-2</v>
      </c>
      <c r="P283" s="12">
        <v>0.79757085020242879</v>
      </c>
      <c r="Q283" s="12">
        <v>0.54251012145748967</v>
      </c>
      <c r="R283" s="12">
        <v>0.76113360323886659</v>
      </c>
      <c r="S283" s="13">
        <v>1236.9999999999993</v>
      </c>
      <c r="T283" s="12">
        <v>0.15881999999999999</v>
      </c>
      <c r="U283" s="83" t="str">
        <f t="shared" si="46"/>
        <v>Media</v>
      </c>
      <c r="V283" s="4">
        <f t="shared" si="48"/>
        <v>1234</v>
      </c>
      <c r="W283" s="5">
        <f t="shared" si="49"/>
        <v>1636.5758122231871</v>
      </c>
      <c r="X283" s="4">
        <f t="shared" si="50"/>
        <v>13</v>
      </c>
      <c r="Y283" s="4">
        <f t="shared" si="51"/>
        <v>254</v>
      </c>
      <c r="Z283" s="4">
        <f t="shared" si="52"/>
        <v>1</v>
      </c>
      <c r="AA283" s="4">
        <f t="shared" si="53"/>
        <v>267</v>
      </c>
      <c r="AB283" s="7">
        <f t="shared" si="54"/>
        <v>2177.8463815874429</v>
      </c>
      <c r="AC283" s="14">
        <v>0.15881999999999999</v>
      </c>
      <c r="AD283" s="84" t="s">
        <v>46</v>
      </c>
      <c r="AN283" s="41">
        <v>291</v>
      </c>
      <c r="AO283" s="42" t="s">
        <v>317</v>
      </c>
      <c r="AP283" s="16">
        <v>1</v>
      </c>
      <c r="AQ283" s="16">
        <v>1</v>
      </c>
      <c r="AR283" s="43">
        <v>1</v>
      </c>
      <c r="AS283" s="43">
        <v>0</v>
      </c>
      <c r="AT283" s="44">
        <v>0</v>
      </c>
      <c r="AU283" s="45">
        <v>4</v>
      </c>
      <c r="AV283" s="43">
        <v>1</v>
      </c>
      <c r="AW283" s="44">
        <v>3</v>
      </c>
    </row>
    <row r="284" spans="2:49" ht="17.100000000000001" customHeight="1" x14ac:dyDescent="0.2">
      <c r="B284" s="34">
        <f t="shared" si="47"/>
        <v>282</v>
      </c>
      <c r="C284" s="113" t="str">
        <f>+VLOOKUP($D$3:$D$547,[1]Hoja4!$E$1:$F$588,2,FALSE)</f>
        <v>Col. San José</v>
      </c>
      <c r="D284" s="11">
        <v>321</v>
      </c>
      <c r="E284" s="12">
        <v>0.60176991150442449</v>
      </c>
      <c r="F284" s="12">
        <v>0.81415929203539816</v>
      </c>
      <c r="G284" s="12">
        <v>0.9823008849557523</v>
      </c>
      <c r="H284" s="12">
        <v>0.99065420560747663</v>
      </c>
      <c r="I284" s="12">
        <v>0.98130841121495338</v>
      </c>
      <c r="J284" s="12">
        <v>1</v>
      </c>
      <c r="K284" s="12">
        <v>1</v>
      </c>
      <c r="L284" s="12">
        <v>0.98130841121495349</v>
      </c>
      <c r="M284" s="12">
        <v>1</v>
      </c>
      <c r="N284" s="12">
        <v>0.15887850467289716</v>
      </c>
      <c r="O284" s="12">
        <v>8.4112149532710276E-2</v>
      </c>
      <c r="P284" s="12">
        <v>0.60747663551401854</v>
      </c>
      <c r="Q284" s="12">
        <v>0.47663551401869159</v>
      </c>
      <c r="R284" s="12">
        <v>0.60747663551401854</v>
      </c>
      <c r="S284" s="13">
        <v>547.99999999999989</v>
      </c>
      <c r="T284" s="12">
        <v>0.16095000000000001</v>
      </c>
      <c r="U284" s="83" t="str">
        <f t="shared" si="46"/>
        <v>Media</v>
      </c>
      <c r="V284" s="4">
        <f t="shared" si="48"/>
        <v>549</v>
      </c>
      <c r="W284" s="5">
        <f t="shared" si="49"/>
        <v>728.10382569734975</v>
      </c>
      <c r="X284" s="4">
        <f t="shared" si="50"/>
        <v>5</v>
      </c>
      <c r="Y284" s="4">
        <f t="shared" si="51"/>
        <v>109</v>
      </c>
      <c r="Z284" s="4">
        <f t="shared" si="52"/>
        <v>0</v>
      </c>
      <c r="AA284" s="4">
        <f t="shared" si="53"/>
        <v>114</v>
      </c>
      <c r="AB284" s="7">
        <f t="shared" si="54"/>
        <v>968.9122070433599</v>
      </c>
      <c r="AC284" s="14">
        <v>0.16095000000000001</v>
      </c>
      <c r="AD284" s="84" t="s">
        <v>46</v>
      </c>
      <c r="AN284" s="41">
        <v>292</v>
      </c>
      <c r="AO284" s="42" t="s">
        <v>318</v>
      </c>
      <c r="AP284" s="16">
        <v>138</v>
      </c>
      <c r="AQ284" s="16">
        <v>138</v>
      </c>
      <c r="AR284" s="43">
        <v>131</v>
      </c>
      <c r="AS284" s="43">
        <v>7</v>
      </c>
      <c r="AT284" s="44">
        <v>0</v>
      </c>
      <c r="AU284" s="45">
        <v>552</v>
      </c>
      <c r="AV284" s="43">
        <v>250</v>
      </c>
      <c r="AW284" s="44">
        <v>302</v>
      </c>
    </row>
    <row r="285" spans="2:49" ht="17.100000000000001" customHeight="1" x14ac:dyDescent="0.2">
      <c r="B285" s="34">
        <f t="shared" si="47"/>
        <v>283</v>
      </c>
      <c r="C285" s="113" t="str">
        <f>+VLOOKUP($D$3:$D$547,[1]Hoja4!$E$1:$F$588,2,FALSE)</f>
        <v>Col. Zapote Norte</v>
      </c>
      <c r="D285" s="11">
        <v>369</v>
      </c>
      <c r="E285" s="12">
        <v>0.98224852071005886</v>
      </c>
      <c r="F285" s="12">
        <v>0.97604790419161702</v>
      </c>
      <c r="G285" s="12">
        <v>0.9850299401197613</v>
      </c>
      <c r="H285" s="12">
        <v>0.94528875379939192</v>
      </c>
      <c r="I285" s="12">
        <v>0.95136778115501563</v>
      </c>
      <c r="J285" s="12">
        <v>1</v>
      </c>
      <c r="K285" s="12">
        <v>1</v>
      </c>
      <c r="L285" s="12">
        <v>0.93920972644376921</v>
      </c>
      <c r="M285" s="12">
        <v>0.99088145896656565</v>
      </c>
      <c r="N285" s="12">
        <v>2.4316109422492405E-2</v>
      </c>
      <c r="O285" s="12">
        <v>3.0395136778115527E-2</v>
      </c>
      <c r="P285" s="12">
        <v>0.82370820668693046</v>
      </c>
      <c r="Q285" s="12">
        <v>0.53495440729483268</v>
      </c>
      <c r="R285" s="12">
        <v>0.75683890577507618</v>
      </c>
      <c r="S285" s="13">
        <v>1587</v>
      </c>
      <c r="T285" s="12">
        <v>0.17741000000000001</v>
      </c>
      <c r="U285" s="83" t="str">
        <f t="shared" si="46"/>
        <v>Media</v>
      </c>
      <c r="V285" s="4">
        <f t="shared" si="48"/>
        <v>1604</v>
      </c>
      <c r="W285" s="5">
        <f t="shared" si="49"/>
        <v>2127.2833085948073</v>
      </c>
      <c r="X285" s="4">
        <f t="shared" si="50"/>
        <v>19</v>
      </c>
      <c r="Y285" s="4">
        <f t="shared" si="51"/>
        <v>317</v>
      </c>
      <c r="Z285" s="4">
        <f t="shared" si="52"/>
        <v>1</v>
      </c>
      <c r="AA285" s="4">
        <f t="shared" si="53"/>
        <v>336</v>
      </c>
      <c r="AB285" s="7">
        <f t="shared" si="54"/>
        <v>2830.8473225820571</v>
      </c>
      <c r="AC285" s="14">
        <v>0.17741000000000001</v>
      </c>
      <c r="AD285" s="84" t="s">
        <v>46</v>
      </c>
      <c r="AN285" s="41">
        <v>294</v>
      </c>
      <c r="AO285" s="42" t="s">
        <v>319</v>
      </c>
      <c r="AP285" s="16">
        <v>281</v>
      </c>
      <c r="AQ285" s="16">
        <v>281</v>
      </c>
      <c r="AR285" s="43">
        <v>266</v>
      </c>
      <c r="AS285" s="43">
        <v>15</v>
      </c>
      <c r="AT285" s="44">
        <v>0</v>
      </c>
      <c r="AU285" s="45">
        <v>1224</v>
      </c>
      <c r="AV285" s="43">
        <v>553</v>
      </c>
      <c r="AW285" s="44">
        <v>671</v>
      </c>
    </row>
    <row r="286" spans="2:49" ht="17.100000000000001" customHeight="1" x14ac:dyDescent="0.2">
      <c r="B286" s="34">
        <f t="shared" si="47"/>
        <v>284</v>
      </c>
      <c r="C286" s="113" t="str">
        <f>+VLOOKUP($D$3:$D$547,[1]Hoja4!$E$1:$F$588,2,FALSE)</f>
        <v>Col. San Miguel</v>
      </c>
      <c r="D286" s="11">
        <v>329</v>
      </c>
      <c r="E286" s="12">
        <v>0.78410958904109485</v>
      </c>
      <c r="F286" s="12">
        <v>0.83141131246567901</v>
      </c>
      <c r="G286" s="12">
        <v>0.98023064250411807</v>
      </c>
      <c r="H286" s="12">
        <v>0.94495944380069496</v>
      </c>
      <c r="I286" s="12">
        <v>0.95596755504055575</v>
      </c>
      <c r="J286" s="12">
        <v>0.99304750869061509</v>
      </c>
      <c r="K286" s="12">
        <v>0.99246813441483162</v>
      </c>
      <c r="L286" s="12">
        <v>0.96002317497103173</v>
      </c>
      <c r="M286" s="12">
        <v>0.94901506373117106</v>
      </c>
      <c r="N286" s="12">
        <v>0.10544611819235242</v>
      </c>
      <c r="O286" s="12">
        <v>9.7334878331402197E-2</v>
      </c>
      <c r="P286" s="12">
        <v>0.61355735805330147</v>
      </c>
      <c r="Q286" s="12">
        <v>0.55851680185399866</v>
      </c>
      <c r="R286" s="12">
        <v>0.75260718424101991</v>
      </c>
      <c r="S286" s="13">
        <v>7951.00000000001</v>
      </c>
      <c r="T286" s="12">
        <v>0.18595999999999999</v>
      </c>
      <c r="U286" s="83" t="str">
        <f t="shared" si="46"/>
        <v>Media</v>
      </c>
      <c r="V286" s="4">
        <f t="shared" si="48"/>
        <v>7877</v>
      </c>
      <c r="W286" s="5">
        <f t="shared" si="49"/>
        <v>10446.764726808788</v>
      </c>
      <c r="X286" s="4">
        <f t="shared" si="50"/>
        <v>92</v>
      </c>
      <c r="Y286" s="4">
        <f t="shared" si="51"/>
        <v>1700</v>
      </c>
      <c r="Z286" s="4">
        <f t="shared" si="52"/>
        <v>1</v>
      </c>
      <c r="AA286" s="4">
        <f t="shared" si="53"/>
        <v>1792</v>
      </c>
      <c r="AB286" s="7">
        <f t="shared" si="54"/>
        <v>13901.860573552907</v>
      </c>
      <c r="AC286" s="14">
        <v>0.18595999999999999</v>
      </c>
      <c r="AD286" s="84" t="s">
        <v>46</v>
      </c>
      <c r="AN286" s="41">
        <v>295</v>
      </c>
      <c r="AO286" s="42" t="s">
        <v>320</v>
      </c>
      <c r="AP286" s="16">
        <v>254</v>
      </c>
      <c r="AQ286" s="16">
        <v>254</v>
      </c>
      <c r="AR286" s="43">
        <v>240</v>
      </c>
      <c r="AS286" s="43">
        <v>14</v>
      </c>
      <c r="AT286" s="44">
        <v>0</v>
      </c>
      <c r="AU286" s="45">
        <v>1115</v>
      </c>
      <c r="AV286" s="43">
        <v>495</v>
      </c>
      <c r="AW286" s="44">
        <v>620</v>
      </c>
    </row>
    <row r="287" spans="2:49" ht="17.100000000000001" customHeight="1" x14ac:dyDescent="0.2">
      <c r="B287" s="34">
        <f t="shared" si="47"/>
        <v>285</v>
      </c>
      <c r="C287" s="113" t="str">
        <f>+VLOOKUP($D$3:$D$547,[1]Hoja4!$E$1:$F$588,2,FALSE)</f>
        <v>Bo. El Coco</v>
      </c>
      <c r="D287" s="11">
        <v>16</v>
      </c>
      <c r="E287" s="12">
        <v>0.53846153846153877</v>
      </c>
      <c r="F287" s="12">
        <v>0.89208633093525214</v>
      </c>
      <c r="G287" s="12">
        <v>0.95683453237410054</v>
      </c>
      <c r="H287" s="12">
        <v>0.96721311475409821</v>
      </c>
      <c r="I287" s="12">
        <v>0.94262295081967218</v>
      </c>
      <c r="J287" s="12">
        <v>0.99180327868852447</v>
      </c>
      <c r="K287" s="12">
        <v>1</v>
      </c>
      <c r="L287" s="12">
        <v>0.98360655737704916</v>
      </c>
      <c r="M287" s="12">
        <v>0.97540983606557363</v>
      </c>
      <c r="N287" s="12">
        <v>0.10655737704918034</v>
      </c>
      <c r="O287" s="12">
        <v>4.9180327868852444E-2</v>
      </c>
      <c r="P287" s="12">
        <v>0.25409836065573765</v>
      </c>
      <c r="Q287" s="12">
        <v>0.40983606557377045</v>
      </c>
      <c r="R287" s="12">
        <v>0.67213114754098335</v>
      </c>
      <c r="S287" s="13">
        <v>451</v>
      </c>
      <c r="T287" s="12">
        <v>0.18773999999999999</v>
      </c>
      <c r="U287" s="83" t="str">
        <f t="shared" si="46"/>
        <v>Media</v>
      </c>
      <c r="V287" s="4">
        <f t="shared" si="48"/>
        <v>495</v>
      </c>
      <c r="W287" s="5">
        <f t="shared" si="49"/>
        <v>656.48705595662682</v>
      </c>
      <c r="X287" s="4">
        <f t="shared" si="50"/>
        <v>9</v>
      </c>
      <c r="Y287" s="4">
        <f t="shared" si="51"/>
        <v>135</v>
      </c>
      <c r="Z287" s="4">
        <f t="shared" si="52"/>
        <v>1</v>
      </c>
      <c r="AA287" s="4">
        <f t="shared" si="53"/>
        <v>144</v>
      </c>
      <c r="AB287" s="7">
        <f t="shared" si="54"/>
        <v>873.60936700630816</v>
      </c>
      <c r="AC287" s="14">
        <v>0.18773999999999999</v>
      </c>
      <c r="AD287" s="84" t="s">
        <v>46</v>
      </c>
      <c r="AN287" s="41">
        <v>296</v>
      </c>
      <c r="AO287" s="42" t="s">
        <v>321</v>
      </c>
      <c r="AP287" s="16">
        <v>726</v>
      </c>
      <c r="AQ287" s="16">
        <v>726</v>
      </c>
      <c r="AR287" s="43">
        <v>656</v>
      </c>
      <c r="AS287" s="43">
        <v>70</v>
      </c>
      <c r="AT287" s="44">
        <v>0</v>
      </c>
      <c r="AU287" s="45">
        <v>2578</v>
      </c>
      <c r="AV287" s="43">
        <v>1101</v>
      </c>
      <c r="AW287" s="44">
        <v>1477</v>
      </c>
    </row>
    <row r="288" spans="2:49" ht="17.100000000000001" customHeight="1" x14ac:dyDescent="0.2">
      <c r="B288" s="34">
        <f t="shared" si="47"/>
        <v>286</v>
      </c>
      <c r="C288" s="113" t="str">
        <f>+VLOOKUP($D$3:$D$547,[1]Hoja4!$E$1:$F$588,2,FALSE)</f>
        <v>Col. La Haya</v>
      </c>
      <c r="D288" s="11">
        <v>202</v>
      </c>
      <c r="E288" s="12">
        <v>0.55685131195335347</v>
      </c>
      <c r="F288" s="12">
        <v>0.83965014577259489</v>
      </c>
      <c r="G288" s="12">
        <v>0.96209912536443121</v>
      </c>
      <c r="H288" s="12">
        <v>0.95751633986928086</v>
      </c>
      <c r="I288" s="12">
        <v>0.9542483660130715</v>
      </c>
      <c r="J288" s="12">
        <v>1</v>
      </c>
      <c r="K288" s="12">
        <v>1</v>
      </c>
      <c r="L288" s="12">
        <v>0.94444444444444475</v>
      </c>
      <c r="M288" s="12">
        <v>0.99019607843137281</v>
      </c>
      <c r="N288" s="12">
        <v>0.10130718954248367</v>
      </c>
      <c r="O288" s="12">
        <v>8.4967320261437967E-2</v>
      </c>
      <c r="P288" s="12">
        <v>0.46732026143790861</v>
      </c>
      <c r="Q288" s="12">
        <v>0.55228758169934633</v>
      </c>
      <c r="R288" s="12">
        <v>0.67973856209150418</v>
      </c>
      <c r="S288" s="13">
        <v>1338.9999999999989</v>
      </c>
      <c r="T288" s="12">
        <v>0.18984999999999999</v>
      </c>
      <c r="U288" s="83" t="str">
        <f t="shared" si="46"/>
        <v>Media</v>
      </c>
      <c r="V288" s="4">
        <f t="shared" si="48"/>
        <v>1358</v>
      </c>
      <c r="W288" s="5">
        <f t="shared" si="49"/>
        <v>1801.0291353315138</v>
      </c>
      <c r="X288" s="4">
        <f t="shared" si="50"/>
        <v>24</v>
      </c>
      <c r="Y288" s="4">
        <f t="shared" si="51"/>
        <v>321</v>
      </c>
      <c r="Z288" s="4">
        <f t="shared" si="52"/>
        <v>0</v>
      </c>
      <c r="AA288" s="4">
        <f t="shared" si="53"/>
        <v>345</v>
      </c>
      <c r="AB288" s="7">
        <f t="shared" si="54"/>
        <v>2396.6899401910432</v>
      </c>
      <c r="AC288" s="14">
        <v>0.18984999999999999</v>
      </c>
      <c r="AD288" s="84" t="s">
        <v>46</v>
      </c>
      <c r="AN288" s="41">
        <v>297</v>
      </c>
      <c r="AO288" s="42" t="s">
        <v>322</v>
      </c>
      <c r="AP288" s="16">
        <v>97</v>
      </c>
      <c r="AQ288" s="16">
        <v>97</v>
      </c>
      <c r="AR288" s="43">
        <v>93</v>
      </c>
      <c r="AS288" s="43">
        <v>4</v>
      </c>
      <c r="AT288" s="44">
        <v>0</v>
      </c>
      <c r="AU288" s="45">
        <v>411</v>
      </c>
      <c r="AV288" s="43">
        <v>187</v>
      </c>
      <c r="AW288" s="44">
        <v>224</v>
      </c>
    </row>
    <row r="289" spans="2:49" ht="17.100000000000001" customHeight="1" x14ac:dyDescent="0.2">
      <c r="B289" s="34">
        <f t="shared" si="47"/>
        <v>287</v>
      </c>
      <c r="C289" s="113" t="str">
        <f>+VLOOKUP($D$3:$D$547,[1]Hoja4!$E$1:$F$588,2,FALSE)</f>
        <v>Col. Torocagua</v>
      </c>
      <c r="D289" s="11">
        <v>345</v>
      </c>
      <c r="E289" s="12">
        <v>0.61267098632109462</v>
      </c>
      <c r="F289" s="12">
        <v>0.90196078431372528</v>
      </c>
      <c r="G289" s="12">
        <v>0.98257080610021907</v>
      </c>
      <c r="H289" s="12">
        <v>0.95056726094003219</v>
      </c>
      <c r="I289" s="12">
        <v>0.95461912479740674</v>
      </c>
      <c r="J289" s="12">
        <v>0.99918962722852545</v>
      </c>
      <c r="K289" s="12">
        <v>0.99756888168557534</v>
      </c>
      <c r="L289" s="12">
        <v>0.95218800648298307</v>
      </c>
      <c r="M289" s="12">
        <v>0.98460291734197547</v>
      </c>
      <c r="N289" s="12">
        <v>0.12884927066450563</v>
      </c>
      <c r="O289" s="12">
        <v>7.6985413290113477E-2</v>
      </c>
      <c r="P289" s="12">
        <v>0.53565640194489528</v>
      </c>
      <c r="Q289" s="12">
        <v>0.51539708265802331</v>
      </c>
      <c r="R289" s="12">
        <v>0.68719611021069682</v>
      </c>
      <c r="S289" s="13">
        <v>5549.0000000000064</v>
      </c>
      <c r="T289" s="12">
        <v>0.19009999999999999</v>
      </c>
      <c r="U289" s="83" t="str">
        <f t="shared" si="46"/>
        <v>Media</v>
      </c>
      <c r="V289" s="4">
        <f t="shared" si="48"/>
        <v>5568</v>
      </c>
      <c r="W289" s="5">
        <f t="shared" si="49"/>
        <v>7384.484702154542</v>
      </c>
      <c r="X289" s="4">
        <f t="shared" si="50"/>
        <v>160</v>
      </c>
      <c r="Y289" s="4">
        <f t="shared" si="51"/>
        <v>1212</v>
      </c>
      <c r="Z289" s="4">
        <f t="shared" si="52"/>
        <v>3</v>
      </c>
      <c r="AA289" s="4">
        <f t="shared" si="53"/>
        <v>1372</v>
      </c>
      <c r="AB289" s="7">
        <f t="shared" si="54"/>
        <v>9826.7817282648957</v>
      </c>
      <c r="AC289" s="14">
        <v>0.19009999999999999</v>
      </c>
      <c r="AD289" s="84" t="s">
        <v>46</v>
      </c>
      <c r="AN289" s="41">
        <v>298</v>
      </c>
      <c r="AO289" s="42" t="s">
        <v>323</v>
      </c>
      <c r="AP289" s="16">
        <v>40</v>
      </c>
      <c r="AQ289" s="16">
        <v>40</v>
      </c>
      <c r="AR289" s="43">
        <v>38</v>
      </c>
      <c r="AS289" s="43">
        <v>2</v>
      </c>
      <c r="AT289" s="44">
        <v>0</v>
      </c>
      <c r="AU289" s="45">
        <v>161</v>
      </c>
      <c r="AV289" s="43">
        <v>66</v>
      </c>
      <c r="AW289" s="44">
        <v>95</v>
      </c>
    </row>
    <row r="290" spans="2:49" ht="17.100000000000001" customHeight="1" x14ac:dyDescent="0.2">
      <c r="B290" s="34">
        <f t="shared" si="47"/>
        <v>288</v>
      </c>
      <c r="C290" s="113" t="str">
        <f>+VLOOKUP($D$3:$D$547,[1]Hoja4!$E$1:$F$588,2,FALSE)</f>
        <v>Col. República de Venezuela</v>
      </c>
      <c r="D290" s="11">
        <v>306</v>
      </c>
      <c r="E290" s="12">
        <v>0.95906432748538006</v>
      </c>
      <c r="F290" s="12">
        <v>0.89863547758284601</v>
      </c>
      <c r="G290" s="12">
        <v>0.99805068226120852</v>
      </c>
      <c r="H290" s="12">
        <v>0.92871690427698506</v>
      </c>
      <c r="I290" s="12">
        <v>0.94501018329938891</v>
      </c>
      <c r="J290" s="12">
        <v>0.99592668024439857</v>
      </c>
      <c r="K290" s="12">
        <v>1</v>
      </c>
      <c r="L290" s="12">
        <v>0.94704684317718912</v>
      </c>
      <c r="M290" s="12">
        <v>0.88594704684317693</v>
      </c>
      <c r="N290" s="12">
        <v>0.12219959266802445</v>
      </c>
      <c r="O290" s="12">
        <v>8.9613034623217971E-2</v>
      </c>
      <c r="P290" s="12">
        <v>0.74745417515274892</v>
      </c>
      <c r="Q290" s="12">
        <v>0.55804480651731136</v>
      </c>
      <c r="R290" s="12">
        <v>0.79226069246435915</v>
      </c>
      <c r="S290" s="13">
        <v>2482</v>
      </c>
      <c r="T290" s="12">
        <v>0.19383</v>
      </c>
      <c r="U290" s="83" t="str">
        <f t="shared" si="46"/>
        <v>Media</v>
      </c>
      <c r="V290" s="4">
        <f t="shared" si="48"/>
        <v>2459</v>
      </c>
      <c r="W290" s="5">
        <f t="shared" si="49"/>
        <v>3261.2154961562537</v>
      </c>
      <c r="X290" s="4">
        <f t="shared" si="50"/>
        <v>31</v>
      </c>
      <c r="Y290" s="4">
        <f t="shared" si="51"/>
        <v>477</v>
      </c>
      <c r="Z290" s="4">
        <f t="shared" si="52"/>
        <v>0</v>
      </c>
      <c r="AA290" s="4">
        <f t="shared" si="53"/>
        <v>508</v>
      </c>
      <c r="AB290" s="7">
        <f t="shared" si="54"/>
        <v>4339.8089565020437</v>
      </c>
      <c r="AC290" s="14">
        <v>0.19383</v>
      </c>
      <c r="AD290" s="84" t="s">
        <v>46</v>
      </c>
      <c r="AN290" s="41">
        <v>299</v>
      </c>
      <c r="AO290" s="42" t="s">
        <v>324</v>
      </c>
      <c r="AP290" s="16">
        <v>371</v>
      </c>
      <c r="AQ290" s="16">
        <v>371</v>
      </c>
      <c r="AR290" s="43">
        <v>356</v>
      </c>
      <c r="AS290" s="43">
        <v>15</v>
      </c>
      <c r="AT290" s="44">
        <v>0</v>
      </c>
      <c r="AU290" s="45">
        <v>1411</v>
      </c>
      <c r="AV290" s="43">
        <v>621</v>
      </c>
      <c r="AW290" s="44">
        <v>790</v>
      </c>
    </row>
    <row r="291" spans="2:49" ht="17.100000000000001" customHeight="1" x14ac:dyDescent="0.2">
      <c r="B291" s="34">
        <f t="shared" si="47"/>
        <v>289</v>
      </c>
      <c r="C291" s="113" t="str">
        <f>+VLOOKUP($D$3:$D$547,[1]Hoja4!$E$1:$F$588,2,FALSE)</f>
        <v>Col. San José De La Montaña</v>
      </c>
      <c r="D291" s="11">
        <v>489</v>
      </c>
      <c r="E291" s="12">
        <v>0.91007194244604295</v>
      </c>
      <c r="F291" s="12">
        <v>0.77338129496402885</v>
      </c>
      <c r="G291" s="12">
        <v>0.95683453237410043</v>
      </c>
      <c r="H291" s="12">
        <v>0.95384615384615401</v>
      </c>
      <c r="I291" s="12">
        <v>0.98076923076923095</v>
      </c>
      <c r="J291" s="12">
        <v>1</v>
      </c>
      <c r="K291" s="12">
        <v>0.992307692307692</v>
      </c>
      <c r="L291" s="12">
        <v>0.98461538461538467</v>
      </c>
      <c r="M291" s="12">
        <v>0.97307692307692317</v>
      </c>
      <c r="N291" s="12">
        <v>0.14615384615384611</v>
      </c>
      <c r="O291" s="12">
        <v>0.10384615384615388</v>
      </c>
      <c r="P291" s="12">
        <v>0.76923076923076916</v>
      </c>
      <c r="Q291" s="12">
        <v>0.50000000000000011</v>
      </c>
      <c r="R291" s="12">
        <v>0.80769230769230693</v>
      </c>
      <c r="S291" s="13">
        <v>1243.0000000000007</v>
      </c>
      <c r="T291" s="12">
        <v>0.19911999999999999</v>
      </c>
      <c r="U291" s="83" t="str">
        <f t="shared" si="46"/>
        <v>Media</v>
      </c>
      <c r="V291" s="4">
        <f t="shared" si="48"/>
        <v>1243</v>
      </c>
      <c r="W291" s="5">
        <f t="shared" si="49"/>
        <v>1648.5119405133075</v>
      </c>
      <c r="X291" s="4">
        <f t="shared" si="50"/>
        <v>6</v>
      </c>
      <c r="Y291" s="4">
        <f t="shared" si="51"/>
        <v>272</v>
      </c>
      <c r="Z291" s="4">
        <f t="shared" si="52"/>
        <v>0</v>
      </c>
      <c r="AA291" s="4">
        <f t="shared" si="53"/>
        <v>278</v>
      </c>
      <c r="AB291" s="7">
        <f t="shared" si="54"/>
        <v>2193.7301882602851</v>
      </c>
      <c r="AC291" s="14">
        <v>0.19911999999999999</v>
      </c>
      <c r="AD291" s="84" t="s">
        <v>46</v>
      </c>
      <c r="AN291" s="41">
        <v>300</v>
      </c>
      <c r="AO291" s="42" t="s">
        <v>325</v>
      </c>
      <c r="AP291" s="16">
        <v>31</v>
      </c>
      <c r="AQ291" s="16">
        <v>31</v>
      </c>
      <c r="AR291" s="43">
        <v>24</v>
      </c>
      <c r="AS291" s="43">
        <v>7</v>
      </c>
      <c r="AT291" s="44">
        <v>0</v>
      </c>
      <c r="AU291" s="45">
        <v>87</v>
      </c>
      <c r="AV291" s="43">
        <v>38</v>
      </c>
      <c r="AW291" s="44">
        <v>49</v>
      </c>
    </row>
    <row r="292" spans="2:49" ht="17.100000000000001" customHeight="1" x14ac:dyDescent="0.2">
      <c r="B292" s="34">
        <f t="shared" si="47"/>
        <v>290</v>
      </c>
      <c r="C292" s="113" t="str">
        <f>+VLOOKUP($D$3:$D$547,[1]Hoja4!$E$1:$F$588,2,FALSE)</f>
        <v>Bo. Perpetuo Socorro</v>
      </c>
      <c r="D292" s="11">
        <v>74</v>
      </c>
      <c r="E292" s="12">
        <v>0.64000000000000112</v>
      </c>
      <c r="F292" s="12">
        <v>0.87799043062200999</v>
      </c>
      <c r="G292" s="12">
        <v>0.9653110047846879</v>
      </c>
      <c r="H292" s="12">
        <v>0.93038821954484607</v>
      </c>
      <c r="I292" s="12">
        <v>0.92771084337349463</v>
      </c>
      <c r="J292" s="12">
        <v>0.99464524765729578</v>
      </c>
      <c r="K292" s="12">
        <v>0.99866131191432395</v>
      </c>
      <c r="L292" s="12">
        <v>0.93306559571619818</v>
      </c>
      <c r="M292" s="12">
        <v>0.97188755020080231</v>
      </c>
      <c r="N292" s="12">
        <v>0.12315930388219548</v>
      </c>
      <c r="O292" s="12">
        <v>9.6385542168674787E-2</v>
      </c>
      <c r="P292" s="12">
        <v>0.40696117804551546</v>
      </c>
      <c r="Q292" s="12">
        <v>0.53145917001338649</v>
      </c>
      <c r="R292" s="12">
        <v>0.71753681392235569</v>
      </c>
      <c r="S292" s="13">
        <v>3144.9999999999991</v>
      </c>
      <c r="T292" s="12">
        <v>0.19936000000000001</v>
      </c>
      <c r="U292" s="83" t="str">
        <f t="shared" si="46"/>
        <v>Media</v>
      </c>
      <c r="V292" s="4">
        <f t="shared" si="48"/>
        <v>3188</v>
      </c>
      <c r="W292" s="5">
        <f t="shared" si="49"/>
        <v>4228.0418876560134</v>
      </c>
      <c r="X292" s="4">
        <f t="shared" si="50"/>
        <v>90</v>
      </c>
      <c r="Y292" s="4">
        <f t="shared" si="51"/>
        <v>746</v>
      </c>
      <c r="Z292" s="4">
        <f t="shared" si="52"/>
        <v>3</v>
      </c>
      <c r="AA292" s="4">
        <f t="shared" si="53"/>
        <v>836</v>
      </c>
      <c r="AB292" s="7">
        <f t="shared" si="54"/>
        <v>5626.3972970022432</v>
      </c>
      <c r="AC292" s="14">
        <v>0.19936000000000001</v>
      </c>
      <c r="AD292" s="84" t="s">
        <v>46</v>
      </c>
      <c r="AN292" s="41">
        <v>301</v>
      </c>
      <c r="AO292" s="42" t="s">
        <v>326</v>
      </c>
      <c r="AP292" s="16">
        <v>88</v>
      </c>
      <c r="AQ292" s="16">
        <v>88</v>
      </c>
      <c r="AR292" s="43">
        <v>77</v>
      </c>
      <c r="AS292" s="43">
        <v>11</v>
      </c>
      <c r="AT292" s="44">
        <v>0</v>
      </c>
      <c r="AU292" s="45">
        <v>361</v>
      </c>
      <c r="AV292" s="43">
        <v>159</v>
      </c>
      <c r="AW292" s="44">
        <v>202</v>
      </c>
    </row>
    <row r="293" spans="2:49" ht="17.100000000000001" customHeight="1" x14ac:dyDescent="0.2">
      <c r="B293" s="34">
        <f t="shared" si="47"/>
        <v>291</v>
      </c>
      <c r="C293" s="113" t="str">
        <f>+VLOOKUP($D$3:$D$547,[1]Hoja4!$E$1:$F$588,2,FALSE)</f>
        <v>Col. Faldas Del Pedregal</v>
      </c>
      <c r="D293" s="11">
        <v>160</v>
      </c>
      <c r="E293" s="12">
        <v>0.92492492492492462</v>
      </c>
      <c r="F293" s="12">
        <v>0.85585585585585544</v>
      </c>
      <c r="G293" s="12">
        <v>0.99399399399399413</v>
      </c>
      <c r="H293" s="12">
        <v>0.87125748502994071</v>
      </c>
      <c r="I293" s="12">
        <v>0.92514970059880175</v>
      </c>
      <c r="J293" s="12">
        <v>0.98502994011976097</v>
      </c>
      <c r="K293" s="12">
        <v>0.98802395209580818</v>
      </c>
      <c r="L293" s="12">
        <v>0.93113772455089805</v>
      </c>
      <c r="M293" s="12">
        <v>0.94011976047904156</v>
      </c>
      <c r="N293" s="12">
        <v>0.2634730538922157</v>
      </c>
      <c r="O293" s="12">
        <v>0.15568862275449119</v>
      </c>
      <c r="P293" s="12">
        <v>0.82934131736526984</v>
      </c>
      <c r="Q293" s="12">
        <v>0.58083832335329288</v>
      </c>
      <c r="R293" s="12">
        <v>0.77844311377245468</v>
      </c>
      <c r="S293" s="13">
        <v>1672.9999999999989</v>
      </c>
      <c r="T293" s="12">
        <v>0.19952</v>
      </c>
      <c r="U293" s="83" t="str">
        <f t="shared" si="46"/>
        <v>Media</v>
      </c>
      <c r="V293" s="4">
        <f t="shared" si="48"/>
        <v>1670</v>
      </c>
      <c r="W293" s="5">
        <f t="shared" si="49"/>
        <v>2214.8149160556904</v>
      </c>
      <c r="X293" s="4">
        <f t="shared" si="50"/>
        <v>12</v>
      </c>
      <c r="Y293" s="4">
        <f t="shared" si="51"/>
        <v>321</v>
      </c>
      <c r="Z293" s="4">
        <f t="shared" si="52"/>
        <v>0</v>
      </c>
      <c r="AA293" s="4">
        <f t="shared" si="53"/>
        <v>333</v>
      </c>
      <c r="AB293" s="7">
        <f t="shared" si="54"/>
        <v>2947.3285715162315</v>
      </c>
      <c r="AC293" s="14">
        <v>0.19952</v>
      </c>
      <c r="AD293" s="84" t="s">
        <v>46</v>
      </c>
      <c r="AN293" s="41">
        <v>302</v>
      </c>
      <c r="AO293" s="42" t="s">
        <v>327</v>
      </c>
      <c r="AP293" s="16">
        <v>15</v>
      </c>
      <c r="AQ293" s="16">
        <v>15</v>
      </c>
      <c r="AR293" s="43">
        <v>15</v>
      </c>
      <c r="AS293" s="43">
        <v>0</v>
      </c>
      <c r="AT293" s="44">
        <v>0</v>
      </c>
      <c r="AU293" s="45">
        <v>59</v>
      </c>
      <c r="AV293" s="43">
        <v>31</v>
      </c>
      <c r="AW293" s="44">
        <v>28</v>
      </c>
    </row>
    <row r="294" spans="2:49" ht="17.100000000000001" customHeight="1" x14ac:dyDescent="0.2">
      <c r="B294" s="34">
        <f t="shared" si="47"/>
        <v>292</v>
      </c>
      <c r="C294" s="113" t="str">
        <f>+VLOOKUP($D$3:$D$547,[1]Hoja4!$E$1:$F$588,2,FALSE)</f>
        <v>Bo. Salida A Valle De Angeles</v>
      </c>
      <c r="D294" s="11">
        <v>78</v>
      </c>
      <c r="E294" s="12">
        <v>0.83333333333333337</v>
      </c>
      <c r="F294" s="12">
        <v>0.66666666666666663</v>
      </c>
      <c r="G294" s="12">
        <v>0.83333333333333326</v>
      </c>
      <c r="H294" s="12">
        <v>0.88888888888888884</v>
      </c>
      <c r="I294" s="12">
        <v>1</v>
      </c>
      <c r="J294" s="12">
        <v>1</v>
      </c>
      <c r="K294" s="12">
        <v>0.88888888888888884</v>
      </c>
      <c r="L294" s="12">
        <v>1</v>
      </c>
      <c r="M294" s="12">
        <v>0.77777777777777779</v>
      </c>
      <c r="N294" s="12">
        <v>0.33333333333333331</v>
      </c>
      <c r="O294" s="12">
        <v>0.11111111111111113</v>
      </c>
      <c r="P294" s="12">
        <v>0.55555555555555558</v>
      </c>
      <c r="Q294" s="12">
        <v>0.66666666666666663</v>
      </c>
      <c r="R294" s="12">
        <v>0.77777777777777779</v>
      </c>
      <c r="S294" s="13">
        <v>32</v>
      </c>
      <c r="T294" s="12">
        <v>0.19971</v>
      </c>
      <c r="U294" s="83" t="str">
        <f t="shared" si="46"/>
        <v>Media</v>
      </c>
      <c r="V294" s="4">
        <f t="shared" si="48"/>
        <v>32</v>
      </c>
      <c r="W294" s="5">
        <f t="shared" si="49"/>
        <v>42.439567253761737</v>
      </c>
      <c r="X294" s="4">
        <f t="shared" si="50"/>
        <v>2</v>
      </c>
      <c r="Y294" s="4">
        <f t="shared" si="51"/>
        <v>10</v>
      </c>
      <c r="Z294" s="4">
        <f t="shared" si="52"/>
        <v>0</v>
      </c>
      <c r="AA294" s="4">
        <f t="shared" si="53"/>
        <v>12</v>
      </c>
      <c r="AB294" s="7">
        <f t="shared" si="54"/>
        <v>56.475757058993658</v>
      </c>
      <c r="AC294" s="14">
        <v>0.19971</v>
      </c>
      <c r="AD294" s="84" t="s">
        <v>46</v>
      </c>
      <c r="AN294" s="41">
        <v>303</v>
      </c>
      <c r="AO294" s="42" t="s">
        <v>551</v>
      </c>
      <c r="AP294" s="16">
        <v>746</v>
      </c>
      <c r="AQ294" s="16">
        <v>746</v>
      </c>
      <c r="AR294" s="43">
        <v>702</v>
      </c>
      <c r="AS294" s="43">
        <v>44</v>
      </c>
      <c r="AT294" s="44">
        <v>0</v>
      </c>
      <c r="AU294" s="45">
        <v>2942</v>
      </c>
      <c r="AV294" s="43">
        <v>1319</v>
      </c>
      <c r="AW294" s="44">
        <v>1623</v>
      </c>
    </row>
    <row r="295" spans="2:49" ht="17.100000000000001" customHeight="1" x14ac:dyDescent="0.2">
      <c r="B295" s="34">
        <f t="shared" si="47"/>
        <v>293</v>
      </c>
      <c r="C295" s="113" t="str">
        <f>+VLOOKUP($D$3:$D$547,[1]Hoja4!$E$1:$F$588,2,FALSE)</f>
        <v>Bo. Villa Adela</v>
      </c>
      <c r="D295" s="11">
        <v>92</v>
      </c>
      <c r="E295" s="12">
        <v>0.63498920086393063</v>
      </c>
      <c r="F295" s="12">
        <v>0.84478935698447888</v>
      </c>
      <c r="G295" s="12">
        <v>0.97339246119733969</v>
      </c>
      <c r="H295" s="12">
        <v>0.95224719101123634</v>
      </c>
      <c r="I295" s="12">
        <v>0.96910112359550549</v>
      </c>
      <c r="J295" s="12">
        <v>0.99719101123595533</v>
      </c>
      <c r="K295" s="12">
        <v>0.99719101123595533</v>
      </c>
      <c r="L295" s="12">
        <v>0.94382022471910132</v>
      </c>
      <c r="M295" s="12">
        <v>0.89325842696629287</v>
      </c>
      <c r="N295" s="12">
        <v>0.12359550561797757</v>
      </c>
      <c r="O295" s="12">
        <v>8.1460674157303375E-2</v>
      </c>
      <c r="P295" s="12">
        <v>0.37359550561797733</v>
      </c>
      <c r="Q295" s="12">
        <v>0.52528089887640417</v>
      </c>
      <c r="R295" s="12">
        <v>0.74157303370786465</v>
      </c>
      <c r="S295" s="13">
        <v>1589</v>
      </c>
      <c r="T295" s="12">
        <v>0.20205000000000001</v>
      </c>
      <c r="U295" s="83" t="str">
        <f t="shared" si="46"/>
        <v>Media</v>
      </c>
      <c r="V295" s="4">
        <f t="shared" si="48"/>
        <v>1632</v>
      </c>
      <c r="W295" s="5">
        <f t="shared" si="49"/>
        <v>2164.4179299418488</v>
      </c>
      <c r="X295" s="4">
        <f t="shared" si="50"/>
        <v>50</v>
      </c>
      <c r="Y295" s="4">
        <f t="shared" si="51"/>
        <v>402</v>
      </c>
      <c r="Z295" s="4">
        <f t="shared" si="52"/>
        <v>3</v>
      </c>
      <c r="AA295" s="4">
        <f t="shared" si="53"/>
        <v>452</v>
      </c>
      <c r="AB295" s="7">
        <f t="shared" si="54"/>
        <v>2880.2636100086766</v>
      </c>
      <c r="AC295" s="14">
        <v>0.20205000000000001</v>
      </c>
      <c r="AD295" s="84" t="s">
        <v>46</v>
      </c>
      <c r="AN295" s="41">
        <v>304</v>
      </c>
      <c r="AO295" s="42" t="s">
        <v>328</v>
      </c>
      <c r="AP295" s="16">
        <v>65</v>
      </c>
      <c r="AQ295" s="16">
        <v>65</v>
      </c>
      <c r="AR295" s="43">
        <v>62</v>
      </c>
      <c r="AS295" s="43">
        <v>3</v>
      </c>
      <c r="AT295" s="44">
        <v>0</v>
      </c>
      <c r="AU295" s="45">
        <v>270</v>
      </c>
      <c r="AV295" s="43">
        <v>129</v>
      </c>
      <c r="AW295" s="44">
        <v>141</v>
      </c>
    </row>
    <row r="296" spans="2:49" ht="17.100000000000001" customHeight="1" x14ac:dyDescent="0.2">
      <c r="B296" s="34">
        <f t="shared" si="47"/>
        <v>294</v>
      </c>
      <c r="C296" s="113" t="str">
        <f>+VLOOKUP($D$3:$D$547,[1]Hoja4!$E$1:$F$588,2,FALSE)</f>
        <v>Col. Perez</v>
      </c>
      <c r="D296" s="11">
        <v>284</v>
      </c>
      <c r="E296" s="12">
        <v>1</v>
      </c>
      <c r="F296" s="12">
        <v>0.90476190476190466</v>
      </c>
      <c r="G296" s="12">
        <v>1</v>
      </c>
      <c r="H296" s="12">
        <v>0.95238095238095222</v>
      </c>
      <c r="I296" s="12">
        <v>1</v>
      </c>
      <c r="J296" s="12">
        <v>1</v>
      </c>
      <c r="K296" s="12">
        <v>1</v>
      </c>
      <c r="L296" s="12">
        <v>1</v>
      </c>
      <c r="M296" s="12">
        <v>0.76190476190476197</v>
      </c>
      <c r="N296" s="12">
        <v>0.38095238095238093</v>
      </c>
      <c r="O296" s="12">
        <v>0.28571428571428575</v>
      </c>
      <c r="P296" s="12">
        <v>1</v>
      </c>
      <c r="Q296" s="12">
        <v>0.38095238095238099</v>
      </c>
      <c r="R296" s="12">
        <v>0.5714285714285714</v>
      </c>
      <c r="S296" s="13">
        <v>128</v>
      </c>
      <c r="T296" s="12">
        <v>0.20596999999999999</v>
      </c>
      <c r="U296" s="83" t="str">
        <f t="shared" si="46"/>
        <v>Media</v>
      </c>
      <c r="V296" s="4">
        <f t="shared" si="48"/>
        <v>128</v>
      </c>
      <c r="W296" s="5">
        <f t="shared" si="49"/>
        <v>169.75826901504695</v>
      </c>
      <c r="X296" s="4">
        <f t="shared" si="50"/>
        <v>0</v>
      </c>
      <c r="Y296" s="4">
        <f t="shared" si="51"/>
        <v>21</v>
      </c>
      <c r="Z296" s="4">
        <f t="shared" si="52"/>
        <v>0</v>
      </c>
      <c r="AA296" s="4">
        <f t="shared" si="53"/>
        <v>21</v>
      </c>
      <c r="AB296" s="7">
        <f t="shared" si="54"/>
        <v>225.90302823597463</v>
      </c>
      <c r="AC296" s="14">
        <v>0.20596999999999999</v>
      </c>
      <c r="AD296" s="84" t="s">
        <v>46</v>
      </c>
      <c r="AN296" s="41">
        <v>305</v>
      </c>
      <c r="AO296" s="42" t="s">
        <v>329</v>
      </c>
      <c r="AP296" s="16">
        <v>87</v>
      </c>
      <c r="AQ296" s="16">
        <v>87</v>
      </c>
      <c r="AR296" s="43">
        <v>84</v>
      </c>
      <c r="AS296" s="43">
        <v>3</v>
      </c>
      <c r="AT296" s="44">
        <v>0</v>
      </c>
      <c r="AU296" s="45">
        <v>356</v>
      </c>
      <c r="AV296" s="43">
        <v>162</v>
      </c>
      <c r="AW296" s="44">
        <v>194</v>
      </c>
    </row>
    <row r="297" spans="2:49" ht="17.100000000000001" customHeight="1" x14ac:dyDescent="0.2">
      <c r="B297" s="34">
        <f t="shared" si="47"/>
        <v>295</v>
      </c>
      <c r="C297" s="113" t="str">
        <f>+VLOOKUP($D$3:$D$547,[1]Hoja4!$E$1:$F$588,2,FALSE)</f>
        <v>Col. San Luis</v>
      </c>
      <c r="D297" s="11">
        <v>326</v>
      </c>
      <c r="E297" s="12">
        <v>0.55333333333333345</v>
      </c>
      <c r="F297" s="12">
        <v>0.86666666666666625</v>
      </c>
      <c r="G297" s="12">
        <v>0.96000000000000019</v>
      </c>
      <c r="H297" s="12">
        <v>0.96153846153846156</v>
      </c>
      <c r="I297" s="12">
        <v>0.96923076923076923</v>
      </c>
      <c r="J297" s="12">
        <v>0.99230769230769234</v>
      </c>
      <c r="K297" s="12">
        <v>0.99230769230769234</v>
      </c>
      <c r="L297" s="12">
        <v>0.96923076923076923</v>
      </c>
      <c r="M297" s="12">
        <v>0.85384615384615348</v>
      </c>
      <c r="N297" s="12">
        <v>0.22307692307692312</v>
      </c>
      <c r="O297" s="12">
        <v>0.2076923076923077</v>
      </c>
      <c r="P297" s="12">
        <v>0.35384615384615387</v>
      </c>
      <c r="Q297" s="12">
        <v>0.55384615384615354</v>
      </c>
      <c r="R297" s="12">
        <v>0.5692307692307691</v>
      </c>
      <c r="S297" s="13">
        <v>547.00000000000011</v>
      </c>
      <c r="T297" s="12">
        <v>0.22928000000000001</v>
      </c>
      <c r="U297" s="83" t="str">
        <f t="shared" si="46"/>
        <v>Media</v>
      </c>
      <c r="V297" s="4">
        <f t="shared" si="48"/>
        <v>559</v>
      </c>
      <c r="W297" s="5">
        <f t="shared" si="49"/>
        <v>741.36619046415035</v>
      </c>
      <c r="X297" s="4">
        <f t="shared" si="50"/>
        <v>17</v>
      </c>
      <c r="Y297" s="4">
        <f t="shared" si="51"/>
        <v>136</v>
      </c>
      <c r="Z297" s="4">
        <f t="shared" si="52"/>
        <v>0</v>
      </c>
      <c r="AA297" s="4">
        <f t="shared" si="53"/>
        <v>153</v>
      </c>
      <c r="AB297" s="7">
        <f t="shared" si="54"/>
        <v>986.56088112429541</v>
      </c>
      <c r="AC297" s="14">
        <v>0.22928000000000001</v>
      </c>
      <c r="AD297" s="84" t="s">
        <v>46</v>
      </c>
      <c r="AN297" s="41">
        <v>306</v>
      </c>
      <c r="AO297" s="42" t="s">
        <v>330</v>
      </c>
      <c r="AP297" s="16">
        <v>508</v>
      </c>
      <c r="AQ297" s="16">
        <v>508</v>
      </c>
      <c r="AR297" s="43">
        <v>477</v>
      </c>
      <c r="AS297" s="43">
        <v>31</v>
      </c>
      <c r="AT297" s="44">
        <v>0</v>
      </c>
      <c r="AU297" s="45">
        <v>2459</v>
      </c>
      <c r="AV297" s="43">
        <v>1135</v>
      </c>
      <c r="AW297" s="44">
        <v>1324</v>
      </c>
    </row>
    <row r="298" spans="2:49" ht="17.100000000000001" customHeight="1" x14ac:dyDescent="0.2">
      <c r="B298" s="34">
        <f t="shared" si="47"/>
        <v>296</v>
      </c>
      <c r="C298" s="113" t="str">
        <f>+VLOOKUP($D$3:$D$547,[1]Hoja4!$E$1:$F$588,2,FALSE)</f>
        <v>Bo. Miraflor</v>
      </c>
      <c r="D298" s="11">
        <v>71</v>
      </c>
      <c r="E298" s="12">
        <v>0.41052631578947379</v>
      </c>
      <c r="F298" s="12">
        <v>0.86315789473684212</v>
      </c>
      <c r="G298" s="12">
        <v>0.97894736842105268</v>
      </c>
      <c r="H298" s="12">
        <v>0.90277777777777768</v>
      </c>
      <c r="I298" s="12">
        <v>0.95833333333333337</v>
      </c>
      <c r="J298" s="12">
        <v>0.97222222222222221</v>
      </c>
      <c r="K298" s="12">
        <v>0.94444444444444431</v>
      </c>
      <c r="L298" s="12">
        <v>0.95833333333333348</v>
      </c>
      <c r="M298" s="12">
        <v>0.8055555555555558</v>
      </c>
      <c r="N298" s="12">
        <v>0.22222222222222229</v>
      </c>
      <c r="O298" s="12">
        <v>0.19444444444444453</v>
      </c>
      <c r="P298" s="12">
        <v>0.30555555555555558</v>
      </c>
      <c r="Q298" s="12">
        <v>0.69444444444444442</v>
      </c>
      <c r="R298" s="12">
        <v>0.65277777777777768</v>
      </c>
      <c r="S298" s="13">
        <v>264.99999999999994</v>
      </c>
      <c r="T298" s="12">
        <v>0.23762</v>
      </c>
      <c r="U298" s="83" t="str">
        <f t="shared" si="46"/>
        <v>Media</v>
      </c>
      <c r="V298" s="4">
        <f t="shared" si="48"/>
        <v>261</v>
      </c>
      <c r="W298" s="5">
        <f t="shared" si="49"/>
        <v>346.14772041349414</v>
      </c>
      <c r="X298" s="4">
        <f t="shared" si="50"/>
        <v>24</v>
      </c>
      <c r="Y298" s="4">
        <f t="shared" si="51"/>
        <v>69</v>
      </c>
      <c r="Z298" s="4">
        <f t="shared" si="52"/>
        <v>0</v>
      </c>
      <c r="AA298" s="4">
        <f t="shared" si="53"/>
        <v>93</v>
      </c>
      <c r="AB298" s="7">
        <f t="shared" si="54"/>
        <v>460.63039351241702</v>
      </c>
      <c r="AC298" s="14">
        <v>0.23762</v>
      </c>
      <c r="AD298" s="84" t="s">
        <v>46</v>
      </c>
      <c r="AN298" s="41">
        <v>307</v>
      </c>
      <c r="AO298" s="42" t="s">
        <v>331</v>
      </c>
      <c r="AP298" s="16">
        <v>289</v>
      </c>
      <c r="AQ298" s="16">
        <v>289</v>
      </c>
      <c r="AR298" s="43">
        <v>278</v>
      </c>
      <c r="AS298" s="43">
        <v>11</v>
      </c>
      <c r="AT298" s="44">
        <v>0</v>
      </c>
      <c r="AU298" s="45">
        <v>1227</v>
      </c>
      <c r="AV298" s="43">
        <v>504</v>
      </c>
      <c r="AW298" s="44">
        <v>723</v>
      </c>
    </row>
    <row r="299" spans="2:49" ht="17.100000000000001" customHeight="1" x14ac:dyDescent="0.2">
      <c r="B299" s="34">
        <f t="shared" si="47"/>
        <v>297</v>
      </c>
      <c r="C299" s="113" t="str">
        <f>+VLOOKUP($D$3:$D$547,[1]Hoja4!$E$1:$F$588,2,FALSE)</f>
        <v>Bo. Morazán</v>
      </c>
      <c r="D299" s="11">
        <v>73</v>
      </c>
      <c r="E299" s="12">
        <v>0.63440860215053851</v>
      </c>
      <c r="F299" s="12">
        <v>0.7882736156351795</v>
      </c>
      <c r="G299" s="12">
        <v>0.9337676438653647</v>
      </c>
      <c r="H299" s="12">
        <v>0.94326241134751754</v>
      </c>
      <c r="I299" s="12">
        <v>0.94917257683215128</v>
      </c>
      <c r="J299" s="12">
        <v>0.99172576832151271</v>
      </c>
      <c r="K299" s="12">
        <v>0.99408983451536559</v>
      </c>
      <c r="L299" s="12">
        <v>0.95626477541371258</v>
      </c>
      <c r="M299" s="12">
        <v>0.95862884160756556</v>
      </c>
      <c r="N299" s="12">
        <v>0.13120567375886524</v>
      </c>
      <c r="O299" s="12">
        <v>0.10047281323877073</v>
      </c>
      <c r="P299" s="12">
        <v>0.4751773049645393</v>
      </c>
      <c r="Q299" s="12">
        <v>0.60638297872340485</v>
      </c>
      <c r="R299" s="12">
        <v>0.74113475177304955</v>
      </c>
      <c r="S299" s="13">
        <v>3216.9999999999995</v>
      </c>
      <c r="T299" s="12">
        <v>0.23924000000000001</v>
      </c>
      <c r="U299" s="83" t="str">
        <f t="shared" si="46"/>
        <v>Media</v>
      </c>
      <c r="V299" s="4">
        <f t="shared" si="48"/>
        <v>3239</v>
      </c>
      <c r="W299" s="5">
        <f t="shared" si="49"/>
        <v>4295.6799479666961</v>
      </c>
      <c r="X299" s="4">
        <f t="shared" si="50"/>
        <v>76</v>
      </c>
      <c r="Y299" s="4">
        <f t="shared" si="51"/>
        <v>845</v>
      </c>
      <c r="Z299" s="4">
        <f t="shared" si="52"/>
        <v>3</v>
      </c>
      <c r="AA299" s="4">
        <f t="shared" si="53"/>
        <v>921</v>
      </c>
      <c r="AB299" s="7">
        <f t="shared" si="54"/>
        <v>5716.4055348150141</v>
      </c>
      <c r="AC299" s="14">
        <v>0.23924000000000001</v>
      </c>
      <c r="AD299" s="84" t="s">
        <v>46</v>
      </c>
      <c r="AN299" s="41">
        <v>308</v>
      </c>
      <c r="AO299" s="42" t="s">
        <v>332</v>
      </c>
      <c r="AP299" s="16">
        <v>243</v>
      </c>
      <c r="AQ299" s="16">
        <v>243</v>
      </c>
      <c r="AR299" s="43">
        <v>231</v>
      </c>
      <c r="AS299" s="43">
        <v>12</v>
      </c>
      <c r="AT299" s="44">
        <v>0</v>
      </c>
      <c r="AU299" s="45">
        <v>1097</v>
      </c>
      <c r="AV299" s="43">
        <v>525</v>
      </c>
      <c r="AW299" s="44">
        <v>572</v>
      </c>
    </row>
    <row r="300" spans="2:49" ht="17.100000000000001" customHeight="1" x14ac:dyDescent="0.2">
      <c r="B300" s="34">
        <f t="shared" si="47"/>
        <v>298</v>
      </c>
      <c r="C300" s="113" t="str">
        <f>+VLOOKUP($D$3:$D$547,[1]Hoja4!$E$1:$F$588,2,FALSE)</f>
        <v>Col. Rivas</v>
      </c>
      <c r="D300" s="11">
        <v>309</v>
      </c>
      <c r="E300" s="12">
        <v>0.52173913043478271</v>
      </c>
      <c r="F300" s="12">
        <v>0.91304347826086951</v>
      </c>
      <c r="G300" s="12">
        <v>0.93913043478260871</v>
      </c>
      <c r="H300" s="12">
        <v>0.980582524271845</v>
      </c>
      <c r="I300" s="12">
        <v>1</v>
      </c>
      <c r="J300" s="12">
        <v>1</v>
      </c>
      <c r="K300" s="12">
        <v>1</v>
      </c>
      <c r="L300" s="12">
        <v>0.93203883495145623</v>
      </c>
      <c r="M300" s="12">
        <v>0.68932038834951437</v>
      </c>
      <c r="N300" s="12">
        <v>0.12621359223300968</v>
      </c>
      <c r="O300" s="12">
        <v>0.10679611650485438</v>
      </c>
      <c r="P300" s="12">
        <v>0.43689320388349523</v>
      </c>
      <c r="Q300" s="12">
        <v>0.57281553398058249</v>
      </c>
      <c r="R300" s="12">
        <v>0.74757281553398036</v>
      </c>
      <c r="S300" s="13">
        <v>433.00000000000006</v>
      </c>
      <c r="T300" s="12">
        <v>0.23971999999999999</v>
      </c>
      <c r="U300" s="83" t="str">
        <f t="shared" si="46"/>
        <v>Media</v>
      </c>
      <c r="V300" s="4">
        <f t="shared" si="48"/>
        <v>435</v>
      </c>
      <c r="W300" s="5">
        <f t="shared" si="49"/>
        <v>576.91286735582366</v>
      </c>
      <c r="X300" s="4">
        <f t="shared" si="50"/>
        <v>9</v>
      </c>
      <c r="Y300" s="4">
        <f t="shared" si="51"/>
        <v>107</v>
      </c>
      <c r="Z300" s="4">
        <f t="shared" si="52"/>
        <v>0</v>
      </c>
      <c r="AA300" s="4">
        <f t="shared" si="53"/>
        <v>116</v>
      </c>
      <c r="AB300" s="7">
        <f t="shared" si="54"/>
        <v>767.71732252069501</v>
      </c>
      <c r="AC300" s="14">
        <v>0.23971999999999999</v>
      </c>
      <c r="AD300" s="84" t="s">
        <v>46</v>
      </c>
      <c r="AN300" s="41">
        <v>309</v>
      </c>
      <c r="AO300" s="42" t="s">
        <v>333</v>
      </c>
      <c r="AP300" s="16">
        <v>116</v>
      </c>
      <c r="AQ300" s="16">
        <v>116</v>
      </c>
      <c r="AR300" s="43">
        <v>107</v>
      </c>
      <c r="AS300" s="43">
        <v>9</v>
      </c>
      <c r="AT300" s="44">
        <v>0</v>
      </c>
      <c r="AU300" s="45">
        <v>435</v>
      </c>
      <c r="AV300" s="43">
        <v>192</v>
      </c>
      <c r="AW300" s="44">
        <v>243</v>
      </c>
    </row>
    <row r="301" spans="2:49" ht="17.100000000000001" customHeight="1" x14ac:dyDescent="0.2">
      <c r="B301" s="34">
        <f t="shared" si="47"/>
        <v>299</v>
      </c>
      <c r="C301" s="113" t="str">
        <f>+VLOOKUP($D$3:$D$547,[1]Hoja4!$E$1:$F$588,2,FALSE)</f>
        <v>Bo. Centro De Comayaguela</v>
      </c>
      <c r="D301" s="11">
        <v>10</v>
      </c>
      <c r="E301" s="12">
        <v>0.48432055749128883</v>
      </c>
      <c r="F301" s="12">
        <v>0.85765124555160144</v>
      </c>
      <c r="G301" s="12">
        <v>0.96085409252669007</v>
      </c>
      <c r="H301" s="12">
        <v>0.95121951219512157</v>
      </c>
      <c r="I301" s="12">
        <v>0.97560975609756073</v>
      </c>
      <c r="J301" s="12">
        <v>1</v>
      </c>
      <c r="K301" s="12">
        <v>1</v>
      </c>
      <c r="L301" s="12">
        <v>0.96585365853658534</v>
      </c>
      <c r="M301" s="12">
        <v>0.99024390243902416</v>
      </c>
      <c r="N301" s="12">
        <v>0.10243902439024394</v>
      </c>
      <c r="O301" s="12">
        <v>9.2682926829268278E-2</v>
      </c>
      <c r="P301" s="12">
        <v>0.24878048780487796</v>
      </c>
      <c r="Q301" s="12">
        <v>0.61463414634146352</v>
      </c>
      <c r="R301" s="12">
        <v>0.59512195121951195</v>
      </c>
      <c r="S301" s="13">
        <v>714.00000000000045</v>
      </c>
      <c r="T301" s="12">
        <v>0.24521999999999999</v>
      </c>
      <c r="U301" s="83" t="str">
        <f t="shared" si="46"/>
        <v>Media</v>
      </c>
      <c r="V301" s="4">
        <f t="shared" si="48"/>
        <v>759</v>
      </c>
      <c r="W301" s="5">
        <f t="shared" si="49"/>
        <v>1006.6134858001612</v>
      </c>
      <c r="X301" s="4">
        <f t="shared" si="50"/>
        <v>43</v>
      </c>
      <c r="Y301" s="4">
        <f t="shared" si="51"/>
        <v>243</v>
      </c>
      <c r="Z301" s="4">
        <f t="shared" si="52"/>
        <v>6</v>
      </c>
      <c r="AA301" s="4">
        <f t="shared" si="53"/>
        <v>286</v>
      </c>
      <c r="AB301" s="7">
        <f t="shared" si="54"/>
        <v>1339.5343627430059</v>
      </c>
      <c r="AC301" s="14">
        <v>0.24521999999999999</v>
      </c>
      <c r="AD301" s="84" t="s">
        <v>46</v>
      </c>
      <c r="AN301" s="41">
        <v>310</v>
      </c>
      <c r="AO301" s="42" t="s">
        <v>552</v>
      </c>
      <c r="AP301" s="16">
        <v>221</v>
      </c>
      <c r="AQ301" s="16">
        <v>220</v>
      </c>
      <c r="AR301" s="43">
        <v>212</v>
      </c>
      <c r="AS301" s="43">
        <v>8</v>
      </c>
      <c r="AT301" s="44">
        <v>1</v>
      </c>
      <c r="AU301" s="45">
        <v>1204</v>
      </c>
      <c r="AV301" s="43">
        <v>585</v>
      </c>
      <c r="AW301" s="44">
        <v>619</v>
      </c>
    </row>
    <row r="302" spans="2:49" ht="17.100000000000001" customHeight="1" x14ac:dyDescent="0.2">
      <c r="B302" s="34">
        <f t="shared" si="47"/>
        <v>300</v>
      </c>
      <c r="C302" s="113" t="str">
        <f>+VLOOKUP($D$3:$D$547,[1]Hoja4!$E$1:$F$588,2,FALSE)</f>
        <v>Col. Santa Fe</v>
      </c>
      <c r="D302" s="11">
        <v>333</v>
      </c>
      <c r="E302" s="12">
        <v>0.8095238095238092</v>
      </c>
      <c r="F302" s="12">
        <v>0.9562363238512035</v>
      </c>
      <c r="G302" s="12">
        <v>0.99562363238511953</v>
      </c>
      <c r="H302" s="12">
        <v>0.92452830188679247</v>
      </c>
      <c r="I302" s="12">
        <v>0.92924528301886766</v>
      </c>
      <c r="J302" s="12">
        <v>0.99764150943396268</v>
      </c>
      <c r="K302" s="12">
        <v>0.99764150943396268</v>
      </c>
      <c r="L302" s="12">
        <v>0.93396226415094385</v>
      </c>
      <c r="M302" s="12">
        <v>0.99056603773584884</v>
      </c>
      <c r="N302" s="12">
        <v>9.9056603773584898E-2</v>
      </c>
      <c r="O302" s="12">
        <v>8.0188679245283029E-2</v>
      </c>
      <c r="P302" s="12">
        <v>0.59433962264150875</v>
      </c>
      <c r="Q302" s="12">
        <v>0.58962264150943355</v>
      </c>
      <c r="R302" s="12">
        <v>0.77594339622641539</v>
      </c>
      <c r="S302" s="13">
        <v>1916.9999999999982</v>
      </c>
      <c r="T302" s="12">
        <v>0.24984000000000001</v>
      </c>
      <c r="U302" s="83" t="str">
        <f t="shared" si="46"/>
        <v>Media</v>
      </c>
      <c r="V302" s="4">
        <f t="shared" si="48"/>
        <v>1930</v>
      </c>
      <c r="W302" s="5">
        <f t="shared" si="49"/>
        <v>2559.6363999925047</v>
      </c>
      <c r="X302" s="4">
        <f t="shared" si="50"/>
        <v>44</v>
      </c>
      <c r="Y302" s="4">
        <f t="shared" si="51"/>
        <v>409</v>
      </c>
      <c r="Z302" s="4">
        <f t="shared" si="52"/>
        <v>1</v>
      </c>
      <c r="AA302" s="4">
        <f t="shared" si="53"/>
        <v>453</v>
      </c>
      <c r="AB302" s="7">
        <f t="shared" si="54"/>
        <v>3406.1940976205551</v>
      </c>
      <c r="AC302" s="14">
        <v>0.24984000000000001</v>
      </c>
      <c r="AD302" s="84" t="s">
        <v>46</v>
      </c>
      <c r="AN302" s="41">
        <v>312</v>
      </c>
      <c r="AO302" s="42" t="s">
        <v>334</v>
      </c>
      <c r="AP302" s="16">
        <v>1210</v>
      </c>
      <c r="AQ302" s="16">
        <v>1208</v>
      </c>
      <c r="AR302" s="43">
        <v>1088</v>
      </c>
      <c r="AS302" s="43">
        <v>120</v>
      </c>
      <c r="AT302" s="44">
        <v>2</v>
      </c>
      <c r="AU302" s="45">
        <v>4614</v>
      </c>
      <c r="AV302" s="43">
        <v>2167</v>
      </c>
      <c r="AW302" s="44">
        <v>2447</v>
      </c>
    </row>
    <row r="303" spans="2:49" ht="17.100000000000001" customHeight="1" x14ac:dyDescent="0.2">
      <c r="B303" s="34">
        <f t="shared" si="47"/>
        <v>301</v>
      </c>
      <c r="C303" s="113" t="str">
        <f>+VLOOKUP($D$3:$D$547,[1]Hoja4!$E$1:$F$588,2,FALSE)</f>
        <v>Col. Satélite</v>
      </c>
      <c r="D303" s="11">
        <v>337</v>
      </c>
      <c r="E303" s="12">
        <v>0.75912408759124061</v>
      </c>
      <c r="F303" s="12">
        <v>0.84671532846715336</v>
      </c>
      <c r="G303" s="12">
        <v>0.97080291970802923</v>
      </c>
      <c r="H303" s="12">
        <v>0.93893129770992367</v>
      </c>
      <c r="I303" s="12">
        <v>0.95419847328244267</v>
      </c>
      <c r="J303" s="12">
        <v>1</v>
      </c>
      <c r="K303" s="12">
        <v>0.99236641221374033</v>
      </c>
      <c r="L303" s="12">
        <v>0.95419847328244267</v>
      </c>
      <c r="M303" s="12">
        <v>0.96946564885496189</v>
      </c>
      <c r="N303" s="12">
        <v>7.6335877862595436E-2</v>
      </c>
      <c r="O303" s="12">
        <v>9.1603053435114545E-2</v>
      </c>
      <c r="P303" s="12">
        <v>0.56488549618320627</v>
      </c>
      <c r="Q303" s="12">
        <v>0.58778625954198471</v>
      </c>
      <c r="R303" s="12">
        <v>0.83969465648854968</v>
      </c>
      <c r="S303" s="13">
        <v>566.00000000000011</v>
      </c>
      <c r="T303" s="12">
        <v>0.25480000000000003</v>
      </c>
      <c r="U303" s="83" t="str">
        <f t="shared" si="46"/>
        <v>Media</v>
      </c>
      <c r="V303" s="4">
        <f t="shared" si="48"/>
        <v>563</v>
      </c>
      <c r="W303" s="5">
        <f t="shared" si="49"/>
        <v>746.67113637087061</v>
      </c>
      <c r="X303" s="4">
        <f t="shared" si="50"/>
        <v>10</v>
      </c>
      <c r="Y303" s="4">
        <f t="shared" si="51"/>
        <v>126</v>
      </c>
      <c r="Z303" s="4">
        <f t="shared" si="52"/>
        <v>0</v>
      </c>
      <c r="AA303" s="4">
        <f t="shared" si="53"/>
        <v>136</v>
      </c>
      <c r="AB303" s="7">
        <f t="shared" si="54"/>
        <v>993.62035075666961</v>
      </c>
      <c r="AC303" s="14">
        <v>0.25480000000000003</v>
      </c>
      <c r="AD303" s="84" t="s">
        <v>46</v>
      </c>
      <c r="AN303" s="41">
        <v>313</v>
      </c>
      <c r="AO303" s="42" t="s">
        <v>335</v>
      </c>
      <c r="AP303" s="16">
        <v>263</v>
      </c>
      <c r="AQ303" s="16">
        <v>263</v>
      </c>
      <c r="AR303" s="43">
        <v>239</v>
      </c>
      <c r="AS303" s="43">
        <v>24</v>
      </c>
      <c r="AT303" s="44">
        <v>0</v>
      </c>
      <c r="AU303" s="45">
        <v>1286</v>
      </c>
      <c r="AV303" s="43">
        <v>644</v>
      </c>
      <c r="AW303" s="44">
        <v>642</v>
      </c>
    </row>
    <row r="304" spans="2:49" ht="17.100000000000001" customHeight="1" x14ac:dyDescent="0.2">
      <c r="B304" s="34">
        <f t="shared" si="47"/>
        <v>302</v>
      </c>
      <c r="C304" s="113" t="str">
        <f>+VLOOKUP($D$3:$D$547,[1]Hoja4!$E$1:$F$588,2,FALSE)</f>
        <v>Col. Santo Domingo</v>
      </c>
      <c r="D304" s="11">
        <v>336</v>
      </c>
      <c r="E304" s="12">
        <v>0.91489361702127669</v>
      </c>
      <c r="F304" s="12">
        <v>0.78723404255319129</v>
      </c>
      <c r="G304" s="12">
        <v>0.91489361702127669</v>
      </c>
      <c r="H304" s="12">
        <v>0.86486486486486469</v>
      </c>
      <c r="I304" s="12">
        <v>0.83783783783783772</v>
      </c>
      <c r="J304" s="12">
        <v>0.86486486486486469</v>
      </c>
      <c r="K304" s="12">
        <v>0.9729729729729728</v>
      </c>
      <c r="L304" s="12">
        <v>0.89189189189189189</v>
      </c>
      <c r="M304" s="12">
        <v>0.86486486486486469</v>
      </c>
      <c r="N304" s="12">
        <v>0.2972972972972972</v>
      </c>
      <c r="O304" s="12">
        <v>0.35135135135135137</v>
      </c>
      <c r="P304" s="12">
        <v>0.89189189189189166</v>
      </c>
      <c r="Q304" s="12">
        <v>0.75675675675675669</v>
      </c>
      <c r="R304" s="12">
        <v>0.8648648648648648</v>
      </c>
      <c r="S304" s="13">
        <v>154.00000000000006</v>
      </c>
      <c r="T304" s="12">
        <v>0.25569999999999998</v>
      </c>
      <c r="U304" s="83" t="str">
        <f t="shared" si="46"/>
        <v>Media</v>
      </c>
      <c r="V304" s="4">
        <f t="shared" si="48"/>
        <v>154</v>
      </c>
      <c r="W304" s="5">
        <f t="shared" si="49"/>
        <v>204.24041740872835</v>
      </c>
      <c r="X304" s="4">
        <f t="shared" si="50"/>
        <v>5</v>
      </c>
      <c r="Y304" s="4">
        <f t="shared" si="51"/>
        <v>42</v>
      </c>
      <c r="Z304" s="4">
        <f t="shared" si="52"/>
        <v>0</v>
      </c>
      <c r="AA304" s="4">
        <f t="shared" si="53"/>
        <v>47</v>
      </c>
      <c r="AB304" s="7">
        <f t="shared" si="54"/>
        <v>271.78958084640698</v>
      </c>
      <c r="AC304" s="14">
        <v>0.25569999999999998</v>
      </c>
      <c r="AD304" s="84" t="s">
        <v>46</v>
      </c>
      <c r="AN304" s="41">
        <v>314</v>
      </c>
      <c r="AO304" s="42" t="s">
        <v>336</v>
      </c>
      <c r="AP304" s="16">
        <v>112</v>
      </c>
      <c r="AQ304" s="16">
        <v>112</v>
      </c>
      <c r="AR304" s="43">
        <v>85</v>
      </c>
      <c r="AS304" s="43">
        <v>27</v>
      </c>
      <c r="AT304" s="44">
        <v>0</v>
      </c>
      <c r="AU304" s="45">
        <v>353</v>
      </c>
      <c r="AV304" s="43">
        <v>153</v>
      </c>
      <c r="AW304" s="44">
        <v>200</v>
      </c>
    </row>
    <row r="305" spans="2:49" ht="17.100000000000001" customHeight="1" x14ac:dyDescent="0.2">
      <c r="B305" s="34">
        <f t="shared" si="47"/>
        <v>303</v>
      </c>
      <c r="C305" s="113" t="str">
        <f>+VLOOKUP($D$3:$D$547,[1]Hoja4!$E$1:$F$588,2,FALSE)</f>
        <v>Bo. El Carrizal</v>
      </c>
      <c r="D305" s="11">
        <v>15</v>
      </c>
      <c r="E305" s="12">
        <v>0.52830188679245271</v>
      </c>
      <c r="F305" s="12">
        <v>0.79245283018867907</v>
      </c>
      <c r="G305" s="12">
        <v>0.94339622641509402</v>
      </c>
      <c r="H305" s="12">
        <v>0.98039215686274506</v>
      </c>
      <c r="I305" s="12">
        <v>1</v>
      </c>
      <c r="J305" s="12">
        <v>1</v>
      </c>
      <c r="K305" s="12">
        <v>1</v>
      </c>
      <c r="L305" s="12">
        <v>1</v>
      </c>
      <c r="M305" s="12">
        <v>0.96078431372549022</v>
      </c>
      <c r="N305" s="12">
        <v>0.11764705882352944</v>
      </c>
      <c r="O305" s="12">
        <v>1.9607843137254898E-2</v>
      </c>
      <c r="P305" s="12">
        <v>0.3725490196078432</v>
      </c>
      <c r="Q305" s="12">
        <v>0.49019607843137242</v>
      </c>
      <c r="R305" s="12">
        <v>0.76470588235294101</v>
      </c>
      <c r="S305" s="13">
        <v>203.00000000000003</v>
      </c>
      <c r="T305" s="12">
        <v>0.25851000000000002</v>
      </c>
      <c r="U305" s="83" t="str">
        <f t="shared" si="46"/>
        <v>Media</v>
      </c>
      <c r="V305" s="4">
        <f t="shared" si="48"/>
        <v>220</v>
      </c>
      <c r="W305" s="5">
        <f t="shared" si="49"/>
        <v>291.77202486961193</v>
      </c>
      <c r="X305" s="4">
        <f t="shared" si="50"/>
        <v>2</v>
      </c>
      <c r="Y305" s="4">
        <f t="shared" si="51"/>
        <v>55</v>
      </c>
      <c r="Z305" s="4">
        <f t="shared" si="52"/>
        <v>0</v>
      </c>
      <c r="AA305" s="4">
        <f t="shared" si="53"/>
        <v>57</v>
      </c>
      <c r="AB305" s="7">
        <f t="shared" si="54"/>
        <v>388.27082978058138</v>
      </c>
      <c r="AC305" s="14">
        <v>0.25851000000000002</v>
      </c>
      <c r="AD305" s="84" t="s">
        <v>46</v>
      </c>
      <c r="AN305" s="41">
        <v>315</v>
      </c>
      <c r="AO305" s="42" t="s">
        <v>337</v>
      </c>
      <c r="AP305" s="16">
        <v>168</v>
      </c>
      <c r="AQ305" s="16">
        <v>168</v>
      </c>
      <c r="AR305" s="43">
        <v>155</v>
      </c>
      <c r="AS305" s="43">
        <v>13</v>
      </c>
      <c r="AT305" s="44">
        <v>0</v>
      </c>
      <c r="AU305" s="45">
        <v>624</v>
      </c>
      <c r="AV305" s="43">
        <v>299</v>
      </c>
      <c r="AW305" s="44">
        <v>325</v>
      </c>
    </row>
    <row r="306" spans="2:49" ht="17.100000000000001" customHeight="1" x14ac:dyDescent="0.2">
      <c r="B306" s="34">
        <f t="shared" si="47"/>
        <v>304</v>
      </c>
      <c r="C306" s="113" t="str">
        <f>+VLOOKUP($D$3:$D$547,[1]Hoja4!$E$1:$F$588,2,FALSE)</f>
        <v>Col. Bethel o Dios Proveerá</v>
      </c>
      <c r="D306" s="11">
        <v>406</v>
      </c>
      <c r="E306" s="12">
        <v>0.96363636363636362</v>
      </c>
      <c r="F306" s="12">
        <v>1</v>
      </c>
      <c r="G306" s="12">
        <v>1</v>
      </c>
      <c r="H306" s="12">
        <v>0.92727272727272703</v>
      </c>
      <c r="I306" s="12">
        <v>0.92727272727272703</v>
      </c>
      <c r="J306" s="12">
        <v>1</v>
      </c>
      <c r="K306" s="12">
        <v>1</v>
      </c>
      <c r="L306" s="12">
        <v>0.92727272727272703</v>
      </c>
      <c r="M306" s="12">
        <v>0.9818181818181817</v>
      </c>
      <c r="N306" s="12">
        <v>0.12727272727272729</v>
      </c>
      <c r="O306" s="12">
        <v>0.16363636363636366</v>
      </c>
      <c r="P306" s="12">
        <v>0.65454545454545432</v>
      </c>
      <c r="Q306" s="12">
        <v>0.4909090909090908</v>
      </c>
      <c r="R306" s="12">
        <v>0.78181818181818175</v>
      </c>
      <c r="S306" s="13">
        <v>261</v>
      </c>
      <c r="T306" s="12">
        <v>0.26391999999999999</v>
      </c>
      <c r="U306" s="83" t="str">
        <f t="shared" si="46"/>
        <v>Media</v>
      </c>
      <c r="V306" s="4">
        <f t="shared" si="48"/>
        <v>266</v>
      </c>
      <c r="W306" s="5">
        <f t="shared" si="49"/>
        <v>352.77890279689444</v>
      </c>
      <c r="X306" s="4">
        <f t="shared" si="50"/>
        <v>5</v>
      </c>
      <c r="Y306" s="4">
        <f t="shared" si="51"/>
        <v>52</v>
      </c>
      <c r="Z306" s="4">
        <f t="shared" si="52"/>
        <v>0</v>
      </c>
      <c r="AA306" s="4">
        <f t="shared" si="53"/>
        <v>57</v>
      </c>
      <c r="AB306" s="7">
        <f t="shared" si="54"/>
        <v>469.45473055288477</v>
      </c>
      <c r="AC306" s="14">
        <v>0.26391999999999999</v>
      </c>
      <c r="AD306" s="84" t="s">
        <v>46</v>
      </c>
      <c r="AN306" s="41">
        <v>316</v>
      </c>
      <c r="AO306" s="42" t="s">
        <v>338</v>
      </c>
      <c r="AP306" s="16">
        <v>402</v>
      </c>
      <c r="AQ306" s="16">
        <v>402</v>
      </c>
      <c r="AR306" s="43">
        <v>395</v>
      </c>
      <c r="AS306" s="43">
        <v>7</v>
      </c>
      <c r="AT306" s="44">
        <v>0</v>
      </c>
      <c r="AU306" s="45">
        <v>1798</v>
      </c>
      <c r="AV306" s="43">
        <v>839</v>
      </c>
      <c r="AW306" s="44">
        <v>959</v>
      </c>
    </row>
    <row r="307" spans="2:49" ht="17.100000000000001" customHeight="1" x14ac:dyDescent="0.2">
      <c r="B307" s="34">
        <f t="shared" si="47"/>
        <v>305</v>
      </c>
      <c r="C307" s="113" t="str">
        <f>+VLOOKUP($D$3:$D$547,[1]Hoja4!$E$1:$F$588,2,FALSE)</f>
        <v>Col. Quezada</v>
      </c>
      <c r="D307" s="11">
        <v>289</v>
      </c>
      <c r="E307" s="12">
        <v>0.69918699186991851</v>
      </c>
      <c r="F307" s="12">
        <v>0.80165289256198369</v>
      </c>
      <c r="G307" s="12">
        <v>0.91735537190082594</v>
      </c>
      <c r="H307" s="12">
        <v>0.84313725490196079</v>
      </c>
      <c r="I307" s="12">
        <v>0.81372549019607832</v>
      </c>
      <c r="J307" s="12">
        <v>0.88235294117647056</v>
      </c>
      <c r="K307" s="12">
        <v>0.91176470588235259</v>
      </c>
      <c r="L307" s="12">
        <v>0.94117647058823517</v>
      </c>
      <c r="M307" s="12">
        <v>0.79411764705882348</v>
      </c>
      <c r="N307" s="12">
        <v>0.46078431372549034</v>
      </c>
      <c r="O307" s="12">
        <v>0.37254901960784298</v>
      </c>
      <c r="P307" s="12">
        <v>0.69607843137254888</v>
      </c>
      <c r="Q307" s="12">
        <v>0.80392156862745101</v>
      </c>
      <c r="R307" s="12">
        <v>0.73529411764705876</v>
      </c>
      <c r="S307" s="13">
        <v>397.99999999999994</v>
      </c>
      <c r="T307" s="12">
        <v>0.26594000000000001</v>
      </c>
      <c r="U307" s="83" t="str">
        <f t="shared" si="46"/>
        <v>Media</v>
      </c>
      <c r="V307" s="4">
        <f t="shared" si="48"/>
        <v>411</v>
      </c>
      <c r="W307" s="5">
        <f t="shared" si="49"/>
        <v>545.08319191550231</v>
      </c>
      <c r="X307" s="4">
        <f t="shared" si="50"/>
        <v>3</v>
      </c>
      <c r="Y307" s="4">
        <f t="shared" si="51"/>
        <v>119</v>
      </c>
      <c r="Z307" s="4">
        <f t="shared" si="52"/>
        <v>3</v>
      </c>
      <c r="AA307" s="4">
        <f t="shared" si="53"/>
        <v>122</v>
      </c>
      <c r="AB307" s="7">
        <f t="shared" si="54"/>
        <v>725.36050472644979</v>
      </c>
      <c r="AC307" s="14">
        <v>0.26594000000000001</v>
      </c>
      <c r="AD307" s="84" t="s">
        <v>46</v>
      </c>
      <c r="AN307" s="41">
        <v>317</v>
      </c>
      <c r="AO307" s="42" t="s">
        <v>553</v>
      </c>
      <c r="AP307" s="16">
        <v>838</v>
      </c>
      <c r="AQ307" s="16">
        <v>838</v>
      </c>
      <c r="AR307" s="43">
        <v>811</v>
      </c>
      <c r="AS307" s="43">
        <v>27</v>
      </c>
      <c r="AT307" s="44">
        <v>0</v>
      </c>
      <c r="AU307" s="45">
        <v>3379</v>
      </c>
      <c r="AV307" s="43">
        <v>1462</v>
      </c>
      <c r="AW307" s="44">
        <v>1917</v>
      </c>
    </row>
    <row r="308" spans="2:49" ht="17.100000000000001" customHeight="1" x14ac:dyDescent="0.2">
      <c r="B308" s="34">
        <f t="shared" si="47"/>
        <v>306</v>
      </c>
      <c r="C308" s="113" t="str">
        <f>+VLOOKUP($D$3:$D$547,[1]Hoja4!$E$1:$F$588,2,FALSE)</f>
        <v>Bo. La Esperanza</v>
      </c>
      <c r="D308" s="11">
        <v>43</v>
      </c>
      <c r="E308" s="12">
        <v>0.58000000000000018</v>
      </c>
      <c r="F308" s="12">
        <v>0.89333333333333331</v>
      </c>
      <c r="G308" s="12">
        <v>0.97999999999999976</v>
      </c>
      <c r="H308" s="12">
        <v>0.99122807017543857</v>
      </c>
      <c r="I308" s="12">
        <v>0.98245614035087714</v>
      </c>
      <c r="J308" s="12">
        <v>0.99122807017543857</v>
      </c>
      <c r="K308" s="12">
        <v>1</v>
      </c>
      <c r="L308" s="12">
        <v>0.99122807017543857</v>
      </c>
      <c r="M308" s="12">
        <v>0.98245614035087714</v>
      </c>
      <c r="N308" s="12">
        <v>0.10526315789473682</v>
      </c>
      <c r="O308" s="12">
        <v>6.1403508771929814E-2</v>
      </c>
      <c r="P308" s="12">
        <v>0.50000000000000022</v>
      </c>
      <c r="Q308" s="12">
        <v>0.55263157894736847</v>
      </c>
      <c r="R308" s="12">
        <v>0.63157894736842102</v>
      </c>
      <c r="S308" s="13">
        <v>495.00000000000006</v>
      </c>
      <c r="T308" s="12">
        <v>0.26837</v>
      </c>
      <c r="U308" s="83" t="str">
        <f t="shared" si="46"/>
        <v>Media</v>
      </c>
      <c r="V308" s="4">
        <f t="shared" si="48"/>
        <v>509</v>
      </c>
      <c r="W308" s="5">
        <f t="shared" si="49"/>
        <v>675.05436663014768</v>
      </c>
      <c r="X308" s="4">
        <f t="shared" si="50"/>
        <v>33</v>
      </c>
      <c r="Y308" s="4">
        <f t="shared" si="51"/>
        <v>120</v>
      </c>
      <c r="Z308" s="4">
        <f t="shared" si="52"/>
        <v>0</v>
      </c>
      <c r="AA308" s="4">
        <f t="shared" si="53"/>
        <v>153</v>
      </c>
      <c r="AB308" s="7">
        <f t="shared" si="54"/>
        <v>898.31751071961787</v>
      </c>
      <c r="AC308" s="14">
        <v>0.26837</v>
      </c>
      <c r="AD308" s="84" t="s">
        <v>46</v>
      </c>
      <c r="AN308" s="41">
        <v>318</v>
      </c>
      <c r="AO308" s="42" t="s">
        <v>339</v>
      </c>
      <c r="AP308" s="16">
        <v>491</v>
      </c>
      <c r="AQ308" s="16">
        <v>488</v>
      </c>
      <c r="AR308" s="43">
        <v>462</v>
      </c>
      <c r="AS308" s="43">
        <v>26</v>
      </c>
      <c r="AT308" s="44">
        <v>3</v>
      </c>
      <c r="AU308" s="45">
        <v>2425</v>
      </c>
      <c r="AV308" s="43">
        <v>1190</v>
      </c>
      <c r="AW308" s="44">
        <v>1235</v>
      </c>
    </row>
    <row r="309" spans="2:49" ht="17.100000000000001" customHeight="1" x14ac:dyDescent="0.2">
      <c r="B309" s="34">
        <f t="shared" si="47"/>
        <v>307</v>
      </c>
      <c r="C309" s="113" t="str">
        <f>+VLOOKUP($D$3:$D$547,[1]Hoja4!$E$1:$F$588,2,FALSE)</f>
        <v>Bo. Las Delicias</v>
      </c>
      <c r="D309" s="11">
        <v>64</v>
      </c>
      <c r="E309" s="12">
        <v>0.71428571428571452</v>
      </c>
      <c r="F309" s="12">
        <v>0.64324324324324345</v>
      </c>
      <c r="G309" s="12">
        <v>0.92972972972972945</v>
      </c>
      <c r="H309" s="12">
        <v>0.90624999999999989</v>
      </c>
      <c r="I309" s="12">
        <v>0.90000000000000024</v>
      </c>
      <c r="J309" s="12">
        <v>0.9937499999999998</v>
      </c>
      <c r="K309" s="12">
        <v>0.9937499999999998</v>
      </c>
      <c r="L309" s="12">
        <v>0.91875000000000018</v>
      </c>
      <c r="M309" s="12">
        <v>0.96250000000000013</v>
      </c>
      <c r="N309" s="12">
        <v>0.19999999999999998</v>
      </c>
      <c r="O309" s="12">
        <v>0.16875000000000004</v>
      </c>
      <c r="P309" s="12">
        <v>0.44375000000000009</v>
      </c>
      <c r="Q309" s="12">
        <v>0.78125000000000033</v>
      </c>
      <c r="R309" s="12">
        <v>0.80625000000000047</v>
      </c>
      <c r="S309" s="13">
        <v>626.00000000000045</v>
      </c>
      <c r="T309" s="12">
        <v>0.27045000000000002</v>
      </c>
      <c r="U309" s="83" t="str">
        <f t="shared" si="46"/>
        <v>Media</v>
      </c>
      <c r="V309" s="4">
        <f t="shared" si="48"/>
        <v>655</v>
      </c>
      <c r="W309" s="5">
        <f t="shared" si="49"/>
        <v>868.68489222543553</v>
      </c>
      <c r="X309" s="4">
        <f t="shared" si="50"/>
        <v>30</v>
      </c>
      <c r="Y309" s="4">
        <f t="shared" si="51"/>
        <v>154</v>
      </c>
      <c r="Z309" s="4">
        <f t="shared" si="52"/>
        <v>4</v>
      </c>
      <c r="AA309" s="4">
        <f t="shared" si="53"/>
        <v>184</v>
      </c>
      <c r="AB309" s="7">
        <f t="shared" si="54"/>
        <v>1155.9881523012764</v>
      </c>
      <c r="AC309" s="14">
        <v>0.27045000000000002</v>
      </c>
      <c r="AD309" s="84" t="s">
        <v>46</v>
      </c>
      <c r="AN309" s="41">
        <v>319</v>
      </c>
      <c r="AO309" s="42" t="s">
        <v>340</v>
      </c>
      <c r="AP309" s="16">
        <v>64</v>
      </c>
      <c r="AQ309" s="16">
        <v>63</v>
      </c>
      <c r="AR309" s="43">
        <v>54</v>
      </c>
      <c r="AS309" s="43">
        <v>9</v>
      </c>
      <c r="AT309" s="44">
        <v>1</v>
      </c>
      <c r="AU309" s="45">
        <v>136</v>
      </c>
      <c r="AV309" s="43">
        <v>49</v>
      </c>
      <c r="AW309" s="44">
        <v>87</v>
      </c>
    </row>
    <row r="310" spans="2:49" ht="17.100000000000001" customHeight="1" x14ac:dyDescent="0.2">
      <c r="B310" s="34">
        <f t="shared" si="47"/>
        <v>308</v>
      </c>
      <c r="C310" s="113" t="str">
        <f>+VLOOKUP($D$3:$D$547,[1]Hoja4!$E$1:$F$588,2,FALSE)</f>
        <v>Col. Bendeck</v>
      </c>
      <c r="D310" s="11">
        <v>115</v>
      </c>
      <c r="E310" s="12">
        <v>0.73856209150326813</v>
      </c>
      <c r="F310" s="12">
        <v>0.85906040268456363</v>
      </c>
      <c r="G310" s="12">
        <v>1</v>
      </c>
      <c r="H310" s="12">
        <v>0.9241379310344825</v>
      </c>
      <c r="I310" s="12">
        <v>0.9241379310344825</v>
      </c>
      <c r="J310" s="12">
        <v>1</v>
      </c>
      <c r="K310" s="12">
        <v>1</v>
      </c>
      <c r="L310" s="12">
        <v>0.9241379310344825</v>
      </c>
      <c r="M310" s="12">
        <v>0.8758620689655171</v>
      </c>
      <c r="N310" s="12">
        <v>0.24137931034482757</v>
      </c>
      <c r="O310" s="12">
        <v>0.13793103448275862</v>
      </c>
      <c r="P310" s="12">
        <v>0.56551724137931036</v>
      </c>
      <c r="Q310" s="12">
        <v>0.57241379310344787</v>
      </c>
      <c r="R310" s="12">
        <v>0.81379310344827582</v>
      </c>
      <c r="S310" s="13">
        <v>687.99999999999977</v>
      </c>
      <c r="T310" s="12">
        <v>0.27150999999999997</v>
      </c>
      <c r="U310" s="83" t="str">
        <f t="shared" si="46"/>
        <v>Media</v>
      </c>
      <c r="V310" s="4">
        <f t="shared" si="48"/>
        <v>707</v>
      </c>
      <c r="W310" s="5">
        <f t="shared" si="49"/>
        <v>937.64918901279839</v>
      </c>
      <c r="X310" s="4">
        <f t="shared" si="50"/>
        <v>7</v>
      </c>
      <c r="Y310" s="4">
        <f t="shared" si="51"/>
        <v>143</v>
      </c>
      <c r="Z310" s="4">
        <f t="shared" si="52"/>
        <v>1</v>
      </c>
      <c r="AA310" s="4">
        <f t="shared" si="53"/>
        <v>150</v>
      </c>
      <c r="AB310" s="7">
        <f t="shared" si="54"/>
        <v>1247.761257522141</v>
      </c>
      <c r="AC310" s="14">
        <v>0.27150999999999997</v>
      </c>
      <c r="AD310" s="84" t="s">
        <v>46</v>
      </c>
      <c r="AN310" s="41">
        <v>320</v>
      </c>
      <c r="AO310" s="42" t="s">
        <v>341</v>
      </c>
      <c r="AP310" s="16">
        <v>1180</v>
      </c>
      <c r="AQ310" s="16">
        <v>1175</v>
      </c>
      <c r="AR310" s="43">
        <v>1109</v>
      </c>
      <c r="AS310" s="43">
        <v>66</v>
      </c>
      <c r="AT310" s="44">
        <v>5</v>
      </c>
      <c r="AU310" s="45">
        <v>5548</v>
      </c>
      <c r="AV310" s="43">
        <v>2624</v>
      </c>
      <c r="AW310" s="44">
        <v>2924</v>
      </c>
    </row>
    <row r="311" spans="2:49" ht="17.100000000000001" customHeight="1" x14ac:dyDescent="0.2">
      <c r="B311" s="34">
        <f t="shared" si="47"/>
        <v>309</v>
      </c>
      <c r="C311" s="113" t="str">
        <f>+VLOOKUP($D$3:$D$547,[1]Hoja4!$E$1:$F$588,2,FALSE)</f>
        <v>montes de Sinai</v>
      </c>
      <c r="D311" s="11">
        <v>267</v>
      </c>
      <c r="E311" s="12">
        <v>0.78571428571428559</v>
      </c>
      <c r="F311" s="12">
        <v>0.94973544973544999</v>
      </c>
      <c r="G311" s="12">
        <v>0.98412698412698474</v>
      </c>
      <c r="H311" s="12">
        <v>0.94765840220385722</v>
      </c>
      <c r="I311" s="12">
        <v>0.93939393939393878</v>
      </c>
      <c r="J311" s="12">
        <v>0.98622589531680427</v>
      </c>
      <c r="K311" s="12">
        <v>0.99449035812672137</v>
      </c>
      <c r="L311" s="12">
        <v>0.95041322314049581</v>
      </c>
      <c r="M311" s="12">
        <v>0.98071625344352598</v>
      </c>
      <c r="N311" s="12">
        <v>0.1212121212121212</v>
      </c>
      <c r="O311" s="12">
        <v>6.0606060606060601E-2</v>
      </c>
      <c r="P311" s="12">
        <v>0.71074380165289264</v>
      </c>
      <c r="Q311" s="12">
        <v>0.58126721763085365</v>
      </c>
      <c r="R311" s="12">
        <v>0.78787878787878829</v>
      </c>
      <c r="S311" s="13">
        <v>1713.9999999999998</v>
      </c>
      <c r="T311" s="12">
        <v>0.27850999999999998</v>
      </c>
      <c r="U311" s="83" t="str">
        <f t="shared" si="46"/>
        <v>Media</v>
      </c>
      <c r="V311" s="4">
        <f t="shared" si="48"/>
        <v>1720</v>
      </c>
      <c r="W311" s="5">
        <f t="shared" si="49"/>
        <v>2281.1267398896935</v>
      </c>
      <c r="X311" s="4">
        <f t="shared" si="50"/>
        <v>31</v>
      </c>
      <c r="Y311" s="4">
        <f t="shared" si="51"/>
        <v>349</v>
      </c>
      <c r="Z311" s="4">
        <f t="shared" si="52"/>
        <v>0</v>
      </c>
      <c r="AA311" s="4">
        <f t="shared" si="53"/>
        <v>380</v>
      </c>
      <c r="AB311" s="7">
        <f t="shared" si="54"/>
        <v>3035.571941920909</v>
      </c>
      <c r="AC311" s="14">
        <v>0.27850999999999998</v>
      </c>
      <c r="AD311" s="84" t="s">
        <v>46</v>
      </c>
      <c r="AN311" s="41">
        <v>321</v>
      </c>
      <c r="AO311" s="42" t="s">
        <v>342</v>
      </c>
      <c r="AP311" s="16">
        <v>114</v>
      </c>
      <c r="AQ311" s="16">
        <v>114</v>
      </c>
      <c r="AR311" s="43">
        <v>109</v>
      </c>
      <c r="AS311" s="43">
        <v>5</v>
      </c>
      <c r="AT311" s="44">
        <v>0</v>
      </c>
      <c r="AU311" s="45">
        <v>549</v>
      </c>
      <c r="AV311" s="43">
        <v>244</v>
      </c>
      <c r="AW311" s="44">
        <v>305</v>
      </c>
    </row>
    <row r="312" spans="2:49" ht="17.100000000000001" customHeight="1" x14ac:dyDescent="0.2">
      <c r="B312" s="34">
        <f t="shared" si="47"/>
        <v>310</v>
      </c>
      <c r="C312" s="113" t="str">
        <f>+VLOOKUP($D$3:$D$547,[1]Hoja4!$E$1:$F$588,2,FALSE)</f>
        <v>Bo. El Manchen</v>
      </c>
      <c r="D312" s="11">
        <v>22</v>
      </c>
      <c r="E312" s="12">
        <v>0.69678217821782251</v>
      </c>
      <c r="F312" s="12">
        <v>0.81288723667905793</v>
      </c>
      <c r="G312" s="12">
        <v>0.96530359355638196</v>
      </c>
      <c r="H312" s="12">
        <v>0.92653061224489819</v>
      </c>
      <c r="I312" s="12">
        <v>0.94013605442176862</v>
      </c>
      <c r="J312" s="12">
        <v>0.99591836734693828</v>
      </c>
      <c r="K312" s="12">
        <v>0.99591836734693862</v>
      </c>
      <c r="L312" s="12">
        <v>0.93877551020408145</v>
      </c>
      <c r="M312" s="12">
        <v>0.97687074829931986</v>
      </c>
      <c r="N312" s="12">
        <v>0.14965986394557823</v>
      </c>
      <c r="O312" s="12">
        <v>0.1387755102040818</v>
      </c>
      <c r="P312" s="12">
        <v>0.52244897959183634</v>
      </c>
      <c r="Q312" s="12">
        <v>0.61088435374149641</v>
      </c>
      <c r="R312" s="12">
        <v>0.79183673469387739</v>
      </c>
      <c r="S312" s="13">
        <v>3028.9999999999995</v>
      </c>
      <c r="T312" s="12">
        <v>0.28254000000000001</v>
      </c>
      <c r="U312" s="83" t="str">
        <f t="shared" si="46"/>
        <v>Media</v>
      </c>
      <c r="V312" s="4">
        <f t="shared" si="48"/>
        <v>3029</v>
      </c>
      <c r="W312" s="5">
        <f t="shared" si="49"/>
        <v>4017.1702878638844</v>
      </c>
      <c r="X312" s="4">
        <f t="shared" si="50"/>
        <v>75</v>
      </c>
      <c r="Y312" s="4">
        <f t="shared" si="51"/>
        <v>732</v>
      </c>
      <c r="Z312" s="4">
        <f t="shared" si="52"/>
        <v>1</v>
      </c>
      <c r="AA312" s="4">
        <f t="shared" si="53"/>
        <v>807</v>
      </c>
      <c r="AB312" s="7">
        <f t="shared" si="54"/>
        <v>5345.783379115368</v>
      </c>
      <c r="AC312" s="14">
        <v>0.28254000000000001</v>
      </c>
      <c r="AD312" s="84" t="s">
        <v>46</v>
      </c>
      <c r="AN312" s="41">
        <v>322</v>
      </c>
      <c r="AO312" s="42" t="s">
        <v>343</v>
      </c>
      <c r="AP312" s="16">
        <v>651</v>
      </c>
      <c r="AQ312" s="16">
        <v>651</v>
      </c>
      <c r="AR312" s="43">
        <v>626</v>
      </c>
      <c r="AS312" s="43">
        <v>25</v>
      </c>
      <c r="AT312" s="44">
        <v>0</v>
      </c>
      <c r="AU312" s="45">
        <v>2949</v>
      </c>
      <c r="AV312" s="43">
        <v>1366</v>
      </c>
      <c r="AW312" s="44">
        <v>1583</v>
      </c>
    </row>
    <row r="313" spans="2:49" ht="17.100000000000001" customHeight="1" x14ac:dyDescent="0.2">
      <c r="B313" s="34">
        <f t="shared" si="47"/>
        <v>311</v>
      </c>
      <c r="C313" s="113" t="str">
        <f>+VLOOKUP($D$3:$D$547,[1]Hoja4!$E$1:$F$588,2,FALSE)</f>
        <v>Col. Cristóbal Díaz</v>
      </c>
      <c r="D313" s="11">
        <v>132</v>
      </c>
      <c r="E313" s="12">
        <v>0.91666666666666641</v>
      </c>
      <c r="F313" s="12">
        <v>0.91666666666666652</v>
      </c>
      <c r="G313" s="12">
        <v>1</v>
      </c>
      <c r="H313" s="12">
        <v>0.96551724137931039</v>
      </c>
      <c r="I313" s="12">
        <v>0.96551724137931028</v>
      </c>
      <c r="J313" s="12">
        <v>0.98275862068965503</v>
      </c>
      <c r="K313" s="12">
        <v>0.98275862068965503</v>
      </c>
      <c r="L313" s="12">
        <v>0.98275862068965503</v>
      </c>
      <c r="M313" s="12">
        <v>0.98275862068965503</v>
      </c>
      <c r="N313" s="12">
        <v>6.8965517241379323E-2</v>
      </c>
      <c r="O313" s="12">
        <v>0.13793103448275865</v>
      </c>
      <c r="P313" s="12">
        <v>0.81034482758620696</v>
      </c>
      <c r="Q313" s="12">
        <v>0.51724137931034464</v>
      </c>
      <c r="R313" s="12">
        <v>0.81034482758620696</v>
      </c>
      <c r="S313" s="13">
        <v>327.99999999999994</v>
      </c>
      <c r="T313" s="12">
        <v>0.29598000000000002</v>
      </c>
      <c r="U313" s="83" t="str">
        <f t="shared" si="46"/>
        <v>Media</v>
      </c>
      <c r="V313" s="4">
        <f t="shared" si="48"/>
        <v>339</v>
      </c>
      <c r="W313" s="5">
        <f t="shared" si="49"/>
        <v>449.59416559453842</v>
      </c>
      <c r="X313" s="4">
        <f t="shared" si="50"/>
        <v>1</v>
      </c>
      <c r="Y313" s="4">
        <f t="shared" si="51"/>
        <v>61</v>
      </c>
      <c r="Z313" s="4">
        <f t="shared" si="52"/>
        <v>0</v>
      </c>
      <c r="AA313" s="4">
        <f t="shared" si="53"/>
        <v>62</v>
      </c>
      <c r="AB313" s="7">
        <f t="shared" si="54"/>
        <v>598.29005134371403</v>
      </c>
      <c r="AC313" s="14">
        <v>0.29598000000000002</v>
      </c>
      <c r="AD313" s="84" t="s">
        <v>46</v>
      </c>
      <c r="AN313" s="41">
        <v>323</v>
      </c>
      <c r="AO313" s="42" t="s">
        <v>344</v>
      </c>
      <c r="AP313" s="16">
        <v>706</v>
      </c>
      <c r="AQ313" s="16">
        <v>704</v>
      </c>
      <c r="AR313" s="43">
        <v>663</v>
      </c>
      <c r="AS313" s="43">
        <v>41</v>
      </c>
      <c r="AT313" s="44">
        <v>2</v>
      </c>
      <c r="AU313" s="45">
        <v>2978</v>
      </c>
      <c r="AV313" s="43">
        <v>1380</v>
      </c>
      <c r="AW313" s="44">
        <v>1598</v>
      </c>
    </row>
    <row r="314" spans="2:49" ht="17.100000000000001" customHeight="1" x14ac:dyDescent="0.2">
      <c r="B314" s="34">
        <f t="shared" si="47"/>
        <v>312</v>
      </c>
      <c r="C314" s="113" t="str">
        <f>+VLOOKUP($D$3:$D$547,[1]Hoja4!$E$1:$F$588,2,FALSE)</f>
        <v>Bo. Casa Mata</v>
      </c>
      <c r="D314" s="11">
        <v>9</v>
      </c>
      <c r="E314" s="12">
        <v>0.70486111111111116</v>
      </c>
      <c r="F314" s="12">
        <v>0.83333333333333293</v>
      </c>
      <c r="G314" s="12">
        <v>0.95833333333333337</v>
      </c>
      <c r="H314" s="12">
        <v>0.9396226415094332</v>
      </c>
      <c r="I314" s="12">
        <v>0.93207547169811333</v>
      </c>
      <c r="J314" s="12">
        <v>0.98867924528301898</v>
      </c>
      <c r="K314" s="12">
        <v>0.98490566037735894</v>
      </c>
      <c r="L314" s="12">
        <v>0.9547169811320757</v>
      </c>
      <c r="M314" s="12">
        <v>0.9735849056603777</v>
      </c>
      <c r="N314" s="12">
        <v>0.12452830188679238</v>
      </c>
      <c r="O314" s="12">
        <v>0.11698113207547166</v>
      </c>
      <c r="P314" s="12">
        <v>0.44905660377358469</v>
      </c>
      <c r="Q314" s="12">
        <v>0.61132075471698188</v>
      </c>
      <c r="R314" s="12">
        <v>0.80754716981132102</v>
      </c>
      <c r="S314" s="13">
        <v>1132.0000000000009</v>
      </c>
      <c r="T314" s="12">
        <v>0.30381999999999998</v>
      </c>
      <c r="U314" s="83" t="str">
        <f t="shared" si="46"/>
        <v>Media</v>
      </c>
      <c r="V314" s="4">
        <f t="shared" si="48"/>
        <v>1140</v>
      </c>
      <c r="W314" s="5">
        <f t="shared" si="49"/>
        <v>1511.909583415262</v>
      </c>
      <c r="X314" s="4">
        <f t="shared" si="50"/>
        <v>32</v>
      </c>
      <c r="Y314" s="4">
        <f t="shared" si="51"/>
        <v>258</v>
      </c>
      <c r="Z314" s="4">
        <f t="shared" si="52"/>
        <v>0</v>
      </c>
      <c r="AA314" s="4">
        <f t="shared" si="53"/>
        <v>290</v>
      </c>
      <c r="AB314" s="7">
        <f t="shared" si="54"/>
        <v>2011.9488452266492</v>
      </c>
      <c r="AC314" s="14">
        <v>0.30381999999999998</v>
      </c>
      <c r="AD314" s="84" t="s">
        <v>46</v>
      </c>
      <c r="AN314" s="41">
        <v>324</v>
      </c>
      <c r="AO314" s="42" t="s">
        <v>345</v>
      </c>
      <c r="AP314" s="16">
        <v>53</v>
      </c>
      <c r="AQ314" s="16">
        <v>53</v>
      </c>
      <c r="AR314" s="43">
        <v>47</v>
      </c>
      <c r="AS314" s="43">
        <v>6</v>
      </c>
      <c r="AT314" s="44">
        <v>0</v>
      </c>
      <c r="AU314" s="45">
        <v>267</v>
      </c>
      <c r="AV314" s="43">
        <v>140</v>
      </c>
      <c r="AW314" s="44">
        <v>127</v>
      </c>
    </row>
    <row r="315" spans="2:49" ht="17.100000000000001" customHeight="1" x14ac:dyDescent="0.2">
      <c r="B315" s="34">
        <f t="shared" si="47"/>
        <v>313</v>
      </c>
      <c r="C315" s="113" t="str">
        <f>+VLOOKUP($D$3:$D$547,[1]Hoja4!$E$1:$F$588,2,FALSE)</f>
        <v>Bo. San Jorge</v>
      </c>
      <c r="D315" s="11">
        <v>82</v>
      </c>
      <c r="E315" s="12">
        <v>0.41025641025641024</v>
      </c>
      <c r="F315" s="12">
        <v>0.89743589743589725</v>
      </c>
      <c r="G315" s="12">
        <v>1</v>
      </c>
      <c r="H315" s="12">
        <v>0.9230769230769228</v>
      </c>
      <c r="I315" s="12">
        <v>0.96153846153846145</v>
      </c>
      <c r="J315" s="12">
        <v>0.96153846153846145</v>
      </c>
      <c r="K315" s="12">
        <v>1</v>
      </c>
      <c r="L315" s="12">
        <v>1</v>
      </c>
      <c r="M315" s="12">
        <v>0.92307692307692291</v>
      </c>
      <c r="N315" s="12">
        <v>0.15384615384615388</v>
      </c>
      <c r="O315" s="12">
        <v>0.15384615384615388</v>
      </c>
      <c r="P315" s="12">
        <v>0.46153846153846151</v>
      </c>
      <c r="Q315" s="12">
        <v>0.6923076923076924</v>
      </c>
      <c r="R315" s="12">
        <v>0.65384615384615374</v>
      </c>
      <c r="S315" s="13">
        <v>85</v>
      </c>
      <c r="T315" s="12">
        <v>0.31534000000000001</v>
      </c>
      <c r="U315" s="83" t="str">
        <f t="shared" si="46"/>
        <v>Media</v>
      </c>
      <c r="V315" s="4">
        <f t="shared" si="48"/>
        <v>99</v>
      </c>
      <c r="W315" s="5">
        <f t="shared" si="49"/>
        <v>131.29741119132538</v>
      </c>
      <c r="X315" s="4">
        <f t="shared" si="50"/>
        <v>13</v>
      </c>
      <c r="Y315" s="4">
        <f t="shared" si="51"/>
        <v>31</v>
      </c>
      <c r="Z315" s="4">
        <f t="shared" si="52"/>
        <v>0</v>
      </c>
      <c r="AA315" s="4">
        <f t="shared" si="53"/>
        <v>44</v>
      </c>
      <c r="AB315" s="7">
        <f t="shared" si="54"/>
        <v>174.72187340126163</v>
      </c>
      <c r="AC315" s="14">
        <v>0.31534000000000001</v>
      </c>
      <c r="AD315" s="84" t="s">
        <v>46</v>
      </c>
      <c r="AN315" s="41">
        <v>325</v>
      </c>
      <c r="AO315" s="42" t="s">
        <v>346</v>
      </c>
      <c r="AP315" s="16">
        <v>336</v>
      </c>
      <c r="AQ315" s="16">
        <v>335</v>
      </c>
      <c r="AR315" s="43">
        <v>306</v>
      </c>
      <c r="AS315" s="43">
        <v>29</v>
      </c>
      <c r="AT315" s="44">
        <v>1</v>
      </c>
      <c r="AU315" s="45">
        <v>1691</v>
      </c>
      <c r="AV315" s="43">
        <v>818</v>
      </c>
      <c r="AW315" s="44">
        <v>873</v>
      </c>
    </row>
    <row r="316" spans="2:49" ht="17.100000000000001" customHeight="1" x14ac:dyDescent="0.2">
      <c r="B316" s="34">
        <f t="shared" si="47"/>
        <v>314</v>
      </c>
      <c r="C316" s="113" t="str">
        <f>+VLOOKUP($D$3:$D$547,[1]Hoja4!$E$1:$F$588,2,FALSE)</f>
        <v>Bo. Lempira</v>
      </c>
      <c r="D316" s="11">
        <v>66</v>
      </c>
      <c r="E316" s="12">
        <v>0.67199999999999971</v>
      </c>
      <c r="F316" s="12">
        <v>0.84969939879759548</v>
      </c>
      <c r="G316" s="12">
        <v>0.95991983967935923</v>
      </c>
      <c r="H316" s="12">
        <v>0.96452328159645184</v>
      </c>
      <c r="I316" s="12">
        <v>0.96895787139689615</v>
      </c>
      <c r="J316" s="12">
        <v>0.9955654101995558</v>
      </c>
      <c r="K316" s="12">
        <v>0.99334811529933487</v>
      </c>
      <c r="L316" s="12">
        <v>0.97560975609756106</v>
      </c>
      <c r="M316" s="12">
        <v>0.98004434589800438</v>
      </c>
      <c r="N316" s="12">
        <v>0.14634146341463403</v>
      </c>
      <c r="O316" s="12">
        <v>0.11086474501108638</v>
      </c>
      <c r="P316" s="12">
        <v>0.44124168514412387</v>
      </c>
      <c r="Q316" s="12">
        <v>0.60310421286031002</v>
      </c>
      <c r="R316" s="12">
        <v>0.71175166297117565</v>
      </c>
      <c r="S316" s="13">
        <v>1781.9999999999991</v>
      </c>
      <c r="T316" s="12">
        <v>0.32135000000000002</v>
      </c>
      <c r="U316" s="83" t="str">
        <f t="shared" si="46"/>
        <v>Media</v>
      </c>
      <c r="V316" s="4">
        <f t="shared" si="48"/>
        <v>1768</v>
      </c>
      <c r="W316" s="5">
        <f t="shared" si="49"/>
        <v>2344.7860907703362</v>
      </c>
      <c r="X316" s="4">
        <f t="shared" si="50"/>
        <v>45</v>
      </c>
      <c r="Y316" s="4">
        <f t="shared" si="51"/>
        <v>447</v>
      </c>
      <c r="Z316" s="4">
        <f t="shared" si="52"/>
        <v>1</v>
      </c>
      <c r="AA316" s="4">
        <f t="shared" si="53"/>
        <v>492</v>
      </c>
      <c r="AB316" s="7">
        <f t="shared" si="54"/>
        <v>3120.2855775093994</v>
      </c>
      <c r="AC316" s="14">
        <v>0.32135000000000002</v>
      </c>
      <c r="AD316" s="84" t="s">
        <v>46</v>
      </c>
      <c r="AN316" s="41">
        <v>326</v>
      </c>
      <c r="AO316" s="42" t="s">
        <v>347</v>
      </c>
      <c r="AP316" s="16">
        <v>153</v>
      </c>
      <c r="AQ316" s="16">
        <v>153</v>
      </c>
      <c r="AR316" s="43">
        <v>136</v>
      </c>
      <c r="AS316" s="43">
        <v>17</v>
      </c>
      <c r="AT316" s="44">
        <v>0</v>
      </c>
      <c r="AU316" s="45">
        <v>559</v>
      </c>
      <c r="AV316" s="43">
        <v>268</v>
      </c>
      <c r="AW316" s="44">
        <v>291</v>
      </c>
    </row>
    <row r="317" spans="2:49" ht="17.100000000000001" customHeight="1" x14ac:dyDescent="0.2">
      <c r="B317" s="34">
        <f t="shared" si="47"/>
        <v>315</v>
      </c>
      <c r="C317" s="113" t="str">
        <f>+VLOOKUP($D$3:$D$547,[1]Hoja4!$E$1:$F$588,2,FALSE)</f>
        <v>Res. Aleman</v>
      </c>
      <c r="D317" s="11">
        <v>376</v>
      </c>
      <c r="E317" s="12">
        <v>0.99376947040498376</v>
      </c>
      <c r="F317" s="12">
        <v>0.93013555787278457</v>
      </c>
      <c r="G317" s="12">
        <v>0.97080291970802934</v>
      </c>
      <c r="H317" s="12">
        <v>0.95403587443946281</v>
      </c>
      <c r="I317" s="12">
        <v>0.95291479820627722</v>
      </c>
      <c r="J317" s="12">
        <v>0.97869955156950728</v>
      </c>
      <c r="K317" s="12">
        <v>0.96748878923766812</v>
      </c>
      <c r="L317" s="12">
        <v>0.9697309417040364</v>
      </c>
      <c r="M317" s="12">
        <v>0.95852017937219736</v>
      </c>
      <c r="N317" s="12">
        <v>0.16031390134529105</v>
      </c>
      <c r="O317" s="12">
        <v>0.1345291479820627</v>
      </c>
      <c r="P317" s="12">
        <v>0.74551569506726556</v>
      </c>
      <c r="Q317" s="12">
        <v>0.54484304932735472</v>
      </c>
      <c r="R317" s="12">
        <v>0.88228699551569501</v>
      </c>
      <c r="S317" s="13">
        <v>3936.9999999999977</v>
      </c>
      <c r="T317" s="12">
        <v>0.34601999999999999</v>
      </c>
      <c r="U317" s="83" t="str">
        <f t="shared" si="46"/>
        <v>Media</v>
      </c>
      <c r="V317" s="4">
        <f t="shared" si="48"/>
        <v>3908</v>
      </c>
      <c r="W317" s="5">
        <f t="shared" si="49"/>
        <v>5182.9321508656521</v>
      </c>
      <c r="X317" s="4">
        <f t="shared" si="50"/>
        <v>73</v>
      </c>
      <c r="Y317" s="4">
        <f t="shared" si="51"/>
        <v>876</v>
      </c>
      <c r="Z317" s="4">
        <f t="shared" si="52"/>
        <v>1</v>
      </c>
      <c r="AA317" s="4">
        <f t="shared" si="53"/>
        <v>949</v>
      </c>
      <c r="AB317" s="7">
        <f t="shared" si="54"/>
        <v>6897.1018308296007</v>
      </c>
      <c r="AC317" s="14">
        <v>0.34601999999999999</v>
      </c>
      <c r="AD317" s="84" t="s">
        <v>46</v>
      </c>
      <c r="AN317" s="41">
        <v>327</v>
      </c>
      <c r="AO317" s="42" t="s">
        <v>348</v>
      </c>
      <c r="AP317" s="16">
        <v>66</v>
      </c>
      <c r="AQ317" s="16">
        <v>66</v>
      </c>
      <c r="AR317" s="43">
        <v>64</v>
      </c>
      <c r="AS317" s="43">
        <v>2</v>
      </c>
      <c r="AT317" s="44">
        <v>0</v>
      </c>
      <c r="AU317" s="45">
        <v>296</v>
      </c>
      <c r="AV317" s="43">
        <v>138</v>
      </c>
      <c r="AW317" s="44">
        <v>158</v>
      </c>
    </row>
    <row r="318" spans="2:49" ht="17.100000000000001" customHeight="1" x14ac:dyDescent="0.2">
      <c r="B318" s="34">
        <f t="shared" si="47"/>
        <v>316</v>
      </c>
      <c r="C318" s="113" t="str">
        <f>+VLOOKUP($D$3:$D$547,[1]Hoja4!$E$1:$F$588,2,FALSE)</f>
        <v>Col. Res. Monte Carmelo</v>
      </c>
      <c r="D318" s="11">
        <v>301</v>
      </c>
      <c r="E318" s="12">
        <v>0.94318181818181812</v>
      </c>
      <c r="F318" s="12">
        <v>0.93181818181818188</v>
      </c>
      <c r="G318" s="12">
        <v>0.98863636363636376</v>
      </c>
      <c r="H318" s="12">
        <v>0.92307692307692291</v>
      </c>
      <c r="I318" s="12">
        <v>0.94871794871794868</v>
      </c>
      <c r="J318" s="12">
        <v>1</v>
      </c>
      <c r="K318" s="12">
        <v>1</v>
      </c>
      <c r="L318" s="12">
        <v>0.96153846153846156</v>
      </c>
      <c r="M318" s="12">
        <v>0.89743589743589736</v>
      </c>
      <c r="N318" s="12">
        <v>0.17948717948717954</v>
      </c>
      <c r="O318" s="12">
        <v>0.11538461538461549</v>
      </c>
      <c r="P318" s="12">
        <v>0.67948717948717985</v>
      </c>
      <c r="Q318" s="12">
        <v>0.75641025641025639</v>
      </c>
      <c r="R318" s="12">
        <v>0.74358974358974372</v>
      </c>
      <c r="S318" s="13">
        <v>361.00000000000006</v>
      </c>
      <c r="T318" s="12">
        <v>0.35798999999999997</v>
      </c>
      <c r="U318" s="83" t="str">
        <f t="shared" si="46"/>
        <v>Media</v>
      </c>
      <c r="V318" s="4">
        <f t="shared" si="48"/>
        <v>361</v>
      </c>
      <c r="W318" s="5">
        <f t="shared" si="49"/>
        <v>478.77136808149959</v>
      </c>
      <c r="X318" s="4">
        <f t="shared" si="50"/>
        <v>11</v>
      </c>
      <c r="Y318" s="4">
        <f t="shared" si="51"/>
        <v>77</v>
      </c>
      <c r="Z318" s="4">
        <f t="shared" si="52"/>
        <v>0</v>
      </c>
      <c r="AA318" s="4">
        <f t="shared" si="53"/>
        <v>88</v>
      </c>
      <c r="AB318" s="7">
        <f t="shared" si="54"/>
        <v>637.11713432177226</v>
      </c>
      <c r="AC318" s="14">
        <v>0.35798999999999997</v>
      </c>
      <c r="AD318" s="84" t="s">
        <v>46</v>
      </c>
      <c r="AN318" s="41">
        <v>328</v>
      </c>
      <c r="AO318" s="42" t="s">
        <v>349</v>
      </c>
      <c r="AP318" s="16">
        <v>244</v>
      </c>
      <c r="AQ318" s="16">
        <v>239</v>
      </c>
      <c r="AR318" s="43">
        <v>234</v>
      </c>
      <c r="AS318" s="43">
        <v>5</v>
      </c>
      <c r="AT318" s="44">
        <v>5</v>
      </c>
      <c r="AU318" s="45">
        <v>1590</v>
      </c>
      <c r="AV318" s="43">
        <v>781</v>
      </c>
      <c r="AW318" s="44">
        <v>809</v>
      </c>
    </row>
    <row r="319" spans="2:49" ht="17.100000000000001" customHeight="1" x14ac:dyDescent="0.2">
      <c r="B319" s="34">
        <f t="shared" si="47"/>
        <v>317</v>
      </c>
      <c r="C319" s="113" t="str">
        <f>+VLOOKUP($D$3:$D$547,[1]Hoja4!$E$1:$F$588,2,FALSE)</f>
        <v>Bo. Concepción</v>
      </c>
      <c r="D319" s="11">
        <v>12</v>
      </c>
      <c r="E319" s="12">
        <v>0.58750000000000002</v>
      </c>
      <c r="F319" s="12">
        <v>0.86734693877551028</v>
      </c>
      <c r="G319" s="12">
        <v>0.9821428571428571</v>
      </c>
      <c r="H319" s="12">
        <v>0.95918367346938804</v>
      </c>
      <c r="I319" s="12">
        <v>0.92602040816326514</v>
      </c>
      <c r="J319" s="12">
        <v>0.99744897959183709</v>
      </c>
      <c r="K319" s="12">
        <v>0.99489795918367308</v>
      </c>
      <c r="L319" s="12">
        <v>0.95918367346938782</v>
      </c>
      <c r="M319" s="12">
        <v>0.98214285714285732</v>
      </c>
      <c r="N319" s="12">
        <v>0.18367346938775519</v>
      </c>
      <c r="O319" s="12">
        <v>0.15816326530612251</v>
      </c>
      <c r="P319" s="12">
        <v>0.40051020408163268</v>
      </c>
      <c r="Q319" s="12">
        <v>0.66326530612244894</v>
      </c>
      <c r="R319" s="12">
        <v>0.73214285714285743</v>
      </c>
      <c r="S319" s="13">
        <v>1506.0000000000002</v>
      </c>
      <c r="T319" s="12">
        <v>0.39063999999999999</v>
      </c>
      <c r="U319" s="83" t="str">
        <f t="shared" si="46"/>
        <v>Media</v>
      </c>
      <c r="V319" s="4">
        <f t="shared" si="48"/>
        <v>1572</v>
      </c>
      <c r="W319" s="5">
        <f t="shared" si="49"/>
        <v>2084.8437413410452</v>
      </c>
      <c r="X319" s="4">
        <f t="shared" si="50"/>
        <v>8</v>
      </c>
      <c r="Y319" s="4">
        <f t="shared" si="51"/>
        <v>383</v>
      </c>
      <c r="Z319" s="4">
        <f t="shared" si="52"/>
        <v>5</v>
      </c>
      <c r="AA319" s="4">
        <f t="shared" si="53"/>
        <v>391</v>
      </c>
      <c r="AB319" s="7">
        <f t="shared" si="54"/>
        <v>2774.3715655230635</v>
      </c>
      <c r="AC319" s="14">
        <v>0.39063999999999999</v>
      </c>
      <c r="AD319" s="84" t="s">
        <v>46</v>
      </c>
      <c r="AN319" s="41">
        <v>329</v>
      </c>
      <c r="AO319" s="42" t="s">
        <v>350</v>
      </c>
      <c r="AP319" s="16">
        <v>1793</v>
      </c>
      <c r="AQ319" s="16">
        <v>1792</v>
      </c>
      <c r="AR319" s="43">
        <v>1700</v>
      </c>
      <c r="AS319" s="43">
        <v>92</v>
      </c>
      <c r="AT319" s="44">
        <v>1</v>
      </c>
      <c r="AU319" s="45">
        <v>7877</v>
      </c>
      <c r="AV319" s="43">
        <v>3716</v>
      </c>
      <c r="AW319" s="44">
        <v>4161</v>
      </c>
    </row>
    <row r="320" spans="2:49" ht="17.100000000000001" customHeight="1" x14ac:dyDescent="0.2">
      <c r="B320" s="34">
        <f t="shared" si="47"/>
        <v>318</v>
      </c>
      <c r="C320" s="114" t="s">
        <v>543</v>
      </c>
      <c r="D320" s="11">
        <v>527</v>
      </c>
      <c r="E320" s="12">
        <v>1</v>
      </c>
      <c r="F320" s="12">
        <v>1</v>
      </c>
      <c r="G320" s="12">
        <v>1</v>
      </c>
      <c r="H320" s="12">
        <v>1</v>
      </c>
      <c r="I320" s="12">
        <v>1</v>
      </c>
      <c r="J320" s="12">
        <v>1</v>
      </c>
      <c r="K320" s="12">
        <v>1</v>
      </c>
      <c r="L320" s="12">
        <v>1</v>
      </c>
      <c r="M320" s="12">
        <v>0.7142857142857143</v>
      </c>
      <c r="N320" s="12">
        <v>0.14285714285714288</v>
      </c>
      <c r="O320" s="12">
        <v>0</v>
      </c>
      <c r="P320" s="12">
        <v>1</v>
      </c>
      <c r="Q320" s="12">
        <v>0.5714285714285714</v>
      </c>
      <c r="R320" s="12">
        <v>1</v>
      </c>
      <c r="S320" s="13">
        <v>33</v>
      </c>
      <c r="T320" s="12">
        <v>0.39523999999999998</v>
      </c>
      <c r="U320" s="83" t="str">
        <f t="shared" si="46"/>
        <v>Media</v>
      </c>
      <c r="V320" s="4">
        <f t="shared" si="48"/>
        <v>45</v>
      </c>
      <c r="W320" s="5">
        <f t="shared" si="49"/>
        <v>59.680641450602444</v>
      </c>
      <c r="X320" s="4">
        <f t="shared" si="50"/>
        <v>0</v>
      </c>
      <c r="Y320" s="4">
        <f t="shared" si="51"/>
        <v>10</v>
      </c>
      <c r="Z320" s="4">
        <f t="shared" si="52"/>
        <v>0</v>
      </c>
      <c r="AA320" s="4">
        <f t="shared" si="53"/>
        <v>10</v>
      </c>
      <c r="AB320" s="7">
        <f t="shared" si="54"/>
        <v>79.419033364209838</v>
      </c>
      <c r="AC320" s="14">
        <v>0.39523999999999998</v>
      </c>
      <c r="AD320" s="84" t="s">
        <v>46</v>
      </c>
      <c r="AN320" s="41">
        <v>330</v>
      </c>
      <c r="AO320" s="42" t="s">
        <v>351</v>
      </c>
      <c r="AP320" s="16">
        <v>71</v>
      </c>
      <c r="AQ320" s="16">
        <v>71</v>
      </c>
      <c r="AR320" s="43">
        <v>70</v>
      </c>
      <c r="AS320" s="43">
        <v>1</v>
      </c>
      <c r="AT320" s="44">
        <v>0</v>
      </c>
      <c r="AU320" s="45">
        <v>307</v>
      </c>
      <c r="AV320" s="43">
        <v>150</v>
      </c>
      <c r="AW320" s="44">
        <v>157</v>
      </c>
    </row>
    <row r="321" spans="2:49" ht="17.100000000000001" customHeight="1" x14ac:dyDescent="0.2">
      <c r="B321" s="34">
        <f t="shared" si="47"/>
        <v>319</v>
      </c>
      <c r="C321" s="113" t="str">
        <f>+VLOOKUP($D$3:$D$547,[1]Hoja4!$E$1:$F$588,2,FALSE)</f>
        <v>Col. Espíritu Santo</v>
      </c>
      <c r="D321" s="11">
        <v>158</v>
      </c>
      <c r="E321" s="12">
        <v>0.89090909090909043</v>
      </c>
      <c r="F321" s="12">
        <v>0.95454545454545436</v>
      </c>
      <c r="G321" s="12">
        <v>0.95454545454545436</v>
      </c>
      <c r="H321" s="12">
        <v>0.97849462365591411</v>
      </c>
      <c r="I321" s="12">
        <v>0.54838709677419328</v>
      </c>
      <c r="J321" s="12">
        <v>0.96774193548387089</v>
      </c>
      <c r="K321" s="12">
        <v>1</v>
      </c>
      <c r="L321" s="12">
        <v>1</v>
      </c>
      <c r="M321" s="12">
        <v>0.96774193548387122</v>
      </c>
      <c r="N321" s="12">
        <v>0.20430107526881727</v>
      </c>
      <c r="O321" s="12">
        <v>0.18279569892473121</v>
      </c>
      <c r="P321" s="12">
        <v>0.74193548387096775</v>
      </c>
      <c r="Q321" s="12">
        <v>0.63440860215053729</v>
      </c>
      <c r="R321" s="12">
        <v>0.88172043010752665</v>
      </c>
      <c r="S321" s="13">
        <v>455.00000000000017</v>
      </c>
      <c r="T321" s="12">
        <v>0.39787</v>
      </c>
      <c r="U321" s="83" t="str">
        <f t="shared" si="46"/>
        <v>Media</v>
      </c>
      <c r="V321" s="4">
        <f t="shared" si="48"/>
        <v>455</v>
      </c>
      <c r="W321" s="5">
        <f t="shared" si="49"/>
        <v>603.43759688942475</v>
      </c>
      <c r="X321" s="4">
        <f t="shared" si="50"/>
        <v>16</v>
      </c>
      <c r="Y321" s="4">
        <f t="shared" si="51"/>
        <v>94</v>
      </c>
      <c r="Z321" s="4">
        <f t="shared" si="52"/>
        <v>0</v>
      </c>
      <c r="AA321" s="4">
        <f t="shared" si="53"/>
        <v>110</v>
      </c>
      <c r="AB321" s="7">
        <f t="shared" si="54"/>
        <v>803.01467068256602</v>
      </c>
      <c r="AC321" s="14">
        <v>0.39787</v>
      </c>
      <c r="AD321" s="84" t="s">
        <v>46</v>
      </c>
      <c r="AN321" s="41">
        <v>331</v>
      </c>
      <c r="AO321" s="42" t="s">
        <v>554</v>
      </c>
      <c r="AP321" s="16">
        <v>35</v>
      </c>
      <c r="AQ321" s="16">
        <v>35</v>
      </c>
      <c r="AR321" s="43">
        <v>30</v>
      </c>
      <c r="AS321" s="43">
        <v>5</v>
      </c>
      <c r="AT321" s="44">
        <v>0</v>
      </c>
      <c r="AU321" s="45">
        <v>102</v>
      </c>
      <c r="AV321" s="43">
        <v>49</v>
      </c>
      <c r="AW321" s="44">
        <v>53</v>
      </c>
    </row>
    <row r="322" spans="2:49" ht="17.100000000000001" customHeight="1" x14ac:dyDescent="0.2">
      <c r="B322" s="34">
        <f t="shared" si="47"/>
        <v>320</v>
      </c>
      <c r="C322" s="113" t="str">
        <f>+VLOOKUP($D$3:$D$547,[1]Hoja4!$E$1:$F$588,2,FALSE)</f>
        <v>Bo. Buenos Aires</v>
      </c>
      <c r="D322" s="11">
        <v>7</v>
      </c>
      <c r="E322" s="12">
        <v>0.85954381752701159</v>
      </c>
      <c r="F322" s="12">
        <v>0.8481166464155524</v>
      </c>
      <c r="G322" s="12">
        <v>0.86026731470230766</v>
      </c>
      <c r="H322" s="12">
        <v>0.91483113069016186</v>
      </c>
      <c r="I322" s="12">
        <v>0.92804698972099853</v>
      </c>
      <c r="J322" s="12">
        <v>1</v>
      </c>
      <c r="K322" s="12">
        <v>0.97797356828193815</v>
      </c>
      <c r="L322" s="12">
        <v>0.92070484581497813</v>
      </c>
      <c r="M322" s="12">
        <v>0.98531571218795877</v>
      </c>
      <c r="N322" s="12">
        <v>0.23348017621145409</v>
      </c>
      <c r="O322" s="12">
        <v>0.20558002936857553</v>
      </c>
      <c r="P322" s="12">
        <v>0.58737151248164421</v>
      </c>
      <c r="Q322" s="12">
        <v>0.64317180616740166</v>
      </c>
      <c r="R322" s="12">
        <v>0.81938325991189409</v>
      </c>
      <c r="S322" s="13">
        <v>2944.9999999999973</v>
      </c>
      <c r="T322" s="12">
        <v>0.39957999999999999</v>
      </c>
      <c r="U322" s="83" t="str">
        <f t="shared" si="46"/>
        <v>Media</v>
      </c>
      <c r="V322" s="4">
        <f t="shared" si="48"/>
        <v>3009</v>
      </c>
      <c r="W322" s="5">
        <f t="shared" si="49"/>
        <v>3990.6455583302832</v>
      </c>
      <c r="X322" s="4">
        <f t="shared" si="50"/>
        <v>48</v>
      </c>
      <c r="Y322" s="4">
        <f t="shared" si="51"/>
        <v>670</v>
      </c>
      <c r="Z322" s="4">
        <f t="shared" si="52"/>
        <v>3</v>
      </c>
      <c r="AA322" s="4">
        <f t="shared" si="53"/>
        <v>718</v>
      </c>
      <c r="AB322" s="7">
        <f t="shared" si="54"/>
        <v>5310.486030953497</v>
      </c>
      <c r="AC322" s="14">
        <v>0.39957999999999999</v>
      </c>
      <c r="AD322" s="84" t="s">
        <v>46</v>
      </c>
      <c r="AN322" s="41">
        <v>332</v>
      </c>
      <c r="AO322" s="42" t="s">
        <v>352</v>
      </c>
      <c r="AP322" s="16">
        <v>37</v>
      </c>
      <c r="AQ322" s="16">
        <v>37</v>
      </c>
      <c r="AR322" s="43">
        <v>34</v>
      </c>
      <c r="AS322" s="43">
        <v>3</v>
      </c>
      <c r="AT322" s="44">
        <v>0</v>
      </c>
      <c r="AU322" s="45">
        <v>159</v>
      </c>
      <c r="AV322" s="43">
        <v>66</v>
      </c>
      <c r="AW322" s="44">
        <v>93</v>
      </c>
    </row>
    <row r="323" spans="2:49" ht="17.100000000000001" customHeight="1" x14ac:dyDescent="0.2">
      <c r="B323" s="34">
        <f t="shared" si="47"/>
        <v>321</v>
      </c>
      <c r="C323" s="113" t="str">
        <f>+VLOOKUP($D$3:$D$547,[1]Hoja4!$E$1:$F$588,2,FALSE)</f>
        <v>Col. Res. Santa María</v>
      </c>
      <c r="D323" s="11">
        <v>480</v>
      </c>
      <c r="E323" s="12">
        <v>0.97653958944281527</v>
      </c>
      <c r="F323" s="12">
        <v>0.97360703812316729</v>
      </c>
      <c r="G323" s="12">
        <v>0.98240469208211201</v>
      </c>
      <c r="H323" s="12">
        <v>0.97202797202797242</v>
      </c>
      <c r="I323" s="12">
        <v>0.98951048951048926</v>
      </c>
      <c r="J323" s="12">
        <v>1</v>
      </c>
      <c r="K323" s="12">
        <v>1</v>
      </c>
      <c r="L323" s="12">
        <v>0.98951048951048937</v>
      </c>
      <c r="M323" s="12">
        <v>0.9895104895104897</v>
      </c>
      <c r="N323" s="12">
        <v>0.11888111888111894</v>
      </c>
      <c r="O323" s="12">
        <v>5.5944055944055909E-2</v>
      </c>
      <c r="P323" s="12">
        <v>0.75524475524475543</v>
      </c>
      <c r="Q323" s="12">
        <v>0.5559440559440556</v>
      </c>
      <c r="R323" s="12">
        <v>0.88811188811188801</v>
      </c>
      <c r="S323" s="13">
        <v>1271.0000000000005</v>
      </c>
      <c r="T323" s="12">
        <v>0.40314</v>
      </c>
      <c r="U323" s="83" t="str">
        <f t="shared" ref="U323:U386" si="55">+IF(T323&lt;$AG$8,$AF$8,IF(T323&lt;$AG$9,$AF$9,IF(T323&lt;$AG$10,$AF$10,IF(T323&lt;$AG$11,$AF$11,IF(T323&lt;$AG$12,$AF$12)))))</f>
        <v>Media</v>
      </c>
      <c r="V323" s="4">
        <f t="shared" si="48"/>
        <v>1264</v>
      </c>
      <c r="W323" s="5">
        <f t="shared" si="49"/>
        <v>1676.3629065235887</v>
      </c>
      <c r="X323" s="4">
        <f t="shared" si="50"/>
        <v>44</v>
      </c>
      <c r="Y323" s="4">
        <f t="shared" si="51"/>
        <v>295</v>
      </c>
      <c r="Z323" s="4">
        <f t="shared" si="52"/>
        <v>0</v>
      </c>
      <c r="AA323" s="4">
        <f t="shared" si="53"/>
        <v>339</v>
      </c>
      <c r="AB323" s="7">
        <f t="shared" si="54"/>
        <v>2230.7924038302494</v>
      </c>
      <c r="AC323" s="14">
        <v>0.40314</v>
      </c>
      <c r="AD323" s="84" t="s">
        <v>46</v>
      </c>
      <c r="AN323" s="41">
        <v>333</v>
      </c>
      <c r="AO323" s="42" t="s">
        <v>353</v>
      </c>
      <c r="AP323" s="16">
        <v>454</v>
      </c>
      <c r="AQ323" s="16">
        <v>453</v>
      </c>
      <c r="AR323" s="43">
        <v>409</v>
      </c>
      <c r="AS323" s="43">
        <v>44</v>
      </c>
      <c r="AT323" s="44">
        <v>1</v>
      </c>
      <c r="AU323" s="45">
        <v>1930</v>
      </c>
      <c r="AV323" s="43">
        <v>898</v>
      </c>
      <c r="AW323" s="44">
        <v>1032</v>
      </c>
    </row>
    <row r="324" spans="2:49" ht="17.100000000000001" customHeight="1" x14ac:dyDescent="0.2">
      <c r="B324" s="34">
        <f t="shared" ref="B324:B387" si="56">+B323+1</f>
        <v>322</v>
      </c>
      <c r="C324" s="113" t="str">
        <f>+VLOOKUP($D$3:$D$547,[1]Hoja4!$E$1:$F$588,2,FALSE)</f>
        <v>Bo. Guanacaste</v>
      </c>
      <c r="D324" s="11">
        <v>20</v>
      </c>
      <c r="E324" s="12">
        <v>0.74677002583979379</v>
      </c>
      <c r="F324" s="12">
        <v>0.74935400516795925</v>
      </c>
      <c r="G324" s="12">
        <v>0.97416020671834613</v>
      </c>
      <c r="H324" s="12">
        <v>0.93529411764705894</v>
      </c>
      <c r="I324" s="12">
        <v>0.97352941176470598</v>
      </c>
      <c r="J324" s="12">
        <v>1</v>
      </c>
      <c r="K324" s="12">
        <v>0.99411764705882344</v>
      </c>
      <c r="L324" s="12">
        <v>0.97058823529411731</v>
      </c>
      <c r="M324" s="12">
        <v>0.98235294117647076</v>
      </c>
      <c r="N324" s="12">
        <v>0.18235294117647055</v>
      </c>
      <c r="O324" s="12">
        <v>0.20294117647058826</v>
      </c>
      <c r="P324" s="12">
        <v>0.50882352941176434</v>
      </c>
      <c r="Q324" s="12">
        <v>0.67352941176470593</v>
      </c>
      <c r="R324" s="12">
        <v>0.84705882352941153</v>
      </c>
      <c r="S324" s="13">
        <v>1407.9999999999995</v>
      </c>
      <c r="T324" s="12">
        <v>0.40781000000000001</v>
      </c>
      <c r="U324" s="83" t="str">
        <f t="shared" si="55"/>
        <v>Media</v>
      </c>
      <c r="V324" s="4">
        <f t="shared" ref="V324:V387" si="57">VLOOKUP(D324,$AN$5:$AW$557,8,FALSE)</f>
        <v>1408</v>
      </c>
      <c r="W324" s="5">
        <f t="shared" ref="W324:W387" si="58">V324*(1+0.026)^(11)</f>
        <v>1867.3409591655163</v>
      </c>
      <c r="X324" s="4">
        <f t="shared" ref="X324:X387" si="59">VLOOKUP(D324,$AN$5:$AW$557,6,FALSE)</f>
        <v>36</v>
      </c>
      <c r="Y324" s="4">
        <f t="shared" ref="Y324:Y387" si="60">VLOOKUP(D324,$AN$5:$AW$557,5,FALSE)</f>
        <v>354</v>
      </c>
      <c r="Z324" s="4">
        <f t="shared" ref="Z324:Z387" si="61">VLOOKUP(D324,$AN$5:$AW$557,7,FALSE)</f>
        <v>0</v>
      </c>
      <c r="AA324" s="4">
        <f t="shared" ref="AA324:AA387" si="62">VLOOKUP(D324,$AN$5:$AW$557,4,FALSE)</f>
        <v>390</v>
      </c>
      <c r="AB324" s="7">
        <f t="shared" ref="AB324:AB387" si="63">V324*(1+0.053)^(11)</f>
        <v>2484.9333105957207</v>
      </c>
      <c r="AC324" s="14">
        <v>0.40781000000000001</v>
      </c>
      <c r="AD324" s="84" t="s">
        <v>46</v>
      </c>
      <c r="AN324" s="41">
        <v>334</v>
      </c>
      <c r="AO324" s="42" t="s">
        <v>354</v>
      </c>
      <c r="AP324" s="16">
        <v>82</v>
      </c>
      <c r="AQ324" s="16">
        <v>82</v>
      </c>
      <c r="AR324" s="43">
        <v>70</v>
      </c>
      <c r="AS324" s="43">
        <v>12</v>
      </c>
      <c r="AT324" s="44">
        <v>0</v>
      </c>
      <c r="AU324" s="45">
        <v>369</v>
      </c>
      <c r="AV324" s="43">
        <v>171</v>
      </c>
      <c r="AW324" s="44">
        <v>198</v>
      </c>
    </row>
    <row r="325" spans="2:49" ht="17.100000000000001" customHeight="1" x14ac:dyDescent="0.2">
      <c r="B325" s="34">
        <f t="shared" si="56"/>
        <v>323</v>
      </c>
      <c r="C325" s="113" t="str">
        <f>+VLOOKUP($D$3:$D$547,[1]Hoja4!$E$1:$F$588,2,FALSE)</f>
        <v>Col. El Sitio</v>
      </c>
      <c r="D325" s="11">
        <v>152</v>
      </c>
      <c r="E325" s="12">
        <v>0.9756097560975614</v>
      </c>
      <c r="F325" s="12">
        <v>0.96326530612244965</v>
      </c>
      <c r="G325" s="12">
        <v>0.96122448979591879</v>
      </c>
      <c r="H325" s="12">
        <v>0.94967880085653111</v>
      </c>
      <c r="I325" s="12">
        <v>0.95717344753747235</v>
      </c>
      <c r="J325" s="12">
        <v>0.99785867237687387</v>
      </c>
      <c r="K325" s="12">
        <v>0.99678800856531047</v>
      </c>
      <c r="L325" s="12">
        <v>0.95396145610278449</v>
      </c>
      <c r="M325" s="12">
        <v>0.99036402569593085</v>
      </c>
      <c r="N325" s="12">
        <v>0.14989293361884393</v>
      </c>
      <c r="O325" s="12">
        <v>0.10064239828693784</v>
      </c>
      <c r="P325" s="12">
        <v>0.86295503211991453</v>
      </c>
      <c r="Q325" s="12">
        <v>0.61777301927194872</v>
      </c>
      <c r="R325" s="12">
        <v>0.87794432548179857</v>
      </c>
      <c r="S325" s="13">
        <v>4221.0000000000055</v>
      </c>
      <c r="T325" s="12">
        <v>0.42331999999999997</v>
      </c>
      <c r="U325" s="83" t="str">
        <f t="shared" si="55"/>
        <v>Media</v>
      </c>
      <c r="V325" s="4">
        <f t="shared" si="57"/>
        <v>4193</v>
      </c>
      <c r="W325" s="5">
        <f t="shared" si="58"/>
        <v>5560.9095467194675</v>
      </c>
      <c r="X325" s="4">
        <f t="shared" si="59"/>
        <v>44</v>
      </c>
      <c r="Y325" s="4">
        <f t="shared" si="60"/>
        <v>930</v>
      </c>
      <c r="Z325" s="4">
        <f t="shared" si="61"/>
        <v>4</v>
      </c>
      <c r="AA325" s="4">
        <f t="shared" si="62"/>
        <v>974</v>
      </c>
      <c r="AB325" s="7">
        <f t="shared" si="63"/>
        <v>7400.0890421362628</v>
      </c>
      <c r="AC325" s="14">
        <v>0.42331999999999997</v>
      </c>
      <c r="AD325" s="84" t="s">
        <v>46</v>
      </c>
      <c r="AN325" s="41">
        <v>336</v>
      </c>
      <c r="AO325" s="42" t="s">
        <v>355</v>
      </c>
      <c r="AP325" s="16">
        <v>47</v>
      </c>
      <c r="AQ325" s="16">
        <v>47</v>
      </c>
      <c r="AR325" s="43">
        <v>42</v>
      </c>
      <c r="AS325" s="43">
        <v>5</v>
      </c>
      <c r="AT325" s="44">
        <v>0</v>
      </c>
      <c r="AU325" s="45">
        <v>154</v>
      </c>
      <c r="AV325" s="43">
        <v>76</v>
      </c>
      <c r="AW325" s="44">
        <v>78</v>
      </c>
    </row>
    <row r="326" spans="2:49" ht="17.100000000000001" customHeight="1" x14ac:dyDescent="0.2">
      <c r="B326" s="34">
        <f t="shared" si="56"/>
        <v>324</v>
      </c>
      <c r="C326" s="113" t="str">
        <f>+VLOOKUP($D$3:$D$547,[1]Hoja4!$E$1:$F$588,2,FALSE)</f>
        <v>Bo. Guacerique</v>
      </c>
      <c r="D326" s="11">
        <v>32</v>
      </c>
      <c r="E326" s="12">
        <v>0.7052631578947367</v>
      </c>
      <c r="F326" s="12">
        <v>0.87234042553191493</v>
      </c>
      <c r="G326" s="12">
        <v>0.98936170212765973</v>
      </c>
      <c r="H326" s="12">
        <v>0.97530864197530875</v>
      </c>
      <c r="I326" s="12">
        <v>1</v>
      </c>
      <c r="J326" s="12">
        <v>1</v>
      </c>
      <c r="K326" s="12">
        <v>1</v>
      </c>
      <c r="L326" s="12">
        <v>1</v>
      </c>
      <c r="M326" s="12">
        <v>0.98765432098765449</v>
      </c>
      <c r="N326" s="12">
        <v>7.4074074074074056E-2</v>
      </c>
      <c r="O326" s="12">
        <v>0.12345679012345678</v>
      </c>
      <c r="P326" s="12">
        <v>0.35802469135802467</v>
      </c>
      <c r="Q326" s="12">
        <v>0.66666666666666652</v>
      </c>
      <c r="R326" s="12">
        <v>0.75308641975308643</v>
      </c>
      <c r="S326" s="13">
        <v>308.00000000000017</v>
      </c>
      <c r="T326" s="12">
        <v>0.42476000000000003</v>
      </c>
      <c r="U326" s="83" t="str">
        <f t="shared" si="55"/>
        <v>Media</v>
      </c>
      <c r="V326" s="4">
        <f t="shared" si="57"/>
        <v>350</v>
      </c>
      <c r="W326" s="5">
        <f t="shared" si="58"/>
        <v>464.18276683801901</v>
      </c>
      <c r="X326" s="4">
        <f t="shared" si="59"/>
        <v>13</v>
      </c>
      <c r="Y326" s="4">
        <f t="shared" si="60"/>
        <v>81</v>
      </c>
      <c r="Z326" s="4">
        <f t="shared" si="61"/>
        <v>1</v>
      </c>
      <c r="AA326" s="4">
        <f t="shared" si="62"/>
        <v>94</v>
      </c>
      <c r="AB326" s="7">
        <f t="shared" si="63"/>
        <v>617.70359283274308</v>
      </c>
      <c r="AC326" s="14">
        <v>0.42476000000000003</v>
      </c>
      <c r="AD326" s="84" t="s">
        <v>46</v>
      </c>
      <c r="AN326" s="41">
        <v>337</v>
      </c>
      <c r="AO326" s="42" t="s">
        <v>356</v>
      </c>
      <c r="AP326" s="16">
        <v>136</v>
      </c>
      <c r="AQ326" s="16">
        <v>136</v>
      </c>
      <c r="AR326" s="43">
        <v>126</v>
      </c>
      <c r="AS326" s="43">
        <v>10</v>
      </c>
      <c r="AT326" s="44">
        <v>0</v>
      </c>
      <c r="AU326" s="45">
        <v>563</v>
      </c>
      <c r="AV326" s="43">
        <v>264</v>
      </c>
      <c r="AW326" s="44">
        <v>299</v>
      </c>
    </row>
    <row r="327" spans="2:49" ht="17.100000000000001" customHeight="1" x14ac:dyDescent="0.2">
      <c r="B327" s="34">
        <f t="shared" si="56"/>
        <v>325</v>
      </c>
      <c r="C327" s="113" t="str">
        <f>+VLOOKUP($D$3:$D$547,[1]Hoja4!$E$1:$F$588,2,FALSE)</f>
        <v>Universidad Este</v>
      </c>
      <c r="D327" s="11">
        <v>559</v>
      </c>
      <c r="E327" s="12">
        <v>0.91666666666666663</v>
      </c>
      <c r="F327" s="12">
        <v>0.83333333333333326</v>
      </c>
      <c r="G327" s="12">
        <v>0.91666666666666663</v>
      </c>
      <c r="H327" s="12">
        <v>1</v>
      </c>
      <c r="I327" s="12">
        <v>1</v>
      </c>
      <c r="J327" s="12">
        <v>1</v>
      </c>
      <c r="K327" s="12">
        <v>1</v>
      </c>
      <c r="L327" s="12">
        <v>1</v>
      </c>
      <c r="M327" s="12">
        <v>0.20000000000000004</v>
      </c>
      <c r="N327" s="12">
        <v>0.5</v>
      </c>
      <c r="O327" s="12">
        <v>0</v>
      </c>
      <c r="P327" s="12">
        <v>0.89999999999999991</v>
      </c>
      <c r="Q327" s="12">
        <v>0.8</v>
      </c>
      <c r="R327" s="12">
        <v>1</v>
      </c>
      <c r="S327" s="13">
        <v>45</v>
      </c>
      <c r="T327" s="12">
        <v>0.43153999999999998</v>
      </c>
      <c r="U327" s="83" t="str">
        <f t="shared" si="55"/>
        <v>Media</v>
      </c>
      <c r="V327" s="4">
        <f t="shared" si="57"/>
        <v>48</v>
      </c>
      <c r="W327" s="5">
        <f t="shared" si="58"/>
        <v>63.659350880642606</v>
      </c>
      <c r="X327" s="4">
        <f t="shared" si="59"/>
        <v>1</v>
      </c>
      <c r="Y327" s="4">
        <f t="shared" si="60"/>
        <v>12</v>
      </c>
      <c r="Z327" s="4">
        <f t="shared" si="61"/>
        <v>0</v>
      </c>
      <c r="AA327" s="4">
        <f t="shared" si="62"/>
        <v>13</v>
      </c>
      <c r="AB327" s="7">
        <f t="shared" si="63"/>
        <v>84.71363558849049</v>
      </c>
      <c r="AC327" s="14">
        <v>0.43153999999999998</v>
      </c>
      <c r="AD327" s="84" t="s">
        <v>46</v>
      </c>
      <c r="AN327" s="41">
        <v>338</v>
      </c>
      <c r="AO327" s="42" t="s">
        <v>357</v>
      </c>
      <c r="AP327" s="16">
        <v>527</v>
      </c>
      <c r="AQ327" s="16">
        <v>527</v>
      </c>
      <c r="AR327" s="43">
        <v>506</v>
      </c>
      <c r="AS327" s="43">
        <v>21</v>
      </c>
      <c r="AT327" s="44">
        <v>0</v>
      </c>
      <c r="AU327" s="45">
        <v>1973</v>
      </c>
      <c r="AV327" s="43">
        <v>845</v>
      </c>
      <c r="AW327" s="44">
        <v>1128</v>
      </c>
    </row>
    <row r="328" spans="2:49" ht="17.100000000000001" customHeight="1" x14ac:dyDescent="0.2">
      <c r="B328" s="34">
        <f t="shared" si="56"/>
        <v>326</v>
      </c>
      <c r="C328" s="113" t="str">
        <f>+VLOOKUP($D$3:$D$547,[1]Hoja4!$E$1:$F$588,2,FALSE)</f>
        <v>Bo. Tiloarque  sector I</v>
      </c>
      <c r="D328" s="11">
        <v>90</v>
      </c>
      <c r="E328" s="12">
        <v>0.72413793103448243</v>
      </c>
      <c r="F328" s="12">
        <v>0.88793103448275823</v>
      </c>
      <c r="G328" s="12">
        <v>0.98275862068965514</v>
      </c>
      <c r="H328" s="12">
        <v>0.92452830188679225</v>
      </c>
      <c r="I328" s="12">
        <v>0.90566037735849048</v>
      </c>
      <c r="J328" s="12">
        <v>0.95283018867924496</v>
      </c>
      <c r="K328" s="12">
        <v>0.97169811320754718</v>
      </c>
      <c r="L328" s="12">
        <v>0.95283018867924496</v>
      </c>
      <c r="M328" s="12">
        <v>0.91509433962264153</v>
      </c>
      <c r="N328" s="12">
        <v>0.27358490566037741</v>
      </c>
      <c r="O328" s="12">
        <v>0.1981132075471698</v>
      </c>
      <c r="P328" s="12">
        <v>0.60377358490566047</v>
      </c>
      <c r="Q328" s="12">
        <v>0.76415094339622636</v>
      </c>
      <c r="R328" s="12">
        <v>0.82075471698113212</v>
      </c>
      <c r="S328" s="13">
        <v>398.99999999999994</v>
      </c>
      <c r="T328" s="12">
        <v>0.43773000000000001</v>
      </c>
      <c r="U328" s="83" t="str">
        <f t="shared" si="55"/>
        <v>Media</v>
      </c>
      <c r="V328" s="4">
        <f t="shared" si="57"/>
        <v>399</v>
      </c>
      <c r="W328" s="5">
        <f t="shared" si="58"/>
        <v>529.16835419534164</v>
      </c>
      <c r="X328" s="4">
        <f t="shared" si="59"/>
        <v>12</v>
      </c>
      <c r="Y328" s="4">
        <f t="shared" si="60"/>
        <v>104</v>
      </c>
      <c r="Z328" s="4">
        <f t="shared" si="61"/>
        <v>0</v>
      </c>
      <c r="AA328" s="4">
        <f t="shared" si="62"/>
        <v>116</v>
      </c>
      <c r="AB328" s="7">
        <f t="shared" si="63"/>
        <v>704.18209582932718</v>
      </c>
      <c r="AC328" s="14">
        <v>0.43773000000000001</v>
      </c>
      <c r="AD328" s="84" t="s">
        <v>46</v>
      </c>
      <c r="AN328" s="41">
        <v>339</v>
      </c>
      <c r="AO328" s="42" t="s">
        <v>358</v>
      </c>
      <c r="AP328" s="16">
        <v>206</v>
      </c>
      <c r="AQ328" s="16">
        <v>206</v>
      </c>
      <c r="AR328" s="43">
        <v>203</v>
      </c>
      <c r="AS328" s="43">
        <v>3</v>
      </c>
      <c r="AT328" s="44">
        <v>0</v>
      </c>
      <c r="AU328" s="45">
        <v>946</v>
      </c>
      <c r="AV328" s="43">
        <v>459</v>
      </c>
      <c r="AW328" s="44">
        <v>487</v>
      </c>
    </row>
    <row r="329" spans="2:49" ht="17.100000000000001" customHeight="1" x14ac:dyDescent="0.2">
      <c r="B329" s="34">
        <f t="shared" si="56"/>
        <v>327</v>
      </c>
      <c r="C329" s="113" t="str">
        <f>+VLOOKUP($D$3:$D$547,[1]Hoja4!$E$1:$F$588,2,FALSE)</f>
        <v>Bo. El Calvario</v>
      </c>
      <c r="D329" s="11">
        <v>14</v>
      </c>
      <c r="E329" s="12">
        <v>0.57575757575757547</v>
      </c>
      <c r="F329" s="12">
        <v>0.87596899224806202</v>
      </c>
      <c r="G329" s="12">
        <v>1</v>
      </c>
      <c r="H329" s="12">
        <v>0.97692307692307678</v>
      </c>
      <c r="I329" s="12">
        <v>0.9538461538461539</v>
      </c>
      <c r="J329" s="12">
        <v>0.99230769230769234</v>
      </c>
      <c r="K329" s="12">
        <v>1</v>
      </c>
      <c r="L329" s="12">
        <v>0.98461538461538456</v>
      </c>
      <c r="M329" s="12">
        <v>0.99230769230769222</v>
      </c>
      <c r="N329" s="12">
        <v>0.16923076923076927</v>
      </c>
      <c r="O329" s="12">
        <v>0.10769230769230774</v>
      </c>
      <c r="P329" s="12">
        <v>0.40769230769230791</v>
      </c>
      <c r="Q329" s="12">
        <v>0.6615384615384613</v>
      </c>
      <c r="R329" s="12">
        <v>0.77692307692307727</v>
      </c>
      <c r="S329" s="13">
        <v>463.00000000000006</v>
      </c>
      <c r="T329" s="12">
        <v>0.43853999999999999</v>
      </c>
      <c r="U329" s="83" t="str">
        <f t="shared" si="55"/>
        <v>Media</v>
      </c>
      <c r="V329" s="4">
        <f t="shared" si="57"/>
        <v>699</v>
      </c>
      <c r="W329" s="5">
        <f t="shared" si="58"/>
        <v>927.03929719935797</v>
      </c>
      <c r="X329" s="4">
        <f t="shared" si="59"/>
        <v>1</v>
      </c>
      <c r="Y329" s="4">
        <f t="shared" si="60"/>
        <v>132</v>
      </c>
      <c r="Z329" s="4">
        <f t="shared" si="61"/>
        <v>2</v>
      </c>
      <c r="AA329" s="4">
        <f t="shared" si="62"/>
        <v>133</v>
      </c>
      <c r="AB329" s="7">
        <f t="shared" si="63"/>
        <v>1233.6423182573926</v>
      </c>
      <c r="AC329" s="14">
        <v>0.43853999999999999</v>
      </c>
      <c r="AD329" s="84" t="s">
        <v>46</v>
      </c>
      <c r="AN329" s="41">
        <v>340</v>
      </c>
      <c r="AO329" s="42" t="s">
        <v>359</v>
      </c>
      <c r="AP329" s="16">
        <v>245</v>
      </c>
      <c r="AQ329" s="16">
        <v>245</v>
      </c>
      <c r="AR329" s="43">
        <v>233</v>
      </c>
      <c r="AS329" s="43">
        <v>12</v>
      </c>
      <c r="AT329" s="44">
        <v>0</v>
      </c>
      <c r="AU329" s="45">
        <v>1181</v>
      </c>
      <c r="AV329" s="43">
        <v>569</v>
      </c>
      <c r="AW329" s="44">
        <v>612</v>
      </c>
    </row>
    <row r="330" spans="2:49" ht="17.100000000000001" customHeight="1" x14ac:dyDescent="0.2">
      <c r="B330" s="34">
        <f t="shared" si="56"/>
        <v>328</v>
      </c>
      <c r="C330" s="113" t="str">
        <f>+VLOOKUP($D$3:$D$547,[1]Hoja4!$E$1:$F$588,2,FALSE)</f>
        <v>Bo. San Felipe</v>
      </c>
      <c r="D330" s="11">
        <v>81</v>
      </c>
      <c r="E330" s="12">
        <v>0.70175438596491224</v>
      </c>
      <c r="F330" s="12">
        <v>0.9423076923076924</v>
      </c>
      <c r="G330" s="12">
        <v>0.96153846153846134</v>
      </c>
      <c r="H330" s="12">
        <v>0.95833333333333315</v>
      </c>
      <c r="I330" s="12">
        <v>0.95833333333333315</v>
      </c>
      <c r="J330" s="12">
        <v>0.95833333333333315</v>
      </c>
      <c r="K330" s="12">
        <v>0.97916666666666652</v>
      </c>
      <c r="L330" s="12">
        <v>1</v>
      </c>
      <c r="M330" s="12">
        <v>0.9166666666666663</v>
      </c>
      <c r="N330" s="12">
        <v>0.16666666666666669</v>
      </c>
      <c r="O330" s="12">
        <v>0.24999999999999997</v>
      </c>
      <c r="P330" s="12">
        <v>0.50000000000000011</v>
      </c>
      <c r="Q330" s="12">
        <v>0.66666666666666652</v>
      </c>
      <c r="R330" s="12">
        <v>0.70833333333333315</v>
      </c>
      <c r="S330" s="13">
        <v>159.00000000000006</v>
      </c>
      <c r="T330" s="12">
        <v>0.44449</v>
      </c>
      <c r="U330" s="83" t="str">
        <f t="shared" si="55"/>
        <v>Media</v>
      </c>
      <c r="V330" s="4">
        <f t="shared" si="57"/>
        <v>275</v>
      </c>
      <c r="W330" s="5">
        <f t="shared" si="58"/>
        <v>364.71503108701495</v>
      </c>
      <c r="X330" s="4">
        <f t="shared" si="59"/>
        <v>1</v>
      </c>
      <c r="Y330" s="4">
        <f t="shared" si="60"/>
        <v>51</v>
      </c>
      <c r="Z330" s="4">
        <f t="shared" si="61"/>
        <v>2</v>
      </c>
      <c r="AA330" s="4">
        <f t="shared" si="62"/>
        <v>52</v>
      </c>
      <c r="AB330" s="7">
        <f t="shared" si="63"/>
        <v>485.33853722572672</v>
      </c>
      <c r="AC330" s="14">
        <v>0.44449</v>
      </c>
      <c r="AD330" s="84" t="s">
        <v>46</v>
      </c>
      <c r="AN330" s="41">
        <v>341</v>
      </c>
      <c r="AO330" s="42" t="s">
        <v>360</v>
      </c>
      <c r="AP330" s="16">
        <v>142</v>
      </c>
      <c r="AQ330" s="16">
        <v>141</v>
      </c>
      <c r="AR330" s="43">
        <v>134</v>
      </c>
      <c r="AS330" s="43">
        <v>7</v>
      </c>
      <c r="AT330" s="44">
        <v>1</v>
      </c>
      <c r="AU330" s="45">
        <v>703</v>
      </c>
      <c r="AV330" s="43">
        <v>361</v>
      </c>
      <c r="AW330" s="44">
        <v>342</v>
      </c>
    </row>
    <row r="331" spans="2:49" ht="17.100000000000001" customHeight="1" x14ac:dyDescent="0.2">
      <c r="B331" s="34">
        <f t="shared" si="56"/>
        <v>329</v>
      </c>
      <c r="C331" s="113" t="str">
        <f>+VLOOKUP($D$3:$D$547,[1]Hoja4!$E$1:$F$588,2,FALSE)</f>
        <v>Col. Matamoros</v>
      </c>
      <c r="D331" s="11">
        <v>251</v>
      </c>
      <c r="E331" s="12">
        <v>0.89393939393939403</v>
      </c>
      <c r="F331" s="12">
        <v>0.84615384615384626</v>
      </c>
      <c r="G331" s="12">
        <v>0.96923076923076912</v>
      </c>
      <c r="H331" s="12">
        <v>0.89795918367346916</v>
      </c>
      <c r="I331" s="12">
        <v>0.97959183673469374</v>
      </c>
      <c r="J331" s="12">
        <v>1</v>
      </c>
      <c r="K331" s="12">
        <v>1</v>
      </c>
      <c r="L331" s="12">
        <v>1</v>
      </c>
      <c r="M331" s="12">
        <v>0.89795918367346927</v>
      </c>
      <c r="N331" s="12">
        <v>0.26530612244897961</v>
      </c>
      <c r="O331" s="12">
        <v>0.26530612244897955</v>
      </c>
      <c r="P331" s="12">
        <v>0.71428571428571419</v>
      </c>
      <c r="Q331" s="12">
        <v>0.77551020408163263</v>
      </c>
      <c r="R331" s="12">
        <v>0.73469387755102034</v>
      </c>
      <c r="S331" s="13">
        <v>201.00000000000009</v>
      </c>
      <c r="T331" s="12">
        <v>0.44650000000000001</v>
      </c>
      <c r="U331" s="83" t="str">
        <f t="shared" si="55"/>
        <v>Media</v>
      </c>
      <c r="V331" s="4">
        <f t="shared" si="57"/>
        <v>201</v>
      </c>
      <c r="W331" s="5">
        <f t="shared" si="58"/>
        <v>266.57353181269093</v>
      </c>
      <c r="X331" s="4">
        <f t="shared" si="59"/>
        <v>14</v>
      </c>
      <c r="Y331" s="4">
        <f t="shared" si="60"/>
        <v>51</v>
      </c>
      <c r="Z331" s="4">
        <f t="shared" si="61"/>
        <v>1</v>
      </c>
      <c r="AA331" s="4">
        <f t="shared" si="62"/>
        <v>65</v>
      </c>
      <c r="AB331" s="7">
        <f t="shared" si="63"/>
        <v>354.73834902680392</v>
      </c>
      <c r="AC331" s="14">
        <v>0.44650000000000001</v>
      </c>
      <c r="AD331" s="84" t="s">
        <v>46</v>
      </c>
      <c r="AN331" s="41">
        <v>342</v>
      </c>
      <c r="AO331" s="42" t="s">
        <v>361</v>
      </c>
      <c r="AP331" s="16">
        <v>310</v>
      </c>
      <c r="AQ331" s="16">
        <v>309</v>
      </c>
      <c r="AR331" s="43">
        <v>274</v>
      </c>
      <c r="AS331" s="43">
        <v>35</v>
      </c>
      <c r="AT331" s="44">
        <v>1</v>
      </c>
      <c r="AU331" s="45">
        <v>1133</v>
      </c>
      <c r="AV331" s="43">
        <v>538</v>
      </c>
      <c r="AW331" s="44">
        <v>595</v>
      </c>
    </row>
    <row r="332" spans="2:49" ht="17.100000000000001" customHeight="1" x14ac:dyDescent="0.2">
      <c r="B332" s="34">
        <f t="shared" si="56"/>
        <v>330</v>
      </c>
      <c r="C332" s="113" t="str">
        <f>+VLOOKUP($D$3:$D$547,[1]Hoja4!$E$1:$F$588,2,FALSE)</f>
        <v>Col. Monseñor Fiallos</v>
      </c>
      <c r="D332" s="11">
        <v>263</v>
      </c>
      <c r="E332" s="12">
        <v>0.64900662251655661</v>
      </c>
      <c r="F332" s="12">
        <v>0.92187500000000033</v>
      </c>
      <c r="G332" s="12">
        <v>0.97991071428571419</v>
      </c>
      <c r="H332" s="12">
        <v>0.93483709273182891</v>
      </c>
      <c r="I332" s="12">
        <v>0.93483709273182902</v>
      </c>
      <c r="J332" s="12">
        <v>0.99749373433583999</v>
      </c>
      <c r="K332" s="12">
        <v>1</v>
      </c>
      <c r="L332" s="12">
        <v>0.94235588972431084</v>
      </c>
      <c r="M332" s="12">
        <v>0.99749373433583999</v>
      </c>
      <c r="N332" s="12">
        <v>0.24310776942355894</v>
      </c>
      <c r="O332" s="12">
        <v>0.22556390977443602</v>
      </c>
      <c r="P332" s="12">
        <v>0.56140350877192979</v>
      </c>
      <c r="Q332" s="12">
        <v>0.68421052631578894</v>
      </c>
      <c r="R332" s="12">
        <v>0.76190476190476175</v>
      </c>
      <c r="S332" s="13">
        <v>1705.0000000000007</v>
      </c>
      <c r="T332" s="12">
        <v>0.45141999999999999</v>
      </c>
      <c r="U332" s="83" t="str">
        <f t="shared" si="55"/>
        <v>Media</v>
      </c>
      <c r="V332" s="4">
        <f t="shared" si="57"/>
        <v>1728</v>
      </c>
      <c r="W332" s="5">
        <f t="shared" si="58"/>
        <v>2291.7366317031338</v>
      </c>
      <c r="X332" s="4">
        <f t="shared" si="59"/>
        <v>44</v>
      </c>
      <c r="Y332" s="4">
        <f t="shared" si="60"/>
        <v>404</v>
      </c>
      <c r="Z332" s="4">
        <f t="shared" si="61"/>
        <v>1</v>
      </c>
      <c r="AA332" s="4">
        <f t="shared" si="62"/>
        <v>448</v>
      </c>
      <c r="AB332" s="7">
        <f t="shared" si="63"/>
        <v>3049.6908811856574</v>
      </c>
      <c r="AC332" s="14">
        <v>0.45141999999999999</v>
      </c>
      <c r="AD332" s="84" t="s">
        <v>46</v>
      </c>
      <c r="AN332" s="41">
        <v>343</v>
      </c>
      <c r="AO332" s="42" t="s">
        <v>362</v>
      </c>
      <c r="AP332" s="16">
        <v>231</v>
      </c>
      <c r="AQ332" s="16">
        <v>231</v>
      </c>
      <c r="AR332" s="43">
        <v>171</v>
      </c>
      <c r="AS332" s="43">
        <v>60</v>
      </c>
      <c r="AT332" s="44">
        <v>0</v>
      </c>
      <c r="AU332" s="45">
        <v>636</v>
      </c>
      <c r="AV332" s="43">
        <v>283</v>
      </c>
      <c r="AW332" s="44">
        <v>353</v>
      </c>
    </row>
    <row r="333" spans="2:49" ht="17.100000000000001" customHeight="1" x14ac:dyDescent="0.2">
      <c r="B333" s="34">
        <f t="shared" si="56"/>
        <v>331</v>
      </c>
      <c r="C333" s="113" t="str">
        <f>+VLOOKUP($D$3:$D$547,[1]Hoja4!$E$1:$F$588,2,FALSE)</f>
        <v>Ave. La Paz</v>
      </c>
      <c r="D333" s="11">
        <v>374</v>
      </c>
      <c r="E333" s="12">
        <v>0.55555555555555569</v>
      </c>
      <c r="F333" s="12">
        <v>0.77777777777777768</v>
      </c>
      <c r="G333" s="12">
        <v>0.94444444444444431</v>
      </c>
      <c r="H333" s="12">
        <v>1</v>
      </c>
      <c r="I333" s="12">
        <v>1</v>
      </c>
      <c r="J333" s="12">
        <v>1</v>
      </c>
      <c r="K333" s="12">
        <v>1</v>
      </c>
      <c r="L333" s="12">
        <v>1</v>
      </c>
      <c r="M333" s="12">
        <v>1</v>
      </c>
      <c r="N333" s="12">
        <v>0.3125</v>
      </c>
      <c r="O333" s="12">
        <v>0.18749999999999997</v>
      </c>
      <c r="P333" s="12">
        <v>0.37500000000000006</v>
      </c>
      <c r="Q333" s="12">
        <v>0.62500000000000011</v>
      </c>
      <c r="R333" s="12">
        <v>0.6875</v>
      </c>
      <c r="S333" s="13">
        <v>63</v>
      </c>
      <c r="T333" s="12">
        <v>0.45215</v>
      </c>
      <c r="U333" s="83" t="str">
        <f t="shared" si="55"/>
        <v>Media</v>
      </c>
      <c r="V333" s="4">
        <f t="shared" si="57"/>
        <v>63</v>
      </c>
      <c r="W333" s="5">
        <f t="shared" si="58"/>
        <v>83.552898030843423</v>
      </c>
      <c r="X333" s="4">
        <f t="shared" si="59"/>
        <v>1</v>
      </c>
      <c r="Y333" s="4">
        <f t="shared" si="60"/>
        <v>17</v>
      </c>
      <c r="Z333" s="4">
        <f t="shared" si="61"/>
        <v>0</v>
      </c>
      <c r="AA333" s="4">
        <f t="shared" si="62"/>
        <v>18</v>
      </c>
      <c r="AB333" s="7">
        <f t="shared" si="63"/>
        <v>111.18664670989376</v>
      </c>
      <c r="AC333" s="14">
        <v>0.45215</v>
      </c>
      <c r="AD333" s="84" t="s">
        <v>46</v>
      </c>
      <c r="AN333" s="41">
        <v>345</v>
      </c>
      <c r="AO333" s="42" t="s">
        <v>363</v>
      </c>
      <c r="AP333" s="16">
        <v>1375</v>
      </c>
      <c r="AQ333" s="16">
        <v>1372</v>
      </c>
      <c r="AR333" s="43">
        <v>1212</v>
      </c>
      <c r="AS333" s="43">
        <v>160</v>
      </c>
      <c r="AT333" s="44">
        <v>3</v>
      </c>
      <c r="AU333" s="45">
        <v>5568</v>
      </c>
      <c r="AV333" s="43">
        <v>2533</v>
      </c>
      <c r="AW333" s="44">
        <v>3035</v>
      </c>
    </row>
    <row r="334" spans="2:49" ht="17.100000000000001" customHeight="1" x14ac:dyDescent="0.2">
      <c r="B334" s="34">
        <f t="shared" si="56"/>
        <v>332</v>
      </c>
      <c r="C334" s="113" t="str">
        <f>+VLOOKUP($D$3:$D$547,[1]Hoja4!$E$1:$F$588,2,FALSE)</f>
        <v>Col. Arturo Quesada</v>
      </c>
      <c r="D334" s="11">
        <v>402</v>
      </c>
      <c r="E334" s="12">
        <v>0.98478123018389363</v>
      </c>
      <c r="F334" s="12">
        <v>0.99486521181001153</v>
      </c>
      <c r="G334" s="12">
        <v>0.99293966623876684</v>
      </c>
      <c r="H334" s="12">
        <v>0.98520452567449868</v>
      </c>
      <c r="I334" s="12">
        <v>0.98868581375108733</v>
      </c>
      <c r="J334" s="12">
        <v>1</v>
      </c>
      <c r="K334" s="12">
        <v>0.99912967798085295</v>
      </c>
      <c r="L334" s="12">
        <v>0.98607484769364739</v>
      </c>
      <c r="M334" s="12">
        <v>0.99564838990426485</v>
      </c>
      <c r="N334" s="12">
        <v>0.14708442123585738</v>
      </c>
      <c r="O334" s="12">
        <v>9.4865100087032209E-2</v>
      </c>
      <c r="P334" s="12">
        <v>0.79460400348128946</v>
      </c>
      <c r="Q334" s="12">
        <v>0.55439512619669395</v>
      </c>
      <c r="R334" s="12">
        <v>0.8738033072236735</v>
      </c>
      <c r="S334" s="13">
        <v>5045.0000000000018</v>
      </c>
      <c r="T334" s="12">
        <v>0.45379999999999998</v>
      </c>
      <c r="U334" s="83" t="str">
        <f t="shared" si="55"/>
        <v>Media</v>
      </c>
      <c r="V334" s="4">
        <f t="shared" si="57"/>
        <v>5033</v>
      </c>
      <c r="W334" s="5">
        <f t="shared" si="58"/>
        <v>6674.9481871307134</v>
      </c>
      <c r="X334" s="4">
        <f t="shared" si="59"/>
        <v>375</v>
      </c>
      <c r="Y334" s="4">
        <f t="shared" si="60"/>
        <v>1180</v>
      </c>
      <c r="Z334" s="4">
        <f t="shared" si="61"/>
        <v>19</v>
      </c>
      <c r="AA334" s="4">
        <f t="shared" si="62"/>
        <v>1555</v>
      </c>
      <c r="AB334" s="7">
        <f t="shared" si="63"/>
        <v>8882.5776649348463</v>
      </c>
      <c r="AC334" s="14">
        <v>0.45379999999999998</v>
      </c>
      <c r="AD334" s="84" t="s">
        <v>46</v>
      </c>
      <c r="AN334" s="41">
        <v>346</v>
      </c>
      <c r="AO334" s="42" t="s">
        <v>364</v>
      </c>
      <c r="AP334" s="16">
        <v>175</v>
      </c>
      <c r="AQ334" s="16">
        <v>175</v>
      </c>
      <c r="AR334" s="43">
        <v>166</v>
      </c>
      <c r="AS334" s="43">
        <v>9</v>
      </c>
      <c r="AT334" s="44">
        <v>0</v>
      </c>
      <c r="AU334" s="45">
        <v>751</v>
      </c>
      <c r="AV334" s="43">
        <v>374</v>
      </c>
      <c r="AW334" s="44">
        <v>377</v>
      </c>
    </row>
    <row r="335" spans="2:49" ht="17.100000000000001" customHeight="1" x14ac:dyDescent="0.2">
      <c r="B335" s="34">
        <f t="shared" si="56"/>
        <v>333</v>
      </c>
      <c r="C335" s="113" t="str">
        <f>+VLOOKUP($D$3:$D$547,[1]Hoja4!$E$1:$F$588,2,FALSE)</f>
        <v>Col. Francisco Murillo Soto</v>
      </c>
      <c r="D335" s="11">
        <v>170</v>
      </c>
      <c r="E335" s="12">
        <v>0.79338842975206625</v>
      </c>
      <c r="F335" s="12">
        <v>0.96581196581196582</v>
      </c>
      <c r="G335" s="12">
        <v>0.97435897435897423</v>
      </c>
      <c r="H335" s="12">
        <v>0.91428571428571404</v>
      </c>
      <c r="I335" s="12">
        <v>0.92380952380952375</v>
      </c>
      <c r="J335" s="12">
        <v>1</v>
      </c>
      <c r="K335" s="12">
        <v>1</v>
      </c>
      <c r="L335" s="12">
        <v>0.92380952380952375</v>
      </c>
      <c r="M335" s="12">
        <v>1</v>
      </c>
      <c r="N335" s="12">
        <v>0.17142857142857149</v>
      </c>
      <c r="O335" s="12">
        <v>0.15238095238095242</v>
      </c>
      <c r="P335" s="12">
        <v>0.51428571428571423</v>
      </c>
      <c r="Q335" s="12">
        <v>0.70476190476190448</v>
      </c>
      <c r="R335" s="12">
        <v>0.85714285714285743</v>
      </c>
      <c r="S335" s="13">
        <v>479.99999999999994</v>
      </c>
      <c r="T335" s="12">
        <v>0.45494000000000001</v>
      </c>
      <c r="U335" s="83" t="str">
        <f t="shared" si="55"/>
        <v>Media</v>
      </c>
      <c r="V335" s="4">
        <f t="shared" si="57"/>
        <v>506</v>
      </c>
      <c r="W335" s="5">
        <f t="shared" si="58"/>
        <v>671.07565720010746</v>
      </c>
      <c r="X335" s="4">
        <f t="shared" si="59"/>
        <v>11</v>
      </c>
      <c r="Y335" s="4">
        <f t="shared" si="60"/>
        <v>109</v>
      </c>
      <c r="Z335" s="4">
        <f t="shared" si="61"/>
        <v>1</v>
      </c>
      <c r="AA335" s="4">
        <f t="shared" si="62"/>
        <v>120</v>
      </c>
      <c r="AB335" s="7">
        <f t="shared" si="63"/>
        <v>893.02290849533722</v>
      </c>
      <c r="AC335" s="14">
        <v>0.45494000000000001</v>
      </c>
      <c r="AD335" s="84" t="s">
        <v>46</v>
      </c>
      <c r="AN335" s="41">
        <v>347</v>
      </c>
      <c r="AO335" s="42" t="s">
        <v>365</v>
      </c>
      <c r="AP335" s="16">
        <v>478</v>
      </c>
      <c r="AQ335" s="16">
        <v>476</v>
      </c>
      <c r="AR335" s="43">
        <v>453</v>
      </c>
      <c r="AS335" s="43">
        <v>23</v>
      </c>
      <c r="AT335" s="44">
        <v>2</v>
      </c>
      <c r="AU335" s="45">
        <v>2531</v>
      </c>
      <c r="AV335" s="43">
        <v>1184</v>
      </c>
      <c r="AW335" s="44">
        <v>1347</v>
      </c>
    </row>
    <row r="336" spans="2:49" ht="17.100000000000001" customHeight="1" x14ac:dyDescent="0.2">
      <c r="B336" s="34">
        <f t="shared" si="56"/>
        <v>334</v>
      </c>
      <c r="C336" s="113" t="str">
        <f>+VLOOKUP($D$3:$D$547,[1]Hoja4!$E$1:$F$588,2,FALSE)</f>
        <v>Aldea La  Joya</v>
      </c>
      <c r="D336" s="11">
        <v>382</v>
      </c>
      <c r="E336" s="12">
        <v>0.93732193732193769</v>
      </c>
      <c r="F336" s="12">
        <v>0.90883190883190934</v>
      </c>
      <c r="G336" s="12">
        <v>0.99145299145299093</v>
      </c>
      <c r="H336" s="12">
        <v>0.9525222551928787</v>
      </c>
      <c r="I336" s="12">
        <v>0.96439169139465886</v>
      </c>
      <c r="J336" s="12">
        <v>0.9940652818991097</v>
      </c>
      <c r="K336" s="12">
        <v>0.98516320474777486</v>
      </c>
      <c r="L336" s="12">
        <v>0.97329376854599403</v>
      </c>
      <c r="M336" s="12">
        <v>0.95252225519287825</v>
      </c>
      <c r="N336" s="12">
        <v>0.2640949554896142</v>
      </c>
      <c r="O336" s="12">
        <v>0.20178041543026692</v>
      </c>
      <c r="P336" s="12">
        <v>0.73887240356083073</v>
      </c>
      <c r="Q336" s="12">
        <v>0.64985163204747809</v>
      </c>
      <c r="R336" s="12">
        <v>0.82789317507418381</v>
      </c>
      <c r="S336" s="13">
        <v>1610.0000000000007</v>
      </c>
      <c r="T336" s="12">
        <v>0.45746999999999999</v>
      </c>
      <c r="U336" s="83" t="str">
        <f t="shared" si="55"/>
        <v>Media</v>
      </c>
      <c r="V336" s="4">
        <f t="shared" si="57"/>
        <v>1257</v>
      </c>
      <c r="W336" s="5">
        <f t="shared" si="58"/>
        <v>1667.0792511868283</v>
      </c>
      <c r="X336" s="4">
        <f t="shared" si="59"/>
        <v>16</v>
      </c>
      <c r="Y336" s="4">
        <f t="shared" si="60"/>
        <v>259</v>
      </c>
      <c r="Z336" s="4">
        <f t="shared" si="61"/>
        <v>0</v>
      </c>
      <c r="AA336" s="4">
        <f t="shared" si="62"/>
        <v>275</v>
      </c>
      <c r="AB336" s="7">
        <f t="shared" si="63"/>
        <v>2218.4383319735948</v>
      </c>
      <c r="AC336" s="14">
        <v>0.45746999999999999</v>
      </c>
      <c r="AD336" s="84" t="s">
        <v>46</v>
      </c>
      <c r="AN336" s="41">
        <v>348</v>
      </c>
      <c r="AO336" s="42" t="s">
        <v>366</v>
      </c>
      <c r="AP336" s="16">
        <v>305</v>
      </c>
      <c r="AQ336" s="16">
        <v>304</v>
      </c>
      <c r="AR336" s="43">
        <v>246</v>
      </c>
      <c r="AS336" s="43">
        <v>58</v>
      </c>
      <c r="AT336" s="44">
        <v>1</v>
      </c>
      <c r="AU336" s="45">
        <v>1039</v>
      </c>
      <c r="AV336" s="43">
        <v>459</v>
      </c>
      <c r="AW336" s="44">
        <v>580</v>
      </c>
    </row>
    <row r="337" spans="2:49" ht="17.100000000000001" customHeight="1" x14ac:dyDescent="0.2">
      <c r="B337" s="34">
        <f t="shared" si="56"/>
        <v>335</v>
      </c>
      <c r="C337" s="113" t="str">
        <f>+VLOOKUP($D$3:$D$547,[1]Hoja4!$E$1:$F$588,2,FALSE)</f>
        <v>Col.Los Alpes B/16</v>
      </c>
      <c r="D337" s="11">
        <v>526</v>
      </c>
      <c r="E337" s="12">
        <v>1</v>
      </c>
      <c r="F337" s="12">
        <v>1</v>
      </c>
      <c r="G337" s="12">
        <v>0.96774193548387111</v>
      </c>
      <c r="H337" s="12">
        <v>1</v>
      </c>
      <c r="I337" s="12">
        <v>0.13559322033898313</v>
      </c>
      <c r="J337" s="12">
        <v>0.96610169491525433</v>
      </c>
      <c r="K337" s="12">
        <v>1</v>
      </c>
      <c r="L337" s="12">
        <v>1</v>
      </c>
      <c r="M337" s="12">
        <v>1</v>
      </c>
      <c r="N337" s="12">
        <v>0.25423728813559326</v>
      </c>
      <c r="O337" s="12">
        <v>0.18644067796610175</v>
      </c>
      <c r="P337" s="12">
        <v>0.84745762711864403</v>
      </c>
      <c r="Q337" s="12">
        <v>0.8305084745762713</v>
      </c>
      <c r="R337" s="12">
        <v>1</v>
      </c>
      <c r="S337" s="13">
        <v>245.00000000000003</v>
      </c>
      <c r="T337" s="12">
        <v>0.46123999999999998</v>
      </c>
      <c r="U337" s="83" t="str">
        <f t="shared" si="55"/>
        <v>Media</v>
      </c>
      <c r="V337" s="4">
        <f t="shared" si="57"/>
        <v>245</v>
      </c>
      <c r="W337" s="5">
        <f t="shared" si="58"/>
        <v>324.92793678661332</v>
      </c>
      <c r="X337" s="4">
        <f t="shared" si="59"/>
        <v>31</v>
      </c>
      <c r="Y337" s="4">
        <f t="shared" si="60"/>
        <v>62</v>
      </c>
      <c r="Z337" s="4">
        <f t="shared" si="61"/>
        <v>0</v>
      </c>
      <c r="AA337" s="4">
        <f t="shared" si="62"/>
        <v>93</v>
      </c>
      <c r="AB337" s="7">
        <f t="shared" si="63"/>
        <v>432.3925149829202</v>
      </c>
      <c r="AC337" s="14">
        <v>0.46123999999999998</v>
      </c>
      <c r="AD337" s="84" t="s">
        <v>46</v>
      </c>
      <c r="AN337" s="41">
        <v>349</v>
      </c>
      <c r="AO337" s="42" t="s">
        <v>367</v>
      </c>
      <c r="AP337" s="16">
        <v>1998</v>
      </c>
      <c r="AQ337" s="16">
        <v>1993</v>
      </c>
      <c r="AR337" s="43">
        <v>1910</v>
      </c>
      <c r="AS337" s="43">
        <v>83</v>
      </c>
      <c r="AT337" s="44">
        <v>5</v>
      </c>
      <c r="AU337" s="45">
        <v>9801</v>
      </c>
      <c r="AV337" s="43">
        <v>4648</v>
      </c>
      <c r="AW337" s="44">
        <v>5153</v>
      </c>
    </row>
    <row r="338" spans="2:49" ht="17.100000000000001" customHeight="1" x14ac:dyDescent="0.2">
      <c r="B338" s="34">
        <f t="shared" si="56"/>
        <v>336</v>
      </c>
      <c r="C338" s="113" t="str">
        <f>+VLOOKUP($D$3:$D$547,[1]Hoja4!$E$1:$F$588,2,FALSE)</f>
        <v>Col. Res. Los Mangos</v>
      </c>
      <c r="D338" s="11">
        <v>473</v>
      </c>
      <c r="E338" s="12">
        <v>0.74999999999999989</v>
      </c>
      <c r="F338" s="12">
        <v>1</v>
      </c>
      <c r="G338" s="12">
        <v>1</v>
      </c>
      <c r="H338" s="12">
        <v>0.91666666666666663</v>
      </c>
      <c r="I338" s="12">
        <v>0.91666666666666663</v>
      </c>
      <c r="J338" s="12">
        <v>1</v>
      </c>
      <c r="K338" s="12">
        <v>1</v>
      </c>
      <c r="L338" s="12">
        <v>0.91666666666666663</v>
      </c>
      <c r="M338" s="12">
        <v>1</v>
      </c>
      <c r="N338" s="12">
        <v>0.41666666666666663</v>
      </c>
      <c r="O338" s="12">
        <v>8.3333333333333343E-2</v>
      </c>
      <c r="P338" s="12">
        <v>0.5</v>
      </c>
      <c r="Q338" s="12">
        <v>0.83333333333333326</v>
      </c>
      <c r="R338" s="12">
        <v>0.66666666666666663</v>
      </c>
      <c r="S338" s="13">
        <v>54</v>
      </c>
      <c r="T338" s="12">
        <v>0.46694000000000002</v>
      </c>
      <c r="U338" s="83" t="str">
        <f t="shared" si="55"/>
        <v>Media</v>
      </c>
      <c r="V338" s="4">
        <f t="shared" si="57"/>
        <v>57</v>
      </c>
      <c r="W338" s="5">
        <f t="shared" si="58"/>
        <v>75.595479170763099</v>
      </c>
      <c r="X338" s="4">
        <f t="shared" si="59"/>
        <v>1</v>
      </c>
      <c r="Y338" s="4">
        <f t="shared" si="60"/>
        <v>12</v>
      </c>
      <c r="Z338" s="4">
        <f t="shared" si="61"/>
        <v>0</v>
      </c>
      <c r="AA338" s="4">
        <f t="shared" si="62"/>
        <v>13</v>
      </c>
      <c r="AB338" s="7">
        <f t="shared" si="63"/>
        <v>100.59744226133245</v>
      </c>
      <c r="AC338" s="14">
        <v>0.46694000000000002</v>
      </c>
      <c r="AD338" s="84" t="s">
        <v>46</v>
      </c>
      <c r="AN338" s="41">
        <v>350</v>
      </c>
      <c r="AO338" s="42" t="s">
        <v>368</v>
      </c>
      <c r="AP338" s="16">
        <v>222</v>
      </c>
      <c r="AQ338" s="16">
        <v>221</v>
      </c>
      <c r="AR338" s="43">
        <v>204</v>
      </c>
      <c r="AS338" s="43">
        <v>17</v>
      </c>
      <c r="AT338" s="44">
        <v>1</v>
      </c>
      <c r="AU338" s="45">
        <v>933</v>
      </c>
      <c r="AV338" s="43">
        <v>432</v>
      </c>
      <c r="AW338" s="44">
        <v>501</v>
      </c>
    </row>
    <row r="339" spans="2:49" ht="17.100000000000001" customHeight="1" x14ac:dyDescent="0.2">
      <c r="B339" s="34">
        <f t="shared" si="56"/>
        <v>337</v>
      </c>
      <c r="C339" s="113" t="str">
        <f>+VLOOKUP($D$3:$D$547,[1]Hoja4!$E$1:$F$588,2,FALSE)</f>
        <v>Col. Pedregal De San José</v>
      </c>
      <c r="D339" s="11">
        <v>283</v>
      </c>
      <c r="E339" s="12">
        <v>0.94112399643175892</v>
      </c>
      <c r="F339" s="12">
        <v>0.99101527403414236</v>
      </c>
      <c r="G339" s="12">
        <v>0.99191374663072718</v>
      </c>
      <c r="H339" s="12">
        <v>0.93237150586113626</v>
      </c>
      <c r="I339" s="12">
        <v>0.93056807935076602</v>
      </c>
      <c r="J339" s="12">
        <v>0.99639314697926129</v>
      </c>
      <c r="K339" s="12">
        <v>0.9963931469792604</v>
      </c>
      <c r="L339" s="12">
        <v>0.93146979260595086</v>
      </c>
      <c r="M339" s="12">
        <v>0.98557258791704327</v>
      </c>
      <c r="N339" s="12">
        <v>0.19026149684400351</v>
      </c>
      <c r="O339" s="12">
        <v>0.1514878268710548</v>
      </c>
      <c r="P339" s="12">
        <v>0.77637511271415649</v>
      </c>
      <c r="Q339" s="12">
        <v>0.74571686203787013</v>
      </c>
      <c r="R339" s="12">
        <v>0.83949504057709567</v>
      </c>
      <c r="S339" s="13">
        <v>5208.0000000000018</v>
      </c>
      <c r="T339" s="12">
        <v>0.47072000000000003</v>
      </c>
      <c r="U339" s="83" t="str">
        <f t="shared" si="55"/>
        <v>Media</v>
      </c>
      <c r="V339" s="4">
        <f t="shared" si="57"/>
        <v>5167</v>
      </c>
      <c r="W339" s="5">
        <f t="shared" si="58"/>
        <v>6852.6638750058401</v>
      </c>
      <c r="X339" s="4">
        <f t="shared" si="59"/>
        <v>52</v>
      </c>
      <c r="Y339" s="4">
        <f t="shared" si="60"/>
        <v>1048</v>
      </c>
      <c r="Z339" s="4">
        <f t="shared" si="61"/>
        <v>2</v>
      </c>
      <c r="AA339" s="4">
        <f t="shared" si="62"/>
        <v>1100</v>
      </c>
      <c r="AB339" s="7">
        <f t="shared" si="63"/>
        <v>9119.0698976193817</v>
      </c>
      <c r="AC339" s="14">
        <v>0.47072000000000003</v>
      </c>
      <c r="AD339" s="84" t="s">
        <v>46</v>
      </c>
      <c r="AN339" s="41">
        <v>351</v>
      </c>
      <c r="AO339" s="42" t="s">
        <v>555</v>
      </c>
      <c r="AP339" s="16">
        <v>70</v>
      </c>
      <c r="AQ339" s="16">
        <v>70</v>
      </c>
      <c r="AR339" s="43">
        <v>67</v>
      </c>
      <c r="AS339" s="43">
        <v>3</v>
      </c>
      <c r="AT339" s="44">
        <v>0</v>
      </c>
      <c r="AU339" s="45">
        <v>323</v>
      </c>
      <c r="AV339" s="43">
        <v>133</v>
      </c>
      <c r="AW339" s="44">
        <v>190</v>
      </c>
    </row>
    <row r="340" spans="2:49" ht="17.100000000000001" customHeight="1" x14ac:dyDescent="0.2">
      <c r="B340" s="34">
        <f t="shared" si="56"/>
        <v>338</v>
      </c>
      <c r="C340" s="113" t="str">
        <f>+VLOOKUP($D$3:$D$547,[1]Hoja4!$E$1:$F$588,2,FALSE)</f>
        <v>Bo. El socorro</v>
      </c>
      <c r="D340" s="11">
        <v>384</v>
      </c>
      <c r="E340" s="12">
        <v>0.76233183856502229</v>
      </c>
      <c r="F340" s="12">
        <v>0.89686098654708502</v>
      </c>
      <c r="G340" s="12">
        <v>0.98654708520179391</v>
      </c>
      <c r="H340" s="12">
        <v>0.97716894977168967</v>
      </c>
      <c r="I340" s="12">
        <v>0.99086757990867558</v>
      </c>
      <c r="J340" s="12">
        <v>1</v>
      </c>
      <c r="K340" s="12">
        <v>1</v>
      </c>
      <c r="L340" s="12">
        <v>0.99086757990867558</v>
      </c>
      <c r="M340" s="12">
        <v>0.99543378995433762</v>
      </c>
      <c r="N340" s="12">
        <v>0.13698630136986298</v>
      </c>
      <c r="O340" s="12">
        <v>0.13242009132420096</v>
      </c>
      <c r="P340" s="12">
        <v>0.4703196347031961</v>
      </c>
      <c r="Q340" s="12">
        <v>0.69406392694063923</v>
      </c>
      <c r="R340" s="12">
        <v>0.80365296803652975</v>
      </c>
      <c r="S340" s="13">
        <v>878.00000000000034</v>
      </c>
      <c r="T340" s="12">
        <v>0.47088999999999998</v>
      </c>
      <c r="U340" s="83" t="str">
        <f t="shared" si="55"/>
        <v>Media</v>
      </c>
      <c r="V340" s="4">
        <f t="shared" si="57"/>
        <v>859</v>
      </c>
      <c r="W340" s="5">
        <f t="shared" si="58"/>
        <v>1139.2371334681666</v>
      </c>
      <c r="X340" s="4">
        <f t="shared" si="59"/>
        <v>3</v>
      </c>
      <c r="Y340" s="4">
        <f t="shared" si="60"/>
        <v>217</v>
      </c>
      <c r="Z340" s="4">
        <f t="shared" si="61"/>
        <v>0</v>
      </c>
      <c r="AA340" s="4">
        <f t="shared" si="62"/>
        <v>220</v>
      </c>
      <c r="AB340" s="7">
        <f t="shared" si="63"/>
        <v>1516.021103552361</v>
      </c>
      <c r="AC340" s="14">
        <v>0.47088999999999998</v>
      </c>
      <c r="AD340" s="84" t="s">
        <v>46</v>
      </c>
      <c r="AN340" s="41">
        <v>352</v>
      </c>
      <c r="AO340" s="42" t="s">
        <v>369</v>
      </c>
      <c r="AP340" s="16">
        <v>754</v>
      </c>
      <c r="AQ340" s="16">
        <v>754</v>
      </c>
      <c r="AR340" s="43">
        <v>706</v>
      </c>
      <c r="AS340" s="43">
        <v>48</v>
      </c>
      <c r="AT340" s="44">
        <v>0</v>
      </c>
      <c r="AU340" s="45">
        <v>3298</v>
      </c>
      <c r="AV340" s="43">
        <v>1594</v>
      </c>
      <c r="AW340" s="44">
        <v>1704</v>
      </c>
    </row>
    <row r="341" spans="2:49" ht="17.100000000000001" customHeight="1" x14ac:dyDescent="0.2">
      <c r="B341" s="34">
        <f t="shared" si="56"/>
        <v>339</v>
      </c>
      <c r="C341" s="113" t="str">
        <f>+VLOOKUP($D$3:$D$547,[1]Hoja4!$E$1:$F$588,2,FALSE)</f>
        <v>Col. Tiloarque</v>
      </c>
      <c r="D341" s="11">
        <v>497</v>
      </c>
      <c r="E341" s="12">
        <v>1</v>
      </c>
      <c r="F341" s="12">
        <v>1</v>
      </c>
      <c r="G341" s="12">
        <v>1</v>
      </c>
      <c r="H341" s="12">
        <v>1</v>
      </c>
      <c r="I341" s="12">
        <v>1</v>
      </c>
      <c r="J341" s="12">
        <v>1</v>
      </c>
      <c r="K341" s="12">
        <v>1</v>
      </c>
      <c r="L341" s="12">
        <v>1</v>
      </c>
      <c r="M341" s="12">
        <v>1</v>
      </c>
      <c r="N341" s="12">
        <v>9.0909090909090912E-2</v>
      </c>
      <c r="O341" s="12">
        <v>9.0909090909090925E-2</v>
      </c>
      <c r="P341" s="12">
        <v>0.81818181818181823</v>
      </c>
      <c r="Q341" s="12">
        <v>0.45454545454545453</v>
      </c>
      <c r="R341" s="12">
        <v>1</v>
      </c>
      <c r="S341" s="13">
        <v>65</v>
      </c>
      <c r="T341" s="12">
        <v>0.47089999999999999</v>
      </c>
      <c r="U341" s="83" t="str">
        <f t="shared" si="55"/>
        <v>Media</v>
      </c>
      <c r="V341" s="4">
        <f t="shared" si="57"/>
        <v>65</v>
      </c>
      <c r="W341" s="5">
        <f t="shared" si="58"/>
        <v>86.205370984203526</v>
      </c>
      <c r="X341" s="4">
        <f t="shared" si="59"/>
        <v>1</v>
      </c>
      <c r="Y341" s="4">
        <f t="shared" si="60"/>
        <v>11</v>
      </c>
      <c r="Z341" s="4">
        <f t="shared" si="61"/>
        <v>0</v>
      </c>
      <c r="AA341" s="4">
        <f t="shared" si="62"/>
        <v>12</v>
      </c>
      <c r="AB341" s="7">
        <f t="shared" si="63"/>
        <v>114.71638152608087</v>
      </c>
      <c r="AC341" s="14">
        <v>0.47089999999999999</v>
      </c>
      <c r="AD341" s="84" t="s">
        <v>46</v>
      </c>
      <c r="AN341" s="41">
        <v>353</v>
      </c>
      <c r="AO341" s="42" t="s">
        <v>370</v>
      </c>
      <c r="AP341" s="16">
        <v>1380</v>
      </c>
      <c r="AQ341" s="16">
        <v>1376</v>
      </c>
      <c r="AR341" s="43">
        <v>1281</v>
      </c>
      <c r="AS341" s="43">
        <v>95</v>
      </c>
      <c r="AT341" s="44">
        <v>4</v>
      </c>
      <c r="AU341" s="45">
        <v>6439</v>
      </c>
      <c r="AV341" s="43">
        <v>3035</v>
      </c>
      <c r="AW341" s="44">
        <v>3404</v>
      </c>
    </row>
    <row r="342" spans="2:49" ht="17.100000000000001" customHeight="1" x14ac:dyDescent="0.2">
      <c r="B342" s="34">
        <f t="shared" si="56"/>
        <v>340</v>
      </c>
      <c r="C342" s="113" t="str">
        <f>+VLOOKUP($D$3:$D$547,[1]Hoja4!$E$1:$F$588,2,FALSE)</f>
        <v>Col. Res. Honduras</v>
      </c>
      <c r="D342" s="11">
        <v>463</v>
      </c>
      <c r="E342" s="12">
        <v>0.96925566343042158</v>
      </c>
      <c r="F342" s="12">
        <v>0.98941368078175895</v>
      </c>
      <c r="G342" s="12">
        <v>0.98045602605863158</v>
      </c>
      <c r="H342" s="12">
        <v>0.98186763372620056</v>
      </c>
      <c r="I342" s="12">
        <v>0.98368087035358109</v>
      </c>
      <c r="J342" s="12">
        <v>0.99818676337262047</v>
      </c>
      <c r="K342" s="12">
        <v>0.9990933816863109</v>
      </c>
      <c r="L342" s="12">
        <v>0.97733454215775051</v>
      </c>
      <c r="M342" s="12">
        <v>0.99546690843155083</v>
      </c>
      <c r="N342" s="12">
        <v>0.17316409791477802</v>
      </c>
      <c r="O342" s="12">
        <v>0.14868540344514949</v>
      </c>
      <c r="P342" s="12">
        <v>0.67543064369900407</v>
      </c>
      <c r="Q342" s="12">
        <v>0.48594741613780612</v>
      </c>
      <c r="R342" s="12">
        <v>0.91659111514052616</v>
      </c>
      <c r="S342" s="13">
        <v>4545.0000000000027</v>
      </c>
      <c r="T342" s="12">
        <v>0.47241</v>
      </c>
      <c r="U342" s="83" t="str">
        <f t="shared" si="55"/>
        <v>Media</v>
      </c>
      <c r="V342" s="4">
        <f t="shared" si="57"/>
        <v>4506</v>
      </c>
      <c r="W342" s="5">
        <f t="shared" si="58"/>
        <v>5976.0215639203243</v>
      </c>
      <c r="X342" s="4">
        <f t="shared" si="59"/>
        <v>82</v>
      </c>
      <c r="Y342" s="4">
        <f t="shared" si="60"/>
        <v>1136</v>
      </c>
      <c r="Z342" s="4">
        <f t="shared" si="61"/>
        <v>8</v>
      </c>
      <c r="AA342" s="4">
        <f t="shared" si="62"/>
        <v>1218</v>
      </c>
      <c r="AB342" s="7">
        <f t="shared" si="63"/>
        <v>7952.4925408695444</v>
      </c>
      <c r="AC342" s="14">
        <v>0.47241</v>
      </c>
      <c r="AD342" s="84" t="s">
        <v>46</v>
      </c>
      <c r="AN342" s="41">
        <v>354</v>
      </c>
      <c r="AO342" s="42" t="s">
        <v>371</v>
      </c>
      <c r="AP342" s="16">
        <v>691</v>
      </c>
      <c r="AQ342" s="16">
        <v>686</v>
      </c>
      <c r="AR342" s="43">
        <v>662</v>
      </c>
      <c r="AS342" s="43">
        <v>24</v>
      </c>
      <c r="AT342" s="44">
        <v>5</v>
      </c>
      <c r="AU342" s="45">
        <v>2889</v>
      </c>
      <c r="AV342" s="43">
        <v>1323</v>
      </c>
      <c r="AW342" s="44">
        <v>1566</v>
      </c>
    </row>
    <row r="343" spans="2:49" ht="17.100000000000001" customHeight="1" x14ac:dyDescent="0.2">
      <c r="B343" s="34">
        <f t="shared" si="56"/>
        <v>341</v>
      </c>
      <c r="C343" s="113" t="str">
        <f>+VLOOKUP($D$3:$D$547,[1]Hoja4!$E$1:$F$588,2,FALSE)</f>
        <v>Col. Las Vegas 12</v>
      </c>
      <c r="D343" s="11">
        <v>431</v>
      </c>
      <c r="E343" s="12">
        <v>1</v>
      </c>
      <c r="F343" s="12">
        <v>1</v>
      </c>
      <c r="G343" s="12">
        <v>1</v>
      </c>
      <c r="H343" s="12">
        <v>1</v>
      </c>
      <c r="I343" s="12">
        <v>1</v>
      </c>
      <c r="J343" s="12">
        <v>1</v>
      </c>
      <c r="K343" s="12">
        <v>1</v>
      </c>
      <c r="L343" s="12">
        <v>1</v>
      </c>
      <c r="M343" s="12">
        <v>1</v>
      </c>
      <c r="N343" s="12">
        <v>8.3333333333333343E-2</v>
      </c>
      <c r="O343" s="12">
        <v>8.3333333333333329E-2</v>
      </c>
      <c r="P343" s="12">
        <v>0.91666666666666663</v>
      </c>
      <c r="Q343" s="12">
        <v>0.66666666666666663</v>
      </c>
      <c r="R343" s="12">
        <v>0.83333333333333337</v>
      </c>
      <c r="S343" s="13">
        <v>49.999999999999993</v>
      </c>
      <c r="T343" s="12">
        <v>0.47837000000000002</v>
      </c>
      <c r="U343" s="83" t="str">
        <f t="shared" si="55"/>
        <v>Media</v>
      </c>
      <c r="V343" s="4">
        <f t="shared" si="57"/>
        <v>50</v>
      </c>
      <c r="W343" s="5">
        <f t="shared" si="58"/>
        <v>66.311823834002709</v>
      </c>
      <c r="X343" s="4">
        <f t="shared" si="59"/>
        <v>0</v>
      </c>
      <c r="Y343" s="4">
        <f t="shared" si="60"/>
        <v>12</v>
      </c>
      <c r="Z343" s="4">
        <f t="shared" si="61"/>
        <v>0</v>
      </c>
      <c r="AA343" s="4">
        <f t="shared" si="62"/>
        <v>12</v>
      </c>
      <c r="AB343" s="7">
        <f t="shared" si="63"/>
        <v>88.243370404677592</v>
      </c>
      <c r="AC343" s="14">
        <v>0.47837000000000002</v>
      </c>
      <c r="AD343" s="84" t="s">
        <v>46</v>
      </c>
      <c r="AN343" s="41">
        <v>355</v>
      </c>
      <c r="AO343" s="42" t="s">
        <v>372</v>
      </c>
      <c r="AP343" s="16">
        <v>332</v>
      </c>
      <c r="AQ343" s="16">
        <v>330</v>
      </c>
      <c r="AR343" s="43">
        <v>324</v>
      </c>
      <c r="AS343" s="43">
        <v>6</v>
      </c>
      <c r="AT343" s="44">
        <v>2</v>
      </c>
      <c r="AU343" s="45">
        <v>1452</v>
      </c>
      <c r="AV343" s="43">
        <v>666</v>
      </c>
      <c r="AW343" s="44">
        <v>786</v>
      </c>
    </row>
    <row r="344" spans="2:49" ht="17.100000000000001" customHeight="1" x14ac:dyDescent="0.2">
      <c r="B344" s="34">
        <f t="shared" si="56"/>
        <v>342</v>
      </c>
      <c r="C344" s="113" t="str">
        <f>+VLOOKUP($D$3:$D$547,[1]Hoja4!$E$1:$F$588,2,FALSE)</f>
        <v>Col.Lomas de Loarque</v>
      </c>
      <c r="D344" s="11">
        <v>528</v>
      </c>
      <c r="E344" s="12">
        <v>0.91666666666666663</v>
      </c>
      <c r="F344" s="12">
        <v>1</v>
      </c>
      <c r="G344" s="12">
        <v>1</v>
      </c>
      <c r="H344" s="12">
        <v>1</v>
      </c>
      <c r="I344" s="12">
        <v>0.93749999999999989</v>
      </c>
      <c r="J344" s="12">
        <v>0.93749999999999989</v>
      </c>
      <c r="K344" s="12">
        <v>1</v>
      </c>
      <c r="L344" s="12">
        <v>1</v>
      </c>
      <c r="M344" s="12">
        <v>0.6875</v>
      </c>
      <c r="N344" s="12">
        <v>0.3125</v>
      </c>
      <c r="O344" s="12">
        <v>0.12500000000000003</v>
      </c>
      <c r="P344" s="12">
        <v>0.74999999999999989</v>
      </c>
      <c r="Q344" s="12">
        <v>0.75</v>
      </c>
      <c r="R344" s="12">
        <v>0.81249999999999989</v>
      </c>
      <c r="S344" s="13">
        <v>61</v>
      </c>
      <c r="T344" s="12">
        <v>0.47878999999999999</v>
      </c>
      <c r="U344" s="83" t="str">
        <f t="shared" si="55"/>
        <v>Media</v>
      </c>
      <c r="V344" s="4">
        <f t="shared" si="57"/>
        <v>61</v>
      </c>
      <c r="W344" s="5">
        <f t="shared" si="58"/>
        <v>80.900425077483305</v>
      </c>
      <c r="X344" s="4">
        <f t="shared" si="59"/>
        <v>7</v>
      </c>
      <c r="Y344" s="4">
        <f t="shared" si="60"/>
        <v>17</v>
      </c>
      <c r="Z344" s="4">
        <f t="shared" si="61"/>
        <v>0</v>
      </c>
      <c r="AA344" s="4">
        <f t="shared" si="62"/>
        <v>24</v>
      </c>
      <c r="AB344" s="7">
        <f t="shared" si="63"/>
        <v>107.65691189370666</v>
      </c>
      <c r="AC344" s="14">
        <v>0.47878999999999999</v>
      </c>
      <c r="AD344" s="84" t="s">
        <v>46</v>
      </c>
      <c r="AN344" s="41">
        <v>356</v>
      </c>
      <c r="AO344" s="42" t="s">
        <v>373</v>
      </c>
      <c r="AP344" s="16">
        <v>74</v>
      </c>
      <c r="AQ344" s="16">
        <v>74</v>
      </c>
      <c r="AR344" s="43">
        <v>73</v>
      </c>
      <c r="AS344" s="43">
        <v>1</v>
      </c>
      <c r="AT344" s="44">
        <v>0</v>
      </c>
      <c r="AU344" s="45">
        <v>300</v>
      </c>
      <c r="AV344" s="43">
        <v>146</v>
      </c>
      <c r="AW344" s="44">
        <v>154</v>
      </c>
    </row>
    <row r="345" spans="2:49" ht="17.100000000000001" customHeight="1" x14ac:dyDescent="0.2">
      <c r="B345" s="34">
        <f t="shared" si="56"/>
        <v>343</v>
      </c>
      <c r="C345" s="113" t="str">
        <f>+VLOOKUP($D$3:$D$547,[1]Hoja4!$E$1:$F$588,2,FALSE)</f>
        <v>Col. Altos De San José</v>
      </c>
      <c r="D345" s="11">
        <v>107</v>
      </c>
      <c r="E345" s="12">
        <v>0.99009900990099009</v>
      </c>
      <c r="F345" s="12">
        <v>0.92079207920792072</v>
      </c>
      <c r="G345" s="12">
        <v>0.97029702970297005</v>
      </c>
      <c r="H345" s="12">
        <v>0.93877551020408168</v>
      </c>
      <c r="I345" s="12">
        <v>0.85714285714285676</v>
      </c>
      <c r="J345" s="12">
        <v>0.90816326530612224</v>
      </c>
      <c r="K345" s="12">
        <v>0.97959183673469408</v>
      </c>
      <c r="L345" s="12">
        <v>0.94897959183673497</v>
      </c>
      <c r="M345" s="12">
        <v>0.90816326530612246</v>
      </c>
      <c r="N345" s="12">
        <v>0.38775510204081637</v>
      </c>
      <c r="O345" s="12">
        <v>0.16326530612244905</v>
      </c>
      <c r="P345" s="12">
        <v>0.77551020408163263</v>
      </c>
      <c r="Q345" s="12">
        <v>0.78571428571428548</v>
      </c>
      <c r="R345" s="12">
        <v>0.84693877551020424</v>
      </c>
      <c r="S345" s="13">
        <v>430.99999999999994</v>
      </c>
      <c r="T345" s="12">
        <v>0.48133999999999999</v>
      </c>
      <c r="U345" s="83" t="str">
        <f t="shared" si="55"/>
        <v>Media</v>
      </c>
      <c r="V345" s="4">
        <f t="shared" si="57"/>
        <v>431</v>
      </c>
      <c r="W345" s="5">
        <f t="shared" si="58"/>
        <v>571.6079214491034</v>
      </c>
      <c r="X345" s="4">
        <f t="shared" si="59"/>
        <v>5</v>
      </c>
      <c r="Y345" s="4">
        <f t="shared" si="60"/>
        <v>96</v>
      </c>
      <c r="Z345" s="4">
        <f t="shared" si="61"/>
        <v>0</v>
      </c>
      <c r="AA345" s="4">
        <f t="shared" si="62"/>
        <v>101</v>
      </c>
      <c r="AB345" s="7">
        <f t="shared" si="63"/>
        <v>760.6578528883208</v>
      </c>
      <c r="AC345" s="14">
        <v>0.48133999999999999</v>
      </c>
      <c r="AD345" s="84" t="s">
        <v>46</v>
      </c>
      <c r="AN345" s="41">
        <v>357</v>
      </c>
      <c r="AO345" s="42" t="s">
        <v>374</v>
      </c>
      <c r="AP345" s="16">
        <v>91</v>
      </c>
      <c r="AQ345" s="16">
        <v>91</v>
      </c>
      <c r="AR345" s="43">
        <v>78</v>
      </c>
      <c r="AS345" s="43">
        <v>13</v>
      </c>
      <c r="AT345" s="44">
        <v>0</v>
      </c>
      <c r="AU345" s="45">
        <v>247</v>
      </c>
      <c r="AV345" s="43">
        <v>97</v>
      </c>
      <c r="AW345" s="44">
        <v>150</v>
      </c>
    </row>
    <row r="346" spans="2:49" ht="17.100000000000001" customHeight="1" x14ac:dyDescent="0.2">
      <c r="B346" s="34">
        <f t="shared" si="56"/>
        <v>344</v>
      </c>
      <c r="C346" s="113" t="str">
        <f>+VLOOKUP($D$3:$D$547,[1]Hoja4!$E$1:$F$588,2,FALSE)</f>
        <v>Bo. La Plazuela</v>
      </c>
      <c r="D346" s="11">
        <v>58</v>
      </c>
      <c r="E346" s="12">
        <v>0.77852348993288556</v>
      </c>
      <c r="F346" s="12">
        <v>0.63265306122448972</v>
      </c>
      <c r="G346" s="12">
        <v>0.94557823129251684</v>
      </c>
      <c r="H346" s="12">
        <v>0.97169811320754695</v>
      </c>
      <c r="I346" s="12">
        <v>0.99056603773584895</v>
      </c>
      <c r="J346" s="12">
        <v>1</v>
      </c>
      <c r="K346" s="12">
        <v>1</v>
      </c>
      <c r="L346" s="12">
        <v>0.98113207547169834</v>
      </c>
      <c r="M346" s="12">
        <v>0.98113207547169845</v>
      </c>
      <c r="N346" s="12">
        <v>0.20754716981132085</v>
      </c>
      <c r="O346" s="12">
        <v>0.17924528301886797</v>
      </c>
      <c r="P346" s="12">
        <v>0.35849056603773566</v>
      </c>
      <c r="Q346" s="12">
        <v>0.84905660377358483</v>
      </c>
      <c r="R346" s="12">
        <v>0.81132075471698151</v>
      </c>
      <c r="S346" s="13">
        <v>335</v>
      </c>
      <c r="T346" s="12">
        <v>0.48610999999999999</v>
      </c>
      <c r="U346" s="83" t="str">
        <f t="shared" si="55"/>
        <v>Media</v>
      </c>
      <c r="V346" s="4">
        <f t="shared" si="57"/>
        <v>337</v>
      </c>
      <c r="W346" s="5">
        <f t="shared" si="58"/>
        <v>446.94169264117829</v>
      </c>
      <c r="X346" s="4">
        <f t="shared" si="59"/>
        <v>32</v>
      </c>
      <c r="Y346" s="4">
        <f t="shared" si="60"/>
        <v>116</v>
      </c>
      <c r="Z346" s="4">
        <f t="shared" si="61"/>
        <v>1</v>
      </c>
      <c r="AA346" s="4">
        <f t="shared" si="62"/>
        <v>148</v>
      </c>
      <c r="AB346" s="7">
        <f t="shared" si="63"/>
        <v>594.76031652752692</v>
      </c>
      <c r="AC346" s="14">
        <v>0.48610999999999999</v>
      </c>
      <c r="AD346" s="84" t="s">
        <v>46</v>
      </c>
      <c r="AN346" s="41">
        <v>358</v>
      </c>
      <c r="AO346" s="42" t="s">
        <v>375</v>
      </c>
      <c r="AP346" s="16">
        <v>1163</v>
      </c>
      <c r="AQ346" s="16">
        <v>1158</v>
      </c>
      <c r="AR346" s="43">
        <v>1029</v>
      </c>
      <c r="AS346" s="43">
        <v>129</v>
      </c>
      <c r="AT346" s="44">
        <v>5</v>
      </c>
      <c r="AU346" s="45">
        <v>5110</v>
      </c>
      <c r="AV346" s="43">
        <v>2506</v>
      </c>
      <c r="AW346" s="44">
        <v>2604</v>
      </c>
    </row>
    <row r="347" spans="2:49" ht="17.100000000000001" customHeight="1" x14ac:dyDescent="0.2">
      <c r="B347" s="34">
        <f t="shared" si="56"/>
        <v>345</v>
      </c>
      <c r="C347" s="113" t="str">
        <f>+VLOOKUP($D$3:$D$547,[1]Hoja4!$E$1:$F$588,2,FALSE)</f>
        <v>Zona Llanos del Potrero</v>
      </c>
      <c r="D347" s="11">
        <v>378</v>
      </c>
      <c r="E347" s="12">
        <v>0.86956521739130421</v>
      </c>
      <c r="F347" s="12">
        <v>0.90476190476190466</v>
      </c>
      <c r="G347" s="12">
        <v>1</v>
      </c>
      <c r="H347" s="12">
        <v>1</v>
      </c>
      <c r="I347" s="12">
        <v>0.39999999999999997</v>
      </c>
      <c r="J347" s="12">
        <v>0.93333333333333324</v>
      </c>
      <c r="K347" s="12">
        <v>1</v>
      </c>
      <c r="L347" s="12">
        <v>1</v>
      </c>
      <c r="M347" s="12">
        <v>0.53333333333333333</v>
      </c>
      <c r="N347" s="12">
        <v>0.46666666666666667</v>
      </c>
      <c r="O347" s="12">
        <v>0.6</v>
      </c>
      <c r="P347" s="12">
        <v>0.86666666666666659</v>
      </c>
      <c r="Q347" s="12">
        <v>0.79999999999999993</v>
      </c>
      <c r="R347" s="12">
        <v>0.8</v>
      </c>
      <c r="S347" s="13">
        <v>61</v>
      </c>
      <c r="T347" s="12">
        <v>0.49453000000000003</v>
      </c>
      <c r="U347" s="83" t="str">
        <f t="shared" si="55"/>
        <v>Media</v>
      </c>
      <c r="V347" s="4">
        <f t="shared" si="57"/>
        <v>190</v>
      </c>
      <c r="W347" s="5">
        <f t="shared" si="58"/>
        <v>251.98493056921032</v>
      </c>
      <c r="X347" s="4">
        <f t="shared" si="59"/>
        <v>6</v>
      </c>
      <c r="Y347" s="4">
        <f t="shared" si="60"/>
        <v>15</v>
      </c>
      <c r="Z347" s="4">
        <f t="shared" si="61"/>
        <v>1</v>
      </c>
      <c r="AA347" s="4">
        <f t="shared" si="62"/>
        <v>21</v>
      </c>
      <c r="AB347" s="7">
        <f t="shared" si="63"/>
        <v>335.32480753777486</v>
      </c>
      <c r="AC347" s="14">
        <v>0.49453000000000003</v>
      </c>
      <c r="AD347" s="84" t="s">
        <v>46</v>
      </c>
      <c r="AN347" s="41">
        <v>359</v>
      </c>
      <c r="AO347" s="42" t="s">
        <v>376</v>
      </c>
      <c r="AP347" s="16">
        <v>149</v>
      </c>
      <c r="AQ347" s="16">
        <v>149</v>
      </c>
      <c r="AR347" s="43">
        <v>142</v>
      </c>
      <c r="AS347" s="43">
        <v>7</v>
      </c>
      <c r="AT347" s="44">
        <v>0</v>
      </c>
      <c r="AU347" s="45">
        <v>740</v>
      </c>
      <c r="AV347" s="43">
        <v>348</v>
      </c>
      <c r="AW347" s="44">
        <v>392</v>
      </c>
    </row>
    <row r="348" spans="2:49" ht="17.100000000000001" customHeight="1" x14ac:dyDescent="0.2">
      <c r="B348" s="34">
        <f t="shared" si="56"/>
        <v>346</v>
      </c>
      <c r="C348" s="113" t="str">
        <f>+VLOOKUP($D$3:$D$547,[1]Hoja4!$E$1:$F$588,2,FALSE)</f>
        <v>Col. Centroamérica ( Etapa I, II )</v>
      </c>
      <c r="D348" s="11">
        <v>128</v>
      </c>
      <c r="E348" s="12">
        <v>0.97051597051597072</v>
      </c>
      <c r="F348" s="12">
        <v>0.98280098280098249</v>
      </c>
      <c r="G348" s="12">
        <v>0.98280098280098283</v>
      </c>
      <c r="H348" s="12">
        <v>0.98711340206185605</v>
      </c>
      <c r="I348" s="12">
        <v>0.98969072164948446</v>
      </c>
      <c r="J348" s="12">
        <v>1</v>
      </c>
      <c r="K348" s="12">
        <v>1</v>
      </c>
      <c r="L348" s="12">
        <v>0.97164948453608246</v>
      </c>
      <c r="M348" s="12">
        <v>0.96649484536082464</v>
      </c>
      <c r="N348" s="12">
        <v>0.10567010309278345</v>
      </c>
      <c r="O348" s="12">
        <v>0.10824742268041231</v>
      </c>
      <c r="P348" s="12">
        <v>0.86340206185566937</v>
      </c>
      <c r="Q348" s="12">
        <v>0.6752577319587636</v>
      </c>
      <c r="R348" s="12">
        <v>0.86855670103092752</v>
      </c>
      <c r="S348" s="13">
        <v>1846.9999999999991</v>
      </c>
      <c r="T348" s="12">
        <v>0.50444</v>
      </c>
      <c r="U348" s="83" t="str">
        <f t="shared" si="55"/>
        <v>Media</v>
      </c>
      <c r="V348" s="4">
        <f t="shared" si="57"/>
        <v>1878</v>
      </c>
      <c r="W348" s="5">
        <f t="shared" si="58"/>
        <v>2490.6721032051419</v>
      </c>
      <c r="X348" s="4">
        <f t="shared" si="59"/>
        <v>12</v>
      </c>
      <c r="Y348" s="4">
        <f t="shared" si="60"/>
        <v>402</v>
      </c>
      <c r="Z348" s="4">
        <f t="shared" si="61"/>
        <v>0</v>
      </c>
      <c r="AA348" s="4">
        <f t="shared" si="62"/>
        <v>414</v>
      </c>
      <c r="AB348" s="7">
        <f t="shared" si="63"/>
        <v>3314.4209923996905</v>
      </c>
      <c r="AC348" s="14">
        <v>0.50444</v>
      </c>
      <c r="AD348" s="84" t="s">
        <v>46</v>
      </c>
      <c r="AN348" s="41">
        <v>360</v>
      </c>
      <c r="AO348" s="42" t="s">
        <v>377</v>
      </c>
      <c r="AP348" s="16">
        <v>873</v>
      </c>
      <c r="AQ348" s="16">
        <v>870</v>
      </c>
      <c r="AR348" s="43">
        <v>790</v>
      </c>
      <c r="AS348" s="43">
        <v>80</v>
      </c>
      <c r="AT348" s="44">
        <v>3</v>
      </c>
      <c r="AU348" s="45">
        <v>4479</v>
      </c>
      <c r="AV348" s="43">
        <v>2139</v>
      </c>
      <c r="AW348" s="44">
        <v>2340</v>
      </c>
    </row>
    <row r="349" spans="2:49" ht="17.100000000000001" customHeight="1" x14ac:dyDescent="0.2">
      <c r="B349" s="34">
        <f t="shared" si="56"/>
        <v>347</v>
      </c>
      <c r="C349" s="113" t="str">
        <f>+VLOOKUP($D$3:$D$547,[1]Hoja4!$E$1:$F$588,2,FALSE)</f>
        <v>Lomas de San Jose II Etapa</v>
      </c>
      <c r="D349" s="11">
        <v>542</v>
      </c>
      <c r="E349" s="12">
        <v>0.96938775510204067</v>
      </c>
      <c r="F349" s="12">
        <v>1</v>
      </c>
      <c r="G349" s="12">
        <v>1</v>
      </c>
      <c r="H349" s="12">
        <v>0.97674418604651159</v>
      </c>
      <c r="I349" s="12">
        <v>0.98837209302325602</v>
      </c>
      <c r="J349" s="12">
        <v>1</v>
      </c>
      <c r="K349" s="12">
        <v>1</v>
      </c>
      <c r="L349" s="12">
        <v>0.98837209302325602</v>
      </c>
      <c r="M349" s="12">
        <v>1</v>
      </c>
      <c r="N349" s="12">
        <v>0.19767441860465124</v>
      </c>
      <c r="O349" s="12">
        <v>0.1744186046511628</v>
      </c>
      <c r="P349" s="12">
        <v>0.60465116279069753</v>
      </c>
      <c r="Q349" s="12">
        <v>0.5232558139534883</v>
      </c>
      <c r="R349" s="12">
        <v>0.88372093023255827</v>
      </c>
      <c r="S349" s="13">
        <v>392.99999999999994</v>
      </c>
      <c r="T349" s="12">
        <v>0.50502999999999998</v>
      </c>
      <c r="U349" s="83" t="str">
        <f t="shared" si="55"/>
        <v>Media</v>
      </c>
      <c r="V349" s="4">
        <f t="shared" si="57"/>
        <v>393</v>
      </c>
      <c r="W349" s="5">
        <f t="shared" si="58"/>
        <v>521.2109353352613</v>
      </c>
      <c r="X349" s="4">
        <f t="shared" si="59"/>
        <v>9</v>
      </c>
      <c r="Y349" s="4">
        <f t="shared" si="60"/>
        <v>88</v>
      </c>
      <c r="Z349" s="4">
        <f t="shared" si="61"/>
        <v>0</v>
      </c>
      <c r="AA349" s="4">
        <f t="shared" si="62"/>
        <v>97</v>
      </c>
      <c r="AB349" s="7">
        <f t="shared" si="63"/>
        <v>693.59289138076588</v>
      </c>
      <c r="AC349" s="14">
        <v>0.50502999999999998</v>
      </c>
      <c r="AD349" s="84" t="s">
        <v>46</v>
      </c>
      <c r="AN349" s="41">
        <v>361</v>
      </c>
      <c r="AO349" s="42" t="s">
        <v>378</v>
      </c>
      <c r="AP349" s="16">
        <v>604</v>
      </c>
      <c r="AQ349" s="16">
        <v>604</v>
      </c>
      <c r="AR349" s="43">
        <v>571</v>
      </c>
      <c r="AS349" s="43">
        <v>33</v>
      </c>
      <c r="AT349" s="44">
        <v>0</v>
      </c>
      <c r="AU349" s="45">
        <v>2807</v>
      </c>
      <c r="AV349" s="43">
        <v>1367</v>
      </c>
      <c r="AW349" s="44">
        <v>1440</v>
      </c>
    </row>
    <row r="350" spans="2:49" ht="17.100000000000001" customHeight="1" x14ac:dyDescent="0.2">
      <c r="B350" s="34">
        <f t="shared" si="56"/>
        <v>348</v>
      </c>
      <c r="C350" s="113" t="str">
        <f>+VLOOKUP($D$3:$D$547,[1]Hoja4!$E$1:$F$588,2,FALSE)</f>
        <v>Col. El Hatillo</v>
      </c>
      <c r="D350" s="11">
        <v>141</v>
      </c>
      <c r="E350" s="12">
        <v>0.92966360856269148</v>
      </c>
      <c r="F350" s="12">
        <v>0.84403669724770669</v>
      </c>
      <c r="G350" s="12">
        <v>0.89296636085626879</v>
      </c>
      <c r="H350" s="12">
        <v>0.9145299145299145</v>
      </c>
      <c r="I350" s="12">
        <v>0.92307692307692246</v>
      </c>
      <c r="J350" s="12">
        <v>0.97435897435897423</v>
      </c>
      <c r="K350" s="12">
        <v>0.987179487179487</v>
      </c>
      <c r="L350" s="12">
        <v>0.94871794871794868</v>
      </c>
      <c r="M350" s="12">
        <v>0.26495726495726496</v>
      </c>
      <c r="N350" s="12">
        <v>0.58974358974359009</v>
      </c>
      <c r="O350" s="12">
        <v>0.50427350427350437</v>
      </c>
      <c r="P350" s="12">
        <v>0.71367521367521369</v>
      </c>
      <c r="Q350" s="12">
        <v>0.73504273504273476</v>
      </c>
      <c r="R350" s="12">
        <v>0.841880341880342</v>
      </c>
      <c r="S350" s="13">
        <v>1084</v>
      </c>
      <c r="T350" s="12">
        <v>0.50531000000000004</v>
      </c>
      <c r="U350" s="83" t="str">
        <f t="shared" si="55"/>
        <v>Media</v>
      </c>
      <c r="V350" s="4">
        <f t="shared" si="57"/>
        <v>1087</v>
      </c>
      <c r="W350" s="5">
        <f t="shared" si="58"/>
        <v>1441.619050151219</v>
      </c>
      <c r="X350" s="4">
        <f t="shared" si="59"/>
        <v>72</v>
      </c>
      <c r="Y350" s="4">
        <f t="shared" si="60"/>
        <v>256</v>
      </c>
      <c r="Z350" s="4">
        <f t="shared" si="61"/>
        <v>0</v>
      </c>
      <c r="AA350" s="4">
        <f t="shared" si="62"/>
        <v>328</v>
      </c>
      <c r="AB350" s="7">
        <f t="shared" si="63"/>
        <v>1918.4108725976907</v>
      </c>
      <c r="AC350" s="14">
        <v>0.50531000000000004</v>
      </c>
      <c r="AD350" s="84" t="s">
        <v>46</v>
      </c>
      <c r="AN350" s="41">
        <v>362</v>
      </c>
      <c r="AO350" s="42" t="s">
        <v>379</v>
      </c>
      <c r="AP350" s="16">
        <v>2787</v>
      </c>
      <c r="AQ350" s="16">
        <v>2784</v>
      </c>
      <c r="AR350" s="43">
        <v>2550</v>
      </c>
      <c r="AS350" s="43">
        <v>234</v>
      </c>
      <c r="AT350" s="44">
        <v>3</v>
      </c>
      <c r="AU350" s="45">
        <v>12184</v>
      </c>
      <c r="AV350" s="43">
        <v>5946</v>
      </c>
      <c r="AW350" s="44">
        <v>6238</v>
      </c>
    </row>
    <row r="351" spans="2:49" ht="17.100000000000001" customHeight="1" x14ac:dyDescent="0.2">
      <c r="B351" s="34">
        <f t="shared" si="56"/>
        <v>349</v>
      </c>
      <c r="C351" s="113" t="str">
        <f>+VLOOKUP($D$3:$D$547,[1]Hoja4!$E$1:$F$588,2,FALSE)</f>
        <v>Bo. Guadalupe</v>
      </c>
      <c r="D351" s="11">
        <v>33</v>
      </c>
      <c r="E351" s="12">
        <v>0.66482910694597608</v>
      </c>
      <c r="F351" s="12">
        <v>0.87347391786903383</v>
      </c>
      <c r="G351" s="12">
        <v>0.95560488346281891</v>
      </c>
      <c r="H351" s="12">
        <v>0.96410891089108941</v>
      </c>
      <c r="I351" s="12">
        <v>0.96782178217821746</v>
      </c>
      <c r="J351" s="12">
        <v>1</v>
      </c>
      <c r="K351" s="12">
        <v>1</v>
      </c>
      <c r="L351" s="12">
        <v>0.95792079207920777</v>
      </c>
      <c r="M351" s="12">
        <v>0.98391089108910845</v>
      </c>
      <c r="N351" s="12">
        <v>0.20915841584158415</v>
      </c>
      <c r="O351" s="12">
        <v>0.1893564356435643</v>
      </c>
      <c r="P351" s="12">
        <v>0.47524752475247556</v>
      </c>
      <c r="Q351" s="12">
        <v>0.68935643564356397</v>
      </c>
      <c r="R351" s="12">
        <v>0.80445544554455528</v>
      </c>
      <c r="S351" s="13">
        <v>3048.9999999999991</v>
      </c>
      <c r="T351" s="12">
        <v>0.50612999999999997</v>
      </c>
      <c r="U351" s="83" t="str">
        <f t="shared" si="55"/>
        <v>Media</v>
      </c>
      <c r="V351" s="4">
        <f t="shared" si="57"/>
        <v>3042</v>
      </c>
      <c r="W351" s="5">
        <f t="shared" si="58"/>
        <v>4034.411362060725</v>
      </c>
      <c r="X351" s="4">
        <f t="shared" si="59"/>
        <v>77</v>
      </c>
      <c r="Y351" s="4">
        <f t="shared" si="60"/>
        <v>819</v>
      </c>
      <c r="Z351" s="4">
        <f t="shared" si="61"/>
        <v>2</v>
      </c>
      <c r="AA351" s="4">
        <f t="shared" si="62"/>
        <v>896</v>
      </c>
      <c r="AB351" s="7">
        <f t="shared" si="63"/>
        <v>5368.7266554205844</v>
      </c>
      <c r="AC351" s="14">
        <v>0.50612999999999997</v>
      </c>
      <c r="AD351" s="84" t="s">
        <v>46</v>
      </c>
      <c r="AN351" s="41">
        <v>363</v>
      </c>
      <c r="AO351" s="42" t="s">
        <v>380</v>
      </c>
      <c r="AP351" s="16">
        <v>3301</v>
      </c>
      <c r="AQ351" s="16">
        <v>3298</v>
      </c>
      <c r="AR351" s="43">
        <v>3053</v>
      </c>
      <c r="AS351" s="43">
        <v>245</v>
      </c>
      <c r="AT351" s="44">
        <v>3</v>
      </c>
      <c r="AU351" s="45">
        <v>14776</v>
      </c>
      <c r="AV351" s="43">
        <v>7147</v>
      </c>
      <c r="AW351" s="44">
        <v>7629</v>
      </c>
    </row>
    <row r="352" spans="2:49" ht="17.100000000000001" customHeight="1" x14ac:dyDescent="0.2">
      <c r="B352" s="34">
        <f t="shared" si="56"/>
        <v>350</v>
      </c>
      <c r="C352" s="113" t="str">
        <f>+VLOOKUP($D$3:$D$547,[1]Hoja4!$E$1:$F$588,2,FALSE)</f>
        <v>Col. Res. Alta Vista</v>
      </c>
      <c r="D352" s="11">
        <v>453</v>
      </c>
      <c r="E352" s="12">
        <v>0.90476190476190466</v>
      </c>
      <c r="F352" s="12">
        <v>1</v>
      </c>
      <c r="G352" s="12">
        <v>1</v>
      </c>
      <c r="H352" s="12">
        <v>0.93749999999999989</v>
      </c>
      <c r="I352" s="12">
        <v>0.93749999999999989</v>
      </c>
      <c r="J352" s="12">
        <v>1</v>
      </c>
      <c r="K352" s="12">
        <v>1</v>
      </c>
      <c r="L352" s="12">
        <v>0.93749999999999989</v>
      </c>
      <c r="M352" s="12">
        <v>1</v>
      </c>
      <c r="N352" s="12">
        <v>0.125</v>
      </c>
      <c r="O352" s="12">
        <v>0.125</v>
      </c>
      <c r="P352" s="12">
        <v>0.6875</v>
      </c>
      <c r="Q352" s="12">
        <v>0.75</v>
      </c>
      <c r="R352" s="12">
        <v>0.93749999999999989</v>
      </c>
      <c r="S352" s="13">
        <v>68</v>
      </c>
      <c r="T352" s="12">
        <v>0.50731000000000004</v>
      </c>
      <c r="U352" s="83" t="str">
        <f t="shared" si="55"/>
        <v>Media</v>
      </c>
      <c r="V352" s="4">
        <f t="shared" si="57"/>
        <v>68</v>
      </c>
      <c r="W352" s="5">
        <f t="shared" si="58"/>
        <v>90.184080414243695</v>
      </c>
      <c r="X352" s="4">
        <f t="shared" si="59"/>
        <v>6</v>
      </c>
      <c r="Y352" s="4">
        <f t="shared" si="60"/>
        <v>15</v>
      </c>
      <c r="Z352" s="4">
        <f t="shared" si="61"/>
        <v>0</v>
      </c>
      <c r="AA352" s="4">
        <f t="shared" si="62"/>
        <v>21</v>
      </c>
      <c r="AB352" s="7">
        <f t="shared" si="63"/>
        <v>120.01098375036152</v>
      </c>
      <c r="AC352" s="14">
        <v>0.50731000000000004</v>
      </c>
      <c r="AD352" s="84" t="s">
        <v>46</v>
      </c>
      <c r="AN352" s="41">
        <v>364</v>
      </c>
      <c r="AO352" s="42" t="s">
        <v>381</v>
      </c>
      <c r="AP352" s="16">
        <v>116</v>
      </c>
      <c r="AQ352" s="16">
        <v>115</v>
      </c>
      <c r="AR352" s="43">
        <v>103</v>
      </c>
      <c r="AS352" s="43">
        <v>12</v>
      </c>
      <c r="AT352" s="44">
        <v>1</v>
      </c>
      <c r="AU352" s="45">
        <v>637</v>
      </c>
      <c r="AV352" s="43">
        <v>295</v>
      </c>
      <c r="AW352" s="44">
        <v>342</v>
      </c>
    </row>
    <row r="353" spans="2:49" ht="17.100000000000001" customHeight="1" x14ac:dyDescent="0.2">
      <c r="B353" s="34">
        <f t="shared" si="56"/>
        <v>351</v>
      </c>
      <c r="C353" s="113" t="str">
        <f>+VLOOKUP($D$3:$D$547,[1]Hoja4!$E$1:$F$588,2,FALSE)</f>
        <v>Col. Res. Lomas De San José</v>
      </c>
      <c r="D353" s="11">
        <v>470</v>
      </c>
      <c r="E353" s="12">
        <v>0.99425287356321834</v>
      </c>
      <c r="F353" s="12">
        <v>1</v>
      </c>
      <c r="G353" s="12">
        <v>1</v>
      </c>
      <c r="H353" s="12">
        <v>0.99367088607594911</v>
      </c>
      <c r="I353" s="12">
        <v>0.98734177215189878</v>
      </c>
      <c r="J353" s="12">
        <v>1</v>
      </c>
      <c r="K353" s="12">
        <v>1</v>
      </c>
      <c r="L353" s="12">
        <v>0.98734177215189878</v>
      </c>
      <c r="M353" s="12">
        <v>0.99367088607594933</v>
      </c>
      <c r="N353" s="12">
        <v>0.17721518987341772</v>
      </c>
      <c r="O353" s="12">
        <v>0.13291139240506331</v>
      </c>
      <c r="P353" s="12">
        <v>0.70886075949367078</v>
      </c>
      <c r="Q353" s="12">
        <v>0.53164556962025311</v>
      </c>
      <c r="R353" s="12">
        <v>0.91139240506329067</v>
      </c>
      <c r="S353" s="13">
        <v>729.99999999999989</v>
      </c>
      <c r="T353" s="12">
        <v>0.50914000000000004</v>
      </c>
      <c r="U353" s="83" t="str">
        <f t="shared" si="55"/>
        <v>Media</v>
      </c>
      <c r="V353" s="4">
        <f t="shared" si="57"/>
        <v>730</v>
      </c>
      <c r="W353" s="5">
        <f t="shared" si="58"/>
        <v>968.15262797643959</v>
      </c>
      <c r="X353" s="4">
        <f t="shared" si="59"/>
        <v>5</v>
      </c>
      <c r="Y353" s="4">
        <f t="shared" si="60"/>
        <v>170</v>
      </c>
      <c r="Z353" s="4">
        <f t="shared" si="61"/>
        <v>0</v>
      </c>
      <c r="AA353" s="4">
        <f t="shared" si="62"/>
        <v>175</v>
      </c>
      <c r="AB353" s="7">
        <f t="shared" si="63"/>
        <v>1288.3532079082929</v>
      </c>
      <c r="AC353" s="14">
        <v>0.50914000000000004</v>
      </c>
      <c r="AD353" s="84" t="s">
        <v>46</v>
      </c>
      <c r="AN353" s="41">
        <v>365</v>
      </c>
      <c r="AO353" s="42" t="s">
        <v>382</v>
      </c>
      <c r="AP353" s="16">
        <v>17</v>
      </c>
      <c r="AQ353" s="16">
        <v>17</v>
      </c>
      <c r="AR353" s="43">
        <v>17</v>
      </c>
      <c r="AS353" s="43">
        <v>0</v>
      </c>
      <c r="AT353" s="44">
        <v>0</v>
      </c>
      <c r="AU353" s="45">
        <v>63</v>
      </c>
      <c r="AV353" s="43">
        <v>33</v>
      </c>
      <c r="AW353" s="44">
        <v>30</v>
      </c>
    </row>
    <row r="354" spans="2:49" ht="17.100000000000001" customHeight="1" x14ac:dyDescent="0.2">
      <c r="B354" s="34">
        <f t="shared" si="56"/>
        <v>352</v>
      </c>
      <c r="C354" s="113" t="str">
        <f>+VLOOKUP($D$3:$D$547,[1]Hoja4!$E$1:$F$588,2,FALSE)</f>
        <v>Bo. Los Dolores</v>
      </c>
      <c r="D354" s="11">
        <v>67</v>
      </c>
      <c r="E354" s="12">
        <v>0.62857142857142834</v>
      </c>
      <c r="F354" s="12">
        <v>0.73913043478260876</v>
      </c>
      <c r="G354" s="12">
        <v>0.97101449275362317</v>
      </c>
      <c r="H354" s="12">
        <v>0.98412698412698407</v>
      </c>
      <c r="I354" s="12">
        <v>0.98412698412698407</v>
      </c>
      <c r="J354" s="12">
        <v>1</v>
      </c>
      <c r="K354" s="12">
        <v>1</v>
      </c>
      <c r="L354" s="12">
        <v>0.96825396825396814</v>
      </c>
      <c r="M354" s="12">
        <v>0.98412698412698418</v>
      </c>
      <c r="N354" s="12">
        <v>0.22222222222222224</v>
      </c>
      <c r="O354" s="12">
        <v>0.23809523809523817</v>
      </c>
      <c r="P354" s="12">
        <v>0.25396825396825395</v>
      </c>
      <c r="Q354" s="12">
        <v>0.74603174603174593</v>
      </c>
      <c r="R354" s="12">
        <v>0.79365079365079383</v>
      </c>
      <c r="S354" s="13">
        <v>241.00000000000003</v>
      </c>
      <c r="T354" s="12">
        <v>0.52519000000000005</v>
      </c>
      <c r="U354" s="83" t="str">
        <f t="shared" si="55"/>
        <v>Media</v>
      </c>
      <c r="V354" s="4">
        <f t="shared" si="57"/>
        <v>234</v>
      </c>
      <c r="W354" s="5">
        <f t="shared" si="58"/>
        <v>310.33933554313268</v>
      </c>
      <c r="X354" s="4">
        <f t="shared" si="59"/>
        <v>4</v>
      </c>
      <c r="Y354" s="4">
        <f t="shared" si="60"/>
        <v>63</v>
      </c>
      <c r="Z354" s="4">
        <f t="shared" si="61"/>
        <v>1</v>
      </c>
      <c r="AA354" s="4">
        <f t="shared" si="62"/>
        <v>67</v>
      </c>
      <c r="AB354" s="7">
        <f t="shared" si="63"/>
        <v>412.97897349389115</v>
      </c>
      <c r="AC354" s="14">
        <v>0.52519000000000005</v>
      </c>
      <c r="AD354" s="84" t="s">
        <v>46</v>
      </c>
      <c r="AN354" s="41">
        <v>366</v>
      </c>
      <c r="AO354" s="42" t="s">
        <v>383</v>
      </c>
      <c r="AP354" s="16">
        <v>121</v>
      </c>
      <c r="AQ354" s="16">
        <v>121</v>
      </c>
      <c r="AR354" s="43">
        <v>99</v>
      </c>
      <c r="AS354" s="43">
        <v>22</v>
      </c>
      <c r="AT354" s="44">
        <v>0</v>
      </c>
      <c r="AU354" s="45">
        <v>428</v>
      </c>
      <c r="AV354" s="43">
        <v>198</v>
      </c>
      <c r="AW354" s="44">
        <v>230</v>
      </c>
    </row>
    <row r="355" spans="2:49" ht="17.100000000000001" customHeight="1" x14ac:dyDescent="0.2">
      <c r="B355" s="34">
        <f t="shared" si="56"/>
        <v>353</v>
      </c>
      <c r="C355" s="113" t="str">
        <f>+VLOOKUP($D$3:$D$547,[1]Hoja4!$E$1:$F$588,2,FALSE)</f>
        <v>Bo. Centro De Tegucigalpa</v>
      </c>
      <c r="D355" s="11">
        <v>11</v>
      </c>
      <c r="E355" s="12">
        <v>0.53846153846153844</v>
      </c>
      <c r="F355" s="12">
        <v>0.90909090909090895</v>
      </c>
      <c r="G355" s="12">
        <v>0.98701298701298712</v>
      </c>
      <c r="H355" s="12">
        <v>0.8999999999999998</v>
      </c>
      <c r="I355" s="12">
        <v>0.93333333333333324</v>
      </c>
      <c r="J355" s="12">
        <v>0.96666666666666656</v>
      </c>
      <c r="K355" s="12">
        <v>0.96666666666666656</v>
      </c>
      <c r="L355" s="12">
        <v>0.96666666666666656</v>
      </c>
      <c r="M355" s="12">
        <v>0.96666666666666656</v>
      </c>
      <c r="N355" s="12">
        <v>0.3</v>
      </c>
      <c r="O355" s="12">
        <v>9.9999999999999992E-2</v>
      </c>
      <c r="P355" s="12">
        <v>0.53333333333333333</v>
      </c>
      <c r="Q355" s="12">
        <v>0.8666666666666667</v>
      </c>
      <c r="R355" s="12">
        <v>0.8666666666666667</v>
      </c>
      <c r="S355" s="13">
        <v>102.00000000000003</v>
      </c>
      <c r="T355" s="12">
        <v>0.52822000000000002</v>
      </c>
      <c r="U355" s="83" t="str">
        <f t="shared" si="55"/>
        <v>Media</v>
      </c>
      <c r="V355" s="4">
        <f t="shared" si="57"/>
        <v>102</v>
      </c>
      <c r="W355" s="5">
        <f t="shared" si="58"/>
        <v>135.27612062136555</v>
      </c>
      <c r="X355" s="4">
        <f t="shared" si="59"/>
        <v>49</v>
      </c>
      <c r="Y355" s="4">
        <f t="shared" si="60"/>
        <v>29</v>
      </c>
      <c r="Z355" s="4">
        <f t="shared" si="61"/>
        <v>1</v>
      </c>
      <c r="AA355" s="4">
        <f t="shared" si="62"/>
        <v>78</v>
      </c>
      <c r="AB355" s="7">
        <f t="shared" si="63"/>
        <v>180.01647562554228</v>
      </c>
      <c r="AC355" s="14">
        <v>0.52822000000000002</v>
      </c>
      <c r="AD355" s="84" t="s">
        <v>46</v>
      </c>
      <c r="AN355" s="41">
        <v>367</v>
      </c>
      <c r="AO355" s="42" t="s">
        <v>384</v>
      </c>
      <c r="AP355" s="16">
        <v>1504</v>
      </c>
      <c r="AQ355" s="16">
        <v>1502</v>
      </c>
      <c r="AR355" s="43">
        <v>1409</v>
      </c>
      <c r="AS355" s="43">
        <v>93</v>
      </c>
      <c r="AT355" s="44">
        <v>2</v>
      </c>
      <c r="AU355" s="45">
        <v>6750</v>
      </c>
      <c r="AV355" s="43">
        <v>3279</v>
      </c>
      <c r="AW355" s="44">
        <v>3471</v>
      </c>
    </row>
    <row r="356" spans="2:49" ht="17.100000000000001" customHeight="1" x14ac:dyDescent="0.2">
      <c r="B356" s="34">
        <f t="shared" si="56"/>
        <v>354</v>
      </c>
      <c r="C356" s="113" t="str">
        <f>+VLOOKUP($D$3:$D$547,[1]Hoja4!$E$1:$F$588,2,FALSE)</f>
        <v>Col. Lomas Del cortijo</v>
      </c>
      <c r="D356" s="11">
        <v>232</v>
      </c>
      <c r="E356" s="12">
        <v>0.72137404580152686</v>
      </c>
      <c r="F356" s="12">
        <v>0.96564885496183206</v>
      </c>
      <c r="G356" s="12">
        <v>0.98091603053435117</v>
      </c>
      <c r="H356" s="12">
        <v>0.96265560165975173</v>
      </c>
      <c r="I356" s="12">
        <v>0.96265560165975173</v>
      </c>
      <c r="J356" s="12">
        <v>1</v>
      </c>
      <c r="K356" s="12">
        <v>1</v>
      </c>
      <c r="L356" s="12">
        <v>0.95850622406639008</v>
      </c>
      <c r="M356" s="12">
        <v>1</v>
      </c>
      <c r="N356" s="12">
        <v>0.22821576763485482</v>
      </c>
      <c r="O356" s="12">
        <v>0.21991701244813278</v>
      </c>
      <c r="P356" s="12">
        <v>0.48962655601659749</v>
      </c>
      <c r="Q356" s="12">
        <v>0.63900414937759331</v>
      </c>
      <c r="R356" s="12">
        <v>0.804979253112033</v>
      </c>
      <c r="S356" s="13">
        <v>1058.0000000000002</v>
      </c>
      <c r="T356" s="12">
        <v>0.53530999999999995</v>
      </c>
      <c r="U356" s="83" t="str">
        <f t="shared" si="55"/>
        <v>Media</v>
      </c>
      <c r="V356" s="4">
        <f t="shared" si="57"/>
        <v>1070</v>
      </c>
      <c r="W356" s="5">
        <f t="shared" si="58"/>
        <v>1419.073030047658</v>
      </c>
      <c r="X356" s="4">
        <f t="shared" si="59"/>
        <v>22</v>
      </c>
      <c r="Y356" s="4">
        <f t="shared" si="60"/>
        <v>243</v>
      </c>
      <c r="Z356" s="4">
        <f t="shared" si="61"/>
        <v>0</v>
      </c>
      <c r="AA356" s="4">
        <f t="shared" si="62"/>
        <v>265</v>
      </c>
      <c r="AB356" s="7">
        <f t="shared" si="63"/>
        <v>1888.4081266601004</v>
      </c>
      <c r="AC356" s="14">
        <v>0.53530999999999995</v>
      </c>
      <c r="AD356" s="84" t="s">
        <v>46</v>
      </c>
      <c r="AN356" s="41">
        <v>368</v>
      </c>
      <c r="AO356" s="42" t="s">
        <v>385</v>
      </c>
      <c r="AP356" s="16">
        <v>511</v>
      </c>
      <c r="AQ356" s="16">
        <v>510</v>
      </c>
      <c r="AR356" s="43">
        <v>477</v>
      </c>
      <c r="AS356" s="43">
        <v>33</v>
      </c>
      <c r="AT356" s="44">
        <v>1</v>
      </c>
      <c r="AU356" s="45">
        <v>2371</v>
      </c>
      <c r="AV356" s="43">
        <v>1144</v>
      </c>
      <c r="AW356" s="44">
        <v>1227</v>
      </c>
    </row>
    <row r="357" spans="2:49" ht="17.100000000000001" customHeight="1" x14ac:dyDescent="0.2">
      <c r="B357" s="34">
        <f t="shared" si="56"/>
        <v>355</v>
      </c>
      <c r="C357" s="113" t="str">
        <f>+VLOOKUP($D$3:$D$547,[1]Hoja4!$E$1:$F$588,2,FALSE)</f>
        <v>Col. El Dorado</v>
      </c>
      <c r="D357" s="11">
        <v>140</v>
      </c>
      <c r="E357" s="12">
        <v>1</v>
      </c>
      <c r="F357" s="12">
        <v>1</v>
      </c>
      <c r="G357" s="12">
        <v>1</v>
      </c>
      <c r="H357" s="12">
        <v>0.8</v>
      </c>
      <c r="I357" s="12">
        <v>0.8</v>
      </c>
      <c r="J357" s="12">
        <v>1</v>
      </c>
      <c r="K357" s="12">
        <v>1</v>
      </c>
      <c r="L357" s="12">
        <v>0.8</v>
      </c>
      <c r="M357" s="12">
        <v>1</v>
      </c>
      <c r="N357" s="12">
        <v>0.4</v>
      </c>
      <c r="O357" s="12">
        <v>0.6</v>
      </c>
      <c r="P357" s="12">
        <v>0.8</v>
      </c>
      <c r="Q357" s="12">
        <v>0.6</v>
      </c>
      <c r="R357" s="12">
        <v>1</v>
      </c>
      <c r="S357" s="13">
        <v>24</v>
      </c>
      <c r="T357" s="12">
        <v>0.53991</v>
      </c>
      <c r="U357" s="83" t="str">
        <f t="shared" si="55"/>
        <v>Media</v>
      </c>
      <c r="V357" s="4">
        <f t="shared" si="57"/>
        <v>26</v>
      </c>
      <c r="W357" s="5">
        <f t="shared" si="58"/>
        <v>34.482148393681413</v>
      </c>
      <c r="X357" s="4">
        <f t="shared" si="59"/>
        <v>0</v>
      </c>
      <c r="Y357" s="4">
        <f t="shared" si="60"/>
        <v>5</v>
      </c>
      <c r="Z357" s="4">
        <f t="shared" si="61"/>
        <v>0</v>
      </c>
      <c r="AA357" s="4">
        <f t="shared" si="62"/>
        <v>5</v>
      </c>
      <c r="AB357" s="7">
        <f t="shared" si="63"/>
        <v>45.886552610432346</v>
      </c>
      <c r="AC357" s="14">
        <v>0.53991</v>
      </c>
      <c r="AD357" s="84" t="s">
        <v>46</v>
      </c>
      <c r="AN357" s="41">
        <v>369</v>
      </c>
      <c r="AO357" s="42" t="s">
        <v>386</v>
      </c>
      <c r="AP357" s="16">
        <v>337</v>
      </c>
      <c r="AQ357" s="16">
        <v>336</v>
      </c>
      <c r="AR357" s="43">
        <v>317</v>
      </c>
      <c r="AS357" s="43">
        <v>19</v>
      </c>
      <c r="AT357" s="44">
        <v>1</v>
      </c>
      <c r="AU357" s="45">
        <v>1604</v>
      </c>
      <c r="AV357" s="43">
        <v>729</v>
      </c>
      <c r="AW357" s="44">
        <v>875</v>
      </c>
    </row>
    <row r="358" spans="2:49" ht="17.100000000000001" customHeight="1" x14ac:dyDescent="0.2">
      <c r="B358" s="34">
        <f t="shared" si="56"/>
        <v>356</v>
      </c>
      <c r="C358" s="113" t="str">
        <f>+VLOOKUP($D$3:$D$547,[1]Hoja4!$E$1:$F$588,2,FALSE)</f>
        <v>Col. Centro América Oeste</v>
      </c>
      <c r="D358" s="11">
        <v>129</v>
      </c>
      <c r="E358" s="12">
        <v>0.97693241602589942</v>
      </c>
      <c r="F358" s="12">
        <v>0.99512591389114524</v>
      </c>
      <c r="G358" s="12">
        <v>0.99390739236393177</v>
      </c>
      <c r="H358" s="12">
        <v>0.96879008123129584</v>
      </c>
      <c r="I358" s="12">
        <v>0.97092774690038364</v>
      </c>
      <c r="J358" s="12">
        <v>0.99957246686618229</v>
      </c>
      <c r="K358" s="12">
        <v>0.99914493373236446</v>
      </c>
      <c r="L358" s="12">
        <v>0.95553655408294136</v>
      </c>
      <c r="M358" s="12">
        <v>0.99273193672509674</v>
      </c>
      <c r="N358" s="12">
        <v>0.16802052159042333</v>
      </c>
      <c r="O358" s="12">
        <v>0.14365113296280427</v>
      </c>
      <c r="P358" s="12">
        <v>0.73279179136382999</v>
      </c>
      <c r="Q358" s="12">
        <v>0.64300983326207928</v>
      </c>
      <c r="R358" s="12">
        <v>0.91449337323642677</v>
      </c>
      <c r="S358" s="13">
        <v>10812.000000000015</v>
      </c>
      <c r="T358" s="12">
        <v>0.54566000000000003</v>
      </c>
      <c r="U358" s="83" t="str">
        <f t="shared" si="55"/>
        <v>Media</v>
      </c>
      <c r="V358" s="4">
        <f t="shared" si="57"/>
        <v>10770</v>
      </c>
      <c r="W358" s="5">
        <f t="shared" si="58"/>
        <v>14283.566853844184</v>
      </c>
      <c r="X358" s="4">
        <f t="shared" si="59"/>
        <v>118</v>
      </c>
      <c r="Y358" s="4">
        <f t="shared" si="60"/>
        <v>2330</v>
      </c>
      <c r="Z358" s="4">
        <f t="shared" si="61"/>
        <v>3</v>
      </c>
      <c r="AA358" s="4">
        <f t="shared" si="62"/>
        <v>2448</v>
      </c>
      <c r="AB358" s="7">
        <f t="shared" si="63"/>
        <v>19007.621985167552</v>
      </c>
      <c r="AC358" s="14">
        <v>0.54566000000000003</v>
      </c>
      <c r="AD358" s="84" t="s">
        <v>46</v>
      </c>
      <c r="AN358" s="41">
        <v>370</v>
      </c>
      <c r="AO358" s="42" t="s">
        <v>387</v>
      </c>
      <c r="AP358" s="16">
        <v>1</v>
      </c>
      <c r="AQ358" s="16">
        <v>1</v>
      </c>
      <c r="AR358" s="43">
        <v>1</v>
      </c>
      <c r="AS358" s="43">
        <v>0</v>
      </c>
      <c r="AT358" s="44">
        <v>0</v>
      </c>
      <c r="AU358" s="45">
        <v>5</v>
      </c>
      <c r="AV358" s="43">
        <v>3</v>
      </c>
      <c r="AW358" s="44">
        <v>2</v>
      </c>
    </row>
    <row r="359" spans="2:49" ht="17.100000000000001" customHeight="1" x14ac:dyDescent="0.2">
      <c r="B359" s="34">
        <f t="shared" si="56"/>
        <v>357</v>
      </c>
      <c r="C359" s="113" t="str">
        <f>+VLOOKUP($D$3:$D$547,[1]Hoja4!$E$1:$F$588,2,FALSE)</f>
        <v>Col. Las Vegas Fecesitlich</v>
      </c>
      <c r="D359" s="11">
        <v>435</v>
      </c>
      <c r="E359" s="12">
        <v>1</v>
      </c>
      <c r="F359" s="12">
        <v>0.86792452830188682</v>
      </c>
      <c r="G359" s="12">
        <v>1</v>
      </c>
      <c r="H359" s="12">
        <v>0.86</v>
      </c>
      <c r="I359" s="12">
        <v>1</v>
      </c>
      <c r="J359" s="12">
        <v>1</v>
      </c>
      <c r="K359" s="12">
        <v>1</v>
      </c>
      <c r="L359" s="12">
        <v>1</v>
      </c>
      <c r="M359" s="12">
        <v>1</v>
      </c>
      <c r="N359" s="12">
        <v>0.27999999999999992</v>
      </c>
      <c r="O359" s="12">
        <v>0.24000000000000002</v>
      </c>
      <c r="P359" s="12">
        <v>0.78000000000000025</v>
      </c>
      <c r="Q359" s="12">
        <v>0.7599999999999999</v>
      </c>
      <c r="R359" s="12">
        <v>0.96000000000000008</v>
      </c>
      <c r="S359" s="13">
        <v>232.00000000000003</v>
      </c>
      <c r="T359" s="12">
        <v>0.55293999999999999</v>
      </c>
      <c r="U359" s="83" t="str">
        <f t="shared" si="55"/>
        <v>Media</v>
      </c>
      <c r="V359" s="4">
        <f t="shared" si="57"/>
        <v>232</v>
      </c>
      <c r="W359" s="5">
        <f t="shared" si="58"/>
        <v>307.6868625897726</v>
      </c>
      <c r="X359" s="4">
        <f t="shared" si="59"/>
        <v>2</v>
      </c>
      <c r="Y359" s="4">
        <f t="shared" si="60"/>
        <v>51</v>
      </c>
      <c r="Z359" s="4">
        <f t="shared" si="61"/>
        <v>0</v>
      </c>
      <c r="AA359" s="4">
        <f t="shared" si="62"/>
        <v>53</v>
      </c>
      <c r="AB359" s="7">
        <f t="shared" si="63"/>
        <v>409.44923867770405</v>
      </c>
      <c r="AC359" s="14">
        <v>0.55293999999999999</v>
      </c>
      <c r="AD359" s="84" t="s">
        <v>46</v>
      </c>
      <c r="AN359" s="41">
        <v>371</v>
      </c>
      <c r="AO359" s="42" t="s">
        <v>388</v>
      </c>
      <c r="AP359" s="16">
        <v>175</v>
      </c>
      <c r="AQ359" s="16">
        <v>175</v>
      </c>
      <c r="AR359" s="43">
        <v>130</v>
      </c>
      <c r="AS359" s="43">
        <v>45</v>
      </c>
      <c r="AT359" s="44">
        <v>0</v>
      </c>
      <c r="AU359" s="45">
        <v>649</v>
      </c>
      <c r="AV359" s="43">
        <v>310</v>
      </c>
      <c r="AW359" s="44">
        <v>339</v>
      </c>
    </row>
    <row r="360" spans="2:49" ht="17.100000000000001" customHeight="1" x14ac:dyDescent="0.2">
      <c r="B360" s="34">
        <f t="shared" si="56"/>
        <v>358</v>
      </c>
      <c r="C360" s="113" t="str">
        <f>+VLOOKUP($D$3:$D$547,[1]Hoja4!$E$1:$F$588,2,FALSE)</f>
        <v>Bo. La Hoya</v>
      </c>
      <c r="D360" s="11">
        <v>47</v>
      </c>
      <c r="E360" s="12">
        <v>0.70078740157480324</v>
      </c>
      <c r="F360" s="12">
        <v>0.75590551181102406</v>
      </c>
      <c r="G360" s="12">
        <v>0.96062992125984248</v>
      </c>
      <c r="H360" s="12">
        <v>0.96875000000000022</v>
      </c>
      <c r="I360" s="12">
        <v>0.97916666666666674</v>
      </c>
      <c r="J360" s="12">
        <v>1</v>
      </c>
      <c r="K360" s="12">
        <v>0.98958333333333337</v>
      </c>
      <c r="L360" s="12">
        <v>0.97916666666666674</v>
      </c>
      <c r="M360" s="12">
        <v>1</v>
      </c>
      <c r="N360" s="12">
        <v>0.23958333333333334</v>
      </c>
      <c r="O360" s="12">
        <v>0.21874999999999992</v>
      </c>
      <c r="P360" s="12">
        <v>0.4270833333333332</v>
      </c>
      <c r="Q360" s="12">
        <v>0.70833333333333304</v>
      </c>
      <c r="R360" s="12">
        <v>0.89583333333333337</v>
      </c>
      <c r="S360" s="13">
        <v>364.00000000000011</v>
      </c>
      <c r="T360" s="12">
        <v>0.55301999999999996</v>
      </c>
      <c r="U360" s="83" t="str">
        <f t="shared" si="55"/>
        <v>Media</v>
      </c>
      <c r="V360" s="4">
        <f t="shared" si="57"/>
        <v>369</v>
      </c>
      <c r="W360" s="5">
        <f t="shared" si="58"/>
        <v>489.38125989494006</v>
      </c>
      <c r="X360" s="4">
        <f t="shared" si="59"/>
        <v>21</v>
      </c>
      <c r="Y360" s="4">
        <f t="shared" si="60"/>
        <v>108</v>
      </c>
      <c r="Z360" s="4">
        <f t="shared" si="61"/>
        <v>0</v>
      </c>
      <c r="AA360" s="4">
        <f t="shared" si="62"/>
        <v>129</v>
      </c>
      <c r="AB360" s="7">
        <f t="shared" si="63"/>
        <v>651.23607358652066</v>
      </c>
      <c r="AC360" s="14">
        <v>0.55301999999999996</v>
      </c>
      <c r="AD360" s="84" t="s">
        <v>46</v>
      </c>
      <c r="AN360" s="41">
        <v>372</v>
      </c>
      <c r="AO360" s="42" t="s">
        <v>389</v>
      </c>
      <c r="AP360" s="16">
        <v>2275</v>
      </c>
      <c r="AQ360" s="16">
        <v>2267</v>
      </c>
      <c r="AR360" s="43">
        <v>2102</v>
      </c>
      <c r="AS360" s="43">
        <v>165</v>
      </c>
      <c r="AT360" s="44">
        <v>8</v>
      </c>
      <c r="AU360" s="45">
        <v>9659</v>
      </c>
      <c r="AV360" s="43">
        <v>4602</v>
      </c>
      <c r="AW360" s="44">
        <v>5057</v>
      </c>
    </row>
    <row r="361" spans="2:49" ht="17.100000000000001" customHeight="1" x14ac:dyDescent="0.2">
      <c r="B361" s="34">
        <f t="shared" si="56"/>
        <v>359</v>
      </c>
      <c r="C361" s="113" t="str">
        <f>+VLOOKUP($D$3:$D$547,[1]Hoja4!$E$1:$F$588,2,FALSE)</f>
        <v>Col. Santa Barbara</v>
      </c>
      <c r="D361" s="11">
        <v>331</v>
      </c>
      <c r="E361" s="12">
        <v>0.54285714285714282</v>
      </c>
      <c r="F361" s="12">
        <v>0.91428571428571415</v>
      </c>
      <c r="G361" s="12">
        <v>0.91428571428571437</v>
      </c>
      <c r="H361" s="12">
        <v>0.9</v>
      </c>
      <c r="I361" s="12">
        <v>0.9</v>
      </c>
      <c r="J361" s="12">
        <v>0.9</v>
      </c>
      <c r="K361" s="12">
        <v>0.9</v>
      </c>
      <c r="L361" s="12">
        <v>0.96666666666666656</v>
      </c>
      <c r="M361" s="12">
        <v>0.86666666666666647</v>
      </c>
      <c r="N361" s="12">
        <v>0.46666666666666673</v>
      </c>
      <c r="O361" s="12">
        <v>0.36666666666666675</v>
      </c>
      <c r="P361" s="12">
        <v>0.5</v>
      </c>
      <c r="Q361" s="12">
        <v>0.76666666666666683</v>
      </c>
      <c r="R361" s="12">
        <v>0.86666666666666647</v>
      </c>
      <c r="S361" s="13">
        <v>101.99999999999997</v>
      </c>
      <c r="T361" s="12">
        <v>0.55310999999999999</v>
      </c>
      <c r="U361" s="83" t="str">
        <f t="shared" si="55"/>
        <v>Media</v>
      </c>
      <c r="V361" s="4">
        <f t="shared" si="57"/>
        <v>102</v>
      </c>
      <c r="W361" s="5">
        <f t="shared" si="58"/>
        <v>135.27612062136555</v>
      </c>
      <c r="X361" s="4">
        <f t="shared" si="59"/>
        <v>5</v>
      </c>
      <c r="Y361" s="4">
        <f t="shared" si="60"/>
        <v>30</v>
      </c>
      <c r="Z361" s="4">
        <f t="shared" si="61"/>
        <v>0</v>
      </c>
      <c r="AA361" s="4">
        <f t="shared" si="62"/>
        <v>35</v>
      </c>
      <c r="AB361" s="7">
        <f t="shared" si="63"/>
        <v>180.01647562554228</v>
      </c>
      <c r="AC361" s="14">
        <v>0.55310999999999999</v>
      </c>
      <c r="AD361" s="84" t="s">
        <v>46</v>
      </c>
      <c r="AN361" s="41">
        <v>373</v>
      </c>
      <c r="AO361" s="42" t="s">
        <v>390</v>
      </c>
      <c r="AP361" s="16">
        <v>821</v>
      </c>
      <c r="AQ361" s="16">
        <v>817</v>
      </c>
      <c r="AR361" s="43">
        <v>752</v>
      </c>
      <c r="AS361" s="43">
        <v>65</v>
      </c>
      <c r="AT361" s="44">
        <v>4</v>
      </c>
      <c r="AU361" s="45">
        <v>3486</v>
      </c>
      <c r="AV361" s="43">
        <v>1676</v>
      </c>
      <c r="AW361" s="44">
        <v>1810</v>
      </c>
    </row>
    <row r="362" spans="2:49" ht="17.100000000000001" customHeight="1" x14ac:dyDescent="0.2">
      <c r="B362" s="34">
        <f t="shared" si="56"/>
        <v>360</v>
      </c>
      <c r="C362" s="113" t="str">
        <f>+VLOOKUP($D$3:$D$547,[1]Hoja4!$E$1:$F$588,2,FALSE)</f>
        <v>Col. Roma o Covideprol</v>
      </c>
      <c r="D362" s="11">
        <v>487</v>
      </c>
      <c r="E362" s="12">
        <v>1</v>
      </c>
      <c r="F362" s="12">
        <v>0.96874999999999989</v>
      </c>
      <c r="G362" s="12">
        <v>1</v>
      </c>
      <c r="H362" s="12">
        <v>0.90624999999999967</v>
      </c>
      <c r="I362" s="12">
        <v>0.93749999999999967</v>
      </c>
      <c r="J362" s="12">
        <v>1</v>
      </c>
      <c r="K362" s="12">
        <v>1</v>
      </c>
      <c r="L362" s="12">
        <v>0.90624999999999989</v>
      </c>
      <c r="M362" s="12">
        <v>1</v>
      </c>
      <c r="N362" s="12">
        <v>0.35937500000000006</v>
      </c>
      <c r="O362" s="12">
        <v>0.18750000000000006</v>
      </c>
      <c r="P362" s="12">
        <v>0.89062499999999989</v>
      </c>
      <c r="Q362" s="12">
        <v>0.76562500000000011</v>
      </c>
      <c r="R362" s="12">
        <v>0.9375</v>
      </c>
      <c r="S362" s="13">
        <v>291.99999999999994</v>
      </c>
      <c r="T362" s="12">
        <v>0.55498999999999998</v>
      </c>
      <c r="U362" s="83" t="str">
        <f t="shared" si="55"/>
        <v>Media</v>
      </c>
      <c r="V362" s="4">
        <f t="shared" si="57"/>
        <v>292</v>
      </c>
      <c r="W362" s="5">
        <f t="shared" si="58"/>
        <v>387.26105119057587</v>
      </c>
      <c r="X362" s="4">
        <f t="shared" si="59"/>
        <v>3</v>
      </c>
      <c r="Y362" s="4">
        <f t="shared" si="60"/>
        <v>61</v>
      </c>
      <c r="Z362" s="4">
        <f t="shared" si="61"/>
        <v>0</v>
      </c>
      <c r="AA362" s="4">
        <f t="shared" si="62"/>
        <v>64</v>
      </c>
      <c r="AB362" s="7">
        <f t="shared" si="63"/>
        <v>515.34128316331714</v>
      </c>
      <c r="AC362" s="14">
        <v>0.55498999999999998</v>
      </c>
      <c r="AD362" s="84" t="s">
        <v>46</v>
      </c>
      <c r="AN362" s="41">
        <v>374</v>
      </c>
      <c r="AO362" s="42" t="s">
        <v>391</v>
      </c>
      <c r="AP362" s="16">
        <v>18</v>
      </c>
      <c r="AQ362" s="16">
        <v>18</v>
      </c>
      <c r="AR362" s="43">
        <v>17</v>
      </c>
      <c r="AS362" s="43">
        <v>1</v>
      </c>
      <c r="AT362" s="44">
        <v>0</v>
      </c>
      <c r="AU362" s="45">
        <v>63</v>
      </c>
      <c r="AV362" s="43">
        <v>27</v>
      </c>
      <c r="AW362" s="44">
        <v>36</v>
      </c>
    </row>
    <row r="363" spans="2:49" ht="17.100000000000001" customHeight="1" x14ac:dyDescent="0.2">
      <c r="B363" s="34">
        <f t="shared" si="56"/>
        <v>361</v>
      </c>
      <c r="C363" s="113" t="str">
        <f>+VLOOKUP($D$3:$D$547,[1]Hoja4!$E$1:$F$588,2,FALSE)</f>
        <v>Col. Brisas Del Cortijo</v>
      </c>
      <c r="D363" s="11">
        <v>407</v>
      </c>
      <c r="E363" s="12">
        <v>0.875</v>
      </c>
      <c r="F363" s="12">
        <v>1</v>
      </c>
      <c r="G363" s="12">
        <v>1</v>
      </c>
      <c r="H363" s="12">
        <v>1</v>
      </c>
      <c r="I363" s="12">
        <v>1</v>
      </c>
      <c r="J363" s="12">
        <v>1</v>
      </c>
      <c r="K363" s="12">
        <v>1</v>
      </c>
      <c r="L363" s="12">
        <v>1</v>
      </c>
      <c r="M363" s="12">
        <v>1</v>
      </c>
      <c r="N363" s="12">
        <v>0.10447761194029852</v>
      </c>
      <c r="O363" s="12">
        <v>0.1044776119402985</v>
      </c>
      <c r="P363" s="12">
        <v>0.86567164179104472</v>
      </c>
      <c r="Q363" s="12">
        <v>0.65671641791044777</v>
      </c>
      <c r="R363" s="12">
        <v>0.92537313432835833</v>
      </c>
      <c r="S363" s="13">
        <v>298.99999999999994</v>
      </c>
      <c r="T363" s="12">
        <v>0.55706999999999995</v>
      </c>
      <c r="U363" s="83" t="str">
        <f t="shared" si="55"/>
        <v>Media</v>
      </c>
      <c r="V363" s="4">
        <f t="shared" si="57"/>
        <v>299</v>
      </c>
      <c r="W363" s="5">
        <f t="shared" si="58"/>
        <v>396.54470652733625</v>
      </c>
      <c r="X363" s="4">
        <f t="shared" si="59"/>
        <v>3</v>
      </c>
      <c r="Y363" s="4">
        <f t="shared" si="60"/>
        <v>69</v>
      </c>
      <c r="Z363" s="4">
        <f t="shared" si="61"/>
        <v>0</v>
      </c>
      <c r="AA363" s="4">
        <f t="shared" si="62"/>
        <v>72</v>
      </c>
      <c r="AB363" s="7">
        <f t="shared" si="63"/>
        <v>527.695355019972</v>
      </c>
      <c r="AC363" s="14">
        <v>0.55706999999999995</v>
      </c>
      <c r="AD363" s="84" t="s">
        <v>46</v>
      </c>
      <c r="AN363" s="41">
        <v>375</v>
      </c>
      <c r="AO363" s="42" t="s">
        <v>392</v>
      </c>
      <c r="AP363" s="16">
        <v>68</v>
      </c>
      <c r="AQ363" s="16">
        <v>68</v>
      </c>
      <c r="AR363" s="43">
        <v>60</v>
      </c>
      <c r="AS363" s="43">
        <v>8</v>
      </c>
      <c r="AT363" s="44">
        <v>0</v>
      </c>
      <c r="AU363" s="45">
        <v>254</v>
      </c>
      <c r="AV363" s="43">
        <v>121</v>
      </c>
      <c r="AW363" s="44">
        <v>133</v>
      </c>
    </row>
    <row r="364" spans="2:49" ht="17.100000000000001" customHeight="1" x14ac:dyDescent="0.2">
      <c r="B364" s="34">
        <f t="shared" si="56"/>
        <v>362</v>
      </c>
      <c r="C364" s="113" t="str">
        <f>+VLOOKUP($D$3:$D$547,[1]Hoja4!$E$1:$F$588,2,FALSE)</f>
        <v>Col. Los Procederes</v>
      </c>
      <c r="D364" s="11">
        <v>245</v>
      </c>
      <c r="E364" s="12">
        <v>0.98507462686567171</v>
      </c>
      <c r="F364" s="12">
        <v>0.83582089552238825</v>
      </c>
      <c r="G364" s="12">
        <v>0.9701492537313432</v>
      </c>
      <c r="H364" s="12">
        <v>0.96610169491525411</v>
      </c>
      <c r="I364" s="12">
        <v>0.98305084745762694</v>
      </c>
      <c r="J364" s="12">
        <v>1</v>
      </c>
      <c r="K364" s="12">
        <v>0.98305084745762694</v>
      </c>
      <c r="L364" s="12">
        <v>0.93220338983050843</v>
      </c>
      <c r="M364" s="12">
        <v>0.98305084745762694</v>
      </c>
      <c r="N364" s="12">
        <v>0.4406779661016948</v>
      </c>
      <c r="O364" s="12">
        <v>0.38983050847457629</v>
      </c>
      <c r="P364" s="12">
        <v>0.84745762711864414</v>
      </c>
      <c r="Q364" s="12">
        <v>0.66101694915254205</v>
      </c>
      <c r="R364" s="12">
        <v>0.76271186440677941</v>
      </c>
      <c r="S364" s="13">
        <v>270</v>
      </c>
      <c r="T364" s="12">
        <v>0.56628000000000001</v>
      </c>
      <c r="U364" s="83" t="str">
        <f t="shared" si="55"/>
        <v>Media</v>
      </c>
      <c r="V364" s="4">
        <f t="shared" si="57"/>
        <v>275</v>
      </c>
      <c r="W364" s="5">
        <f t="shared" si="58"/>
        <v>364.71503108701495</v>
      </c>
      <c r="X364" s="4">
        <f t="shared" si="59"/>
        <v>1</v>
      </c>
      <c r="Y364" s="4">
        <f t="shared" si="60"/>
        <v>67</v>
      </c>
      <c r="Z364" s="4">
        <f t="shared" si="61"/>
        <v>0</v>
      </c>
      <c r="AA364" s="4">
        <f t="shared" si="62"/>
        <v>68</v>
      </c>
      <c r="AB364" s="7">
        <f t="shared" si="63"/>
        <v>485.33853722572672</v>
      </c>
      <c r="AC364" s="14">
        <v>0.56628000000000001</v>
      </c>
      <c r="AD364" s="84" t="s">
        <v>46</v>
      </c>
      <c r="AN364" s="41">
        <v>376</v>
      </c>
      <c r="AO364" s="42" t="s">
        <v>556</v>
      </c>
      <c r="AP364" s="16">
        <v>950</v>
      </c>
      <c r="AQ364" s="16">
        <v>949</v>
      </c>
      <c r="AR364" s="43">
        <v>876</v>
      </c>
      <c r="AS364" s="43">
        <v>73</v>
      </c>
      <c r="AT364" s="44">
        <v>1</v>
      </c>
      <c r="AU364" s="45">
        <v>3908</v>
      </c>
      <c r="AV364" s="43">
        <v>1772</v>
      </c>
      <c r="AW364" s="44">
        <v>2136</v>
      </c>
    </row>
    <row r="365" spans="2:49" ht="17.100000000000001" customHeight="1" x14ac:dyDescent="0.2">
      <c r="B365" s="34">
        <f t="shared" si="56"/>
        <v>363</v>
      </c>
      <c r="C365" s="113" t="str">
        <f>+VLOOKUP($D$3:$D$547,[1]Hoja4!$E$1:$F$588,2,FALSE)</f>
        <v>Col.De La Vega</v>
      </c>
      <c r="D365" s="11">
        <v>554</v>
      </c>
      <c r="E365" s="12">
        <v>1</v>
      </c>
      <c r="F365" s="12">
        <v>1</v>
      </c>
      <c r="G365" s="12">
        <v>1</v>
      </c>
      <c r="H365" s="12">
        <v>1</v>
      </c>
      <c r="I365" s="12">
        <v>1</v>
      </c>
      <c r="J365" s="12">
        <v>1</v>
      </c>
      <c r="K365" s="12">
        <v>1</v>
      </c>
      <c r="L365" s="12">
        <v>1</v>
      </c>
      <c r="M365" s="12">
        <v>1</v>
      </c>
      <c r="N365" s="12">
        <v>0</v>
      </c>
      <c r="O365" s="12">
        <v>8.3333333333333343E-2</v>
      </c>
      <c r="P365" s="12">
        <v>0.41666666666666663</v>
      </c>
      <c r="Q365" s="12">
        <v>0.75</v>
      </c>
      <c r="R365" s="12">
        <v>0.91666666666666663</v>
      </c>
      <c r="S365" s="13">
        <v>64</v>
      </c>
      <c r="T365" s="12">
        <v>0.57103999999999999</v>
      </c>
      <c r="U365" s="83" t="str">
        <f t="shared" si="55"/>
        <v>Media</v>
      </c>
      <c r="V365" s="4">
        <f t="shared" si="57"/>
        <v>67</v>
      </c>
      <c r="W365" s="5">
        <f t="shared" si="58"/>
        <v>88.857843937563644</v>
      </c>
      <c r="X365" s="4">
        <f t="shared" si="59"/>
        <v>4</v>
      </c>
      <c r="Y365" s="4">
        <f t="shared" si="60"/>
        <v>13</v>
      </c>
      <c r="Z365" s="4">
        <f t="shared" si="61"/>
        <v>0</v>
      </c>
      <c r="AA365" s="4">
        <f t="shared" si="62"/>
        <v>17</v>
      </c>
      <c r="AB365" s="7">
        <f t="shared" si="63"/>
        <v>118.24611634226797</v>
      </c>
      <c r="AC365" s="14">
        <v>0.57103999999999999</v>
      </c>
      <c r="AD365" s="84" t="s">
        <v>46</v>
      </c>
      <c r="AN365" s="41">
        <v>377</v>
      </c>
      <c r="AO365" s="42" t="s">
        <v>393</v>
      </c>
      <c r="AP365" s="16">
        <v>1</v>
      </c>
      <c r="AQ365" s="16">
        <v>1</v>
      </c>
      <c r="AR365" s="43">
        <v>1</v>
      </c>
      <c r="AS365" s="43">
        <v>0</v>
      </c>
      <c r="AT365" s="44">
        <v>0</v>
      </c>
      <c r="AU365" s="45">
        <v>4</v>
      </c>
      <c r="AV365" s="43">
        <v>1</v>
      </c>
      <c r="AW365" s="44">
        <v>3</v>
      </c>
    </row>
    <row r="366" spans="2:49" ht="17.100000000000001" customHeight="1" x14ac:dyDescent="0.2">
      <c r="B366" s="34">
        <f t="shared" si="56"/>
        <v>364</v>
      </c>
      <c r="C366" s="113" t="str">
        <f>+VLOOKUP($D$3:$D$547,[1]Hoja4!$E$1:$F$588,2,FALSE)</f>
        <v>Col Nueva Era ( Etapa I, II, III )</v>
      </c>
      <c r="D366" s="11">
        <v>268</v>
      </c>
      <c r="E366" s="12">
        <v>0.96989966555183904</v>
      </c>
      <c r="F366" s="12">
        <v>1</v>
      </c>
      <c r="G366" s="12">
        <v>1</v>
      </c>
      <c r="H366" s="12">
        <v>0.98226950354609988</v>
      </c>
      <c r="I366" s="12">
        <v>0.97872340425531945</v>
      </c>
      <c r="J366" s="12">
        <v>0.99290780141843982</v>
      </c>
      <c r="K366" s="12">
        <v>1</v>
      </c>
      <c r="L366" s="12">
        <v>0.9858156028368793</v>
      </c>
      <c r="M366" s="12">
        <v>1</v>
      </c>
      <c r="N366" s="12">
        <v>0.195035460992908</v>
      </c>
      <c r="O366" s="12">
        <v>0.13475177304964539</v>
      </c>
      <c r="P366" s="12">
        <v>0.69858156028368767</v>
      </c>
      <c r="Q366" s="12">
        <v>0.64184397163120521</v>
      </c>
      <c r="R366" s="12">
        <v>0.91489361702127658</v>
      </c>
      <c r="S366" s="13">
        <v>1316</v>
      </c>
      <c r="T366" s="12">
        <v>0.58475999999999995</v>
      </c>
      <c r="U366" s="83" t="str">
        <f t="shared" si="55"/>
        <v>Media</v>
      </c>
      <c r="V366" s="4">
        <f t="shared" si="57"/>
        <v>1296</v>
      </c>
      <c r="W366" s="5">
        <f t="shared" si="58"/>
        <v>1718.8024737773503</v>
      </c>
      <c r="X366" s="4">
        <f t="shared" si="59"/>
        <v>7</v>
      </c>
      <c r="Y366" s="4">
        <f t="shared" si="60"/>
        <v>287</v>
      </c>
      <c r="Z366" s="4">
        <f t="shared" si="61"/>
        <v>0</v>
      </c>
      <c r="AA366" s="4">
        <f t="shared" si="62"/>
        <v>294</v>
      </c>
      <c r="AB366" s="7">
        <f t="shared" si="63"/>
        <v>2287.2681608892431</v>
      </c>
      <c r="AC366" s="14">
        <v>0.58475999999999995</v>
      </c>
      <c r="AD366" s="84" t="s">
        <v>46</v>
      </c>
      <c r="AN366" s="41">
        <v>378</v>
      </c>
      <c r="AO366" s="42" t="s">
        <v>394</v>
      </c>
      <c r="AP366" s="16">
        <v>22</v>
      </c>
      <c r="AQ366" s="16">
        <v>21</v>
      </c>
      <c r="AR366" s="43">
        <v>15</v>
      </c>
      <c r="AS366" s="43">
        <v>6</v>
      </c>
      <c r="AT366" s="44">
        <v>1</v>
      </c>
      <c r="AU366" s="45">
        <v>190</v>
      </c>
      <c r="AV366" s="43">
        <v>71</v>
      </c>
      <c r="AW366" s="44">
        <v>119</v>
      </c>
    </row>
    <row r="367" spans="2:49" ht="17.100000000000001" customHeight="1" x14ac:dyDescent="0.2">
      <c r="B367" s="34">
        <f t="shared" si="56"/>
        <v>365</v>
      </c>
      <c r="C367" s="113" t="str">
        <f>+VLOOKUP($D$3:$D$547,[1]Hoja4!$E$1:$F$588,2,FALSE)</f>
        <v>Bo. La Ronda</v>
      </c>
      <c r="D367" s="11">
        <v>59</v>
      </c>
      <c r="E367" s="12">
        <v>0.8253275109170306</v>
      </c>
      <c r="F367" s="12">
        <v>0.73245614035087758</v>
      </c>
      <c r="G367" s="12">
        <v>0.95175438596491191</v>
      </c>
      <c r="H367" s="12">
        <v>0.98734177215189867</v>
      </c>
      <c r="I367" s="12">
        <v>0.98734177215189878</v>
      </c>
      <c r="J367" s="12">
        <v>0.98734177215189878</v>
      </c>
      <c r="K367" s="12">
        <v>0.99367088607594922</v>
      </c>
      <c r="L367" s="12">
        <v>1</v>
      </c>
      <c r="M367" s="12">
        <v>0.98734177215189878</v>
      </c>
      <c r="N367" s="12">
        <v>0.27215189873417711</v>
      </c>
      <c r="O367" s="12">
        <v>0.24050632911392406</v>
      </c>
      <c r="P367" s="12">
        <v>0.49367088607594944</v>
      </c>
      <c r="Q367" s="12">
        <v>0.78481012658227867</v>
      </c>
      <c r="R367" s="12">
        <v>0.82278481012658211</v>
      </c>
      <c r="S367" s="13">
        <v>597.00000000000011</v>
      </c>
      <c r="T367" s="12">
        <v>0.58906000000000003</v>
      </c>
      <c r="U367" s="83" t="str">
        <f t="shared" si="55"/>
        <v>Media</v>
      </c>
      <c r="V367" s="4">
        <f t="shared" si="57"/>
        <v>616</v>
      </c>
      <c r="W367" s="5">
        <f t="shared" si="58"/>
        <v>816.96166963491339</v>
      </c>
      <c r="X367" s="4">
        <f t="shared" si="59"/>
        <v>55</v>
      </c>
      <c r="Y367" s="4">
        <f t="shared" si="60"/>
        <v>174</v>
      </c>
      <c r="Z367" s="4">
        <f t="shared" si="61"/>
        <v>1</v>
      </c>
      <c r="AA367" s="4">
        <f t="shared" si="62"/>
        <v>229</v>
      </c>
      <c r="AB367" s="7">
        <f t="shared" si="63"/>
        <v>1087.1583233856279</v>
      </c>
      <c r="AC367" s="14">
        <v>0.58906000000000003</v>
      </c>
      <c r="AD367" s="84" t="s">
        <v>46</v>
      </c>
      <c r="AN367" s="41">
        <v>379</v>
      </c>
      <c r="AO367" s="42" t="s">
        <v>395</v>
      </c>
      <c r="AP367" s="16">
        <v>20</v>
      </c>
      <c r="AQ367" s="16">
        <v>20</v>
      </c>
      <c r="AR367" s="43">
        <v>18</v>
      </c>
      <c r="AS367" s="43">
        <v>2</v>
      </c>
      <c r="AT367" s="44">
        <v>0</v>
      </c>
      <c r="AU367" s="45">
        <v>62</v>
      </c>
      <c r="AV367" s="43">
        <v>29</v>
      </c>
      <c r="AW367" s="44">
        <v>33</v>
      </c>
    </row>
    <row r="368" spans="2:49" ht="17.100000000000001" customHeight="1" x14ac:dyDescent="0.2">
      <c r="B368" s="34">
        <f t="shared" si="56"/>
        <v>366</v>
      </c>
      <c r="C368" s="113" t="str">
        <f>+VLOOKUP($D$3:$D$547,[1]Hoja4!$E$1:$F$588,2,FALSE)</f>
        <v>Col. Lintón</v>
      </c>
      <c r="D368" s="11">
        <v>227</v>
      </c>
      <c r="E368" s="12">
        <v>0.68316831683168289</v>
      </c>
      <c r="F368" s="12">
        <v>0.97029702970297027</v>
      </c>
      <c r="G368" s="12">
        <v>0.99009900990099009</v>
      </c>
      <c r="H368" s="12">
        <v>0.96103896103896114</v>
      </c>
      <c r="I368" s="12">
        <v>0.84415584415584388</v>
      </c>
      <c r="J368" s="12">
        <v>1</v>
      </c>
      <c r="K368" s="12">
        <v>1</v>
      </c>
      <c r="L368" s="12">
        <v>0.94805194805194803</v>
      </c>
      <c r="M368" s="12">
        <v>1</v>
      </c>
      <c r="N368" s="12">
        <v>0.23376623376623379</v>
      </c>
      <c r="O368" s="12">
        <v>0.32467532467532467</v>
      </c>
      <c r="P368" s="12">
        <v>0.59740259740259738</v>
      </c>
      <c r="Q368" s="12">
        <v>0.63636363636363624</v>
      </c>
      <c r="R368" s="12">
        <v>0.90909090909090928</v>
      </c>
      <c r="S368" s="13">
        <v>340.00000000000006</v>
      </c>
      <c r="T368" s="12">
        <v>0.59016999999999997</v>
      </c>
      <c r="U368" s="83" t="str">
        <f t="shared" si="55"/>
        <v>Media</v>
      </c>
      <c r="V368" s="4">
        <f t="shared" si="57"/>
        <v>345</v>
      </c>
      <c r="W368" s="5">
        <f t="shared" si="58"/>
        <v>457.55158445461871</v>
      </c>
      <c r="X368" s="4">
        <f t="shared" si="59"/>
        <v>11</v>
      </c>
      <c r="Y368" s="4">
        <f t="shared" si="60"/>
        <v>89</v>
      </c>
      <c r="Z368" s="4">
        <f t="shared" si="61"/>
        <v>0</v>
      </c>
      <c r="AA368" s="4">
        <f t="shared" si="62"/>
        <v>100</v>
      </c>
      <c r="AB368" s="7">
        <f t="shared" si="63"/>
        <v>608.87925579227533</v>
      </c>
      <c r="AC368" s="14">
        <v>0.59016999999999997</v>
      </c>
      <c r="AD368" s="84" t="s">
        <v>46</v>
      </c>
      <c r="AN368" s="41">
        <v>380</v>
      </c>
      <c r="AO368" s="42" t="s">
        <v>396</v>
      </c>
      <c r="AP368" s="16">
        <v>12</v>
      </c>
      <c r="AQ368" s="16">
        <v>12</v>
      </c>
      <c r="AR368" s="43">
        <v>9</v>
      </c>
      <c r="AS368" s="43">
        <v>3</v>
      </c>
      <c r="AT368" s="44">
        <v>0</v>
      </c>
      <c r="AU368" s="45">
        <v>33</v>
      </c>
      <c r="AV368" s="43">
        <v>15</v>
      </c>
      <c r="AW368" s="44">
        <v>18</v>
      </c>
    </row>
    <row r="369" spans="2:49" ht="17.100000000000001" customHeight="1" x14ac:dyDescent="0.2">
      <c r="B369" s="34">
        <f t="shared" si="56"/>
        <v>367</v>
      </c>
      <c r="C369" s="113" t="str">
        <f>+VLOOKUP($D$3:$D$547,[1]Hoja4!$E$1:$F$588,2,FALSE)</f>
        <v>Col. Pueblo Nuevo</v>
      </c>
      <c r="D369" s="11">
        <v>447</v>
      </c>
      <c r="E369" s="12">
        <v>0.82641509433962235</v>
      </c>
      <c r="F369" s="12">
        <v>0.9358490566037736</v>
      </c>
      <c r="G369" s="12">
        <v>0.99245283018867902</v>
      </c>
      <c r="H369" s="12">
        <v>0.9603960396039608</v>
      </c>
      <c r="I369" s="12">
        <v>0.97029702970297027</v>
      </c>
      <c r="J369" s="12">
        <v>0.99504950495049482</v>
      </c>
      <c r="K369" s="12">
        <v>0.99504950495049482</v>
      </c>
      <c r="L369" s="12">
        <v>0.9801980198019804</v>
      </c>
      <c r="M369" s="12">
        <v>0.9653465346534652</v>
      </c>
      <c r="N369" s="12">
        <v>0.31188118811881177</v>
      </c>
      <c r="O369" s="12">
        <v>0.23267326732673266</v>
      </c>
      <c r="P369" s="12">
        <v>0.51980198019801971</v>
      </c>
      <c r="Q369" s="12">
        <v>0.71782178217821824</v>
      </c>
      <c r="R369" s="12">
        <v>0.83168316831683176</v>
      </c>
      <c r="S369" s="13">
        <v>809.00000000000045</v>
      </c>
      <c r="T369" s="12">
        <v>0.59394999999999998</v>
      </c>
      <c r="U369" s="83" t="str">
        <f t="shared" si="55"/>
        <v>Media</v>
      </c>
      <c r="V369" s="4">
        <f t="shared" si="57"/>
        <v>809</v>
      </c>
      <c r="W369" s="5">
        <f t="shared" si="58"/>
        <v>1072.925309634164</v>
      </c>
      <c r="X369" s="4">
        <f t="shared" si="59"/>
        <v>24</v>
      </c>
      <c r="Y369" s="4">
        <f t="shared" si="60"/>
        <v>241</v>
      </c>
      <c r="Z369" s="4">
        <f t="shared" si="61"/>
        <v>0</v>
      </c>
      <c r="AA369" s="4">
        <f t="shared" si="62"/>
        <v>265</v>
      </c>
      <c r="AB369" s="7">
        <f t="shared" si="63"/>
        <v>1427.7777331476834</v>
      </c>
      <c r="AC369" s="14">
        <v>0.59394999999999998</v>
      </c>
      <c r="AD369" s="84" t="s">
        <v>46</v>
      </c>
      <c r="AN369" s="41">
        <v>381</v>
      </c>
      <c r="AO369" s="42" t="s">
        <v>397</v>
      </c>
      <c r="AP369" s="16">
        <v>898</v>
      </c>
      <c r="AQ369" s="16">
        <v>889</v>
      </c>
      <c r="AR369" s="43">
        <v>839</v>
      </c>
      <c r="AS369" s="43">
        <v>50</v>
      </c>
      <c r="AT369" s="44">
        <v>9</v>
      </c>
      <c r="AU369" s="45">
        <v>4218</v>
      </c>
      <c r="AV369" s="43">
        <v>2049</v>
      </c>
      <c r="AW369" s="44">
        <v>2169</v>
      </c>
    </row>
    <row r="370" spans="2:49" ht="17.100000000000001" customHeight="1" x14ac:dyDescent="0.2">
      <c r="B370" s="34">
        <f t="shared" si="56"/>
        <v>368</v>
      </c>
      <c r="C370" s="113" t="str">
        <f>+VLOOKUP($D$3:$D$547,[1]Hoja4!$E$1:$F$588,2,FALSE)</f>
        <v>Col. Palermo</v>
      </c>
      <c r="D370" s="11">
        <v>280</v>
      </c>
      <c r="E370" s="12">
        <v>0.89610389610389618</v>
      </c>
      <c r="F370" s="12">
        <v>0.89610389610389585</v>
      </c>
      <c r="G370" s="12">
        <v>0.97402597402597402</v>
      </c>
      <c r="H370" s="12">
        <v>0.87999999999999989</v>
      </c>
      <c r="I370" s="12">
        <v>0.91999999999999993</v>
      </c>
      <c r="J370" s="12">
        <v>1</v>
      </c>
      <c r="K370" s="12">
        <v>1</v>
      </c>
      <c r="L370" s="12">
        <v>0.90666666666666673</v>
      </c>
      <c r="M370" s="12">
        <v>1</v>
      </c>
      <c r="N370" s="12">
        <v>0.3066666666666667</v>
      </c>
      <c r="O370" s="12">
        <v>0.32000000000000006</v>
      </c>
      <c r="P370" s="12">
        <v>0.82666666666666666</v>
      </c>
      <c r="Q370" s="12">
        <v>0.85333333333333361</v>
      </c>
      <c r="R370" s="12">
        <v>0.93333333333333346</v>
      </c>
      <c r="S370" s="13">
        <v>312.99999999999994</v>
      </c>
      <c r="T370" s="12">
        <v>0.59806999999999999</v>
      </c>
      <c r="U370" s="83" t="str">
        <f t="shared" si="55"/>
        <v>Media</v>
      </c>
      <c r="V370" s="4">
        <f t="shared" si="57"/>
        <v>317</v>
      </c>
      <c r="W370" s="5">
        <f t="shared" si="58"/>
        <v>420.4169631075772</v>
      </c>
      <c r="X370" s="4">
        <f t="shared" si="59"/>
        <v>6</v>
      </c>
      <c r="Y370" s="4">
        <f t="shared" si="60"/>
        <v>72</v>
      </c>
      <c r="Z370" s="4">
        <f t="shared" si="61"/>
        <v>0</v>
      </c>
      <c r="AA370" s="4">
        <f t="shared" si="62"/>
        <v>78</v>
      </c>
      <c r="AB370" s="7">
        <f t="shared" si="63"/>
        <v>559.46296836565591</v>
      </c>
      <c r="AC370" s="14">
        <v>0.59806999999999999</v>
      </c>
      <c r="AD370" s="84" t="s">
        <v>46</v>
      </c>
      <c r="AN370" s="41">
        <v>382</v>
      </c>
      <c r="AO370" s="42" t="s">
        <v>398</v>
      </c>
      <c r="AP370" s="16">
        <v>275</v>
      </c>
      <c r="AQ370" s="16">
        <v>275</v>
      </c>
      <c r="AR370" s="43">
        <v>259</v>
      </c>
      <c r="AS370" s="43">
        <v>16</v>
      </c>
      <c r="AT370" s="44">
        <v>0</v>
      </c>
      <c r="AU370" s="45">
        <v>1257</v>
      </c>
      <c r="AV370" s="43">
        <v>580</v>
      </c>
      <c r="AW370" s="44">
        <v>677</v>
      </c>
    </row>
    <row r="371" spans="2:49" ht="17.100000000000001" customHeight="1" x14ac:dyDescent="0.2">
      <c r="B371" s="34">
        <f t="shared" si="56"/>
        <v>369</v>
      </c>
      <c r="C371" s="113" t="str">
        <f>+VLOOKUP($D$3:$D$547,[1]Hoja4!$E$1:$F$588,2,FALSE)</f>
        <v>Bo. La Concordia</v>
      </c>
      <c r="D371" s="11">
        <v>40</v>
      </c>
      <c r="E371" s="12">
        <v>0.63793103448275879</v>
      </c>
      <c r="F371" s="12">
        <v>0.60344827586206906</v>
      </c>
      <c r="G371" s="12">
        <v>0.60344827586206906</v>
      </c>
      <c r="H371" s="12">
        <v>0.96969696969696972</v>
      </c>
      <c r="I371" s="12">
        <v>1</v>
      </c>
      <c r="J371" s="12">
        <v>1</v>
      </c>
      <c r="K371" s="12">
        <v>1</v>
      </c>
      <c r="L371" s="12">
        <v>1</v>
      </c>
      <c r="M371" s="12">
        <v>1</v>
      </c>
      <c r="N371" s="12">
        <v>0.21212121212121215</v>
      </c>
      <c r="O371" s="12">
        <v>0.1818181818181818</v>
      </c>
      <c r="P371" s="12">
        <v>0.36363636363636365</v>
      </c>
      <c r="Q371" s="12">
        <v>0.81818181818181834</v>
      </c>
      <c r="R371" s="12">
        <v>0.84848484848484851</v>
      </c>
      <c r="S371" s="13">
        <v>173</v>
      </c>
      <c r="T371" s="12">
        <v>0.6</v>
      </c>
      <c r="U371" s="83" t="str">
        <f t="shared" si="55"/>
        <v>Media</v>
      </c>
      <c r="V371" s="4">
        <f t="shared" si="57"/>
        <v>178</v>
      </c>
      <c r="W371" s="5">
        <f t="shared" si="58"/>
        <v>236.07009284904967</v>
      </c>
      <c r="X371" s="4">
        <f t="shared" si="59"/>
        <v>20</v>
      </c>
      <c r="Y371" s="4">
        <f t="shared" si="60"/>
        <v>39</v>
      </c>
      <c r="Z371" s="4">
        <f t="shared" si="61"/>
        <v>0</v>
      </c>
      <c r="AA371" s="4">
        <f t="shared" si="62"/>
        <v>59</v>
      </c>
      <c r="AB371" s="7">
        <f t="shared" si="63"/>
        <v>314.14639864065219</v>
      </c>
      <c r="AC371" s="14">
        <v>0.6</v>
      </c>
      <c r="AD371" s="84" t="s">
        <v>46</v>
      </c>
      <c r="AN371" s="41">
        <v>383</v>
      </c>
      <c r="AO371" s="42" t="s">
        <v>557</v>
      </c>
      <c r="AP371" s="16">
        <v>161</v>
      </c>
      <c r="AQ371" s="16">
        <v>161</v>
      </c>
      <c r="AR371" s="43">
        <v>159</v>
      </c>
      <c r="AS371" s="43">
        <v>2</v>
      </c>
      <c r="AT371" s="44">
        <v>0</v>
      </c>
      <c r="AU371" s="45">
        <v>835</v>
      </c>
      <c r="AV371" s="43">
        <v>380</v>
      </c>
      <c r="AW371" s="44">
        <v>455</v>
      </c>
    </row>
    <row r="372" spans="2:49" ht="17.100000000000001" customHeight="1" x14ac:dyDescent="0.2">
      <c r="B372" s="34">
        <f t="shared" si="56"/>
        <v>370</v>
      </c>
      <c r="C372" s="113" t="str">
        <f>+VLOOKUP($D$3:$D$547,[1]Hoja4!$E$1:$F$588,2,FALSE)</f>
        <v>Bo. El Olvido</v>
      </c>
      <c r="D372" s="11">
        <v>24</v>
      </c>
      <c r="E372" s="12">
        <v>0.52500000000000002</v>
      </c>
      <c r="F372" s="12">
        <v>0.88749999999999996</v>
      </c>
      <c r="G372" s="12">
        <v>1</v>
      </c>
      <c r="H372" s="12">
        <v>0.97826086956521741</v>
      </c>
      <c r="I372" s="12">
        <v>1</v>
      </c>
      <c r="J372" s="12">
        <v>1</v>
      </c>
      <c r="K372" s="12">
        <v>0.97826086956521741</v>
      </c>
      <c r="L372" s="12">
        <v>1</v>
      </c>
      <c r="M372" s="12">
        <v>0.97826086956521741</v>
      </c>
      <c r="N372" s="12">
        <v>0.13043478260869568</v>
      </c>
      <c r="O372" s="12">
        <v>0.17391304347826089</v>
      </c>
      <c r="P372" s="12">
        <v>0.36956521739130427</v>
      </c>
      <c r="Q372" s="12">
        <v>0.80434782608695654</v>
      </c>
      <c r="R372" s="12">
        <v>0.84782608695652184</v>
      </c>
      <c r="S372" s="13">
        <v>157.00000000000006</v>
      </c>
      <c r="T372" s="12">
        <v>0.60418000000000005</v>
      </c>
      <c r="U372" s="83" t="str">
        <f t="shared" si="55"/>
        <v>Media</v>
      </c>
      <c r="V372" s="4">
        <f t="shared" si="57"/>
        <v>177</v>
      </c>
      <c r="W372" s="5">
        <f t="shared" si="58"/>
        <v>234.74385637236961</v>
      </c>
      <c r="X372" s="4">
        <f t="shared" si="59"/>
        <v>13</v>
      </c>
      <c r="Y372" s="4">
        <f t="shared" si="60"/>
        <v>71</v>
      </c>
      <c r="Z372" s="4">
        <f t="shared" si="61"/>
        <v>0</v>
      </c>
      <c r="AA372" s="4">
        <f t="shared" si="62"/>
        <v>84</v>
      </c>
      <c r="AB372" s="7">
        <f t="shared" si="63"/>
        <v>312.38153123255864</v>
      </c>
      <c r="AC372" s="14">
        <v>0.60418000000000005</v>
      </c>
      <c r="AD372" s="84" t="s">
        <v>46</v>
      </c>
      <c r="AN372" s="41">
        <v>384</v>
      </c>
      <c r="AO372" s="42" t="s">
        <v>399</v>
      </c>
      <c r="AP372" s="16">
        <v>220</v>
      </c>
      <c r="AQ372" s="16">
        <v>220</v>
      </c>
      <c r="AR372" s="43">
        <v>217</v>
      </c>
      <c r="AS372" s="43">
        <v>3</v>
      </c>
      <c r="AT372" s="44">
        <v>0</v>
      </c>
      <c r="AU372" s="45">
        <v>859</v>
      </c>
      <c r="AV372" s="43">
        <v>400</v>
      </c>
      <c r="AW372" s="44">
        <v>459</v>
      </c>
    </row>
    <row r="373" spans="2:49" ht="17.100000000000001" customHeight="1" x14ac:dyDescent="0.2">
      <c r="B373" s="34">
        <f t="shared" si="56"/>
        <v>371</v>
      </c>
      <c r="C373" s="113" t="str">
        <f>+VLOOKUP($D$3:$D$547,[1]Hoja4!$E$1:$F$588,2,FALSE)</f>
        <v>Col. Covespul</v>
      </c>
      <c r="D373" s="11">
        <v>414</v>
      </c>
      <c r="E373" s="12">
        <v>1</v>
      </c>
      <c r="F373" s="12">
        <v>1</v>
      </c>
      <c r="G373" s="12">
        <v>1</v>
      </c>
      <c r="H373" s="12">
        <v>0.98876404494382042</v>
      </c>
      <c r="I373" s="12">
        <v>0.98876404494382042</v>
      </c>
      <c r="J373" s="12">
        <v>1</v>
      </c>
      <c r="K373" s="12">
        <v>1</v>
      </c>
      <c r="L373" s="12">
        <v>0.97752808988764028</v>
      </c>
      <c r="M373" s="12">
        <v>1</v>
      </c>
      <c r="N373" s="12">
        <v>0.21348314606741575</v>
      </c>
      <c r="O373" s="12">
        <v>0.14606741573033713</v>
      </c>
      <c r="P373" s="12">
        <v>0.50561797752809001</v>
      </c>
      <c r="Q373" s="12">
        <v>0.62921348314606718</v>
      </c>
      <c r="R373" s="12">
        <v>0.9213483146067416</v>
      </c>
      <c r="S373" s="13">
        <v>368.99999999999989</v>
      </c>
      <c r="T373" s="12">
        <v>0.60675999999999997</v>
      </c>
      <c r="U373" s="83" t="str">
        <f t="shared" si="55"/>
        <v>Media</v>
      </c>
      <c r="V373" s="4">
        <f t="shared" si="57"/>
        <v>369</v>
      </c>
      <c r="W373" s="5">
        <f t="shared" si="58"/>
        <v>489.38125989494006</v>
      </c>
      <c r="X373" s="4">
        <f t="shared" si="59"/>
        <v>18</v>
      </c>
      <c r="Y373" s="4">
        <f t="shared" si="60"/>
        <v>89</v>
      </c>
      <c r="Z373" s="4">
        <f t="shared" si="61"/>
        <v>0</v>
      </c>
      <c r="AA373" s="4">
        <f t="shared" si="62"/>
        <v>107</v>
      </c>
      <c r="AB373" s="7">
        <f t="shared" si="63"/>
        <v>651.23607358652066</v>
      </c>
      <c r="AC373" s="14">
        <v>0.60675999999999997</v>
      </c>
      <c r="AD373" s="84" t="s">
        <v>46</v>
      </c>
      <c r="AN373" s="41">
        <v>385</v>
      </c>
      <c r="AO373" s="42" t="s">
        <v>400</v>
      </c>
      <c r="AP373" s="16">
        <v>1</v>
      </c>
      <c r="AQ373" s="16">
        <v>1</v>
      </c>
      <c r="AR373" s="43">
        <v>0</v>
      </c>
      <c r="AS373" s="43">
        <v>1</v>
      </c>
      <c r="AT373" s="44">
        <v>0</v>
      </c>
      <c r="AU373" s="45">
        <v>0</v>
      </c>
      <c r="AV373" s="43">
        <v>0</v>
      </c>
      <c r="AW373" s="44">
        <v>0</v>
      </c>
    </row>
    <row r="374" spans="2:49" ht="17.100000000000001" customHeight="1" x14ac:dyDescent="0.2">
      <c r="B374" s="34">
        <f t="shared" si="56"/>
        <v>372</v>
      </c>
      <c r="C374" s="113" t="str">
        <f>+VLOOKUP($D$3:$D$547,[1]Hoja4!$E$1:$F$588,2,FALSE)</f>
        <v>I.P.M.</v>
      </c>
      <c r="D374" s="11">
        <v>553</v>
      </c>
      <c r="E374" s="12">
        <v>1</v>
      </c>
      <c r="F374" s="12">
        <v>1</v>
      </c>
      <c r="G374" s="12">
        <v>1</v>
      </c>
      <c r="H374" s="12">
        <v>1</v>
      </c>
      <c r="I374" s="12">
        <v>1</v>
      </c>
      <c r="J374" s="12">
        <v>1</v>
      </c>
      <c r="K374" s="12">
        <v>1</v>
      </c>
      <c r="L374" s="12">
        <v>0.97058823529411764</v>
      </c>
      <c r="M374" s="12">
        <v>1</v>
      </c>
      <c r="N374" s="12">
        <v>0.3235294117647059</v>
      </c>
      <c r="O374" s="12">
        <v>0.17647058823529413</v>
      </c>
      <c r="P374" s="12">
        <v>0.88235294117647045</v>
      </c>
      <c r="Q374" s="12">
        <v>0.55882352941176472</v>
      </c>
      <c r="R374" s="12">
        <v>0.94117647058823539</v>
      </c>
      <c r="S374" s="13">
        <v>158</v>
      </c>
      <c r="T374" s="12">
        <v>0.60938000000000003</v>
      </c>
      <c r="U374" s="83" t="str">
        <f t="shared" si="55"/>
        <v>Media</v>
      </c>
      <c r="V374" s="4">
        <f t="shared" si="57"/>
        <v>158</v>
      </c>
      <c r="W374" s="5">
        <f t="shared" si="58"/>
        <v>209.54536331544858</v>
      </c>
      <c r="X374" s="4">
        <f t="shared" si="59"/>
        <v>97</v>
      </c>
      <c r="Y374" s="4">
        <f t="shared" si="60"/>
        <v>35</v>
      </c>
      <c r="Z374" s="4">
        <f t="shared" si="61"/>
        <v>0</v>
      </c>
      <c r="AA374" s="4">
        <f t="shared" si="62"/>
        <v>132</v>
      </c>
      <c r="AB374" s="7">
        <f t="shared" si="63"/>
        <v>278.84905047878118</v>
      </c>
      <c r="AC374" s="14">
        <v>0.60938000000000003</v>
      </c>
      <c r="AD374" s="84" t="s">
        <v>46</v>
      </c>
      <c r="AN374" s="41">
        <v>386</v>
      </c>
      <c r="AO374" s="42" t="s">
        <v>401</v>
      </c>
      <c r="AP374" s="16">
        <v>1</v>
      </c>
      <c r="AQ374" s="16">
        <v>1</v>
      </c>
      <c r="AR374" s="43">
        <v>1</v>
      </c>
      <c r="AS374" s="43">
        <v>0</v>
      </c>
      <c r="AT374" s="44">
        <v>0</v>
      </c>
      <c r="AU374" s="45">
        <v>5</v>
      </c>
      <c r="AV374" s="43">
        <v>3</v>
      </c>
      <c r="AW374" s="44">
        <v>2</v>
      </c>
    </row>
    <row r="375" spans="2:49" ht="17.100000000000001" customHeight="1" x14ac:dyDescent="0.2">
      <c r="B375" s="34">
        <f t="shared" si="56"/>
        <v>373</v>
      </c>
      <c r="C375" s="113" t="str">
        <f>+VLOOKUP($D$3:$D$547,[1]Hoja4!$E$1:$F$588,2,FALSE)</f>
        <v>Col. Res. La Cañada</v>
      </c>
      <c r="D375" s="11">
        <v>196</v>
      </c>
      <c r="E375" s="12">
        <v>0.99756690997566955</v>
      </c>
      <c r="F375" s="12">
        <v>0.98661800486617968</v>
      </c>
      <c r="G375" s="12">
        <v>0.9939172749391727</v>
      </c>
      <c r="H375" s="12">
        <v>0.97881355932203351</v>
      </c>
      <c r="I375" s="12">
        <v>0.98305084745762783</v>
      </c>
      <c r="J375" s="12">
        <v>1</v>
      </c>
      <c r="K375" s="12">
        <v>1</v>
      </c>
      <c r="L375" s="12">
        <v>0.97598870056497222</v>
      </c>
      <c r="M375" s="12">
        <v>0.99435028248587565</v>
      </c>
      <c r="N375" s="12">
        <v>0.20480225988700576</v>
      </c>
      <c r="O375" s="12">
        <v>0.14406779661016947</v>
      </c>
      <c r="P375" s="12">
        <v>0.74717514124293827</v>
      </c>
      <c r="Q375" s="12">
        <v>0.72740112994350226</v>
      </c>
      <c r="R375" s="12">
        <v>0.89971751412429313</v>
      </c>
      <c r="S375" s="13">
        <v>2797.9999999999986</v>
      </c>
      <c r="T375" s="12">
        <v>0.62073999999999996</v>
      </c>
      <c r="U375" s="83" t="str">
        <f t="shared" si="55"/>
        <v>Media</v>
      </c>
      <c r="V375" s="4">
        <f t="shared" si="57"/>
        <v>2779</v>
      </c>
      <c r="W375" s="5">
        <f t="shared" si="58"/>
        <v>3685.6111686938707</v>
      </c>
      <c r="X375" s="4">
        <f t="shared" si="59"/>
        <v>101</v>
      </c>
      <c r="Y375" s="4">
        <f t="shared" si="60"/>
        <v>717</v>
      </c>
      <c r="Z375" s="4">
        <f t="shared" si="61"/>
        <v>0</v>
      </c>
      <c r="AA375" s="4">
        <f t="shared" si="62"/>
        <v>818</v>
      </c>
      <c r="AB375" s="7">
        <f t="shared" si="63"/>
        <v>4904.5665270919808</v>
      </c>
      <c r="AC375" s="14">
        <v>0.62073999999999996</v>
      </c>
      <c r="AD375" s="84" t="s">
        <v>46</v>
      </c>
      <c r="AN375" s="41">
        <v>387</v>
      </c>
      <c r="AO375" s="42" t="s">
        <v>402</v>
      </c>
      <c r="AP375" s="16">
        <v>82</v>
      </c>
      <c r="AQ375" s="16">
        <v>82</v>
      </c>
      <c r="AR375" s="43">
        <v>72</v>
      </c>
      <c r="AS375" s="43">
        <v>10</v>
      </c>
      <c r="AT375" s="44">
        <v>0</v>
      </c>
      <c r="AU375" s="45">
        <v>381</v>
      </c>
      <c r="AV375" s="43">
        <v>179</v>
      </c>
      <c r="AW375" s="44">
        <v>202</v>
      </c>
    </row>
    <row r="376" spans="2:49" ht="17.100000000000001" customHeight="1" x14ac:dyDescent="0.2">
      <c r="B376" s="34">
        <f t="shared" si="56"/>
        <v>374</v>
      </c>
      <c r="C376" s="113" t="str">
        <f>+VLOOKUP($D$3:$D$547,[1]Hoja4!$E$1:$F$588,2,FALSE)</f>
        <v>Col. Las Vegas Del Río</v>
      </c>
      <c r="D376" s="11">
        <v>434</v>
      </c>
      <c r="E376" s="12">
        <v>0.98958333333333348</v>
      </c>
      <c r="F376" s="12">
        <v>1</v>
      </c>
      <c r="G376" s="12">
        <v>0.98958333333333348</v>
      </c>
      <c r="H376" s="12">
        <v>0.97826086956521752</v>
      </c>
      <c r="I376" s="12">
        <v>0.97826086956521752</v>
      </c>
      <c r="J376" s="12">
        <v>1</v>
      </c>
      <c r="K376" s="12">
        <v>1</v>
      </c>
      <c r="L376" s="12">
        <v>0.97826086956521752</v>
      </c>
      <c r="M376" s="12">
        <v>0.98913043478260887</v>
      </c>
      <c r="N376" s="12">
        <v>0.19565217391304354</v>
      </c>
      <c r="O376" s="12">
        <v>0.23913043478260879</v>
      </c>
      <c r="P376" s="12">
        <v>0.67391304347826031</v>
      </c>
      <c r="Q376" s="12">
        <v>0.63043478260869579</v>
      </c>
      <c r="R376" s="12">
        <v>0.934782608695652</v>
      </c>
      <c r="S376" s="13">
        <v>396.00000000000011</v>
      </c>
      <c r="T376" s="12">
        <v>0.62275999999999998</v>
      </c>
      <c r="U376" s="83" t="str">
        <f t="shared" si="55"/>
        <v>Media</v>
      </c>
      <c r="V376" s="4">
        <f t="shared" si="57"/>
        <v>396</v>
      </c>
      <c r="W376" s="5">
        <f t="shared" si="58"/>
        <v>525.18964476530152</v>
      </c>
      <c r="X376" s="4">
        <f t="shared" si="59"/>
        <v>5</v>
      </c>
      <c r="Y376" s="4">
        <f t="shared" si="60"/>
        <v>91</v>
      </c>
      <c r="Z376" s="4">
        <f t="shared" si="61"/>
        <v>0</v>
      </c>
      <c r="AA376" s="4">
        <f t="shared" si="62"/>
        <v>96</v>
      </c>
      <c r="AB376" s="7">
        <f t="shared" si="63"/>
        <v>698.88749360504653</v>
      </c>
      <c r="AC376" s="14">
        <v>0.62275999999999998</v>
      </c>
      <c r="AD376" s="84" t="s">
        <v>46</v>
      </c>
      <c r="AN376" s="41">
        <v>388</v>
      </c>
      <c r="AO376" s="42" t="s">
        <v>403</v>
      </c>
      <c r="AP376" s="16">
        <v>119</v>
      </c>
      <c r="AQ376" s="16">
        <v>118</v>
      </c>
      <c r="AR376" s="43">
        <v>115</v>
      </c>
      <c r="AS376" s="43">
        <v>3</v>
      </c>
      <c r="AT376" s="44">
        <v>1</v>
      </c>
      <c r="AU376" s="45">
        <v>636</v>
      </c>
      <c r="AV376" s="43">
        <v>309</v>
      </c>
      <c r="AW376" s="44">
        <v>327</v>
      </c>
    </row>
    <row r="377" spans="2:49" ht="17.100000000000001" customHeight="1" x14ac:dyDescent="0.2">
      <c r="B377" s="34">
        <f t="shared" si="56"/>
        <v>375</v>
      </c>
      <c r="C377" s="113" t="str">
        <f>+VLOOKUP($D$3:$D$547,[1]Hoja4!$E$1:$F$588,2,FALSE)</f>
        <v>Bo. Moncada</v>
      </c>
      <c r="D377" s="11">
        <v>54</v>
      </c>
      <c r="E377" s="12">
        <v>0.79310344827586199</v>
      </c>
      <c r="F377" s="12">
        <v>0.7857142857142857</v>
      </c>
      <c r="G377" s="12">
        <v>1</v>
      </c>
      <c r="H377" s="12">
        <v>0.95238095238095233</v>
      </c>
      <c r="I377" s="12">
        <v>0.95238095238095233</v>
      </c>
      <c r="J377" s="12">
        <v>1</v>
      </c>
      <c r="K377" s="12">
        <v>1</v>
      </c>
      <c r="L377" s="12">
        <v>0.95238095238095233</v>
      </c>
      <c r="M377" s="12">
        <v>1</v>
      </c>
      <c r="N377" s="12">
        <v>0.28571428571428575</v>
      </c>
      <c r="O377" s="12">
        <v>0.28571428571428575</v>
      </c>
      <c r="P377" s="12">
        <v>0.38095238095238099</v>
      </c>
      <c r="Q377" s="12">
        <v>0.76190476190476175</v>
      </c>
      <c r="R377" s="12">
        <v>0.95238095238095222</v>
      </c>
      <c r="S377" s="13">
        <v>92.999999999999986</v>
      </c>
      <c r="T377" s="12">
        <v>0.64224999999999999</v>
      </c>
      <c r="U377" s="83" t="str">
        <f t="shared" si="55"/>
        <v>Media</v>
      </c>
      <c r="V377" s="4">
        <f t="shared" si="57"/>
        <v>143</v>
      </c>
      <c r="W377" s="5">
        <f t="shared" si="58"/>
        <v>189.65181616524777</v>
      </c>
      <c r="X377" s="4">
        <f t="shared" si="59"/>
        <v>8</v>
      </c>
      <c r="Y377" s="4">
        <f t="shared" si="60"/>
        <v>20</v>
      </c>
      <c r="Z377" s="4">
        <f t="shared" si="61"/>
        <v>1</v>
      </c>
      <c r="AA377" s="4">
        <f t="shared" si="62"/>
        <v>28</v>
      </c>
      <c r="AB377" s="7">
        <f t="shared" si="63"/>
        <v>252.37603935737792</v>
      </c>
      <c r="AC377" s="14">
        <v>0.64224999999999999</v>
      </c>
      <c r="AD377" s="84" t="s">
        <v>46</v>
      </c>
      <c r="AN377" s="41">
        <v>389</v>
      </c>
      <c r="AO377" s="42" t="s">
        <v>404</v>
      </c>
      <c r="AP377" s="16">
        <v>325</v>
      </c>
      <c r="AQ377" s="16">
        <v>324</v>
      </c>
      <c r="AR377" s="43">
        <v>286</v>
      </c>
      <c r="AS377" s="43">
        <v>38</v>
      </c>
      <c r="AT377" s="44">
        <v>1</v>
      </c>
      <c r="AU377" s="45">
        <v>1444</v>
      </c>
      <c r="AV377" s="43">
        <v>740</v>
      </c>
      <c r="AW377" s="44">
        <v>704</v>
      </c>
    </row>
    <row r="378" spans="2:49" ht="17.100000000000001" customHeight="1" x14ac:dyDescent="0.2">
      <c r="B378" s="34">
        <f t="shared" si="56"/>
        <v>376</v>
      </c>
      <c r="C378" s="113" t="str">
        <f>+VLOOKUP($D$3:$D$547,[1]Hoja4!$E$1:$F$588,2,FALSE)</f>
        <v>Col. El Country</v>
      </c>
      <c r="D378" s="11">
        <v>139</v>
      </c>
      <c r="E378" s="12">
        <v>0.90977443609022546</v>
      </c>
      <c r="F378" s="12">
        <v>0.96153846153846145</v>
      </c>
      <c r="G378" s="12">
        <v>0.99230769230769222</v>
      </c>
      <c r="H378" s="12">
        <v>0.94444444444444442</v>
      </c>
      <c r="I378" s="12">
        <v>0.97222222222222199</v>
      </c>
      <c r="J378" s="12">
        <v>1</v>
      </c>
      <c r="K378" s="12">
        <v>1</v>
      </c>
      <c r="L378" s="12">
        <v>0.97222222222222199</v>
      </c>
      <c r="M378" s="12">
        <v>0.94444444444444464</v>
      </c>
      <c r="N378" s="12">
        <v>0.37962962962962959</v>
      </c>
      <c r="O378" s="12">
        <v>0.32407407407407418</v>
      </c>
      <c r="P378" s="12">
        <v>0.80555555555555602</v>
      </c>
      <c r="Q378" s="12">
        <v>0.68518518518518545</v>
      </c>
      <c r="R378" s="12">
        <v>0.82407407407407418</v>
      </c>
      <c r="S378" s="13">
        <v>494.99999999999994</v>
      </c>
      <c r="T378" s="12">
        <v>0.64505000000000001</v>
      </c>
      <c r="U378" s="83" t="str">
        <f t="shared" si="55"/>
        <v>Media</v>
      </c>
      <c r="V378" s="4">
        <f t="shared" si="57"/>
        <v>520</v>
      </c>
      <c r="W378" s="5">
        <f t="shared" si="58"/>
        <v>689.64296787362821</v>
      </c>
      <c r="X378" s="4">
        <f t="shared" si="59"/>
        <v>17</v>
      </c>
      <c r="Y378" s="4">
        <f t="shared" si="60"/>
        <v>113</v>
      </c>
      <c r="Z378" s="4">
        <f t="shared" si="61"/>
        <v>3</v>
      </c>
      <c r="AA378" s="4">
        <f t="shared" si="62"/>
        <v>130</v>
      </c>
      <c r="AB378" s="7">
        <f t="shared" si="63"/>
        <v>917.73105220864693</v>
      </c>
      <c r="AC378" s="14">
        <v>0.64505000000000001</v>
      </c>
      <c r="AD378" s="84" t="s">
        <v>46</v>
      </c>
      <c r="AN378" s="41">
        <v>390</v>
      </c>
      <c r="AO378" s="42" t="s">
        <v>405</v>
      </c>
      <c r="AP378" s="16">
        <v>350</v>
      </c>
      <c r="AQ378" s="16">
        <v>350</v>
      </c>
      <c r="AR378" s="43">
        <v>333</v>
      </c>
      <c r="AS378" s="43">
        <v>17</v>
      </c>
      <c r="AT378" s="44">
        <v>0</v>
      </c>
      <c r="AU378" s="45">
        <v>1806</v>
      </c>
      <c r="AV378" s="43">
        <v>900</v>
      </c>
      <c r="AW378" s="44">
        <v>906</v>
      </c>
    </row>
    <row r="379" spans="2:49" ht="17.100000000000001" customHeight="1" x14ac:dyDescent="0.2">
      <c r="B379" s="34">
        <f t="shared" si="56"/>
        <v>377</v>
      </c>
      <c r="C379" s="113" t="str">
        <f>+VLOOKUP($D$3:$D$547,[1]Hoja4!$E$1:$F$588,2,FALSE)</f>
        <v>La Cascada</v>
      </c>
      <c r="D379" s="11">
        <v>568</v>
      </c>
      <c r="E379" s="12">
        <v>0.89655172413793083</v>
      </c>
      <c r="F379" s="12">
        <v>0.9655172413793105</v>
      </c>
      <c r="G379" s="12">
        <v>0.96551724137931028</v>
      </c>
      <c r="H379" s="12">
        <v>0.95238095238095244</v>
      </c>
      <c r="I379" s="12">
        <v>0.40476190476190488</v>
      </c>
      <c r="J379" s="12">
        <v>0.95238095238095244</v>
      </c>
      <c r="K379" s="12">
        <v>1</v>
      </c>
      <c r="L379" s="12">
        <v>0.97619047619047594</v>
      </c>
      <c r="M379" s="12">
        <v>0.88095238095238082</v>
      </c>
      <c r="N379" s="12">
        <v>0.61904761904761907</v>
      </c>
      <c r="O379" s="12">
        <v>0.49999999999999989</v>
      </c>
      <c r="P379" s="12">
        <v>0.88095238095238093</v>
      </c>
      <c r="Q379" s="12">
        <v>0.85714285714285698</v>
      </c>
      <c r="R379" s="12">
        <v>0.83333333333333337</v>
      </c>
      <c r="S379" s="13">
        <v>174.99999999999997</v>
      </c>
      <c r="T379" s="12">
        <v>0.65637999999999996</v>
      </c>
      <c r="U379" s="83" t="str">
        <f t="shared" si="55"/>
        <v>Media</v>
      </c>
      <c r="V379" s="4">
        <f t="shared" si="57"/>
        <v>175</v>
      </c>
      <c r="W379" s="5">
        <f t="shared" si="58"/>
        <v>232.0913834190095</v>
      </c>
      <c r="X379" s="4">
        <f t="shared" si="59"/>
        <v>16</v>
      </c>
      <c r="Y379" s="4">
        <f t="shared" si="60"/>
        <v>42</v>
      </c>
      <c r="Z379" s="4">
        <f t="shared" si="61"/>
        <v>0</v>
      </c>
      <c r="AA379" s="4">
        <f t="shared" si="62"/>
        <v>58</v>
      </c>
      <c r="AB379" s="7">
        <f t="shared" si="63"/>
        <v>308.85179641637154</v>
      </c>
      <c r="AC379" s="14">
        <v>0.65637999999999996</v>
      </c>
      <c r="AD379" s="84" t="s">
        <v>46</v>
      </c>
      <c r="AN379" s="41">
        <v>391</v>
      </c>
      <c r="AO379" s="42" t="s">
        <v>406</v>
      </c>
      <c r="AP379" s="16">
        <v>386</v>
      </c>
      <c r="AQ379" s="16">
        <v>386</v>
      </c>
      <c r="AR379" s="43">
        <v>343</v>
      </c>
      <c r="AS379" s="43">
        <v>43</v>
      </c>
      <c r="AT379" s="44">
        <v>0</v>
      </c>
      <c r="AU379" s="45">
        <v>1670</v>
      </c>
      <c r="AV379" s="43">
        <v>836</v>
      </c>
      <c r="AW379" s="44">
        <v>834</v>
      </c>
    </row>
    <row r="380" spans="2:49" ht="17.100000000000001" customHeight="1" x14ac:dyDescent="0.2">
      <c r="B380" s="34">
        <f t="shared" si="56"/>
        <v>378</v>
      </c>
      <c r="C380" s="113" t="str">
        <f>+VLOOKUP($D$3:$D$547,[1]Hoja4!$E$1:$F$588,2,FALSE)</f>
        <v>Col. Res. Villa Delmy</v>
      </c>
      <c r="D380" s="11">
        <v>304</v>
      </c>
      <c r="E380" s="12">
        <v>0.96923076923076934</v>
      </c>
      <c r="F380" s="12">
        <v>0.89230769230769225</v>
      </c>
      <c r="G380" s="12">
        <v>0.98461538461538467</v>
      </c>
      <c r="H380" s="12">
        <v>0.93220338983050843</v>
      </c>
      <c r="I380" s="12">
        <v>0.94915254237288149</v>
      </c>
      <c r="J380" s="12">
        <v>0.98305084745762716</v>
      </c>
      <c r="K380" s="12">
        <v>1</v>
      </c>
      <c r="L380" s="12">
        <v>0.93220338983050843</v>
      </c>
      <c r="M380" s="12">
        <v>0.96610169491525422</v>
      </c>
      <c r="N380" s="12">
        <v>0.33898305084745761</v>
      </c>
      <c r="O380" s="12">
        <v>0.3728813559322034</v>
      </c>
      <c r="P380" s="12">
        <v>0.76271186440677941</v>
      </c>
      <c r="Q380" s="12">
        <v>0.76271186440677952</v>
      </c>
      <c r="R380" s="12">
        <v>0.94915254237288116</v>
      </c>
      <c r="S380" s="13">
        <v>270</v>
      </c>
      <c r="T380" s="12">
        <v>0.66386999999999996</v>
      </c>
      <c r="U380" s="83" t="str">
        <f t="shared" si="55"/>
        <v>Media</v>
      </c>
      <c r="V380" s="4">
        <f t="shared" si="57"/>
        <v>270</v>
      </c>
      <c r="W380" s="5">
        <f t="shared" si="58"/>
        <v>358.08384870361465</v>
      </c>
      <c r="X380" s="4">
        <f t="shared" si="59"/>
        <v>3</v>
      </c>
      <c r="Y380" s="4">
        <f t="shared" si="60"/>
        <v>62</v>
      </c>
      <c r="Z380" s="4">
        <f t="shared" si="61"/>
        <v>0</v>
      </c>
      <c r="AA380" s="4">
        <f t="shared" si="62"/>
        <v>65</v>
      </c>
      <c r="AB380" s="7">
        <f t="shared" si="63"/>
        <v>476.51420018525897</v>
      </c>
      <c r="AC380" s="14">
        <v>0.66386999999999996</v>
      </c>
      <c r="AD380" s="84" t="s">
        <v>46</v>
      </c>
      <c r="AN380" s="41">
        <v>392</v>
      </c>
      <c r="AO380" s="42" t="s">
        <v>407</v>
      </c>
      <c r="AP380" s="16">
        <v>14</v>
      </c>
      <c r="AQ380" s="16">
        <v>14</v>
      </c>
      <c r="AR380" s="43">
        <v>11</v>
      </c>
      <c r="AS380" s="43">
        <v>3</v>
      </c>
      <c r="AT380" s="44">
        <v>0</v>
      </c>
      <c r="AU380" s="45">
        <v>31</v>
      </c>
      <c r="AV380" s="43">
        <v>15</v>
      </c>
      <c r="AW380" s="44">
        <v>16</v>
      </c>
    </row>
    <row r="381" spans="2:49" ht="17.100000000000001" customHeight="1" x14ac:dyDescent="0.2">
      <c r="B381" s="34">
        <f t="shared" si="56"/>
        <v>379</v>
      </c>
      <c r="C381" s="113" t="str">
        <f>+VLOOKUP($D$3:$D$547,[1]Hoja4!$E$1:$F$588,2,FALSE)</f>
        <v>Col. Santa Cecilia  No.1</v>
      </c>
      <c r="D381" s="11">
        <v>332</v>
      </c>
      <c r="E381" s="12">
        <v>0.97297297297297303</v>
      </c>
      <c r="F381" s="12">
        <v>0.97297297297297303</v>
      </c>
      <c r="G381" s="12">
        <v>0.94594594594594583</v>
      </c>
      <c r="H381" s="12">
        <v>0.89189189189189166</v>
      </c>
      <c r="I381" s="12">
        <v>0.89189189189189166</v>
      </c>
      <c r="J381" s="12">
        <v>0.97297297297297303</v>
      </c>
      <c r="K381" s="12">
        <v>0.97297297297297303</v>
      </c>
      <c r="L381" s="12">
        <v>0.91891891891891864</v>
      </c>
      <c r="M381" s="12">
        <v>0.91891891891891897</v>
      </c>
      <c r="N381" s="12">
        <v>0.40540540540540532</v>
      </c>
      <c r="O381" s="12">
        <v>0.43243243243243246</v>
      </c>
      <c r="P381" s="12">
        <v>0.54054054054054057</v>
      </c>
      <c r="Q381" s="12">
        <v>0.70270270270270252</v>
      </c>
      <c r="R381" s="12">
        <v>0.97297297297297303</v>
      </c>
      <c r="S381" s="13">
        <v>159.00000000000003</v>
      </c>
      <c r="T381" s="12">
        <v>0.66815999999999998</v>
      </c>
      <c r="U381" s="83" t="str">
        <f t="shared" si="55"/>
        <v>Media</v>
      </c>
      <c r="V381" s="4">
        <f t="shared" si="57"/>
        <v>159</v>
      </c>
      <c r="W381" s="5">
        <f t="shared" si="58"/>
        <v>210.87159979212862</v>
      </c>
      <c r="X381" s="4">
        <f t="shared" si="59"/>
        <v>3</v>
      </c>
      <c r="Y381" s="4">
        <f t="shared" si="60"/>
        <v>34</v>
      </c>
      <c r="Z381" s="4">
        <f t="shared" si="61"/>
        <v>0</v>
      </c>
      <c r="AA381" s="4">
        <f t="shared" si="62"/>
        <v>37</v>
      </c>
      <c r="AB381" s="7">
        <f t="shared" si="63"/>
        <v>280.61391788687473</v>
      </c>
      <c r="AC381" s="14">
        <v>0.66815999999999998</v>
      </c>
      <c r="AD381" s="84" t="s">
        <v>46</v>
      </c>
      <c r="AN381" s="41">
        <v>394</v>
      </c>
      <c r="AO381" s="42" t="s">
        <v>408</v>
      </c>
      <c r="AP381" s="16">
        <v>71</v>
      </c>
      <c r="AQ381" s="16">
        <v>71</v>
      </c>
      <c r="AR381" s="43">
        <v>57</v>
      </c>
      <c r="AS381" s="43">
        <v>14</v>
      </c>
      <c r="AT381" s="44">
        <v>0</v>
      </c>
      <c r="AU381" s="45">
        <v>217</v>
      </c>
      <c r="AV381" s="43">
        <v>106</v>
      </c>
      <c r="AW381" s="44">
        <v>111</v>
      </c>
    </row>
    <row r="382" spans="2:49" ht="17.100000000000001" customHeight="1" x14ac:dyDescent="0.2">
      <c r="B382" s="34">
        <f t="shared" si="56"/>
        <v>380</v>
      </c>
      <c r="C382" s="113" t="str">
        <f>+VLOOKUP($D$3:$D$547,[1]Hoja4!$E$1:$F$588,2,FALSE)</f>
        <v>Col. Eugenio Matute Canizales</v>
      </c>
      <c r="D382" s="11">
        <v>417</v>
      </c>
      <c r="E382" s="12">
        <v>0.93548387096774199</v>
      </c>
      <c r="F382" s="12">
        <v>0.99354838709677407</v>
      </c>
      <c r="G382" s="12">
        <v>1</v>
      </c>
      <c r="H382" s="12">
        <v>0.96428571428571452</v>
      </c>
      <c r="I382" s="12">
        <v>0.98571428571428565</v>
      </c>
      <c r="J382" s="12">
        <v>1</v>
      </c>
      <c r="K382" s="12">
        <v>1</v>
      </c>
      <c r="L382" s="12">
        <v>0.96428571428571452</v>
      </c>
      <c r="M382" s="12">
        <v>0.99285714285714288</v>
      </c>
      <c r="N382" s="12">
        <v>0.27142857142857152</v>
      </c>
      <c r="O382" s="12">
        <v>0.15</v>
      </c>
      <c r="P382" s="12">
        <v>0.72857142857142887</v>
      </c>
      <c r="Q382" s="12">
        <v>0.80714285714285727</v>
      </c>
      <c r="R382" s="12">
        <v>0.92142857142857093</v>
      </c>
      <c r="S382" s="13">
        <v>483.99999999999994</v>
      </c>
      <c r="T382" s="12">
        <v>0.67093999999999998</v>
      </c>
      <c r="U382" s="83" t="str">
        <f t="shared" si="55"/>
        <v>Media</v>
      </c>
      <c r="V382" s="4">
        <f t="shared" si="57"/>
        <v>484</v>
      </c>
      <c r="W382" s="5">
        <f t="shared" si="58"/>
        <v>641.89845471314629</v>
      </c>
      <c r="X382" s="4">
        <f t="shared" si="59"/>
        <v>12</v>
      </c>
      <c r="Y382" s="4">
        <f t="shared" si="60"/>
        <v>143</v>
      </c>
      <c r="Z382" s="4">
        <f t="shared" si="61"/>
        <v>0</v>
      </c>
      <c r="AA382" s="4">
        <f t="shared" si="62"/>
        <v>155</v>
      </c>
      <c r="AB382" s="7">
        <f t="shared" si="63"/>
        <v>854.1958255172791</v>
      </c>
      <c r="AC382" s="14">
        <v>0.67093999999999998</v>
      </c>
      <c r="AD382" s="84" t="s">
        <v>46</v>
      </c>
      <c r="AN382" s="41">
        <v>395</v>
      </c>
      <c r="AO382" s="42" t="s">
        <v>409</v>
      </c>
      <c r="AP382" s="16">
        <v>148</v>
      </c>
      <c r="AQ382" s="16">
        <v>146</v>
      </c>
      <c r="AR382" s="43">
        <v>140</v>
      </c>
      <c r="AS382" s="43">
        <v>6</v>
      </c>
      <c r="AT382" s="44">
        <v>2</v>
      </c>
      <c r="AU382" s="45">
        <v>758</v>
      </c>
      <c r="AV382" s="43">
        <v>368</v>
      </c>
      <c r="AW382" s="44">
        <v>390</v>
      </c>
    </row>
    <row r="383" spans="2:49" ht="17.100000000000001" customHeight="1" x14ac:dyDescent="0.2">
      <c r="B383" s="34">
        <f t="shared" si="56"/>
        <v>381</v>
      </c>
      <c r="C383" s="113" t="str">
        <f>+VLOOKUP($D$3:$D$547,[1]Hoja4!$E$1:$F$588,2,FALSE)</f>
        <v>Col. Villa Española</v>
      </c>
      <c r="D383" s="11">
        <v>305</v>
      </c>
      <c r="E383" s="12">
        <v>0.83908045977011514</v>
      </c>
      <c r="F383" s="12">
        <v>0.89655172413793105</v>
      </c>
      <c r="G383" s="12">
        <v>1</v>
      </c>
      <c r="H383" s="12">
        <v>0.9764705882352942</v>
      </c>
      <c r="I383" s="12">
        <v>0.97647058823529431</v>
      </c>
      <c r="J383" s="12">
        <v>1</v>
      </c>
      <c r="K383" s="12">
        <v>1</v>
      </c>
      <c r="L383" s="12">
        <v>0.9882352941176471</v>
      </c>
      <c r="M383" s="12">
        <v>0.95294117647058829</v>
      </c>
      <c r="N383" s="12">
        <v>0.34117647058823536</v>
      </c>
      <c r="O383" s="12">
        <v>0.23529411764705882</v>
      </c>
      <c r="P383" s="12">
        <v>0.59999999999999964</v>
      </c>
      <c r="Q383" s="12">
        <v>0.74117647058823521</v>
      </c>
      <c r="R383" s="12">
        <v>0.90588235294117669</v>
      </c>
      <c r="S383" s="13">
        <v>355.99999999999994</v>
      </c>
      <c r="T383" s="12">
        <v>0.67486000000000002</v>
      </c>
      <c r="U383" s="83" t="str">
        <f t="shared" si="55"/>
        <v>Media</v>
      </c>
      <c r="V383" s="4">
        <f t="shared" si="57"/>
        <v>356</v>
      </c>
      <c r="W383" s="5">
        <f t="shared" si="58"/>
        <v>472.14018569809934</v>
      </c>
      <c r="X383" s="4">
        <f t="shared" si="59"/>
        <v>3</v>
      </c>
      <c r="Y383" s="4">
        <f t="shared" si="60"/>
        <v>84</v>
      </c>
      <c r="Z383" s="4">
        <f t="shared" si="61"/>
        <v>0</v>
      </c>
      <c r="AA383" s="4">
        <f t="shared" si="62"/>
        <v>87</v>
      </c>
      <c r="AB383" s="7">
        <f t="shared" si="63"/>
        <v>628.29279728130439</v>
      </c>
      <c r="AC383" s="14">
        <v>0.67486000000000002</v>
      </c>
      <c r="AD383" s="84" t="s">
        <v>46</v>
      </c>
      <c r="AN383" s="41">
        <v>396</v>
      </c>
      <c r="AO383" s="42" t="s">
        <v>410</v>
      </c>
      <c r="AP383" s="16">
        <v>696</v>
      </c>
      <c r="AQ383" s="16">
        <v>696</v>
      </c>
      <c r="AR383" s="43">
        <v>1</v>
      </c>
      <c r="AS383" s="43">
        <v>695</v>
      </c>
      <c r="AT383" s="44">
        <v>0</v>
      </c>
      <c r="AU383" s="45">
        <v>0</v>
      </c>
      <c r="AV383" s="43">
        <v>0</v>
      </c>
      <c r="AW383" s="44">
        <v>0</v>
      </c>
    </row>
    <row r="384" spans="2:49" ht="17.100000000000001" customHeight="1" x14ac:dyDescent="0.2">
      <c r="B384" s="34">
        <f t="shared" si="56"/>
        <v>382</v>
      </c>
      <c r="C384" s="113" t="str">
        <f>+VLOOKUP($D$3:$D$547,[1]Hoja4!$E$1:$F$588,2,FALSE)</f>
        <v>Col. Res. Los Calpules ( I,II, Etap</v>
      </c>
      <c r="D384" s="11">
        <v>472</v>
      </c>
      <c r="E384" s="12">
        <v>0.98384925975773851</v>
      </c>
      <c r="F384" s="12">
        <v>0.99191374663072684</v>
      </c>
      <c r="G384" s="12">
        <v>0.99191374663072684</v>
      </c>
      <c r="H384" s="12">
        <v>0.97417503586800558</v>
      </c>
      <c r="I384" s="12">
        <v>0.97991391678622763</v>
      </c>
      <c r="J384" s="12">
        <v>0.99713055954088992</v>
      </c>
      <c r="K384" s="12">
        <v>0.99856527977044485</v>
      </c>
      <c r="L384" s="12">
        <v>0.98278335724533761</v>
      </c>
      <c r="M384" s="12">
        <v>0.98995695839311282</v>
      </c>
      <c r="N384" s="12">
        <v>0.26685796269727435</v>
      </c>
      <c r="O384" s="12">
        <v>0.18507890961262524</v>
      </c>
      <c r="P384" s="12">
        <v>0.7934002869440463</v>
      </c>
      <c r="Q384" s="12">
        <v>0.7804878048780487</v>
      </c>
      <c r="R384" s="12">
        <v>0.92109038737446114</v>
      </c>
      <c r="S384" s="13">
        <v>3022.9999999999986</v>
      </c>
      <c r="T384" s="12">
        <v>0.68117000000000005</v>
      </c>
      <c r="U384" s="83" t="str">
        <f t="shared" si="55"/>
        <v>Media</v>
      </c>
      <c r="V384" s="4">
        <f t="shared" si="57"/>
        <v>3004</v>
      </c>
      <c r="W384" s="5">
        <f t="shared" si="58"/>
        <v>3984.0143759468829</v>
      </c>
      <c r="X384" s="4">
        <f t="shared" si="59"/>
        <v>27</v>
      </c>
      <c r="Y384" s="4">
        <f t="shared" si="60"/>
        <v>710</v>
      </c>
      <c r="Z384" s="4">
        <f t="shared" si="61"/>
        <v>1</v>
      </c>
      <c r="AA384" s="4">
        <f t="shared" si="62"/>
        <v>737</v>
      </c>
      <c r="AB384" s="7">
        <f t="shared" si="63"/>
        <v>5301.6616939130299</v>
      </c>
      <c r="AC384" s="14">
        <v>0.68117000000000005</v>
      </c>
      <c r="AD384" s="84" t="s">
        <v>46</v>
      </c>
      <c r="AN384" s="41">
        <v>397</v>
      </c>
      <c r="AO384" s="42" t="s">
        <v>411</v>
      </c>
      <c r="AP384" s="16">
        <v>234</v>
      </c>
      <c r="AQ384" s="16">
        <v>234</v>
      </c>
      <c r="AR384" s="43">
        <v>220</v>
      </c>
      <c r="AS384" s="43">
        <v>14</v>
      </c>
      <c r="AT384" s="44">
        <v>0</v>
      </c>
      <c r="AU384" s="45">
        <v>1092</v>
      </c>
      <c r="AV384" s="43">
        <v>519</v>
      </c>
      <c r="AW384" s="44">
        <v>573</v>
      </c>
    </row>
    <row r="385" spans="2:49" ht="17.100000000000001" customHeight="1" x14ac:dyDescent="0.2">
      <c r="B385" s="34">
        <f t="shared" si="56"/>
        <v>383</v>
      </c>
      <c r="C385" s="113" t="str">
        <f>+VLOOKUP($D$3:$D$547,[1]Hoja4!$E$1:$F$588,2,FALSE)</f>
        <v>Col. Montelimar</v>
      </c>
      <c r="D385" s="11">
        <v>264</v>
      </c>
      <c r="E385" s="12">
        <v>0.88524590163934436</v>
      </c>
      <c r="F385" s="12">
        <v>0.99173553719008256</v>
      </c>
      <c r="G385" s="12">
        <v>1</v>
      </c>
      <c r="H385" s="12">
        <v>0.98165137614678899</v>
      </c>
      <c r="I385" s="12">
        <v>1</v>
      </c>
      <c r="J385" s="12">
        <v>1</v>
      </c>
      <c r="K385" s="12">
        <v>1</v>
      </c>
      <c r="L385" s="12">
        <v>0.99082568807339444</v>
      </c>
      <c r="M385" s="12">
        <v>0.99082568807339444</v>
      </c>
      <c r="N385" s="12">
        <v>0.20183486238532114</v>
      </c>
      <c r="O385" s="12">
        <v>0.15596330275229359</v>
      </c>
      <c r="P385" s="12">
        <v>0.66972477064220182</v>
      </c>
      <c r="Q385" s="12">
        <v>0.78899082568807344</v>
      </c>
      <c r="R385" s="12">
        <v>0.89908256880733961</v>
      </c>
      <c r="S385" s="13">
        <v>523.99999999999989</v>
      </c>
      <c r="T385" s="12">
        <v>0.68174000000000001</v>
      </c>
      <c r="U385" s="83" t="str">
        <f t="shared" si="55"/>
        <v>Media</v>
      </c>
      <c r="V385" s="4">
        <f t="shared" si="57"/>
        <v>519</v>
      </c>
      <c r="W385" s="5">
        <f t="shared" si="58"/>
        <v>688.31673139694817</v>
      </c>
      <c r="X385" s="4">
        <f t="shared" si="59"/>
        <v>10</v>
      </c>
      <c r="Y385" s="4">
        <f t="shared" si="60"/>
        <v>111</v>
      </c>
      <c r="Z385" s="4">
        <f t="shared" si="61"/>
        <v>1</v>
      </c>
      <c r="AA385" s="4">
        <f t="shared" si="62"/>
        <v>121</v>
      </c>
      <c r="AB385" s="7">
        <f t="shared" si="63"/>
        <v>915.96618480055338</v>
      </c>
      <c r="AC385" s="14">
        <v>0.68174000000000001</v>
      </c>
      <c r="AD385" s="84" t="s">
        <v>46</v>
      </c>
      <c r="AN385" s="41">
        <v>398</v>
      </c>
      <c r="AO385" s="42" t="s">
        <v>412</v>
      </c>
      <c r="AP385" s="16">
        <v>88</v>
      </c>
      <c r="AQ385" s="16">
        <v>87</v>
      </c>
      <c r="AR385" s="43">
        <v>72</v>
      </c>
      <c r="AS385" s="43">
        <v>15</v>
      </c>
      <c r="AT385" s="44">
        <v>1</v>
      </c>
      <c r="AU385" s="45">
        <v>351</v>
      </c>
      <c r="AV385" s="43">
        <v>162</v>
      </c>
      <c r="AW385" s="44">
        <v>189</v>
      </c>
    </row>
    <row r="386" spans="2:49" ht="17.100000000000001" customHeight="1" x14ac:dyDescent="0.2">
      <c r="B386" s="34">
        <f t="shared" si="56"/>
        <v>384</v>
      </c>
      <c r="C386" s="114" t="s">
        <v>543</v>
      </c>
      <c r="D386" s="11">
        <v>253</v>
      </c>
      <c r="E386" s="12">
        <v>0.97188755020080353</v>
      </c>
      <c r="F386" s="12">
        <v>0.97991967871485985</v>
      </c>
      <c r="G386" s="12">
        <v>0.97991967871485952</v>
      </c>
      <c r="H386" s="12">
        <v>0.94711538461538469</v>
      </c>
      <c r="I386" s="12">
        <v>0.97115384615384581</v>
      </c>
      <c r="J386" s="12">
        <v>1</v>
      </c>
      <c r="K386" s="12">
        <v>0.99519230769230738</v>
      </c>
      <c r="L386" s="12">
        <v>0.88942307692307676</v>
      </c>
      <c r="M386" s="12">
        <v>0.97596153846153877</v>
      </c>
      <c r="N386" s="12">
        <v>0.38461538461538436</v>
      </c>
      <c r="O386" s="12">
        <v>0.30769230769230765</v>
      </c>
      <c r="P386" s="12">
        <v>0.82692307692307698</v>
      </c>
      <c r="Q386" s="12">
        <v>0.77403846153846179</v>
      </c>
      <c r="R386" s="12">
        <v>0.89903846153846145</v>
      </c>
      <c r="S386" s="13">
        <v>1018.0000000000002</v>
      </c>
      <c r="T386" s="12">
        <v>0.68359999999999999</v>
      </c>
      <c r="U386" s="83" t="str">
        <f t="shared" si="55"/>
        <v>Media</v>
      </c>
      <c r="V386" s="4">
        <f t="shared" si="57"/>
        <v>1018</v>
      </c>
      <c r="W386" s="5">
        <f t="shared" si="58"/>
        <v>1350.1087332602954</v>
      </c>
      <c r="X386" s="4">
        <f t="shared" si="59"/>
        <v>32</v>
      </c>
      <c r="Y386" s="4">
        <f t="shared" si="60"/>
        <v>217</v>
      </c>
      <c r="Z386" s="4">
        <f t="shared" si="61"/>
        <v>0</v>
      </c>
      <c r="AA386" s="4">
        <f t="shared" si="62"/>
        <v>249</v>
      </c>
      <c r="AB386" s="7">
        <f t="shared" si="63"/>
        <v>1796.6350214392357</v>
      </c>
      <c r="AC386" s="14">
        <v>0.68359999999999999</v>
      </c>
      <c r="AD386" s="84" t="s">
        <v>46</v>
      </c>
      <c r="AN386" s="41">
        <v>399</v>
      </c>
      <c r="AO386" s="42" t="s">
        <v>413</v>
      </c>
      <c r="AP386" s="16">
        <v>113</v>
      </c>
      <c r="AQ386" s="16">
        <v>113</v>
      </c>
      <c r="AR386" s="43">
        <v>102</v>
      </c>
      <c r="AS386" s="43">
        <v>11</v>
      </c>
      <c r="AT386" s="44">
        <v>0</v>
      </c>
      <c r="AU386" s="45">
        <v>544</v>
      </c>
      <c r="AV386" s="43">
        <v>266</v>
      </c>
      <c r="AW386" s="44">
        <v>278</v>
      </c>
    </row>
    <row r="387" spans="2:49" ht="17.100000000000001" customHeight="1" x14ac:dyDescent="0.2">
      <c r="B387" s="34">
        <f t="shared" si="56"/>
        <v>385</v>
      </c>
      <c r="C387" s="113" t="str">
        <f>+VLOOKUP($D$3:$D$547,[1]Hoja4!$E$1:$F$588,2,FALSE)</f>
        <v>Col. La Joya</v>
      </c>
      <c r="D387" s="11">
        <v>203</v>
      </c>
      <c r="E387" s="12">
        <v>0.98841251448435674</v>
      </c>
      <c r="F387" s="12">
        <v>0.99419953596287669</v>
      </c>
      <c r="G387" s="12">
        <v>0.99767981438515041</v>
      </c>
      <c r="H387" s="12">
        <v>0.984184914841849</v>
      </c>
      <c r="I387" s="12">
        <v>0.98418491484184878</v>
      </c>
      <c r="J387" s="12">
        <v>0.99513381995133787</v>
      </c>
      <c r="K387" s="12">
        <v>0.99635036496350315</v>
      </c>
      <c r="L387" s="12">
        <v>0.97931873479318754</v>
      </c>
      <c r="M387" s="12">
        <v>0.98905109489051046</v>
      </c>
      <c r="N387" s="12">
        <v>0.23965936739659346</v>
      </c>
      <c r="O387" s="12">
        <v>0.19829683698296832</v>
      </c>
      <c r="P387" s="12">
        <v>0.7871046228710471</v>
      </c>
      <c r="Q387" s="12">
        <v>0.72749391727493984</v>
      </c>
      <c r="R387" s="12">
        <v>0.93065693430656882</v>
      </c>
      <c r="S387" s="13">
        <v>3986.9999999999968</v>
      </c>
      <c r="T387" s="12">
        <v>0.68511999999999995</v>
      </c>
      <c r="U387" s="83" t="str">
        <f t="shared" ref="U387:U450" si="64">+IF(T387&lt;$AG$8,$AF$8,IF(T387&lt;$AG$9,$AF$9,IF(T387&lt;$AG$10,$AF$10,IF(T387&lt;$AG$11,$AF$11,IF(T387&lt;$AG$12,$AF$12)))))</f>
        <v>Media</v>
      </c>
      <c r="V387" s="4">
        <f t="shared" si="57"/>
        <v>3962</v>
      </c>
      <c r="W387" s="5">
        <f t="shared" si="58"/>
        <v>5254.5489206063748</v>
      </c>
      <c r="X387" s="4">
        <f t="shared" si="59"/>
        <v>35</v>
      </c>
      <c r="Y387" s="4">
        <f t="shared" si="60"/>
        <v>822</v>
      </c>
      <c r="Z387" s="4">
        <f t="shared" si="61"/>
        <v>1</v>
      </c>
      <c r="AA387" s="4">
        <f t="shared" si="62"/>
        <v>857</v>
      </c>
      <c r="AB387" s="7">
        <f t="shared" si="63"/>
        <v>6992.4046708666519</v>
      </c>
      <c r="AC387" s="14">
        <v>0.68511999999999995</v>
      </c>
      <c r="AD387" s="84" t="s">
        <v>46</v>
      </c>
      <c r="AN387" s="41">
        <v>400</v>
      </c>
      <c r="AO387" s="42" t="s">
        <v>414</v>
      </c>
      <c r="AP387" s="16">
        <v>111</v>
      </c>
      <c r="AQ387" s="16">
        <v>110</v>
      </c>
      <c r="AR387" s="43">
        <v>97</v>
      </c>
      <c r="AS387" s="43">
        <v>13</v>
      </c>
      <c r="AT387" s="44">
        <v>1</v>
      </c>
      <c r="AU387" s="45">
        <v>403</v>
      </c>
      <c r="AV387" s="43">
        <v>189</v>
      </c>
      <c r="AW387" s="44">
        <v>214</v>
      </c>
    </row>
    <row r="388" spans="2:49" ht="17.100000000000001" customHeight="1" x14ac:dyDescent="0.2">
      <c r="B388" s="34">
        <f t="shared" ref="B388:B451" si="65">+B387+1</f>
        <v>386</v>
      </c>
      <c r="C388" s="113" t="str">
        <f>+VLOOKUP($D$3:$D$547,[1]Hoja4!$E$1:$F$588,2,FALSE)</f>
        <v>Col. María Cristina</v>
      </c>
      <c r="D388" s="11">
        <v>439</v>
      </c>
      <c r="E388" s="12">
        <v>1</v>
      </c>
      <c r="F388" s="12">
        <v>1</v>
      </c>
      <c r="G388" s="12">
        <v>1</v>
      </c>
      <c r="H388" s="12">
        <v>0.9365079365079364</v>
      </c>
      <c r="I388" s="12">
        <v>0.9365079365079364</v>
      </c>
      <c r="J388" s="12">
        <v>1</v>
      </c>
      <c r="K388" s="12">
        <v>1</v>
      </c>
      <c r="L388" s="12">
        <v>0.9365079365079364</v>
      </c>
      <c r="M388" s="12">
        <v>1</v>
      </c>
      <c r="N388" s="12">
        <v>0.19047619047619049</v>
      </c>
      <c r="O388" s="12">
        <v>0.31746031746031744</v>
      </c>
      <c r="P388" s="12">
        <v>0.7142857142857143</v>
      </c>
      <c r="Q388" s="12">
        <v>0.88888888888888851</v>
      </c>
      <c r="R388" s="12">
        <v>0.90476190476190455</v>
      </c>
      <c r="S388" s="13">
        <v>271.99999999999983</v>
      </c>
      <c r="T388" s="12">
        <v>0.6905</v>
      </c>
      <c r="U388" s="83" t="str">
        <f t="shared" si="64"/>
        <v>Media</v>
      </c>
      <c r="V388" s="4">
        <f t="shared" ref="V388:V451" si="66">VLOOKUP(D388,$AN$5:$AW$557,8,FALSE)</f>
        <v>270</v>
      </c>
      <c r="W388" s="5">
        <f t="shared" ref="W388:W451" si="67">V388*(1+0.026)^(11)</f>
        <v>358.08384870361465</v>
      </c>
      <c r="X388" s="4">
        <f t="shared" ref="X388:X451" si="68">VLOOKUP(D388,$AN$5:$AW$557,6,FALSE)</f>
        <v>10</v>
      </c>
      <c r="Y388" s="4">
        <f t="shared" ref="Y388:Y451" si="69">VLOOKUP(D388,$AN$5:$AW$557,5,FALSE)</f>
        <v>59</v>
      </c>
      <c r="Z388" s="4">
        <f t="shared" ref="Z388:Z451" si="70">VLOOKUP(D388,$AN$5:$AW$557,7,FALSE)</f>
        <v>0</v>
      </c>
      <c r="AA388" s="4">
        <f t="shared" ref="AA388:AA451" si="71">VLOOKUP(D388,$AN$5:$AW$557,4,FALSE)</f>
        <v>69</v>
      </c>
      <c r="AB388" s="7">
        <f t="shared" ref="AB388:AB451" si="72">V388*(1+0.053)^(11)</f>
        <v>476.51420018525897</v>
      </c>
      <c r="AC388" s="14">
        <v>0.6905</v>
      </c>
      <c r="AD388" s="84" t="s">
        <v>46</v>
      </c>
      <c r="AN388" s="41">
        <v>401</v>
      </c>
      <c r="AO388" s="42" t="s">
        <v>415</v>
      </c>
      <c r="AP388" s="16">
        <v>1095</v>
      </c>
      <c r="AQ388" s="16">
        <v>1095</v>
      </c>
      <c r="AR388" s="43">
        <v>985</v>
      </c>
      <c r="AS388" s="43">
        <v>110</v>
      </c>
      <c r="AT388" s="44">
        <v>0</v>
      </c>
      <c r="AU388" s="45">
        <v>4746</v>
      </c>
      <c r="AV388" s="43">
        <v>2316</v>
      </c>
      <c r="AW388" s="44">
        <v>2430</v>
      </c>
    </row>
    <row r="389" spans="2:49" ht="17.100000000000001" customHeight="1" x14ac:dyDescent="0.2">
      <c r="B389" s="34">
        <f t="shared" si="65"/>
        <v>387</v>
      </c>
      <c r="C389" s="113" t="str">
        <f>+VLOOKUP($D$3:$D$547,[1]Hoja4!$E$1:$F$588,2,FALSE)</f>
        <v>Col. Suyapita</v>
      </c>
      <c r="D389" s="11">
        <v>496</v>
      </c>
      <c r="E389" s="12">
        <v>0.96666666666666723</v>
      </c>
      <c r="F389" s="12">
        <v>0.9866666666666668</v>
      </c>
      <c r="G389" s="12">
        <v>1</v>
      </c>
      <c r="H389" s="12">
        <v>1</v>
      </c>
      <c r="I389" s="12">
        <v>0.98373983739837412</v>
      </c>
      <c r="J389" s="12">
        <v>0.98373983739837412</v>
      </c>
      <c r="K389" s="12">
        <v>1</v>
      </c>
      <c r="L389" s="12">
        <v>1</v>
      </c>
      <c r="M389" s="12">
        <v>0.98373983739837412</v>
      </c>
      <c r="N389" s="12">
        <v>0.2195121951219513</v>
      </c>
      <c r="O389" s="12">
        <v>0.17886178861788618</v>
      </c>
      <c r="P389" s="12">
        <v>0.86991869918699194</v>
      </c>
      <c r="Q389" s="12">
        <v>0.77235772357723587</v>
      </c>
      <c r="R389" s="12">
        <v>0.95121951219512157</v>
      </c>
      <c r="S389" s="13">
        <v>515.99999999999989</v>
      </c>
      <c r="T389" s="12">
        <v>0.69079000000000002</v>
      </c>
      <c r="U389" s="83" t="str">
        <f t="shared" si="64"/>
        <v>Media</v>
      </c>
      <c r="V389" s="4">
        <f t="shared" si="66"/>
        <v>516</v>
      </c>
      <c r="W389" s="5">
        <f t="shared" si="67"/>
        <v>684.33802196690806</v>
      </c>
      <c r="X389" s="4">
        <f t="shared" si="68"/>
        <v>23</v>
      </c>
      <c r="Y389" s="4">
        <f t="shared" si="69"/>
        <v>127</v>
      </c>
      <c r="Z389" s="4">
        <f t="shared" si="70"/>
        <v>0</v>
      </c>
      <c r="AA389" s="4">
        <f t="shared" si="71"/>
        <v>150</v>
      </c>
      <c r="AB389" s="7">
        <f t="shared" si="72"/>
        <v>910.67158257627273</v>
      </c>
      <c r="AC389" s="14">
        <v>0.69079000000000002</v>
      </c>
      <c r="AD389" s="84" t="s">
        <v>46</v>
      </c>
      <c r="AN389" s="41">
        <v>402</v>
      </c>
      <c r="AO389" s="42" t="s">
        <v>416</v>
      </c>
      <c r="AP389" s="16">
        <v>1574</v>
      </c>
      <c r="AQ389" s="16">
        <v>1555</v>
      </c>
      <c r="AR389" s="43">
        <v>1180</v>
      </c>
      <c r="AS389" s="43">
        <v>375</v>
      </c>
      <c r="AT389" s="44">
        <v>19</v>
      </c>
      <c r="AU389" s="45">
        <v>5033</v>
      </c>
      <c r="AV389" s="43">
        <v>2369</v>
      </c>
      <c r="AW389" s="44">
        <v>2664</v>
      </c>
    </row>
    <row r="390" spans="2:49" ht="17.100000000000001" customHeight="1" x14ac:dyDescent="0.2">
      <c r="B390" s="34">
        <f t="shared" si="65"/>
        <v>388</v>
      </c>
      <c r="C390" s="113" t="str">
        <f>+VLOOKUP($D$3:$D$547,[1]Hoja4!$E$1:$F$588,2,FALSE)</f>
        <v>Col. Res. Prados Universitarios</v>
      </c>
      <c r="D390" s="11">
        <v>478</v>
      </c>
      <c r="E390" s="12">
        <v>0.99582898852971846</v>
      </c>
      <c r="F390" s="12">
        <v>0.98852971845672555</v>
      </c>
      <c r="G390" s="12">
        <v>0.98540145985401439</v>
      </c>
      <c r="H390" s="12">
        <v>0.97973778307508985</v>
      </c>
      <c r="I390" s="12">
        <v>0.98688915375446973</v>
      </c>
      <c r="J390" s="12">
        <v>0.99880810488677041</v>
      </c>
      <c r="K390" s="12">
        <v>0.99761620977353915</v>
      </c>
      <c r="L390" s="12">
        <v>0.98331346841477985</v>
      </c>
      <c r="M390" s="12">
        <v>0.98450536352800988</v>
      </c>
      <c r="N390" s="12">
        <v>0.29439809296781883</v>
      </c>
      <c r="O390" s="12">
        <v>0.22288438617401662</v>
      </c>
      <c r="P390" s="12">
        <v>0.57926102502979726</v>
      </c>
      <c r="Q390" s="12">
        <v>0.72943980929678076</v>
      </c>
      <c r="R390" s="12">
        <v>0.91179976162097831</v>
      </c>
      <c r="S390" s="13">
        <v>3368.0000000000041</v>
      </c>
      <c r="T390" s="12">
        <v>0.70406999999999997</v>
      </c>
      <c r="U390" s="85" t="str">
        <f t="shared" si="64"/>
        <v>Baja</v>
      </c>
      <c r="V390" s="4">
        <f t="shared" si="66"/>
        <v>3366</v>
      </c>
      <c r="W390" s="5">
        <f t="shared" si="67"/>
        <v>4464.111980505063</v>
      </c>
      <c r="X390" s="4">
        <f t="shared" si="68"/>
        <v>105</v>
      </c>
      <c r="Y390" s="4">
        <f t="shared" si="69"/>
        <v>852</v>
      </c>
      <c r="Z390" s="4">
        <f t="shared" si="70"/>
        <v>0</v>
      </c>
      <c r="AA390" s="4">
        <f t="shared" si="71"/>
        <v>957</v>
      </c>
      <c r="AB390" s="7">
        <f t="shared" si="72"/>
        <v>5940.5436956428957</v>
      </c>
      <c r="AC390" s="14">
        <v>0.70406999999999997</v>
      </c>
      <c r="AD390" s="86" t="s">
        <v>51</v>
      </c>
      <c r="AN390" s="41">
        <v>404</v>
      </c>
      <c r="AO390" s="42" t="s">
        <v>417</v>
      </c>
      <c r="AP390" s="16">
        <v>138</v>
      </c>
      <c r="AQ390" s="16">
        <v>138</v>
      </c>
      <c r="AR390" s="43">
        <v>127</v>
      </c>
      <c r="AS390" s="43">
        <v>11</v>
      </c>
      <c r="AT390" s="44">
        <v>0</v>
      </c>
      <c r="AU390" s="45">
        <v>463</v>
      </c>
      <c r="AV390" s="43">
        <v>216</v>
      </c>
      <c r="AW390" s="44">
        <v>247</v>
      </c>
    </row>
    <row r="391" spans="2:49" ht="17.100000000000001" customHeight="1" x14ac:dyDescent="0.2">
      <c r="B391" s="34">
        <f t="shared" si="65"/>
        <v>389</v>
      </c>
      <c r="C391" s="113" t="str">
        <f>+VLOOKUP($D$3:$D$547,[1]Hoja4!$E$1:$F$588,2,FALSE)</f>
        <v>Col. Inestroza</v>
      </c>
      <c r="D391" s="11">
        <v>181</v>
      </c>
      <c r="E391" s="12">
        <v>0.91176470588235292</v>
      </c>
      <c r="F391" s="12">
        <v>0.9117647058823527</v>
      </c>
      <c r="G391" s="12">
        <v>0.91176470588235303</v>
      </c>
      <c r="H391" s="12">
        <v>0.96551724137931028</v>
      </c>
      <c r="I391" s="12">
        <v>0.93103448275862055</v>
      </c>
      <c r="J391" s="12">
        <v>0.96551724137931028</v>
      </c>
      <c r="K391" s="12">
        <v>0.93103448275862055</v>
      </c>
      <c r="L391" s="12">
        <v>0.96551724137931028</v>
      </c>
      <c r="M391" s="12">
        <v>0.89655172413793083</v>
      </c>
      <c r="N391" s="12">
        <v>0.34482758620689652</v>
      </c>
      <c r="O391" s="12">
        <v>0.48275862068965514</v>
      </c>
      <c r="P391" s="12">
        <v>0.72413793103448276</v>
      </c>
      <c r="Q391" s="12">
        <v>0.82758620689655171</v>
      </c>
      <c r="R391" s="12">
        <v>0.82758620689655171</v>
      </c>
      <c r="S391" s="13">
        <v>152</v>
      </c>
      <c r="T391" s="12">
        <v>0.70852000000000004</v>
      </c>
      <c r="U391" s="85" t="str">
        <f t="shared" si="64"/>
        <v>Baja</v>
      </c>
      <c r="V391" s="4">
        <f t="shared" si="66"/>
        <v>158</v>
      </c>
      <c r="W391" s="5">
        <f t="shared" si="67"/>
        <v>209.54536331544858</v>
      </c>
      <c r="X391" s="4">
        <f t="shared" si="68"/>
        <v>5</v>
      </c>
      <c r="Y391" s="4">
        <f t="shared" si="69"/>
        <v>30</v>
      </c>
      <c r="Z391" s="4">
        <f t="shared" si="70"/>
        <v>0</v>
      </c>
      <c r="AA391" s="4">
        <f t="shared" si="71"/>
        <v>35</v>
      </c>
      <c r="AB391" s="7">
        <f t="shared" si="72"/>
        <v>278.84905047878118</v>
      </c>
      <c r="AC391" s="14">
        <v>0.70852000000000004</v>
      </c>
      <c r="AD391" s="86" t="s">
        <v>51</v>
      </c>
      <c r="AN391" s="41">
        <v>405</v>
      </c>
      <c r="AO391" s="42" t="s">
        <v>418</v>
      </c>
      <c r="AP391" s="16">
        <v>136</v>
      </c>
      <c r="AQ391" s="16">
        <v>136</v>
      </c>
      <c r="AR391" s="43">
        <v>131</v>
      </c>
      <c r="AS391" s="43">
        <v>5</v>
      </c>
      <c r="AT391" s="44">
        <v>0</v>
      </c>
      <c r="AU391" s="45">
        <v>589</v>
      </c>
      <c r="AV391" s="43">
        <v>262</v>
      </c>
      <c r="AW391" s="44">
        <v>327</v>
      </c>
    </row>
    <row r="392" spans="2:49" ht="17.100000000000001" customHeight="1" x14ac:dyDescent="0.2">
      <c r="B392" s="34">
        <f t="shared" si="65"/>
        <v>390</v>
      </c>
      <c r="C392" s="113" t="str">
        <f>+VLOOKUP($D$3:$D$547,[1]Hoja4!$E$1:$F$588,2,FALSE)</f>
        <v>Bo. La Fuente</v>
      </c>
      <c r="D392" s="11">
        <v>45</v>
      </c>
      <c r="E392" s="12">
        <v>0.55244755244755261</v>
      </c>
      <c r="F392" s="12">
        <v>0.90209790209790197</v>
      </c>
      <c r="G392" s="12">
        <v>0.97902097902097884</v>
      </c>
      <c r="H392" s="12">
        <v>1</v>
      </c>
      <c r="I392" s="12">
        <v>0.99122807017543857</v>
      </c>
      <c r="J392" s="12">
        <v>1</v>
      </c>
      <c r="K392" s="12">
        <v>1</v>
      </c>
      <c r="L392" s="12">
        <v>0.98245614035087747</v>
      </c>
      <c r="M392" s="12">
        <v>1</v>
      </c>
      <c r="N392" s="12">
        <v>0.32456140350877188</v>
      </c>
      <c r="O392" s="12">
        <v>0.25438596491228083</v>
      </c>
      <c r="P392" s="12">
        <v>0.35087719298245595</v>
      </c>
      <c r="Q392" s="12">
        <v>0.67543859649122806</v>
      </c>
      <c r="R392" s="12">
        <v>0.85964912280701766</v>
      </c>
      <c r="S392" s="13">
        <v>461.99999999999994</v>
      </c>
      <c r="T392" s="12">
        <v>0.71258999999999995</v>
      </c>
      <c r="U392" s="85" t="str">
        <f t="shared" si="64"/>
        <v>Baja</v>
      </c>
      <c r="V392" s="4">
        <f t="shared" si="66"/>
        <v>471</v>
      </c>
      <c r="W392" s="5">
        <f t="shared" si="67"/>
        <v>624.65738051630558</v>
      </c>
      <c r="X392" s="4">
        <f t="shared" si="68"/>
        <v>22</v>
      </c>
      <c r="Y392" s="4">
        <f t="shared" si="69"/>
        <v>122</v>
      </c>
      <c r="Z392" s="4">
        <f t="shared" si="70"/>
        <v>0</v>
      </c>
      <c r="AA392" s="4">
        <f t="shared" si="71"/>
        <v>144</v>
      </c>
      <c r="AB392" s="7">
        <f t="shared" si="72"/>
        <v>831.25254921206295</v>
      </c>
      <c r="AC392" s="14">
        <v>0.71258999999999995</v>
      </c>
      <c r="AD392" s="86" t="s">
        <v>51</v>
      </c>
      <c r="AN392" s="41">
        <v>406</v>
      </c>
      <c r="AO392" s="42" t="s">
        <v>419</v>
      </c>
      <c r="AP392" s="16">
        <v>57</v>
      </c>
      <c r="AQ392" s="16">
        <v>57</v>
      </c>
      <c r="AR392" s="43">
        <v>52</v>
      </c>
      <c r="AS392" s="43">
        <v>5</v>
      </c>
      <c r="AT392" s="44">
        <v>0</v>
      </c>
      <c r="AU392" s="45">
        <v>266</v>
      </c>
      <c r="AV392" s="43">
        <v>109</v>
      </c>
      <c r="AW392" s="44">
        <v>157</v>
      </c>
    </row>
    <row r="393" spans="2:49" ht="17.100000000000001" customHeight="1" x14ac:dyDescent="0.2">
      <c r="B393" s="34">
        <f t="shared" si="65"/>
        <v>391</v>
      </c>
      <c r="C393" s="113" t="str">
        <f>+VLOOKUP($D$3:$D$547,[1]Hoja4!$E$1:$F$588,2,FALSE)</f>
        <v>Bo. El Jazmín</v>
      </c>
      <c r="D393" s="11">
        <v>21</v>
      </c>
      <c r="E393" s="12">
        <v>0.52173913043478259</v>
      </c>
      <c r="F393" s="12">
        <v>0.88888888888888884</v>
      </c>
      <c r="G393" s="12">
        <v>1</v>
      </c>
      <c r="H393" s="12">
        <v>1</v>
      </c>
      <c r="I393" s="12">
        <v>1</v>
      </c>
      <c r="J393" s="12">
        <v>1</v>
      </c>
      <c r="K393" s="12">
        <v>1</v>
      </c>
      <c r="L393" s="12">
        <v>1</v>
      </c>
      <c r="M393" s="12">
        <v>1</v>
      </c>
      <c r="N393" s="12">
        <v>0.27272727272727276</v>
      </c>
      <c r="O393" s="12">
        <v>0.27272727272727271</v>
      </c>
      <c r="P393" s="12">
        <v>0.54545454545454553</v>
      </c>
      <c r="Q393" s="12">
        <v>0.81818181818181812</v>
      </c>
      <c r="R393" s="12">
        <v>0.7727272727272726</v>
      </c>
      <c r="S393" s="13">
        <v>85</v>
      </c>
      <c r="T393" s="12">
        <v>0.71311999999999998</v>
      </c>
      <c r="U393" s="85" t="str">
        <f t="shared" si="64"/>
        <v>Baja</v>
      </c>
      <c r="V393" s="4">
        <f t="shared" si="66"/>
        <v>85</v>
      </c>
      <c r="W393" s="5">
        <f t="shared" si="67"/>
        <v>112.73010051780462</v>
      </c>
      <c r="X393" s="4">
        <f t="shared" si="68"/>
        <v>17</v>
      </c>
      <c r="Y393" s="4">
        <f t="shared" si="69"/>
        <v>29</v>
      </c>
      <c r="Z393" s="4">
        <f t="shared" si="70"/>
        <v>1</v>
      </c>
      <c r="AA393" s="4">
        <f t="shared" si="71"/>
        <v>46</v>
      </c>
      <c r="AB393" s="7">
        <f t="shared" si="72"/>
        <v>150.01372968795189</v>
      </c>
      <c r="AC393" s="14">
        <v>0.71311999999999998</v>
      </c>
      <c r="AD393" s="86" t="s">
        <v>51</v>
      </c>
      <c r="AN393" s="41">
        <v>407</v>
      </c>
      <c r="AO393" s="42" t="s">
        <v>420</v>
      </c>
      <c r="AP393" s="16">
        <v>72</v>
      </c>
      <c r="AQ393" s="16">
        <v>72</v>
      </c>
      <c r="AR393" s="43">
        <v>69</v>
      </c>
      <c r="AS393" s="43">
        <v>3</v>
      </c>
      <c r="AT393" s="44">
        <v>0</v>
      </c>
      <c r="AU393" s="45">
        <v>299</v>
      </c>
      <c r="AV393" s="43">
        <v>122</v>
      </c>
      <c r="AW393" s="44">
        <v>177</v>
      </c>
    </row>
    <row r="394" spans="2:49" ht="17.100000000000001" customHeight="1" x14ac:dyDescent="0.2">
      <c r="B394" s="34">
        <f t="shared" si="65"/>
        <v>392</v>
      </c>
      <c r="C394" s="113" t="str">
        <f>+VLOOKUP($D$3:$D$547,[1]Hoja4!$E$1:$F$588,2,FALSE)</f>
        <v>Col. Res. Luiniza</v>
      </c>
      <c r="D394" s="11">
        <v>474</v>
      </c>
      <c r="E394" s="12">
        <v>0.93749999999999989</v>
      </c>
      <c r="F394" s="12">
        <v>0.87499999999999989</v>
      </c>
      <c r="G394" s="12">
        <v>0.75</v>
      </c>
      <c r="H394" s="12">
        <v>1</v>
      </c>
      <c r="I394" s="12">
        <v>0</v>
      </c>
      <c r="J394" s="12">
        <v>1</v>
      </c>
      <c r="K394" s="12">
        <v>1</v>
      </c>
      <c r="L394" s="12">
        <v>1</v>
      </c>
      <c r="M394" s="12">
        <v>0.93333333333333324</v>
      </c>
      <c r="N394" s="12">
        <v>0.73333333333333328</v>
      </c>
      <c r="O394" s="12">
        <v>0.73333333333333339</v>
      </c>
      <c r="P394" s="12">
        <v>0.73333333333333339</v>
      </c>
      <c r="Q394" s="12">
        <v>0.7333333333333335</v>
      </c>
      <c r="R394" s="12">
        <v>0.79999999999999993</v>
      </c>
      <c r="S394" s="13">
        <v>85.999999999999986</v>
      </c>
      <c r="T394" s="12">
        <v>0.72255000000000003</v>
      </c>
      <c r="U394" s="85" t="str">
        <f t="shared" si="64"/>
        <v>Baja</v>
      </c>
      <c r="V394" s="4">
        <f t="shared" si="66"/>
        <v>86</v>
      </c>
      <c r="W394" s="5">
        <f t="shared" si="67"/>
        <v>114.05633699448467</v>
      </c>
      <c r="X394" s="4">
        <f t="shared" si="68"/>
        <v>1</v>
      </c>
      <c r="Y394" s="4">
        <f t="shared" si="69"/>
        <v>15</v>
      </c>
      <c r="Z394" s="4">
        <f t="shared" si="70"/>
        <v>0</v>
      </c>
      <c r="AA394" s="4">
        <f t="shared" si="71"/>
        <v>16</v>
      </c>
      <c r="AB394" s="7">
        <f t="shared" si="72"/>
        <v>151.77859709604544</v>
      </c>
      <c r="AC394" s="14">
        <v>0.72255000000000003</v>
      </c>
      <c r="AD394" s="86" t="s">
        <v>51</v>
      </c>
      <c r="AN394" s="41">
        <v>408</v>
      </c>
      <c r="AO394" s="42" t="s">
        <v>421</v>
      </c>
      <c r="AP394" s="16">
        <v>13</v>
      </c>
      <c r="AQ394" s="16">
        <v>13</v>
      </c>
      <c r="AR394" s="43">
        <v>13</v>
      </c>
      <c r="AS394" s="43">
        <v>0</v>
      </c>
      <c r="AT394" s="44">
        <v>0</v>
      </c>
      <c r="AU394" s="45">
        <v>59</v>
      </c>
      <c r="AV394" s="43">
        <v>23</v>
      </c>
      <c r="AW394" s="44">
        <v>36</v>
      </c>
    </row>
    <row r="395" spans="2:49" ht="17.100000000000001" customHeight="1" x14ac:dyDescent="0.2">
      <c r="B395" s="34">
        <f t="shared" si="65"/>
        <v>393</v>
      </c>
      <c r="C395" s="113" t="str">
        <f>+VLOOKUP($D$3:$D$547,[1]Hoja4!$E$1:$F$588,2,FALSE)</f>
        <v>col. Bernardo Dazzi</v>
      </c>
      <c r="D395" s="11">
        <v>405</v>
      </c>
      <c r="E395" s="12">
        <v>0.97794117647058798</v>
      </c>
      <c r="F395" s="12">
        <v>0.99264705882352944</v>
      </c>
      <c r="G395" s="12">
        <v>0.99264705882352944</v>
      </c>
      <c r="H395" s="12">
        <v>0.94736842105263175</v>
      </c>
      <c r="I395" s="12">
        <v>0.95488721804511278</v>
      </c>
      <c r="J395" s="12">
        <v>1</v>
      </c>
      <c r="K395" s="12">
        <v>1</v>
      </c>
      <c r="L395" s="12">
        <v>0.94736842105263164</v>
      </c>
      <c r="M395" s="12">
        <v>0.98496240601503771</v>
      </c>
      <c r="N395" s="12">
        <v>0.31578947368421056</v>
      </c>
      <c r="O395" s="12">
        <v>0.33834586466165395</v>
      </c>
      <c r="P395" s="12">
        <v>0.92481203007518797</v>
      </c>
      <c r="Q395" s="12">
        <v>0.80451127819548851</v>
      </c>
      <c r="R395" s="12">
        <v>0.92481203007518775</v>
      </c>
      <c r="S395" s="13">
        <v>588.99999999999989</v>
      </c>
      <c r="T395" s="12">
        <v>0.72729999999999995</v>
      </c>
      <c r="U395" s="85" t="str">
        <f t="shared" si="64"/>
        <v>Baja</v>
      </c>
      <c r="V395" s="4">
        <f t="shared" si="66"/>
        <v>589</v>
      </c>
      <c r="W395" s="5">
        <f t="shared" si="67"/>
        <v>781.15328476455193</v>
      </c>
      <c r="X395" s="4">
        <f t="shared" si="68"/>
        <v>5</v>
      </c>
      <c r="Y395" s="4">
        <f t="shared" si="69"/>
        <v>131</v>
      </c>
      <c r="Z395" s="4">
        <f t="shared" si="70"/>
        <v>0</v>
      </c>
      <c r="AA395" s="4">
        <f t="shared" si="71"/>
        <v>136</v>
      </c>
      <c r="AB395" s="7">
        <f t="shared" si="72"/>
        <v>1039.506903367102</v>
      </c>
      <c r="AC395" s="14">
        <v>0.72729999999999995</v>
      </c>
      <c r="AD395" s="86" t="s">
        <v>51</v>
      </c>
      <c r="AN395" s="41">
        <v>409</v>
      </c>
      <c r="AO395" s="42" t="s">
        <v>422</v>
      </c>
      <c r="AP395" s="16">
        <v>776</v>
      </c>
      <c r="AQ395" s="16">
        <v>776</v>
      </c>
      <c r="AR395" s="43">
        <v>712</v>
      </c>
      <c r="AS395" s="43">
        <v>64</v>
      </c>
      <c r="AT395" s="44">
        <v>0</v>
      </c>
      <c r="AU395" s="45">
        <v>3411</v>
      </c>
      <c r="AV395" s="43">
        <v>1673</v>
      </c>
      <c r="AW395" s="44">
        <v>1738</v>
      </c>
    </row>
    <row r="396" spans="2:49" ht="17.100000000000001" customHeight="1" x14ac:dyDescent="0.2">
      <c r="B396" s="34">
        <f t="shared" si="65"/>
        <v>394</v>
      </c>
      <c r="C396" s="113" t="str">
        <f>+VLOOKUP($D$3:$D$547,[1]Hoja4!$E$1:$F$588,2,FALSE)</f>
        <v>Col. Hato de Enmedio (sector 1 al 1</v>
      </c>
      <c r="D396" s="11">
        <v>177</v>
      </c>
      <c r="E396" s="12">
        <v>0.97590361445783147</v>
      </c>
      <c r="F396" s="12">
        <v>0.99194198227236074</v>
      </c>
      <c r="G396" s="12">
        <v>0.99301638463604591</v>
      </c>
      <c r="H396" s="12">
        <v>0.96824512534818874</v>
      </c>
      <c r="I396" s="12">
        <v>0.97353760445682469</v>
      </c>
      <c r="J396" s="12">
        <v>0.99777158774373276</v>
      </c>
      <c r="K396" s="12">
        <v>0.99777158774373276</v>
      </c>
      <c r="L396" s="12">
        <v>0.96991643454039111</v>
      </c>
      <c r="M396" s="12">
        <v>0.99108635097492903</v>
      </c>
      <c r="N396" s="12">
        <v>0.29275766016713051</v>
      </c>
      <c r="O396" s="12">
        <v>0.21197771587743636</v>
      </c>
      <c r="P396" s="12">
        <v>0.77604456824512402</v>
      </c>
      <c r="Q396" s="12">
        <v>0.80111420612813566</v>
      </c>
      <c r="R396" s="12">
        <v>0.91838440111420561</v>
      </c>
      <c r="S396" s="13">
        <v>16728.999999999913</v>
      </c>
      <c r="T396" s="12">
        <v>0.72792000000000001</v>
      </c>
      <c r="U396" s="85" t="str">
        <f t="shared" si="64"/>
        <v>Baja</v>
      </c>
      <c r="V396" s="4">
        <f t="shared" si="66"/>
        <v>16678</v>
      </c>
      <c r="W396" s="5">
        <f t="shared" si="67"/>
        <v>22118.971958069946</v>
      </c>
      <c r="X396" s="4">
        <f t="shared" si="68"/>
        <v>108</v>
      </c>
      <c r="Y396" s="4">
        <f t="shared" si="69"/>
        <v>3600</v>
      </c>
      <c r="Z396" s="4">
        <f t="shared" si="70"/>
        <v>6</v>
      </c>
      <c r="AA396" s="4">
        <f t="shared" si="71"/>
        <v>3708</v>
      </c>
      <c r="AB396" s="7">
        <f t="shared" si="72"/>
        <v>29434.458632184258</v>
      </c>
      <c r="AC396" s="14">
        <v>0.72792000000000001</v>
      </c>
      <c r="AD396" s="86" t="s">
        <v>51</v>
      </c>
      <c r="AN396" s="41">
        <v>410</v>
      </c>
      <c r="AO396" s="42" t="s">
        <v>423</v>
      </c>
      <c r="AP396" s="16">
        <v>806</v>
      </c>
      <c r="AQ396" s="16">
        <v>804</v>
      </c>
      <c r="AR396" s="43">
        <v>708</v>
      </c>
      <c r="AS396" s="43">
        <v>96</v>
      </c>
      <c r="AT396" s="44">
        <v>2</v>
      </c>
      <c r="AU396" s="45">
        <v>3444</v>
      </c>
      <c r="AV396" s="43">
        <v>1671</v>
      </c>
      <c r="AW396" s="44">
        <v>1773</v>
      </c>
    </row>
    <row r="397" spans="2:49" ht="17.100000000000001" customHeight="1" x14ac:dyDescent="0.2">
      <c r="B397" s="34">
        <f t="shared" si="65"/>
        <v>395</v>
      </c>
      <c r="C397" s="113" t="str">
        <f>+VLOOKUP($D$3:$D$547,[1]Hoja4!$E$1:$F$588,2,FALSE)</f>
        <v>Col. Res. Lara Norte</v>
      </c>
      <c r="D397" s="11">
        <v>298</v>
      </c>
      <c r="E397" s="12">
        <v>0.87179487179487181</v>
      </c>
      <c r="F397" s="12">
        <v>0.84615384615384626</v>
      </c>
      <c r="G397" s="12">
        <v>0.9230769230769228</v>
      </c>
      <c r="H397" s="12">
        <v>0.89189189189189177</v>
      </c>
      <c r="I397" s="12">
        <v>0.91891891891891864</v>
      </c>
      <c r="J397" s="12">
        <v>0.91891891891891864</v>
      </c>
      <c r="K397" s="12">
        <v>0.91891891891891864</v>
      </c>
      <c r="L397" s="12">
        <v>0.91891891891891864</v>
      </c>
      <c r="M397" s="12">
        <v>0.86486486486486469</v>
      </c>
      <c r="N397" s="12">
        <v>0.67567567567567555</v>
      </c>
      <c r="O397" s="12">
        <v>0.62162162162162138</v>
      </c>
      <c r="P397" s="12">
        <v>0.7297297297297296</v>
      </c>
      <c r="Q397" s="12">
        <v>0.89189189189189177</v>
      </c>
      <c r="R397" s="12">
        <v>0.81081081081081086</v>
      </c>
      <c r="S397" s="13">
        <v>155</v>
      </c>
      <c r="T397" s="12">
        <v>0.73482000000000003</v>
      </c>
      <c r="U397" s="85" t="str">
        <f t="shared" si="64"/>
        <v>Baja</v>
      </c>
      <c r="V397" s="4">
        <f t="shared" si="66"/>
        <v>161</v>
      </c>
      <c r="W397" s="5">
        <f t="shared" si="67"/>
        <v>213.52407274548875</v>
      </c>
      <c r="X397" s="4">
        <f t="shared" si="68"/>
        <v>2</v>
      </c>
      <c r="Y397" s="4">
        <f t="shared" si="69"/>
        <v>38</v>
      </c>
      <c r="Z397" s="4">
        <f t="shared" si="70"/>
        <v>0</v>
      </c>
      <c r="AA397" s="4">
        <f t="shared" si="71"/>
        <v>40</v>
      </c>
      <c r="AB397" s="7">
        <f t="shared" si="72"/>
        <v>284.14365270306183</v>
      </c>
      <c r="AC397" s="14">
        <v>0.73482000000000003</v>
      </c>
      <c r="AD397" s="86" t="s">
        <v>51</v>
      </c>
      <c r="AN397" s="41">
        <v>411</v>
      </c>
      <c r="AO397" s="42" t="s">
        <v>424</v>
      </c>
      <c r="AP397" s="16">
        <v>30</v>
      </c>
      <c r="AQ397" s="16">
        <v>30</v>
      </c>
      <c r="AR397" s="43">
        <v>27</v>
      </c>
      <c r="AS397" s="43">
        <v>3</v>
      </c>
      <c r="AT397" s="44">
        <v>0</v>
      </c>
      <c r="AU397" s="45">
        <v>79</v>
      </c>
      <c r="AV397" s="43">
        <v>31</v>
      </c>
      <c r="AW397" s="44">
        <v>48</v>
      </c>
    </row>
    <row r="398" spans="2:49" ht="17.100000000000001" customHeight="1" x14ac:dyDescent="0.2">
      <c r="B398" s="34">
        <f t="shared" si="65"/>
        <v>396</v>
      </c>
      <c r="C398" s="113" t="str">
        <f>+VLOOKUP($D$3:$D$547,[1]Hoja4!$E$1:$F$588,2,FALSE)</f>
        <v>Col.Altos de La Joya</v>
      </c>
      <c r="D398" s="11">
        <v>533</v>
      </c>
      <c r="E398" s="12">
        <v>1</v>
      </c>
      <c r="F398" s="12">
        <v>1</v>
      </c>
      <c r="G398" s="12">
        <v>1</v>
      </c>
      <c r="H398" s="12">
        <v>1</v>
      </c>
      <c r="I398" s="12">
        <v>1</v>
      </c>
      <c r="J398" s="12">
        <v>1</v>
      </c>
      <c r="K398" s="12">
        <v>1</v>
      </c>
      <c r="L398" s="12">
        <v>1</v>
      </c>
      <c r="M398" s="12">
        <v>1</v>
      </c>
      <c r="N398" s="12">
        <v>0.29629629629629639</v>
      </c>
      <c r="O398" s="12">
        <v>0.1111111111111111</v>
      </c>
      <c r="P398" s="12">
        <v>0.74074074074074081</v>
      </c>
      <c r="Q398" s="12">
        <v>0.77777777777777779</v>
      </c>
      <c r="R398" s="12">
        <v>0.96296296296296302</v>
      </c>
      <c r="S398" s="13">
        <v>104</v>
      </c>
      <c r="T398" s="12">
        <v>0.73770999999999998</v>
      </c>
      <c r="U398" s="85" t="str">
        <f t="shared" si="64"/>
        <v>Baja</v>
      </c>
      <c r="V398" s="4">
        <f t="shared" si="66"/>
        <v>104</v>
      </c>
      <c r="W398" s="5">
        <f t="shared" si="67"/>
        <v>137.92859357472565</v>
      </c>
      <c r="X398" s="4">
        <f t="shared" si="68"/>
        <v>9</v>
      </c>
      <c r="Y398" s="4">
        <f t="shared" si="69"/>
        <v>27</v>
      </c>
      <c r="Z398" s="4">
        <f t="shared" si="70"/>
        <v>0</v>
      </c>
      <c r="AA398" s="4">
        <f t="shared" si="71"/>
        <v>36</v>
      </c>
      <c r="AB398" s="7">
        <f t="shared" si="72"/>
        <v>183.54621044172939</v>
      </c>
      <c r="AC398" s="14">
        <v>0.73770999999999998</v>
      </c>
      <c r="AD398" s="86" t="s">
        <v>51</v>
      </c>
      <c r="AN398" s="41">
        <v>412</v>
      </c>
      <c r="AO398" s="42" t="s">
        <v>425</v>
      </c>
      <c r="AP398" s="16">
        <v>73</v>
      </c>
      <c r="AQ398" s="16">
        <v>73</v>
      </c>
      <c r="AR398" s="43">
        <v>67</v>
      </c>
      <c r="AS398" s="43">
        <v>6</v>
      </c>
      <c r="AT398" s="44">
        <v>0</v>
      </c>
      <c r="AU398" s="45">
        <v>266</v>
      </c>
      <c r="AV398" s="43">
        <v>129</v>
      </c>
      <c r="AW398" s="44">
        <v>137</v>
      </c>
    </row>
    <row r="399" spans="2:49" ht="17.100000000000001" customHeight="1" x14ac:dyDescent="0.2">
      <c r="B399" s="34">
        <f t="shared" si="65"/>
        <v>397</v>
      </c>
      <c r="C399" s="113" t="str">
        <f>+VLOOKUP($D$3:$D$547,[1]Hoja4!$E$1:$F$588,2,FALSE)</f>
        <v>Col. Holywood</v>
      </c>
      <c r="D399" s="11">
        <v>179</v>
      </c>
      <c r="E399" s="12">
        <v>0.83333333333333337</v>
      </c>
      <c r="F399" s="12">
        <v>0.91666666666666663</v>
      </c>
      <c r="G399" s="12">
        <v>1</v>
      </c>
      <c r="H399" s="12">
        <v>1</v>
      </c>
      <c r="I399" s="12">
        <v>1</v>
      </c>
      <c r="J399" s="12">
        <v>1</v>
      </c>
      <c r="K399" s="12">
        <v>1</v>
      </c>
      <c r="L399" s="12">
        <v>1</v>
      </c>
      <c r="M399" s="12">
        <v>1</v>
      </c>
      <c r="N399" s="12">
        <v>0.24999999999999997</v>
      </c>
      <c r="O399" s="12">
        <v>0.24999999999999997</v>
      </c>
      <c r="P399" s="12">
        <v>0.58333333333333348</v>
      </c>
      <c r="Q399" s="12">
        <v>0.66666666666666674</v>
      </c>
      <c r="R399" s="12">
        <v>1</v>
      </c>
      <c r="S399" s="13">
        <v>56</v>
      </c>
      <c r="T399" s="12">
        <v>0.74372000000000005</v>
      </c>
      <c r="U399" s="85" t="str">
        <f t="shared" si="64"/>
        <v>Baja</v>
      </c>
      <c r="V399" s="4">
        <f t="shared" si="66"/>
        <v>59</v>
      </c>
      <c r="W399" s="5">
        <f t="shared" si="67"/>
        <v>78.247952124123202</v>
      </c>
      <c r="X399" s="4">
        <f t="shared" si="68"/>
        <v>0</v>
      </c>
      <c r="Y399" s="4">
        <f t="shared" si="69"/>
        <v>13</v>
      </c>
      <c r="Z399" s="4">
        <f t="shared" si="70"/>
        <v>0</v>
      </c>
      <c r="AA399" s="4">
        <f t="shared" si="71"/>
        <v>13</v>
      </c>
      <c r="AB399" s="7">
        <f t="shared" si="72"/>
        <v>104.12717707751956</v>
      </c>
      <c r="AC399" s="14">
        <v>0.74372000000000005</v>
      </c>
      <c r="AD399" s="86" t="s">
        <v>51</v>
      </c>
      <c r="AN399" s="41">
        <v>413</v>
      </c>
      <c r="AO399" s="42" t="s">
        <v>426</v>
      </c>
      <c r="AP399" s="16">
        <v>37</v>
      </c>
      <c r="AQ399" s="16">
        <v>37</v>
      </c>
      <c r="AR399" s="43">
        <v>37</v>
      </c>
      <c r="AS399" s="43">
        <v>0</v>
      </c>
      <c r="AT399" s="44">
        <v>0</v>
      </c>
      <c r="AU399" s="45">
        <v>204</v>
      </c>
      <c r="AV399" s="43">
        <v>94</v>
      </c>
      <c r="AW399" s="44">
        <v>110</v>
      </c>
    </row>
    <row r="400" spans="2:49" ht="17.100000000000001" customHeight="1" x14ac:dyDescent="0.2">
      <c r="B400" s="34">
        <f t="shared" si="65"/>
        <v>398</v>
      </c>
      <c r="C400" s="113" t="str">
        <f>+VLOOKUP($D$3:$D$547,[1]Hoja4!$E$1:$F$588,2,FALSE)</f>
        <v>Col. San Jose de Los Llanos</v>
      </c>
      <c r="D400" s="11">
        <v>303</v>
      </c>
      <c r="E400" s="12">
        <v>0.99733688415446087</v>
      </c>
      <c r="F400" s="12">
        <v>1</v>
      </c>
      <c r="G400" s="12">
        <v>0.99866844207723038</v>
      </c>
      <c r="H400" s="12">
        <v>0.97446808510638327</v>
      </c>
      <c r="I400" s="12">
        <v>0.97588652482269578</v>
      </c>
      <c r="J400" s="12">
        <v>1</v>
      </c>
      <c r="K400" s="12">
        <v>1</v>
      </c>
      <c r="L400" s="12">
        <v>0.97446808510638327</v>
      </c>
      <c r="M400" s="12">
        <v>0.98865248226950297</v>
      </c>
      <c r="N400" s="12">
        <v>0.28226950354609959</v>
      </c>
      <c r="O400" s="12">
        <v>0.24397163120567381</v>
      </c>
      <c r="P400" s="12">
        <v>0.66382978723404285</v>
      </c>
      <c r="Q400" s="12">
        <v>0.79574468085106353</v>
      </c>
      <c r="R400" s="12">
        <v>0.93191489361702107</v>
      </c>
      <c r="S400" s="13">
        <v>2961</v>
      </c>
      <c r="T400" s="12">
        <v>0.75900000000000001</v>
      </c>
      <c r="U400" s="85" t="str">
        <f t="shared" si="64"/>
        <v>Baja</v>
      </c>
      <c r="V400" s="4">
        <f t="shared" si="66"/>
        <v>2942</v>
      </c>
      <c r="W400" s="5">
        <f t="shared" si="67"/>
        <v>3901.7877143927199</v>
      </c>
      <c r="X400" s="4">
        <f t="shared" si="68"/>
        <v>44</v>
      </c>
      <c r="Y400" s="4">
        <f t="shared" si="69"/>
        <v>702</v>
      </c>
      <c r="Z400" s="4">
        <f t="shared" si="70"/>
        <v>0</v>
      </c>
      <c r="AA400" s="4">
        <f t="shared" si="71"/>
        <v>746</v>
      </c>
      <c r="AB400" s="7">
        <f t="shared" si="72"/>
        <v>5192.2399146112293</v>
      </c>
      <c r="AC400" s="14">
        <v>0.75900000000000001</v>
      </c>
      <c r="AD400" s="86" t="s">
        <v>51</v>
      </c>
      <c r="AN400" s="41">
        <v>414</v>
      </c>
      <c r="AO400" s="42" t="s">
        <v>427</v>
      </c>
      <c r="AP400" s="16">
        <v>107</v>
      </c>
      <c r="AQ400" s="16">
        <v>107</v>
      </c>
      <c r="AR400" s="43">
        <v>89</v>
      </c>
      <c r="AS400" s="43">
        <v>18</v>
      </c>
      <c r="AT400" s="44">
        <v>0</v>
      </c>
      <c r="AU400" s="45">
        <v>369</v>
      </c>
      <c r="AV400" s="43">
        <v>171</v>
      </c>
      <c r="AW400" s="44">
        <v>198</v>
      </c>
    </row>
    <row r="401" spans="2:49" ht="17.100000000000001" customHeight="1" x14ac:dyDescent="0.2">
      <c r="B401" s="34">
        <f t="shared" si="65"/>
        <v>399</v>
      </c>
      <c r="C401" s="113" t="str">
        <f>+VLOOKUP($D$3:$D$547,[1]Hoja4!$E$1:$F$588,2,FALSE)</f>
        <v>Col. Lomas Del Country</v>
      </c>
      <c r="D401" s="11">
        <v>233</v>
      </c>
      <c r="E401" s="12">
        <v>0.82407407407407407</v>
      </c>
      <c r="F401" s="12">
        <v>0.9907407407407407</v>
      </c>
      <c r="G401" s="12">
        <v>0.94444444444444442</v>
      </c>
      <c r="H401" s="12">
        <v>0.8910891089108911</v>
      </c>
      <c r="I401" s="12">
        <v>0.91089108910891092</v>
      </c>
      <c r="J401" s="12">
        <v>1</v>
      </c>
      <c r="K401" s="12">
        <v>1</v>
      </c>
      <c r="L401" s="12">
        <v>0.91089108910891092</v>
      </c>
      <c r="M401" s="12">
        <v>1</v>
      </c>
      <c r="N401" s="12">
        <v>0.46534653465346504</v>
      </c>
      <c r="O401" s="12">
        <v>0.36633663366336627</v>
      </c>
      <c r="P401" s="12">
        <v>0.63366336633663334</v>
      </c>
      <c r="Q401" s="12">
        <v>0.84158415841584155</v>
      </c>
      <c r="R401" s="12">
        <v>0.90099009900990101</v>
      </c>
      <c r="S401" s="13">
        <v>457.00000000000017</v>
      </c>
      <c r="T401" s="12">
        <v>0.76995000000000002</v>
      </c>
      <c r="U401" s="85" t="str">
        <f t="shared" si="64"/>
        <v>Baja</v>
      </c>
      <c r="V401" s="4">
        <f t="shared" si="66"/>
        <v>445</v>
      </c>
      <c r="W401" s="5">
        <f t="shared" si="67"/>
        <v>590.17523212262415</v>
      </c>
      <c r="X401" s="4">
        <f t="shared" si="68"/>
        <v>8</v>
      </c>
      <c r="Y401" s="4">
        <f t="shared" si="69"/>
        <v>97</v>
      </c>
      <c r="Z401" s="4">
        <f t="shared" si="70"/>
        <v>0</v>
      </c>
      <c r="AA401" s="4">
        <f t="shared" si="71"/>
        <v>105</v>
      </c>
      <c r="AB401" s="7">
        <f t="shared" si="72"/>
        <v>785.36599660163051</v>
      </c>
      <c r="AC401" s="14">
        <v>0.76995000000000002</v>
      </c>
      <c r="AD401" s="86" t="s">
        <v>51</v>
      </c>
      <c r="AN401" s="41">
        <v>415</v>
      </c>
      <c r="AO401" s="42" t="s">
        <v>558</v>
      </c>
      <c r="AP401" s="16">
        <v>27</v>
      </c>
      <c r="AQ401" s="16">
        <v>27</v>
      </c>
      <c r="AR401" s="43">
        <v>27</v>
      </c>
      <c r="AS401" s="43">
        <v>0</v>
      </c>
      <c r="AT401" s="44">
        <v>0</v>
      </c>
      <c r="AU401" s="45">
        <v>154</v>
      </c>
      <c r="AV401" s="43">
        <v>77</v>
      </c>
      <c r="AW401" s="44">
        <v>77</v>
      </c>
    </row>
    <row r="402" spans="2:49" ht="17.100000000000001" customHeight="1" x14ac:dyDescent="0.2">
      <c r="B402" s="34">
        <f t="shared" si="65"/>
        <v>400</v>
      </c>
      <c r="C402" s="113" t="str">
        <f>+VLOOKUP($D$3:$D$547,[1]Hoja4!$E$1:$F$588,2,FALSE)</f>
        <v>Col. 21 De Octubre</v>
      </c>
      <c r="D402" s="11">
        <v>354</v>
      </c>
      <c r="E402" s="12">
        <v>0.93759071117561665</v>
      </c>
      <c r="F402" s="12">
        <v>0.98245614035087836</v>
      </c>
      <c r="G402" s="12">
        <v>0.97368421052631682</v>
      </c>
      <c r="H402" s="12">
        <v>0.95503875968992324</v>
      </c>
      <c r="I402" s="12">
        <v>0.95193798449612366</v>
      </c>
      <c r="J402" s="12">
        <v>1</v>
      </c>
      <c r="K402" s="12">
        <v>1</v>
      </c>
      <c r="L402" s="12">
        <v>0.96279069767441916</v>
      </c>
      <c r="M402" s="12">
        <v>0.9875968992248062</v>
      </c>
      <c r="N402" s="12">
        <v>0.34418604651162826</v>
      </c>
      <c r="O402" s="12">
        <v>0.22480620155038772</v>
      </c>
      <c r="P402" s="12">
        <v>0.81860465116279102</v>
      </c>
      <c r="Q402" s="12">
        <v>0.86201550387596859</v>
      </c>
      <c r="R402" s="12">
        <v>0.96279069767441894</v>
      </c>
      <c r="S402" s="13">
        <v>2880</v>
      </c>
      <c r="T402" s="12">
        <v>0.77149000000000001</v>
      </c>
      <c r="U402" s="85" t="str">
        <f t="shared" si="64"/>
        <v>Baja</v>
      </c>
      <c r="V402" s="4">
        <f t="shared" si="66"/>
        <v>2889</v>
      </c>
      <c r="W402" s="5">
        <f t="shared" si="67"/>
        <v>3831.4971811286769</v>
      </c>
      <c r="X402" s="4">
        <f t="shared" si="68"/>
        <v>24</v>
      </c>
      <c r="Y402" s="4">
        <f t="shared" si="69"/>
        <v>662</v>
      </c>
      <c r="Z402" s="4">
        <f t="shared" si="70"/>
        <v>5</v>
      </c>
      <c r="AA402" s="4">
        <f t="shared" si="71"/>
        <v>686</v>
      </c>
      <c r="AB402" s="7">
        <f t="shared" si="72"/>
        <v>5098.7019419822709</v>
      </c>
      <c r="AC402" s="14">
        <v>0.77149000000000001</v>
      </c>
      <c r="AD402" s="86" t="s">
        <v>51</v>
      </c>
      <c r="AN402" s="41">
        <v>416</v>
      </c>
      <c r="AO402" s="42" t="s">
        <v>559</v>
      </c>
      <c r="AP402" s="16">
        <v>2</v>
      </c>
      <c r="AQ402" s="16">
        <v>2</v>
      </c>
      <c r="AR402" s="43">
        <v>2</v>
      </c>
      <c r="AS402" s="43">
        <v>0</v>
      </c>
      <c r="AT402" s="44">
        <v>0</v>
      </c>
      <c r="AU402" s="45">
        <v>11</v>
      </c>
      <c r="AV402" s="43">
        <v>5</v>
      </c>
      <c r="AW402" s="44">
        <v>6</v>
      </c>
    </row>
    <row r="403" spans="2:49" ht="17.100000000000001" customHeight="1" x14ac:dyDescent="0.2">
      <c r="B403" s="34">
        <f t="shared" si="65"/>
        <v>401</v>
      </c>
      <c r="C403" s="113" t="str">
        <f>+VLOOKUP($D$3:$D$547,[1]Hoja4!$E$1:$F$588,2,FALSE)</f>
        <v>Col. Kennedy ( zona 1,2,3,4,5,6,)</v>
      </c>
      <c r="D403" s="11">
        <v>193</v>
      </c>
      <c r="E403" s="12">
        <v>0.9329431845891244</v>
      </c>
      <c r="F403" s="12">
        <v>0.98747544204322157</v>
      </c>
      <c r="G403" s="12">
        <v>0.9884577603143414</v>
      </c>
      <c r="H403" s="12">
        <v>0.95881299565106237</v>
      </c>
      <c r="I403" s="12">
        <v>0.96597595292913851</v>
      </c>
      <c r="J403" s="12">
        <v>0.999488360194424</v>
      </c>
      <c r="K403" s="12">
        <v>0.999488360194424</v>
      </c>
      <c r="L403" s="12">
        <v>0.9654643131235614</v>
      </c>
      <c r="M403" s="12">
        <v>0.99488360194423053</v>
      </c>
      <c r="N403" s="12">
        <v>0.29905346635968322</v>
      </c>
      <c r="O403" s="12">
        <v>0.23458685085699688</v>
      </c>
      <c r="P403" s="12">
        <v>0.7684829879764643</v>
      </c>
      <c r="Q403" s="12">
        <v>0.88309030442568481</v>
      </c>
      <c r="R403" s="12">
        <v>0.92223074955231354</v>
      </c>
      <c r="S403" s="13">
        <v>17484.999999999942</v>
      </c>
      <c r="T403" s="12">
        <v>0.77541000000000004</v>
      </c>
      <c r="U403" s="85" t="str">
        <f t="shared" si="64"/>
        <v>Baja</v>
      </c>
      <c r="V403" s="4">
        <f t="shared" si="66"/>
        <v>17468</v>
      </c>
      <c r="W403" s="5">
        <f t="shared" si="67"/>
        <v>23166.69877464719</v>
      </c>
      <c r="X403" s="4">
        <f t="shared" si="68"/>
        <v>170</v>
      </c>
      <c r="Y403" s="4">
        <f t="shared" si="69"/>
        <v>3873</v>
      </c>
      <c r="Z403" s="4">
        <f t="shared" si="70"/>
        <v>23</v>
      </c>
      <c r="AA403" s="4">
        <f t="shared" si="71"/>
        <v>4043</v>
      </c>
      <c r="AB403" s="7">
        <f t="shared" si="72"/>
        <v>30828.703884578164</v>
      </c>
      <c r="AC403" s="14">
        <v>0.77541000000000004</v>
      </c>
      <c r="AD403" s="86" t="s">
        <v>51</v>
      </c>
      <c r="AN403" s="41">
        <v>417</v>
      </c>
      <c r="AO403" s="42" t="s">
        <v>428</v>
      </c>
      <c r="AP403" s="16">
        <v>155</v>
      </c>
      <c r="AQ403" s="16">
        <v>155</v>
      </c>
      <c r="AR403" s="43">
        <v>143</v>
      </c>
      <c r="AS403" s="43">
        <v>12</v>
      </c>
      <c r="AT403" s="44">
        <v>0</v>
      </c>
      <c r="AU403" s="45">
        <v>484</v>
      </c>
      <c r="AV403" s="43">
        <v>222</v>
      </c>
      <c r="AW403" s="44">
        <v>262</v>
      </c>
    </row>
    <row r="404" spans="2:49" ht="17.100000000000001" customHeight="1" x14ac:dyDescent="0.2">
      <c r="B404" s="34">
        <f t="shared" si="65"/>
        <v>402</v>
      </c>
      <c r="C404" s="113" t="str">
        <f>+VLOOKUP($D$3:$D$547,[1]Hoja4!$E$1:$F$588,2,FALSE)</f>
        <v>Col. Granada</v>
      </c>
      <c r="D404" s="11">
        <v>294</v>
      </c>
      <c r="E404" s="12">
        <v>0.98936170212765984</v>
      </c>
      <c r="F404" s="12">
        <v>0.98936170212766006</v>
      </c>
      <c r="G404" s="12">
        <v>0.99645390070921991</v>
      </c>
      <c r="H404" s="12">
        <v>0.96946564885496178</v>
      </c>
      <c r="I404" s="12">
        <v>0.98091603053435117</v>
      </c>
      <c r="J404" s="12">
        <v>1</v>
      </c>
      <c r="K404" s="12">
        <v>1</v>
      </c>
      <c r="L404" s="12">
        <v>0.98091603053435139</v>
      </c>
      <c r="M404" s="12">
        <v>1</v>
      </c>
      <c r="N404" s="12">
        <v>0.27862595419847308</v>
      </c>
      <c r="O404" s="12">
        <v>0.31297709923664113</v>
      </c>
      <c r="P404" s="12">
        <v>0.75954198473282442</v>
      </c>
      <c r="Q404" s="12">
        <v>0.77862595419847291</v>
      </c>
      <c r="R404" s="12">
        <v>0.97709923664122156</v>
      </c>
      <c r="S404" s="13">
        <v>1226.9999999999993</v>
      </c>
      <c r="T404" s="12">
        <v>0.80259000000000003</v>
      </c>
      <c r="U404" s="85" t="str">
        <f t="shared" si="64"/>
        <v>Baja</v>
      </c>
      <c r="V404" s="4">
        <f t="shared" si="66"/>
        <v>1224</v>
      </c>
      <c r="W404" s="5">
        <f t="shared" si="67"/>
        <v>1623.3134474563865</v>
      </c>
      <c r="X404" s="4">
        <f t="shared" si="68"/>
        <v>15</v>
      </c>
      <c r="Y404" s="4">
        <f t="shared" si="69"/>
        <v>266</v>
      </c>
      <c r="Z404" s="4">
        <f t="shared" si="70"/>
        <v>0</v>
      </c>
      <c r="AA404" s="4">
        <f t="shared" si="71"/>
        <v>281</v>
      </c>
      <c r="AB404" s="7">
        <f t="shared" si="72"/>
        <v>2160.1977075065074</v>
      </c>
      <c r="AC404" s="14">
        <v>0.80259000000000003</v>
      </c>
      <c r="AD404" s="86" t="s">
        <v>51</v>
      </c>
      <c r="AN404" s="41">
        <v>418</v>
      </c>
      <c r="AO404" s="42" t="s">
        <v>429</v>
      </c>
      <c r="AP404" s="16">
        <v>29</v>
      </c>
      <c r="AQ404" s="16">
        <v>29</v>
      </c>
      <c r="AR404" s="43">
        <v>29</v>
      </c>
      <c r="AS404" s="43">
        <v>0</v>
      </c>
      <c r="AT404" s="44">
        <v>0</v>
      </c>
      <c r="AU404" s="45">
        <v>114</v>
      </c>
      <c r="AV404" s="43">
        <v>63</v>
      </c>
      <c r="AW404" s="44">
        <v>51</v>
      </c>
    </row>
    <row r="405" spans="2:49" ht="17.100000000000001" customHeight="1" x14ac:dyDescent="0.2">
      <c r="B405" s="34">
        <f t="shared" si="65"/>
        <v>403</v>
      </c>
      <c r="C405" s="113" t="str">
        <f>+VLOOKUP($D$3:$D$547,[1]Hoja4!$E$1:$F$588,2,FALSE)</f>
        <v>B. La Leona</v>
      </c>
      <c r="D405" s="11">
        <v>51</v>
      </c>
      <c r="E405" s="12">
        <v>0.58682634730538885</v>
      </c>
      <c r="F405" s="12">
        <v>0.87425149700598781</v>
      </c>
      <c r="G405" s="12">
        <v>0.98203592814371277</v>
      </c>
      <c r="H405" s="12">
        <v>0.99242424242424221</v>
      </c>
      <c r="I405" s="12">
        <v>0.98484848484848531</v>
      </c>
      <c r="J405" s="12">
        <v>1</v>
      </c>
      <c r="K405" s="12">
        <v>1</v>
      </c>
      <c r="L405" s="12">
        <v>0.98863636363636387</v>
      </c>
      <c r="M405" s="12">
        <v>0.9962121212121211</v>
      </c>
      <c r="N405" s="12">
        <v>0.32196969696969702</v>
      </c>
      <c r="O405" s="12">
        <v>0.31060606060606055</v>
      </c>
      <c r="P405" s="12">
        <v>0.43939393939393911</v>
      </c>
      <c r="Q405" s="12">
        <v>0.79545454545454575</v>
      </c>
      <c r="R405" s="12">
        <v>0.90909090909090895</v>
      </c>
      <c r="S405" s="13">
        <v>921.99999999999977</v>
      </c>
      <c r="T405" s="12">
        <v>0.80406</v>
      </c>
      <c r="U405" s="85" t="str">
        <f t="shared" si="64"/>
        <v>Baja</v>
      </c>
      <c r="V405" s="4">
        <f t="shared" si="66"/>
        <v>932</v>
      </c>
      <c r="W405" s="5">
        <f t="shared" si="67"/>
        <v>1236.0523962658106</v>
      </c>
      <c r="X405" s="4">
        <f t="shared" si="68"/>
        <v>50</v>
      </c>
      <c r="Y405" s="4">
        <f t="shared" si="69"/>
        <v>286</v>
      </c>
      <c r="Z405" s="4">
        <f t="shared" si="70"/>
        <v>0</v>
      </c>
      <c r="AA405" s="4">
        <f t="shared" si="71"/>
        <v>336</v>
      </c>
      <c r="AB405" s="7">
        <f t="shared" si="72"/>
        <v>1644.8564243431904</v>
      </c>
      <c r="AC405" s="14">
        <v>0.80406</v>
      </c>
      <c r="AD405" s="86" t="s">
        <v>51</v>
      </c>
      <c r="AN405" s="41">
        <v>419</v>
      </c>
      <c r="AO405" s="42" t="s">
        <v>430</v>
      </c>
      <c r="AP405" s="16">
        <v>217</v>
      </c>
      <c r="AQ405" s="16">
        <v>217</v>
      </c>
      <c r="AR405" s="43">
        <v>212</v>
      </c>
      <c r="AS405" s="43">
        <v>5</v>
      </c>
      <c r="AT405" s="44">
        <v>0</v>
      </c>
      <c r="AU405" s="45">
        <v>1150</v>
      </c>
      <c r="AV405" s="43">
        <v>571</v>
      </c>
      <c r="AW405" s="44">
        <v>579</v>
      </c>
    </row>
    <row r="406" spans="2:49" ht="17.100000000000001" customHeight="1" x14ac:dyDescent="0.2">
      <c r="B406" s="34">
        <f t="shared" si="65"/>
        <v>404</v>
      </c>
      <c r="C406" s="113" t="str">
        <f>+VLOOKUP($D$3:$D$547,[1]Hoja4!$E$1:$F$588,2,FALSE)</f>
        <v>Col. Res. Lempira</v>
      </c>
      <c r="D406" s="11">
        <v>468</v>
      </c>
      <c r="E406" s="12">
        <v>0.98820754716981174</v>
      </c>
      <c r="F406" s="12">
        <v>0.99763593380614701</v>
      </c>
      <c r="G406" s="12">
        <v>1</v>
      </c>
      <c r="H406" s="12">
        <v>0.98113207547169823</v>
      </c>
      <c r="I406" s="12">
        <v>0.98867924528301876</v>
      </c>
      <c r="J406" s="12">
        <v>0.99622641509433985</v>
      </c>
      <c r="K406" s="12">
        <v>1</v>
      </c>
      <c r="L406" s="12">
        <v>0.98113207547169845</v>
      </c>
      <c r="M406" s="12">
        <v>0.98867924528301887</v>
      </c>
      <c r="N406" s="12">
        <v>0.44528301886792476</v>
      </c>
      <c r="O406" s="12">
        <v>0.23773584905660364</v>
      </c>
      <c r="P406" s="12">
        <v>0.79245283018867951</v>
      </c>
      <c r="Q406" s="12">
        <v>0.7735849056603773</v>
      </c>
      <c r="R406" s="12">
        <v>0.93962264150943353</v>
      </c>
      <c r="S406" s="13">
        <v>1131.9999999999998</v>
      </c>
      <c r="T406" s="12">
        <v>0.80840999999999996</v>
      </c>
      <c r="U406" s="85" t="str">
        <f t="shared" si="64"/>
        <v>Baja</v>
      </c>
      <c r="V406" s="4">
        <f t="shared" si="66"/>
        <v>1136</v>
      </c>
      <c r="W406" s="5">
        <f t="shared" si="67"/>
        <v>1506.6046375085416</v>
      </c>
      <c r="X406" s="4">
        <f t="shared" si="68"/>
        <v>122</v>
      </c>
      <c r="Y406" s="4">
        <f t="shared" si="69"/>
        <v>301</v>
      </c>
      <c r="Z406" s="4">
        <f t="shared" si="70"/>
        <v>1</v>
      </c>
      <c r="AA406" s="4">
        <f t="shared" si="71"/>
        <v>423</v>
      </c>
      <c r="AB406" s="7">
        <f t="shared" si="72"/>
        <v>2004.889375594275</v>
      </c>
      <c r="AC406" s="14">
        <v>0.80840999999999996</v>
      </c>
      <c r="AD406" s="86" t="s">
        <v>51</v>
      </c>
      <c r="AN406" s="41">
        <v>420</v>
      </c>
      <c r="AO406" s="42" t="s">
        <v>431</v>
      </c>
      <c r="AP406" s="16">
        <v>919</v>
      </c>
      <c r="AQ406" s="16">
        <v>916</v>
      </c>
      <c r="AR406" s="43">
        <v>760</v>
      </c>
      <c r="AS406" s="43">
        <v>156</v>
      </c>
      <c r="AT406" s="44">
        <v>3</v>
      </c>
      <c r="AU406" s="45">
        <v>3514</v>
      </c>
      <c r="AV406" s="43">
        <v>1722</v>
      </c>
      <c r="AW406" s="44">
        <v>1792</v>
      </c>
    </row>
    <row r="407" spans="2:49" ht="17.100000000000001" customHeight="1" x14ac:dyDescent="0.2">
      <c r="B407" s="34">
        <f t="shared" si="65"/>
        <v>405</v>
      </c>
      <c r="C407" s="113" t="str">
        <f>+VLOOKUP($D$3:$D$547,[1]Hoja4!$E$1:$F$588,2,FALSE)</f>
        <v>Bo. Las Palomas</v>
      </c>
      <c r="D407" s="11">
        <v>65</v>
      </c>
      <c r="E407" s="12">
        <v>0.80303030303030298</v>
      </c>
      <c r="F407" s="12">
        <v>0.95454545454545436</v>
      </c>
      <c r="G407" s="12">
        <v>0.98484848484848486</v>
      </c>
      <c r="H407" s="12">
        <v>0.9821428571428571</v>
      </c>
      <c r="I407" s="12">
        <v>0.9821428571428571</v>
      </c>
      <c r="J407" s="12">
        <v>1</v>
      </c>
      <c r="K407" s="12">
        <v>1</v>
      </c>
      <c r="L407" s="12">
        <v>0.9821428571428571</v>
      </c>
      <c r="M407" s="12">
        <v>0.98214285714285698</v>
      </c>
      <c r="N407" s="12">
        <v>0.33928571428571436</v>
      </c>
      <c r="O407" s="12">
        <v>0.33928571428571436</v>
      </c>
      <c r="P407" s="12">
        <v>0.6607142857142857</v>
      </c>
      <c r="Q407" s="12">
        <v>0.7321428571428571</v>
      </c>
      <c r="R407" s="12">
        <v>0.92857142857142849</v>
      </c>
      <c r="S407" s="13">
        <v>227.99999999999991</v>
      </c>
      <c r="T407" s="12">
        <v>0.80937000000000003</v>
      </c>
      <c r="U407" s="85" t="str">
        <f t="shared" si="64"/>
        <v>Baja</v>
      </c>
      <c r="V407" s="4">
        <f t="shared" si="66"/>
        <v>234</v>
      </c>
      <c r="W407" s="5">
        <f t="shared" si="67"/>
        <v>310.33933554313268</v>
      </c>
      <c r="X407" s="4">
        <f t="shared" si="68"/>
        <v>11</v>
      </c>
      <c r="Y407" s="4">
        <f t="shared" si="69"/>
        <v>57</v>
      </c>
      <c r="Z407" s="4">
        <f t="shared" si="70"/>
        <v>0</v>
      </c>
      <c r="AA407" s="4">
        <f t="shared" si="71"/>
        <v>68</v>
      </c>
      <c r="AB407" s="7">
        <f t="shared" si="72"/>
        <v>412.97897349389115</v>
      </c>
      <c r="AC407" s="14">
        <v>0.80937000000000003</v>
      </c>
      <c r="AD407" s="86" t="s">
        <v>51</v>
      </c>
      <c r="AN407" s="41">
        <v>421</v>
      </c>
      <c r="AO407" s="42" t="s">
        <v>432</v>
      </c>
      <c r="AP407" s="16">
        <v>52</v>
      </c>
      <c r="AQ407" s="16">
        <v>52</v>
      </c>
      <c r="AR407" s="43">
        <v>48</v>
      </c>
      <c r="AS407" s="43">
        <v>4</v>
      </c>
      <c r="AT407" s="44">
        <v>0</v>
      </c>
      <c r="AU407" s="45">
        <v>215</v>
      </c>
      <c r="AV407" s="43">
        <v>97</v>
      </c>
      <c r="AW407" s="44">
        <v>118</v>
      </c>
    </row>
    <row r="408" spans="2:49" ht="17.100000000000001" customHeight="1" x14ac:dyDescent="0.2">
      <c r="B408" s="34">
        <f t="shared" si="65"/>
        <v>406</v>
      </c>
      <c r="C408" s="113" t="str">
        <f>+VLOOKUP($D$3:$D$547,[1]Hoja4!$E$1:$F$588,2,FALSE)</f>
        <v>Col. San José De La Peña</v>
      </c>
      <c r="D408" s="11">
        <v>322</v>
      </c>
      <c r="E408" s="12">
        <v>0.98771121351766522</v>
      </c>
      <c r="F408" s="12">
        <v>0.99078341013824867</v>
      </c>
      <c r="G408" s="12">
        <v>0.98924731182795689</v>
      </c>
      <c r="H408" s="12">
        <v>0.97147385103011097</v>
      </c>
      <c r="I408" s="12">
        <v>0.97781299524564158</v>
      </c>
      <c r="J408" s="12">
        <v>0.99683042789223375</v>
      </c>
      <c r="K408" s="12">
        <v>0.99683042789223375</v>
      </c>
      <c r="L408" s="12">
        <v>0.9809825673534075</v>
      </c>
      <c r="M408" s="12">
        <v>0.99366085578446917</v>
      </c>
      <c r="N408" s="12">
        <v>0.32329635499207615</v>
      </c>
      <c r="O408" s="12">
        <v>0.20602218700475439</v>
      </c>
      <c r="P408" s="12">
        <v>0.77812995245641847</v>
      </c>
      <c r="Q408" s="12">
        <v>0.89381933438985672</v>
      </c>
      <c r="R408" s="12">
        <v>0.95245641838351769</v>
      </c>
      <c r="S408" s="13">
        <v>2946.0000000000041</v>
      </c>
      <c r="T408" s="12">
        <v>0.81164999999999998</v>
      </c>
      <c r="U408" s="85" t="str">
        <f t="shared" si="64"/>
        <v>Baja</v>
      </c>
      <c r="V408" s="4">
        <f t="shared" si="66"/>
        <v>2949</v>
      </c>
      <c r="W408" s="5">
        <f t="shared" si="67"/>
        <v>3911.07136972948</v>
      </c>
      <c r="X408" s="4">
        <f t="shared" si="68"/>
        <v>25</v>
      </c>
      <c r="Y408" s="4">
        <f t="shared" si="69"/>
        <v>626</v>
      </c>
      <c r="Z408" s="4">
        <f t="shared" si="70"/>
        <v>0</v>
      </c>
      <c r="AA408" s="4">
        <f t="shared" si="71"/>
        <v>651</v>
      </c>
      <c r="AB408" s="7">
        <f t="shared" si="72"/>
        <v>5204.593986467884</v>
      </c>
      <c r="AC408" s="14">
        <v>0.81164999999999998</v>
      </c>
      <c r="AD408" s="86" t="s">
        <v>51</v>
      </c>
      <c r="AN408" s="41">
        <v>422</v>
      </c>
      <c r="AO408" s="42" t="s">
        <v>433</v>
      </c>
      <c r="AP408" s="16">
        <v>527</v>
      </c>
      <c r="AQ408" s="16">
        <v>526</v>
      </c>
      <c r="AR408" s="43">
        <v>484</v>
      </c>
      <c r="AS408" s="43">
        <v>42</v>
      </c>
      <c r="AT408" s="44">
        <v>1</v>
      </c>
      <c r="AU408" s="45">
        <v>2479</v>
      </c>
      <c r="AV408" s="43">
        <v>1170</v>
      </c>
      <c r="AW408" s="44">
        <v>1309</v>
      </c>
    </row>
    <row r="409" spans="2:49" ht="17.100000000000001" customHeight="1" x14ac:dyDescent="0.2">
      <c r="B409" s="34">
        <f t="shared" si="65"/>
        <v>407</v>
      </c>
      <c r="C409" s="113" t="str">
        <f>+VLOOKUP($D$3:$D$547,[1]Hoja4!$E$1:$F$588,2,FALSE)</f>
        <v>Col.Valencia</v>
      </c>
      <c r="D409" s="11">
        <v>351</v>
      </c>
      <c r="E409" s="12">
        <v>0.89855072463768115</v>
      </c>
      <c r="F409" s="12">
        <v>0.97101449275362317</v>
      </c>
      <c r="G409" s="12">
        <v>0.98550724637681164</v>
      </c>
      <c r="H409" s="12">
        <v>0.94117647058823517</v>
      </c>
      <c r="I409" s="12">
        <v>0.94117647058823517</v>
      </c>
      <c r="J409" s="12">
        <v>1</v>
      </c>
      <c r="K409" s="12">
        <v>1</v>
      </c>
      <c r="L409" s="12">
        <v>0.92647058823529427</v>
      </c>
      <c r="M409" s="12">
        <v>0.98529411764705888</v>
      </c>
      <c r="N409" s="12">
        <v>0.57352941176470595</v>
      </c>
      <c r="O409" s="12">
        <v>0.39705882352941174</v>
      </c>
      <c r="P409" s="12">
        <v>0.73529411764705876</v>
      </c>
      <c r="Q409" s="12">
        <v>0.82352941176470584</v>
      </c>
      <c r="R409" s="12">
        <v>0.89705882352941169</v>
      </c>
      <c r="S409" s="13">
        <v>317.00000000000006</v>
      </c>
      <c r="T409" s="12">
        <v>0.85072999999999999</v>
      </c>
      <c r="U409" s="85" t="str">
        <f t="shared" si="64"/>
        <v>Baja</v>
      </c>
      <c r="V409" s="4">
        <f t="shared" si="66"/>
        <v>323</v>
      </c>
      <c r="W409" s="5">
        <f t="shared" si="67"/>
        <v>428.37438196765754</v>
      </c>
      <c r="X409" s="4">
        <f t="shared" si="68"/>
        <v>3</v>
      </c>
      <c r="Y409" s="4">
        <f t="shared" si="69"/>
        <v>67</v>
      </c>
      <c r="Z409" s="4">
        <f t="shared" si="70"/>
        <v>0</v>
      </c>
      <c r="AA409" s="4">
        <f t="shared" si="71"/>
        <v>70</v>
      </c>
      <c r="AB409" s="7">
        <f t="shared" si="72"/>
        <v>570.05217281421722</v>
      </c>
      <c r="AC409" s="14">
        <v>0.85072999999999999</v>
      </c>
      <c r="AD409" s="86" t="s">
        <v>51</v>
      </c>
      <c r="AN409" s="41">
        <v>423</v>
      </c>
      <c r="AO409" s="42" t="s">
        <v>434</v>
      </c>
      <c r="AP409" s="16">
        <v>278</v>
      </c>
      <c r="AQ409" s="16">
        <v>278</v>
      </c>
      <c r="AR409" s="43">
        <v>241</v>
      </c>
      <c r="AS409" s="43">
        <v>37</v>
      </c>
      <c r="AT409" s="44">
        <v>0</v>
      </c>
      <c r="AU409" s="45">
        <v>1227</v>
      </c>
      <c r="AV409" s="43">
        <v>606</v>
      </c>
      <c r="AW409" s="44">
        <v>621</v>
      </c>
    </row>
    <row r="410" spans="2:49" ht="17.100000000000001" customHeight="1" x14ac:dyDescent="0.2">
      <c r="B410" s="34">
        <f t="shared" si="65"/>
        <v>408</v>
      </c>
      <c r="C410" s="113" t="str">
        <f>+VLOOKUP($D$3:$D$547,[1]Hoja4!$E$1:$F$588,2,FALSE)</f>
        <v>Col. Cerro Grande</v>
      </c>
      <c r="D410" s="11">
        <v>130</v>
      </c>
      <c r="E410" s="12">
        <v>0.9860976398318787</v>
      </c>
      <c r="F410" s="12">
        <v>0.99546485260770945</v>
      </c>
      <c r="G410" s="12">
        <v>0.99546485260770967</v>
      </c>
      <c r="H410" s="12">
        <v>0.98655595096876303</v>
      </c>
      <c r="I410" s="12">
        <v>0.97469355476472719</v>
      </c>
      <c r="J410" s="12">
        <v>0.99367338869118271</v>
      </c>
      <c r="K410" s="12">
        <v>0.99920917358639738</v>
      </c>
      <c r="L410" s="12">
        <v>0.97864768683273895</v>
      </c>
      <c r="M410" s="12">
        <v>0.98695136417556173</v>
      </c>
      <c r="N410" s="12">
        <v>0.36259391063661589</v>
      </c>
      <c r="O410" s="12">
        <v>0.30130486358244418</v>
      </c>
      <c r="P410" s="12">
        <v>0.80743376828786217</v>
      </c>
      <c r="Q410" s="12">
        <v>0.79201265322261849</v>
      </c>
      <c r="R410" s="12">
        <v>0.9549228944246746</v>
      </c>
      <c r="S410" s="13">
        <v>12298.999999999973</v>
      </c>
      <c r="T410" s="12">
        <v>0.85089999999999999</v>
      </c>
      <c r="U410" s="85" t="str">
        <f t="shared" si="64"/>
        <v>Baja</v>
      </c>
      <c r="V410" s="4">
        <f t="shared" si="66"/>
        <v>12258</v>
      </c>
      <c r="W410" s="5">
        <f t="shared" si="67"/>
        <v>16257.006731144105</v>
      </c>
      <c r="X410" s="4">
        <f t="shared" si="68"/>
        <v>462</v>
      </c>
      <c r="Y410" s="4">
        <f t="shared" si="69"/>
        <v>2607</v>
      </c>
      <c r="Z410" s="4">
        <f t="shared" si="70"/>
        <v>3</v>
      </c>
      <c r="AA410" s="4">
        <f t="shared" si="71"/>
        <v>3069</v>
      </c>
      <c r="AB410" s="7">
        <f t="shared" si="72"/>
        <v>21633.744688410759</v>
      </c>
      <c r="AC410" s="14">
        <v>0.85089999999999999</v>
      </c>
      <c r="AD410" s="86" t="s">
        <v>51</v>
      </c>
      <c r="AN410" s="41">
        <v>424</v>
      </c>
      <c r="AO410" s="42" t="s">
        <v>435</v>
      </c>
      <c r="AP410" s="16">
        <v>136</v>
      </c>
      <c r="AQ410" s="16">
        <v>136</v>
      </c>
      <c r="AR410" s="43">
        <v>132</v>
      </c>
      <c r="AS410" s="43">
        <v>4</v>
      </c>
      <c r="AT410" s="44">
        <v>0</v>
      </c>
      <c r="AU410" s="45">
        <v>594</v>
      </c>
      <c r="AV410" s="43">
        <v>260</v>
      </c>
      <c r="AW410" s="44">
        <v>334</v>
      </c>
    </row>
    <row r="411" spans="2:49" ht="17.100000000000001" customHeight="1" x14ac:dyDescent="0.2">
      <c r="B411" s="34">
        <f t="shared" si="65"/>
        <v>409</v>
      </c>
      <c r="C411" s="113" t="str">
        <f>+VLOOKUP($D$3:$D$547,[1]Hoja4!$E$1:$F$588,2,FALSE)</f>
        <v>Col. Res. Altos Del Trapiche</v>
      </c>
      <c r="D411" s="11">
        <v>454</v>
      </c>
      <c r="E411" s="12">
        <v>0.95180722891566238</v>
      </c>
      <c r="F411" s="12">
        <v>1</v>
      </c>
      <c r="G411" s="12">
        <v>0.98192771084337327</v>
      </c>
      <c r="H411" s="12">
        <v>0.99047619047619051</v>
      </c>
      <c r="I411" s="12">
        <v>1</v>
      </c>
      <c r="J411" s="12">
        <v>1</v>
      </c>
      <c r="K411" s="12">
        <v>1</v>
      </c>
      <c r="L411" s="12">
        <v>0.98095238095238102</v>
      </c>
      <c r="M411" s="12">
        <v>0.99047619047619051</v>
      </c>
      <c r="N411" s="12">
        <v>0.39047619047619031</v>
      </c>
      <c r="O411" s="12">
        <v>0.30476190476190496</v>
      </c>
      <c r="P411" s="12">
        <v>0.82857142857142851</v>
      </c>
      <c r="Q411" s="12">
        <v>0.80952380952380942</v>
      </c>
      <c r="R411" s="12">
        <v>0.95238095238095266</v>
      </c>
      <c r="S411" s="13">
        <v>394</v>
      </c>
      <c r="T411" s="12">
        <v>0.86799999999999999</v>
      </c>
      <c r="U411" s="85" t="str">
        <f t="shared" si="64"/>
        <v>Baja</v>
      </c>
      <c r="V411" s="4">
        <f t="shared" si="66"/>
        <v>389</v>
      </c>
      <c r="W411" s="5">
        <f t="shared" si="67"/>
        <v>515.90598942854115</v>
      </c>
      <c r="X411" s="4">
        <f t="shared" si="68"/>
        <v>43</v>
      </c>
      <c r="Y411" s="4">
        <f t="shared" si="69"/>
        <v>122</v>
      </c>
      <c r="Z411" s="4">
        <f t="shared" si="70"/>
        <v>0</v>
      </c>
      <c r="AA411" s="4">
        <f t="shared" si="71"/>
        <v>165</v>
      </c>
      <c r="AB411" s="7">
        <f t="shared" si="72"/>
        <v>686.53342174839167</v>
      </c>
      <c r="AC411" s="14">
        <v>0.86799999999999999</v>
      </c>
      <c r="AD411" s="86" t="s">
        <v>51</v>
      </c>
      <c r="AN411" s="41">
        <v>425</v>
      </c>
      <c r="AO411" s="42" t="s">
        <v>436</v>
      </c>
      <c r="AP411" s="16">
        <v>22</v>
      </c>
      <c r="AQ411" s="16">
        <v>22</v>
      </c>
      <c r="AR411" s="43">
        <v>22</v>
      </c>
      <c r="AS411" s="43">
        <v>0</v>
      </c>
      <c r="AT411" s="44">
        <v>0</v>
      </c>
      <c r="AU411" s="45">
        <v>106</v>
      </c>
      <c r="AV411" s="43">
        <v>52</v>
      </c>
      <c r="AW411" s="44">
        <v>54</v>
      </c>
    </row>
    <row r="412" spans="2:49" ht="17.100000000000001" customHeight="1" x14ac:dyDescent="0.2">
      <c r="B412" s="34">
        <f t="shared" si="65"/>
        <v>410</v>
      </c>
      <c r="C412" s="113" t="str">
        <f>+VLOOKUP($D$3:$D$547,[1]Hoja4!$E$1:$F$588,2,FALSE)</f>
        <v>Col. Lara</v>
      </c>
      <c r="D412" s="11">
        <v>216</v>
      </c>
      <c r="E412" s="12">
        <v>0.92968749999999989</v>
      </c>
      <c r="F412" s="12">
        <v>0.92187499999999956</v>
      </c>
      <c r="G412" s="12">
        <v>0.99218749999999989</v>
      </c>
      <c r="H412" s="12">
        <v>0.95890410958904104</v>
      </c>
      <c r="I412" s="12">
        <v>0.9452054794520548</v>
      </c>
      <c r="J412" s="12">
        <v>0.98630136986301375</v>
      </c>
      <c r="K412" s="12">
        <v>0.97260273972602729</v>
      </c>
      <c r="L412" s="12">
        <v>1</v>
      </c>
      <c r="M412" s="12">
        <v>0.93150684931506855</v>
      </c>
      <c r="N412" s="12">
        <v>0.61643835616438369</v>
      </c>
      <c r="O412" s="12">
        <v>0.42465753424657537</v>
      </c>
      <c r="P412" s="12">
        <v>0.72602739726027388</v>
      </c>
      <c r="Q412" s="12">
        <v>0.79452054794520555</v>
      </c>
      <c r="R412" s="12">
        <v>0.87671232876712335</v>
      </c>
      <c r="S412" s="13">
        <v>290</v>
      </c>
      <c r="T412" s="12">
        <v>0.86951999999999996</v>
      </c>
      <c r="U412" s="85" t="str">
        <f t="shared" si="64"/>
        <v>Baja</v>
      </c>
      <c r="V412" s="4">
        <f t="shared" si="66"/>
        <v>296</v>
      </c>
      <c r="W412" s="5">
        <f t="shared" si="67"/>
        <v>392.56599709729608</v>
      </c>
      <c r="X412" s="4">
        <f t="shared" si="68"/>
        <v>12</v>
      </c>
      <c r="Y412" s="4">
        <f t="shared" si="69"/>
        <v>118</v>
      </c>
      <c r="Z412" s="4">
        <f t="shared" si="70"/>
        <v>0</v>
      </c>
      <c r="AA412" s="4">
        <f t="shared" si="71"/>
        <v>130</v>
      </c>
      <c r="AB412" s="7">
        <f t="shared" si="72"/>
        <v>522.40075279569135</v>
      </c>
      <c r="AC412" s="14">
        <v>0.86951999999999996</v>
      </c>
      <c r="AD412" s="86" t="s">
        <v>51</v>
      </c>
      <c r="AN412" s="41">
        <v>426</v>
      </c>
      <c r="AO412" s="42" t="s">
        <v>437</v>
      </c>
      <c r="AP412" s="16">
        <v>708</v>
      </c>
      <c r="AQ412" s="16">
        <v>708</v>
      </c>
      <c r="AR412" s="43">
        <v>619</v>
      </c>
      <c r="AS412" s="43">
        <v>89</v>
      </c>
      <c r="AT412" s="44">
        <v>0</v>
      </c>
      <c r="AU412" s="45">
        <v>3066</v>
      </c>
      <c r="AV412" s="43">
        <v>1492</v>
      </c>
      <c r="AW412" s="44">
        <v>1574</v>
      </c>
    </row>
    <row r="413" spans="2:49" ht="17.100000000000001" customHeight="1" x14ac:dyDescent="0.2">
      <c r="B413" s="34">
        <f t="shared" si="65"/>
        <v>411</v>
      </c>
      <c r="C413" s="113" t="str">
        <f>+VLOOKUP($D$3:$D$547,[1]Hoja4!$E$1:$F$588,2,FALSE)</f>
        <v>Col. Res. Centro América Este</v>
      </c>
      <c r="D413" s="11">
        <v>457</v>
      </c>
      <c r="E413" s="12">
        <v>0.97191011235955072</v>
      </c>
      <c r="F413" s="12">
        <v>0.98419864559819381</v>
      </c>
      <c r="G413" s="12">
        <v>0.98306997742663615</v>
      </c>
      <c r="H413" s="12">
        <v>0.9611178614823811</v>
      </c>
      <c r="I413" s="12">
        <v>0.96354799513973277</v>
      </c>
      <c r="J413" s="12">
        <v>0.99270959902794687</v>
      </c>
      <c r="K413" s="12">
        <v>0.99392466585662187</v>
      </c>
      <c r="L413" s="12">
        <v>0.96719319562576</v>
      </c>
      <c r="M413" s="12">
        <v>0.97448359659781281</v>
      </c>
      <c r="N413" s="12">
        <v>0.46051032806804387</v>
      </c>
      <c r="O413" s="12">
        <v>0.36087484811664672</v>
      </c>
      <c r="P413" s="12">
        <v>0.74119076549210228</v>
      </c>
      <c r="Q413" s="12">
        <v>0.83110571081409579</v>
      </c>
      <c r="R413" s="12">
        <v>0.95747266099635453</v>
      </c>
      <c r="S413" s="13">
        <v>3779.9999999999964</v>
      </c>
      <c r="T413" s="12">
        <v>0.87063000000000001</v>
      </c>
      <c r="U413" s="85" t="str">
        <f t="shared" si="64"/>
        <v>Baja</v>
      </c>
      <c r="V413" s="4">
        <f t="shared" si="66"/>
        <v>3766</v>
      </c>
      <c r="W413" s="5">
        <f t="shared" si="67"/>
        <v>4994.6065711770843</v>
      </c>
      <c r="X413" s="4">
        <f t="shared" si="68"/>
        <v>46</v>
      </c>
      <c r="Y413" s="4">
        <f t="shared" si="69"/>
        <v>836</v>
      </c>
      <c r="Z413" s="4">
        <f t="shared" si="70"/>
        <v>4</v>
      </c>
      <c r="AA413" s="4">
        <f t="shared" si="71"/>
        <v>882</v>
      </c>
      <c r="AB413" s="7">
        <f t="shared" si="72"/>
        <v>6646.490658880316</v>
      </c>
      <c r="AC413" s="14">
        <v>0.87063000000000001</v>
      </c>
      <c r="AD413" s="86" t="s">
        <v>51</v>
      </c>
      <c r="AN413" s="41">
        <v>427</v>
      </c>
      <c r="AO413" s="42" t="s">
        <v>438</v>
      </c>
      <c r="AP413" s="16">
        <v>71</v>
      </c>
      <c r="AQ413" s="16">
        <v>71</v>
      </c>
      <c r="AR413" s="43">
        <v>71</v>
      </c>
      <c r="AS413" s="43">
        <v>0</v>
      </c>
      <c r="AT413" s="44">
        <v>0</v>
      </c>
      <c r="AU413" s="45">
        <v>322</v>
      </c>
      <c r="AV413" s="43">
        <v>149</v>
      </c>
      <c r="AW413" s="44">
        <v>173</v>
      </c>
    </row>
    <row r="414" spans="2:49" ht="17.100000000000001" customHeight="1" x14ac:dyDescent="0.2">
      <c r="B414" s="34">
        <f t="shared" si="65"/>
        <v>412</v>
      </c>
      <c r="C414" s="113" t="str">
        <f>+VLOOKUP($D$3:$D$547,[1]Hoja4!$E$1:$F$588,2,FALSE)</f>
        <v>Col. Res. Villa Suyapa (sector I,II</v>
      </c>
      <c r="D414" s="11">
        <v>481</v>
      </c>
      <c r="E414" s="12">
        <v>0.92794376098418219</v>
      </c>
      <c r="F414" s="12">
        <v>0.98573975044563322</v>
      </c>
      <c r="G414" s="12">
        <v>0.98752228163992883</v>
      </c>
      <c r="H414" s="12">
        <v>0.94444444444444453</v>
      </c>
      <c r="I414" s="12">
        <v>0.9537037037037035</v>
      </c>
      <c r="J414" s="12">
        <v>0.99814814814814845</v>
      </c>
      <c r="K414" s="12">
        <v>0.99444444444444424</v>
      </c>
      <c r="L414" s="12">
        <v>0.95370370370370416</v>
      </c>
      <c r="M414" s="12">
        <v>0.99259259259259192</v>
      </c>
      <c r="N414" s="12">
        <v>0.4499999999999999</v>
      </c>
      <c r="O414" s="12">
        <v>0.37037037037037052</v>
      </c>
      <c r="P414" s="12">
        <v>0.68518518518518567</v>
      </c>
      <c r="Q414" s="12">
        <v>0.88333333333333397</v>
      </c>
      <c r="R414" s="12">
        <v>0.95740740740740715</v>
      </c>
      <c r="S414" s="13">
        <v>2167.9999999999995</v>
      </c>
      <c r="T414" s="12">
        <v>0.87951000000000001</v>
      </c>
      <c r="U414" s="85" t="str">
        <f t="shared" si="64"/>
        <v>Baja</v>
      </c>
      <c r="V414" s="4">
        <f t="shared" si="66"/>
        <v>2176</v>
      </c>
      <c r="W414" s="5">
        <f t="shared" si="67"/>
        <v>2885.8905732557982</v>
      </c>
      <c r="X414" s="4">
        <f t="shared" si="68"/>
        <v>10</v>
      </c>
      <c r="Y414" s="4">
        <f t="shared" si="69"/>
        <v>550</v>
      </c>
      <c r="Z414" s="4">
        <f t="shared" si="70"/>
        <v>5</v>
      </c>
      <c r="AA414" s="4">
        <f t="shared" si="71"/>
        <v>560</v>
      </c>
      <c r="AB414" s="7">
        <f t="shared" si="72"/>
        <v>3840.3514800115686</v>
      </c>
      <c r="AC414" s="14">
        <v>0.87951000000000001</v>
      </c>
      <c r="AD414" s="86" t="s">
        <v>51</v>
      </c>
      <c r="AN414" s="41">
        <v>428</v>
      </c>
      <c r="AO414" s="42" t="s">
        <v>439</v>
      </c>
      <c r="AP414" s="16">
        <v>39</v>
      </c>
      <c r="AQ414" s="16">
        <v>39</v>
      </c>
      <c r="AR414" s="43">
        <v>38</v>
      </c>
      <c r="AS414" s="43">
        <v>1</v>
      </c>
      <c r="AT414" s="44">
        <v>0</v>
      </c>
      <c r="AU414" s="45">
        <v>129</v>
      </c>
      <c r="AV414" s="43">
        <v>60</v>
      </c>
      <c r="AW414" s="44">
        <v>69</v>
      </c>
    </row>
    <row r="415" spans="2:49" ht="17.100000000000001" customHeight="1" x14ac:dyDescent="0.2">
      <c r="B415" s="34">
        <f t="shared" si="65"/>
        <v>413</v>
      </c>
      <c r="C415" s="113" t="str">
        <f>+VLOOKUP($D$3:$D$547,[1]Hoja4!$E$1:$F$588,2,FALSE)</f>
        <v>Bo. El Obelisco</v>
      </c>
      <c r="D415" s="11">
        <v>23</v>
      </c>
      <c r="E415" s="12">
        <v>0.79999999999999982</v>
      </c>
      <c r="F415" s="12">
        <v>0.94999999999999984</v>
      </c>
      <c r="G415" s="12">
        <v>0.95</v>
      </c>
      <c r="H415" s="12">
        <v>1</v>
      </c>
      <c r="I415" s="12">
        <v>1</v>
      </c>
      <c r="J415" s="12">
        <v>1</v>
      </c>
      <c r="K415" s="12">
        <v>1</v>
      </c>
      <c r="L415" s="12">
        <v>1</v>
      </c>
      <c r="M415" s="12">
        <v>0.89999999999999991</v>
      </c>
      <c r="N415" s="12">
        <v>0.25000000000000006</v>
      </c>
      <c r="O415" s="12">
        <v>0.35000000000000009</v>
      </c>
      <c r="P415" s="12">
        <v>0.6</v>
      </c>
      <c r="Q415" s="12">
        <v>0.89999999999999991</v>
      </c>
      <c r="R415" s="12">
        <v>0.89999999999999991</v>
      </c>
      <c r="S415" s="13">
        <v>67.999999999999986</v>
      </c>
      <c r="T415" s="12">
        <v>0.87968000000000002</v>
      </c>
      <c r="U415" s="85" t="str">
        <f t="shared" si="64"/>
        <v>Baja</v>
      </c>
      <c r="V415" s="4">
        <f t="shared" si="66"/>
        <v>81</v>
      </c>
      <c r="W415" s="5">
        <f t="shared" si="67"/>
        <v>107.42515461108439</v>
      </c>
      <c r="X415" s="4">
        <f t="shared" si="68"/>
        <v>0</v>
      </c>
      <c r="Y415" s="4">
        <f t="shared" si="69"/>
        <v>22</v>
      </c>
      <c r="Z415" s="4">
        <f t="shared" si="70"/>
        <v>0</v>
      </c>
      <c r="AA415" s="4">
        <f t="shared" si="71"/>
        <v>22</v>
      </c>
      <c r="AB415" s="7">
        <f t="shared" si="72"/>
        <v>142.95426005557769</v>
      </c>
      <c r="AC415" s="14">
        <v>0.87968000000000002</v>
      </c>
      <c r="AD415" s="86" t="s">
        <v>51</v>
      </c>
      <c r="AN415" s="41">
        <v>429</v>
      </c>
      <c r="AO415" s="42" t="s">
        <v>440</v>
      </c>
      <c r="AP415" s="16">
        <v>90</v>
      </c>
      <c r="AQ415" s="16">
        <v>90</v>
      </c>
      <c r="AR415" s="43">
        <v>83</v>
      </c>
      <c r="AS415" s="43">
        <v>7</v>
      </c>
      <c r="AT415" s="44">
        <v>0</v>
      </c>
      <c r="AU415" s="45">
        <v>418</v>
      </c>
      <c r="AV415" s="43">
        <v>203</v>
      </c>
      <c r="AW415" s="44">
        <v>215</v>
      </c>
    </row>
    <row r="416" spans="2:49" ht="17.100000000000001" customHeight="1" x14ac:dyDescent="0.2">
      <c r="B416" s="34">
        <f t="shared" si="65"/>
        <v>414</v>
      </c>
      <c r="C416" s="113" t="str">
        <f>+VLOOKUP($D$3:$D$547,[1]Hoja4!$E$1:$F$588,2,FALSE)</f>
        <v>Col. La Fuente</v>
      </c>
      <c r="D416" s="11">
        <v>201</v>
      </c>
      <c r="E416" s="12">
        <v>0.98765432098765404</v>
      </c>
      <c r="F416" s="12">
        <v>0.95061728395061706</v>
      </c>
      <c r="G416" s="12">
        <v>0.99382716049382702</v>
      </c>
      <c r="H416" s="12">
        <v>0.97278911564625825</v>
      </c>
      <c r="I416" s="12">
        <v>0.97959183673469374</v>
      </c>
      <c r="J416" s="12">
        <v>0.98639455782312935</v>
      </c>
      <c r="K416" s="12">
        <v>1</v>
      </c>
      <c r="L416" s="12">
        <v>1</v>
      </c>
      <c r="M416" s="12">
        <v>0.93877551020408156</v>
      </c>
      <c r="N416" s="12">
        <v>0.44897959183673453</v>
      </c>
      <c r="O416" s="12">
        <v>0.32653061224489799</v>
      </c>
      <c r="P416" s="12">
        <v>0.83673469387755139</v>
      </c>
      <c r="Q416" s="12">
        <v>0.83673469387755073</v>
      </c>
      <c r="R416" s="12">
        <v>0.97278911564625847</v>
      </c>
      <c r="S416" s="13">
        <v>713.99999999999966</v>
      </c>
      <c r="T416" s="12">
        <v>0.88515999999999995</v>
      </c>
      <c r="U416" s="85" t="str">
        <f t="shared" si="64"/>
        <v>Baja</v>
      </c>
      <c r="V416" s="4">
        <f t="shared" si="66"/>
        <v>725</v>
      </c>
      <c r="W416" s="5">
        <f t="shared" si="67"/>
        <v>961.5214455930394</v>
      </c>
      <c r="X416" s="4">
        <f t="shared" si="68"/>
        <v>12</v>
      </c>
      <c r="Y416" s="4">
        <f t="shared" si="69"/>
        <v>153</v>
      </c>
      <c r="Z416" s="4">
        <f t="shared" si="70"/>
        <v>0</v>
      </c>
      <c r="AA416" s="4">
        <f t="shared" si="71"/>
        <v>165</v>
      </c>
      <c r="AB416" s="7">
        <f t="shared" si="72"/>
        <v>1279.5288708678252</v>
      </c>
      <c r="AC416" s="14">
        <v>0.88515999999999995</v>
      </c>
      <c r="AD416" s="86" t="s">
        <v>51</v>
      </c>
      <c r="AN416" s="41">
        <v>430</v>
      </c>
      <c r="AO416" s="42" t="s">
        <v>441</v>
      </c>
      <c r="AP416" s="16">
        <v>64</v>
      </c>
      <c r="AQ416" s="16">
        <v>64</v>
      </c>
      <c r="AR416" s="43">
        <v>62</v>
      </c>
      <c r="AS416" s="43">
        <v>2</v>
      </c>
      <c r="AT416" s="44">
        <v>0</v>
      </c>
      <c r="AU416" s="45">
        <v>297</v>
      </c>
      <c r="AV416" s="43">
        <v>144</v>
      </c>
      <c r="AW416" s="44">
        <v>153</v>
      </c>
    </row>
    <row r="417" spans="2:49" ht="17.100000000000001" customHeight="1" x14ac:dyDescent="0.2">
      <c r="B417" s="34">
        <f t="shared" si="65"/>
        <v>415</v>
      </c>
      <c r="C417" s="113" t="str">
        <f>+VLOOKUP($D$3:$D$547,[1]Hoja4!$E$1:$F$588,2,FALSE)</f>
        <v>Col. San Angel</v>
      </c>
      <c r="D417" s="11">
        <v>317</v>
      </c>
      <c r="E417" s="12">
        <v>0.98816568047337217</v>
      </c>
      <c r="F417" s="12">
        <v>0.99763313609467552</v>
      </c>
      <c r="G417" s="12">
        <v>0.99053254437869742</v>
      </c>
      <c r="H417" s="12">
        <v>0.96319796954314663</v>
      </c>
      <c r="I417" s="12">
        <v>0.96827411167512711</v>
      </c>
      <c r="J417" s="12">
        <v>0.99873096446700571</v>
      </c>
      <c r="K417" s="12">
        <v>0.99873096446700571</v>
      </c>
      <c r="L417" s="12">
        <v>0.97081218274111691</v>
      </c>
      <c r="M417" s="12">
        <v>0.99111675126903542</v>
      </c>
      <c r="N417" s="12">
        <v>0.37563451776649753</v>
      </c>
      <c r="O417" s="12">
        <v>0.33883248730964483</v>
      </c>
      <c r="P417" s="12">
        <v>0.66116751269035512</v>
      </c>
      <c r="Q417" s="12">
        <v>0.87436548223350252</v>
      </c>
      <c r="R417" s="12">
        <v>0.95685279187817285</v>
      </c>
      <c r="S417" s="13">
        <v>3397.0000000000023</v>
      </c>
      <c r="T417" s="12">
        <v>0.89083000000000001</v>
      </c>
      <c r="U417" s="85" t="str">
        <f t="shared" si="64"/>
        <v>Baja</v>
      </c>
      <c r="V417" s="4">
        <f t="shared" si="66"/>
        <v>3379</v>
      </c>
      <c r="W417" s="5">
        <f t="shared" si="67"/>
        <v>4481.3530547019036</v>
      </c>
      <c r="X417" s="4">
        <f t="shared" si="68"/>
        <v>27</v>
      </c>
      <c r="Y417" s="4">
        <f t="shared" si="69"/>
        <v>811</v>
      </c>
      <c r="Z417" s="4">
        <f t="shared" si="70"/>
        <v>0</v>
      </c>
      <c r="AA417" s="4">
        <f t="shared" si="71"/>
        <v>838</v>
      </c>
      <c r="AB417" s="7">
        <f t="shared" si="72"/>
        <v>5963.4869719481112</v>
      </c>
      <c r="AC417" s="14">
        <v>0.89083000000000001</v>
      </c>
      <c r="AD417" s="86" t="s">
        <v>51</v>
      </c>
      <c r="AN417" s="41">
        <v>431</v>
      </c>
      <c r="AO417" s="42" t="s">
        <v>442</v>
      </c>
      <c r="AP417" s="16">
        <v>12</v>
      </c>
      <c r="AQ417" s="16">
        <v>12</v>
      </c>
      <c r="AR417" s="43">
        <v>12</v>
      </c>
      <c r="AS417" s="43">
        <v>0</v>
      </c>
      <c r="AT417" s="44">
        <v>0</v>
      </c>
      <c r="AU417" s="45">
        <v>50</v>
      </c>
      <c r="AV417" s="43">
        <v>24</v>
      </c>
      <c r="AW417" s="44">
        <v>26</v>
      </c>
    </row>
    <row r="418" spans="2:49" ht="17.100000000000001" customHeight="1" x14ac:dyDescent="0.2">
      <c r="B418" s="34">
        <f t="shared" si="65"/>
        <v>416</v>
      </c>
      <c r="C418" s="113" t="str">
        <f>+VLOOKUP($D$3:$D$547,[1]Hoja4!$E$1:$F$588,2,FALSE)</f>
        <v>Col. Villa Centro Américana ( III E</v>
      </c>
      <c r="D418" s="11">
        <v>501</v>
      </c>
      <c r="E418" s="12">
        <v>0.97857142857142865</v>
      </c>
      <c r="F418" s="12">
        <v>1</v>
      </c>
      <c r="G418" s="12">
        <v>0.98928571428571466</v>
      </c>
      <c r="H418" s="12">
        <v>0.96800000000000064</v>
      </c>
      <c r="I418" s="12">
        <v>0.96400000000000008</v>
      </c>
      <c r="J418" s="12">
        <v>1</v>
      </c>
      <c r="K418" s="12">
        <v>1</v>
      </c>
      <c r="L418" s="12">
        <v>0.97200000000000009</v>
      </c>
      <c r="M418" s="12">
        <v>0.99599999999999989</v>
      </c>
      <c r="N418" s="12">
        <v>0.43199999999999994</v>
      </c>
      <c r="O418" s="12">
        <v>0.35200000000000026</v>
      </c>
      <c r="P418" s="12">
        <v>0.74</v>
      </c>
      <c r="Q418" s="12">
        <v>0.82800000000000007</v>
      </c>
      <c r="R418" s="12">
        <v>0.97999999999999987</v>
      </c>
      <c r="S418" s="13">
        <v>1090.9999999999995</v>
      </c>
      <c r="T418" s="12">
        <v>0.89610999999999996</v>
      </c>
      <c r="U418" s="85" t="str">
        <f t="shared" si="64"/>
        <v>Baja</v>
      </c>
      <c r="V418" s="4">
        <f t="shared" si="66"/>
        <v>1091</v>
      </c>
      <c r="W418" s="5">
        <f t="shared" si="67"/>
        <v>1446.9239960579391</v>
      </c>
      <c r="X418" s="4">
        <f t="shared" si="68"/>
        <v>20</v>
      </c>
      <c r="Y418" s="4">
        <f t="shared" si="69"/>
        <v>260</v>
      </c>
      <c r="Z418" s="4">
        <f t="shared" si="70"/>
        <v>0</v>
      </c>
      <c r="AA418" s="4">
        <f t="shared" si="71"/>
        <v>280</v>
      </c>
      <c r="AB418" s="7">
        <f t="shared" si="72"/>
        <v>1925.4703422300649</v>
      </c>
      <c r="AC418" s="14">
        <v>0.89610999999999996</v>
      </c>
      <c r="AD418" s="86" t="s">
        <v>51</v>
      </c>
      <c r="AN418" s="41">
        <v>432</v>
      </c>
      <c r="AO418" s="42" t="s">
        <v>443</v>
      </c>
      <c r="AP418" s="16">
        <v>74</v>
      </c>
      <c r="AQ418" s="16">
        <v>74</v>
      </c>
      <c r="AR418" s="43">
        <v>3</v>
      </c>
      <c r="AS418" s="43">
        <v>71</v>
      </c>
      <c r="AT418" s="44">
        <v>0</v>
      </c>
      <c r="AU418" s="45">
        <v>4</v>
      </c>
      <c r="AV418" s="43">
        <v>3</v>
      </c>
      <c r="AW418" s="44">
        <v>1</v>
      </c>
    </row>
    <row r="419" spans="2:49" ht="17.100000000000001" customHeight="1" x14ac:dyDescent="0.2">
      <c r="B419" s="34">
        <f t="shared" si="65"/>
        <v>417</v>
      </c>
      <c r="C419" s="113" t="str">
        <f>+VLOOKUP($D$3:$D$547,[1]Hoja4!$E$1:$F$588,2,FALSE)</f>
        <v>Col. Res. Pinares</v>
      </c>
      <c r="D419" s="11">
        <v>302</v>
      </c>
      <c r="E419" s="12">
        <v>1</v>
      </c>
      <c r="F419" s="12">
        <v>1</v>
      </c>
      <c r="G419" s="12">
        <v>1</v>
      </c>
      <c r="H419" s="12">
        <v>1</v>
      </c>
      <c r="I419" s="12">
        <v>1</v>
      </c>
      <c r="J419" s="12">
        <v>1</v>
      </c>
      <c r="K419" s="12">
        <v>1</v>
      </c>
      <c r="L419" s="12">
        <v>1</v>
      </c>
      <c r="M419" s="12">
        <v>0.24999999999999997</v>
      </c>
      <c r="N419" s="12">
        <v>0.66666666666666663</v>
      </c>
      <c r="O419" s="12">
        <v>0.58333333333333326</v>
      </c>
      <c r="P419" s="12">
        <v>0.91666666666666663</v>
      </c>
      <c r="Q419" s="12">
        <v>0.83333333333333337</v>
      </c>
      <c r="R419" s="12">
        <v>0.91666666666666663</v>
      </c>
      <c r="S419" s="13">
        <v>47</v>
      </c>
      <c r="T419" s="12">
        <v>0.89631000000000005</v>
      </c>
      <c r="U419" s="85" t="str">
        <f t="shared" si="64"/>
        <v>Baja</v>
      </c>
      <c r="V419" s="4">
        <f t="shared" si="66"/>
        <v>59</v>
      </c>
      <c r="W419" s="5">
        <f t="shared" si="67"/>
        <v>78.247952124123202</v>
      </c>
      <c r="X419" s="4">
        <f t="shared" si="68"/>
        <v>0</v>
      </c>
      <c r="Y419" s="4">
        <f t="shared" si="69"/>
        <v>15</v>
      </c>
      <c r="Z419" s="4">
        <f t="shared" si="70"/>
        <v>0</v>
      </c>
      <c r="AA419" s="4">
        <f t="shared" si="71"/>
        <v>15</v>
      </c>
      <c r="AB419" s="7">
        <f t="shared" si="72"/>
        <v>104.12717707751956</v>
      </c>
      <c r="AC419" s="14">
        <v>0.89631000000000005</v>
      </c>
      <c r="AD419" s="86" t="s">
        <v>51</v>
      </c>
      <c r="AN419" s="41">
        <v>433</v>
      </c>
      <c r="AO419" s="42" t="s">
        <v>444</v>
      </c>
      <c r="AP419" s="16">
        <v>144</v>
      </c>
      <c r="AQ419" s="16">
        <v>143</v>
      </c>
      <c r="AR419" s="43">
        <v>132</v>
      </c>
      <c r="AS419" s="43">
        <v>11</v>
      </c>
      <c r="AT419" s="44">
        <v>1</v>
      </c>
      <c r="AU419" s="45">
        <v>730</v>
      </c>
      <c r="AV419" s="43">
        <v>354</v>
      </c>
      <c r="AW419" s="44">
        <v>376</v>
      </c>
    </row>
    <row r="420" spans="2:49" ht="17.100000000000001" customHeight="1" x14ac:dyDescent="0.2">
      <c r="B420" s="34">
        <f t="shared" si="65"/>
        <v>418</v>
      </c>
      <c r="C420" s="113" t="str">
        <f>+VLOOKUP($D$3:$D$547,[1]Hoja4!$E$1:$F$588,2,FALSE)</f>
        <v>Col. Modelo</v>
      </c>
      <c r="D420" s="11">
        <v>260</v>
      </c>
      <c r="E420" s="12">
        <v>0.84353741496598611</v>
      </c>
      <c r="F420" s="12">
        <v>0.92517006802721102</v>
      </c>
      <c r="G420" s="12">
        <v>0.95918367346938782</v>
      </c>
      <c r="H420" s="12">
        <v>0.89583333333333348</v>
      </c>
      <c r="I420" s="12">
        <v>0.86458333333333326</v>
      </c>
      <c r="J420" s="12">
        <v>0.93749999999999989</v>
      </c>
      <c r="K420" s="12">
        <v>0.96874999999999989</v>
      </c>
      <c r="L420" s="12">
        <v>0.94791666666666674</v>
      </c>
      <c r="M420" s="12">
        <v>0.88541666666666641</v>
      </c>
      <c r="N420" s="12">
        <v>0.70833333333333326</v>
      </c>
      <c r="O420" s="12">
        <v>0.62499999999999967</v>
      </c>
      <c r="P420" s="12">
        <v>0.70833333333333315</v>
      </c>
      <c r="Q420" s="12">
        <v>0.84374999999999978</v>
      </c>
      <c r="R420" s="12">
        <v>0.92708333333333326</v>
      </c>
      <c r="S420" s="13">
        <v>448</v>
      </c>
      <c r="T420" s="12">
        <v>0.89793000000000001</v>
      </c>
      <c r="U420" s="85" t="str">
        <f t="shared" si="64"/>
        <v>Baja</v>
      </c>
      <c r="V420" s="4">
        <f t="shared" si="66"/>
        <v>454</v>
      </c>
      <c r="W420" s="5">
        <f t="shared" si="67"/>
        <v>602.1113604127446</v>
      </c>
      <c r="X420" s="4">
        <f t="shared" si="68"/>
        <v>17</v>
      </c>
      <c r="Y420" s="4">
        <f t="shared" si="69"/>
        <v>131</v>
      </c>
      <c r="Z420" s="4">
        <f t="shared" si="70"/>
        <v>0</v>
      </c>
      <c r="AA420" s="4">
        <f t="shared" si="71"/>
        <v>148</v>
      </c>
      <c r="AB420" s="7">
        <f t="shared" si="72"/>
        <v>801.24980327447247</v>
      </c>
      <c r="AC420" s="14">
        <v>0.89793000000000001</v>
      </c>
      <c r="AD420" s="86" t="s">
        <v>51</v>
      </c>
      <c r="AN420" s="41">
        <v>434</v>
      </c>
      <c r="AO420" s="42" t="s">
        <v>445</v>
      </c>
      <c r="AP420" s="16">
        <v>96</v>
      </c>
      <c r="AQ420" s="16">
        <v>96</v>
      </c>
      <c r="AR420" s="43">
        <v>91</v>
      </c>
      <c r="AS420" s="43">
        <v>5</v>
      </c>
      <c r="AT420" s="44">
        <v>0</v>
      </c>
      <c r="AU420" s="45">
        <v>396</v>
      </c>
      <c r="AV420" s="43">
        <v>168</v>
      </c>
      <c r="AW420" s="44">
        <v>228</v>
      </c>
    </row>
    <row r="421" spans="2:49" ht="17.100000000000001" customHeight="1" x14ac:dyDescent="0.2">
      <c r="B421" s="34">
        <f t="shared" si="65"/>
        <v>419</v>
      </c>
      <c r="C421" s="113" t="str">
        <f>+VLOOKUP($D$3:$D$547,[1]Hoja4!$E$1:$F$588,2,FALSE)</f>
        <v>Col. San José De La Vega</v>
      </c>
      <c r="D421" s="11">
        <v>323</v>
      </c>
      <c r="E421" s="12">
        <v>0.96332863187588114</v>
      </c>
      <c r="F421" s="12">
        <v>0.99574468085106438</v>
      </c>
      <c r="G421" s="12">
        <v>0.99716312056737488</v>
      </c>
      <c r="H421" s="12">
        <v>0.9848484848484842</v>
      </c>
      <c r="I421" s="12">
        <v>0.9924242424242421</v>
      </c>
      <c r="J421" s="12">
        <v>1</v>
      </c>
      <c r="K421" s="12">
        <v>1</v>
      </c>
      <c r="L421" s="12">
        <v>0.98939393939393872</v>
      </c>
      <c r="M421" s="12">
        <v>0.99090909090909085</v>
      </c>
      <c r="N421" s="12">
        <v>0.37727272727272754</v>
      </c>
      <c r="O421" s="12">
        <v>0.26363636363636389</v>
      </c>
      <c r="P421" s="12">
        <v>0.76969696969696966</v>
      </c>
      <c r="Q421" s="12">
        <v>0.90757575757575715</v>
      </c>
      <c r="R421" s="12">
        <v>0.95757575757575764</v>
      </c>
      <c r="S421" s="13">
        <v>2848.9999999999982</v>
      </c>
      <c r="T421" s="12">
        <v>0.90785000000000005</v>
      </c>
      <c r="U421" s="85" t="str">
        <f t="shared" si="64"/>
        <v>Baja</v>
      </c>
      <c r="V421" s="4">
        <f t="shared" si="66"/>
        <v>2978</v>
      </c>
      <c r="W421" s="5">
        <f t="shared" si="67"/>
        <v>3949.5322275532017</v>
      </c>
      <c r="X421" s="4">
        <f t="shared" si="68"/>
        <v>41</v>
      </c>
      <c r="Y421" s="4">
        <f t="shared" si="69"/>
        <v>663</v>
      </c>
      <c r="Z421" s="4">
        <f t="shared" si="70"/>
        <v>2</v>
      </c>
      <c r="AA421" s="4">
        <f t="shared" si="71"/>
        <v>704</v>
      </c>
      <c r="AB421" s="7">
        <f t="shared" si="72"/>
        <v>5255.7751413025971</v>
      </c>
      <c r="AC421" s="14">
        <v>0.90785000000000005</v>
      </c>
      <c r="AD421" s="86" t="s">
        <v>51</v>
      </c>
      <c r="AN421" s="41">
        <v>435</v>
      </c>
      <c r="AO421" s="42" t="s">
        <v>446</v>
      </c>
      <c r="AP421" s="16">
        <v>53</v>
      </c>
      <c r="AQ421" s="16">
        <v>53</v>
      </c>
      <c r="AR421" s="43">
        <v>51</v>
      </c>
      <c r="AS421" s="43">
        <v>2</v>
      </c>
      <c r="AT421" s="44">
        <v>0</v>
      </c>
      <c r="AU421" s="45">
        <v>232</v>
      </c>
      <c r="AV421" s="43">
        <v>107</v>
      </c>
      <c r="AW421" s="44">
        <v>125</v>
      </c>
    </row>
    <row r="422" spans="2:49" ht="17.100000000000001" customHeight="1" x14ac:dyDescent="0.2">
      <c r="B422" s="34">
        <f t="shared" si="65"/>
        <v>420</v>
      </c>
      <c r="C422" s="113" t="str">
        <f>+VLOOKUP($D$3:$D$547,[1]Hoja4!$E$1:$F$588,2,FALSE)</f>
        <v>Col. Guaymuras</v>
      </c>
      <c r="D422" s="11">
        <v>295</v>
      </c>
      <c r="E422" s="12">
        <v>0.99604743083003944</v>
      </c>
      <c r="F422" s="12">
        <v>0.99604743083003944</v>
      </c>
      <c r="G422" s="12">
        <v>0.99604743083003944</v>
      </c>
      <c r="H422" s="12">
        <v>0.93827160493827189</v>
      </c>
      <c r="I422" s="12">
        <v>0.93004115226337458</v>
      </c>
      <c r="J422" s="12">
        <v>1</v>
      </c>
      <c r="K422" s="12">
        <v>1</v>
      </c>
      <c r="L422" s="12">
        <v>0.93827160493827189</v>
      </c>
      <c r="M422" s="12">
        <v>0.99588477366255146</v>
      </c>
      <c r="N422" s="12">
        <v>0.45267489711934134</v>
      </c>
      <c r="O422" s="12">
        <v>0.40329218106995873</v>
      </c>
      <c r="P422" s="12">
        <v>0.76954732510288049</v>
      </c>
      <c r="Q422" s="12">
        <v>0.93415637860082323</v>
      </c>
      <c r="R422" s="12">
        <v>0.95884773662551503</v>
      </c>
      <c r="S422" s="13">
        <v>1115.0000000000009</v>
      </c>
      <c r="T422" s="12">
        <v>0.91981000000000002</v>
      </c>
      <c r="U422" s="85" t="str">
        <f t="shared" si="64"/>
        <v>Baja</v>
      </c>
      <c r="V422" s="4">
        <f t="shared" si="66"/>
        <v>1115</v>
      </c>
      <c r="W422" s="5">
        <f t="shared" si="67"/>
        <v>1478.7536714982605</v>
      </c>
      <c r="X422" s="4">
        <f t="shared" si="68"/>
        <v>14</v>
      </c>
      <c r="Y422" s="4">
        <f t="shared" si="69"/>
        <v>240</v>
      </c>
      <c r="Z422" s="4">
        <f t="shared" si="70"/>
        <v>0</v>
      </c>
      <c r="AA422" s="4">
        <f t="shared" si="71"/>
        <v>254</v>
      </c>
      <c r="AB422" s="7">
        <f t="shared" si="72"/>
        <v>1967.8271600243102</v>
      </c>
      <c r="AC422" s="14">
        <v>0.91981000000000002</v>
      </c>
      <c r="AD422" s="86" t="s">
        <v>51</v>
      </c>
      <c r="AN422" s="41">
        <v>436</v>
      </c>
      <c r="AO422" s="42" t="s">
        <v>447</v>
      </c>
      <c r="AP422" s="16">
        <v>236</v>
      </c>
      <c r="AQ422" s="16">
        <v>236</v>
      </c>
      <c r="AR422" s="43">
        <v>215</v>
      </c>
      <c r="AS422" s="43">
        <v>21</v>
      </c>
      <c r="AT422" s="44">
        <v>0</v>
      </c>
      <c r="AU422" s="45">
        <v>873</v>
      </c>
      <c r="AV422" s="43">
        <v>405</v>
      </c>
      <c r="AW422" s="44">
        <v>468</v>
      </c>
    </row>
    <row r="423" spans="2:49" ht="17.100000000000001" customHeight="1" x14ac:dyDescent="0.2">
      <c r="B423" s="34">
        <f t="shared" si="65"/>
        <v>421</v>
      </c>
      <c r="C423" s="113" t="str">
        <f>+VLOOKUP($D$3:$D$547,[1]Hoja4!$E$1:$F$588,2,FALSE)</f>
        <v>Col. Res. Las Vegas</v>
      </c>
      <c r="D423" s="11">
        <v>466</v>
      </c>
      <c r="E423" s="12">
        <v>0.86466165413533858</v>
      </c>
      <c r="F423" s="12">
        <v>1</v>
      </c>
      <c r="G423" s="12">
        <v>1</v>
      </c>
      <c r="H423" s="12">
        <v>0.9921875</v>
      </c>
      <c r="I423" s="12">
        <v>0.96093750000000011</v>
      </c>
      <c r="J423" s="12">
        <v>1</v>
      </c>
      <c r="K423" s="12">
        <v>1</v>
      </c>
      <c r="L423" s="12">
        <v>0.96874999999999989</v>
      </c>
      <c r="M423" s="12">
        <v>0.9921875</v>
      </c>
      <c r="N423" s="12">
        <v>0.36718750000000017</v>
      </c>
      <c r="O423" s="12">
        <v>0.35156249999999994</v>
      </c>
      <c r="P423" s="12">
        <v>0.74218750000000044</v>
      </c>
      <c r="Q423" s="12">
        <v>0.875</v>
      </c>
      <c r="R423" s="12">
        <v>0.99218749999999989</v>
      </c>
      <c r="S423" s="13">
        <v>551.99999999999943</v>
      </c>
      <c r="T423" s="12">
        <v>0.92235999999999996</v>
      </c>
      <c r="U423" s="85" t="str">
        <f t="shared" si="64"/>
        <v>Baja</v>
      </c>
      <c r="V423" s="4">
        <f t="shared" si="66"/>
        <v>552</v>
      </c>
      <c r="W423" s="5">
        <f t="shared" si="67"/>
        <v>732.08253512738997</v>
      </c>
      <c r="X423" s="4">
        <f t="shared" si="68"/>
        <v>5</v>
      </c>
      <c r="Y423" s="4">
        <f t="shared" si="69"/>
        <v>128</v>
      </c>
      <c r="Z423" s="4">
        <f t="shared" si="70"/>
        <v>0</v>
      </c>
      <c r="AA423" s="4">
        <f t="shared" si="71"/>
        <v>133</v>
      </c>
      <c r="AB423" s="7">
        <f t="shared" si="72"/>
        <v>974.20680926764055</v>
      </c>
      <c r="AC423" s="14">
        <v>0.92235999999999996</v>
      </c>
      <c r="AD423" s="86" t="s">
        <v>51</v>
      </c>
      <c r="AN423" s="41">
        <v>437</v>
      </c>
      <c r="AO423" s="42" t="s">
        <v>448</v>
      </c>
      <c r="AP423" s="16">
        <v>104</v>
      </c>
      <c r="AQ423" s="16">
        <v>104</v>
      </c>
      <c r="AR423" s="43">
        <v>7</v>
      </c>
      <c r="AS423" s="43">
        <v>97</v>
      </c>
      <c r="AT423" s="44">
        <v>0</v>
      </c>
      <c r="AU423" s="45">
        <v>27</v>
      </c>
      <c r="AV423" s="43">
        <v>14</v>
      </c>
      <c r="AW423" s="44">
        <v>13</v>
      </c>
    </row>
    <row r="424" spans="2:49" ht="17.100000000000001" customHeight="1" x14ac:dyDescent="0.2">
      <c r="B424" s="34">
        <f t="shared" si="65"/>
        <v>422</v>
      </c>
      <c r="C424" s="113" t="str">
        <f>+VLOOKUP($D$3:$D$547,[1]Hoja4!$E$1:$F$588,2,FALSE)</f>
        <v>Bo. La Granja</v>
      </c>
      <c r="D424" s="11">
        <v>46</v>
      </c>
      <c r="E424" s="12">
        <v>0.73</v>
      </c>
      <c r="F424" s="12">
        <v>0.95000000000000007</v>
      </c>
      <c r="G424" s="12">
        <v>0.97500000000000042</v>
      </c>
      <c r="H424" s="12">
        <v>0.95597484276729561</v>
      </c>
      <c r="I424" s="12">
        <v>0.97484276729559749</v>
      </c>
      <c r="J424" s="12">
        <v>0.98742138364779874</v>
      </c>
      <c r="K424" s="12">
        <v>0.98742138364779874</v>
      </c>
      <c r="L424" s="12">
        <v>0.98742138364779852</v>
      </c>
      <c r="M424" s="12">
        <v>0.96226415094339668</v>
      </c>
      <c r="N424" s="12">
        <v>0.50943396226415061</v>
      </c>
      <c r="O424" s="12">
        <v>0.41509433962264147</v>
      </c>
      <c r="P424" s="12">
        <v>0.71069182389937113</v>
      </c>
      <c r="Q424" s="12">
        <v>0.86792452830188649</v>
      </c>
      <c r="R424" s="12">
        <v>0.89308176100628922</v>
      </c>
      <c r="S424" s="13">
        <v>598.00000000000011</v>
      </c>
      <c r="T424" s="12">
        <v>0.92861000000000005</v>
      </c>
      <c r="U424" s="85" t="str">
        <f t="shared" si="64"/>
        <v>Baja</v>
      </c>
      <c r="V424" s="4">
        <f t="shared" si="66"/>
        <v>595</v>
      </c>
      <c r="W424" s="5">
        <f t="shared" si="67"/>
        <v>789.11070362463227</v>
      </c>
      <c r="X424" s="4">
        <f t="shared" si="68"/>
        <v>41</v>
      </c>
      <c r="Y424" s="4">
        <f t="shared" si="69"/>
        <v>158</v>
      </c>
      <c r="Z424" s="4">
        <f t="shared" si="70"/>
        <v>0</v>
      </c>
      <c r="AA424" s="4">
        <f t="shared" si="71"/>
        <v>199</v>
      </c>
      <c r="AB424" s="7">
        <f t="shared" si="72"/>
        <v>1050.0961078156633</v>
      </c>
      <c r="AC424" s="14">
        <v>0.92861000000000005</v>
      </c>
      <c r="AD424" s="86" t="s">
        <v>51</v>
      </c>
      <c r="AN424" s="41">
        <v>438</v>
      </c>
      <c r="AO424" s="42" t="s">
        <v>560</v>
      </c>
      <c r="AP424" s="16">
        <v>60</v>
      </c>
      <c r="AQ424" s="16">
        <v>60</v>
      </c>
      <c r="AR424" s="43">
        <v>50</v>
      </c>
      <c r="AS424" s="43">
        <v>10</v>
      </c>
      <c r="AT424" s="44">
        <v>0</v>
      </c>
      <c r="AU424" s="45">
        <v>206</v>
      </c>
      <c r="AV424" s="43">
        <v>108</v>
      </c>
      <c r="AW424" s="44">
        <v>98</v>
      </c>
    </row>
    <row r="425" spans="2:49" ht="17.100000000000001" customHeight="1" x14ac:dyDescent="0.2">
      <c r="B425" s="34">
        <f t="shared" si="65"/>
        <v>423</v>
      </c>
      <c r="C425" s="113" t="str">
        <f>+VLOOKUP($D$3:$D$547,[1]Hoja4!$E$1:$F$588,2,FALSE)</f>
        <v>Col. Jacarandá</v>
      </c>
      <c r="D425" s="11">
        <v>187</v>
      </c>
      <c r="E425" s="12">
        <v>0.95238095238095222</v>
      </c>
      <c r="F425" s="12">
        <v>0.8571428571428571</v>
      </c>
      <c r="G425" s="12">
        <v>0.76190476190476186</v>
      </c>
      <c r="H425" s="12">
        <v>0.95454545454545447</v>
      </c>
      <c r="I425" s="12">
        <v>0.95454545454545447</v>
      </c>
      <c r="J425" s="12">
        <v>1</v>
      </c>
      <c r="K425" s="12">
        <v>1</v>
      </c>
      <c r="L425" s="12">
        <v>0.95454545454545447</v>
      </c>
      <c r="M425" s="12">
        <v>1</v>
      </c>
      <c r="N425" s="12">
        <v>0.5</v>
      </c>
      <c r="O425" s="12">
        <v>0.40909090909090912</v>
      </c>
      <c r="P425" s="12">
        <v>0.81818181818181812</v>
      </c>
      <c r="Q425" s="12">
        <v>0.81818181818181812</v>
      </c>
      <c r="R425" s="12">
        <v>1</v>
      </c>
      <c r="S425" s="13">
        <v>99</v>
      </c>
      <c r="T425" s="12">
        <v>0.93152000000000001</v>
      </c>
      <c r="U425" s="85" t="str">
        <f t="shared" si="64"/>
        <v>Baja</v>
      </c>
      <c r="V425" s="4">
        <f t="shared" si="66"/>
        <v>113</v>
      </c>
      <c r="W425" s="5">
        <f t="shared" si="67"/>
        <v>149.86472186484613</v>
      </c>
      <c r="X425" s="4">
        <f t="shared" si="68"/>
        <v>0</v>
      </c>
      <c r="Y425" s="4">
        <f t="shared" si="69"/>
        <v>23</v>
      </c>
      <c r="Z425" s="4">
        <f t="shared" si="70"/>
        <v>0</v>
      </c>
      <c r="AA425" s="4">
        <f t="shared" si="71"/>
        <v>23</v>
      </c>
      <c r="AB425" s="7">
        <f t="shared" si="72"/>
        <v>199.43001711457134</v>
      </c>
      <c r="AC425" s="14">
        <v>0.93152000000000001</v>
      </c>
      <c r="AD425" s="86" t="s">
        <v>51</v>
      </c>
      <c r="AN425" s="41">
        <v>439</v>
      </c>
      <c r="AO425" s="42" t="s">
        <v>449</v>
      </c>
      <c r="AP425" s="16">
        <v>69</v>
      </c>
      <c r="AQ425" s="16">
        <v>69</v>
      </c>
      <c r="AR425" s="43">
        <v>59</v>
      </c>
      <c r="AS425" s="43">
        <v>10</v>
      </c>
      <c r="AT425" s="44">
        <v>0</v>
      </c>
      <c r="AU425" s="45">
        <v>270</v>
      </c>
      <c r="AV425" s="43">
        <v>128</v>
      </c>
      <c r="AW425" s="44">
        <v>142</v>
      </c>
    </row>
    <row r="426" spans="2:49" ht="17.100000000000001" customHeight="1" x14ac:dyDescent="0.2">
      <c r="B426" s="34">
        <f t="shared" si="65"/>
        <v>424</v>
      </c>
      <c r="C426" s="113" t="str">
        <f>+VLOOKUP($D$3:$D$547,[1]Hoja4!$E$1:$F$588,2,FALSE)</f>
        <v>Col. Res. Gloria A Dios</v>
      </c>
      <c r="D426" s="11">
        <v>462</v>
      </c>
      <c r="E426" s="12">
        <v>1</v>
      </c>
      <c r="F426" s="12">
        <v>1</v>
      </c>
      <c r="G426" s="12">
        <v>1</v>
      </c>
      <c r="H426" s="12">
        <v>1</v>
      </c>
      <c r="I426" s="12">
        <v>1</v>
      </c>
      <c r="J426" s="12">
        <v>1</v>
      </c>
      <c r="K426" s="12">
        <v>1</v>
      </c>
      <c r="L426" s="12">
        <v>1</v>
      </c>
      <c r="M426" s="12">
        <v>1</v>
      </c>
      <c r="N426" s="12">
        <v>0.24000000000000005</v>
      </c>
      <c r="O426" s="12">
        <v>0.36</v>
      </c>
      <c r="P426" s="12">
        <v>0.60000000000000009</v>
      </c>
      <c r="Q426" s="12">
        <v>0.92</v>
      </c>
      <c r="R426" s="12">
        <v>0.95999999999999985</v>
      </c>
      <c r="S426" s="13">
        <v>110.00000000000001</v>
      </c>
      <c r="T426" s="12">
        <v>0.93745000000000001</v>
      </c>
      <c r="U426" s="85" t="str">
        <f t="shared" si="64"/>
        <v>Baja</v>
      </c>
      <c r="V426" s="4">
        <f t="shared" si="66"/>
        <v>122</v>
      </c>
      <c r="W426" s="5">
        <f t="shared" si="67"/>
        <v>161.80085015496661</v>
      </c>
      <c r="X426" s="4">
        <f t="shared" si="68"/>
        <v>2</v>
      </c>
      <c r="Y426" s="4">
        <f t="shared" si="69"/>
        <v>30</v>
      </c>
      <c r="Z426" s="4">
        <f t="shared" si="70"/>
        <v>0</v>
      </c>
      <c r="AA426" s="4">
        <f t="shared" si="71"/>
        <v>32</v>
      </c>
      <c r="AB426" s="7">
        <f t="shared" si="72"/>
        <v>215.31382378741333</v>
      </c>
      <c r="AC426" s="14">
        <v>0.93745000000000001</v>
      </c>
      <c r="AD426" s="86" t="s">
        <v>51</v>
      </c>
      <c r="AN426" s="41">
        <v>441</v>
      </c>
      <c r="AO426" s="42" t="s">
        <v>450</v>
      </c>
      <c r="AP426" s="16">
        <v>126</v>
      </c>
      <c r="AQ426" s="16">
        <v>126</v>
      </c>
      <c r="AR426" s="43">
        <v>119</v>
      </c>
      <c r="AS426" s="43">
        <v>7</v>
      </c>
      <c r="AT426" s="44">
        <v>0</v>
      </c>
      <c r="AU426" s="45">
        <v>632</v>
      </c>
      <c r="AV426" s="43">
        <v>300</v>
      </c>
      <c r="AW426" s="44">
        <v>332</v>
      </c>
    </row>
    <row r="427" spans="2:49" ht="17.100000000000001" customHeight="1" x14ac:dyDescent="0.2">
      <c r="B427" s="34">
        <f t="shared" si="65"/>
        <v>425</v>
      </c>
      <c r="C427" s="113" t="str">
        <f>+VLOOKUP($D$3:$D$547,[1]Hoja4!$E$1:$F$588,2,FALSE)</f>
        <v>Col. Campaña Arriba</v>
      </c>
      <c r="D427" s="11">
        <v>408</v>
      </c>
      <c r="E427" s="12">
        <v>1</v>
      </c>
      <c r="F427" s="12">
        <v>1</v>
      </c>
      <c r="G427" s="12">
        <v>1</v>
      </c>
      <c r="H427" s="12">
        <v>1</v>
      </c>
      <c r="I427" s="12">
        <v>1</v>
      </c>
      <c r="J427" s="12">
        <v>1</v>
      </c>
      <c r="K427" s="12">
        <v>1</v>
      </c>
      <c r="L427" s="12">
        <v>1</v>
      </c>
      <c r="M427" s="12">
        <v>1</v>
      </c>
      <c r="N427" s="12">
        <v>0.39999999999999997</v>
      </c>
      <c r="O427" s="12">
        <v>0.3</v>
      </c>
      <c r="P427" s="12">
        <v>0.6</v>
      </c>
      <c r="Q427" s="12">
        <v>0.8</v>
      </c>
      <c r="R427" s="12">
        <v>1</v>
      </c>
      <c r="S427" s="13">
        <v>47</v>
      </c>
      <c r="T427" s="12">
        <v>0.94164999999999999</v>
      </c>
      <c r="U427" s="85" t="str">
        <f t="shared" si="64"/>
        <v>Baja</v>
      </c>
      <c r="V427" s="4">
        <f t="shared" si="66"/>
        <v>59</v>
      </c>
      <c r="W427" s="5">
        <f t="shared" si="67"/>
        <v>78.247952124123202</v>
      </c>
      <c r="X427" s="4">
        <f t="shared" si="68"/>
        <v>0</v>
      </c>
      <c r="Y427" s="4">
        <f t="shared" si="69"/>
        <v>13</v>
      </c>
      <c r="Z427" s="4">
        <f t="shared" si="70"/>
        <v>0</v>
      </c>
      <c r="AA427" s="4">
        <f t="shared" si="71"/>
        <v>13</v>
      </c>
      <c r="AB427" s="7">
        <f t="shared" si="72"/>
        <v>104.12717707751956</v>
      </c>
      <c r="AC427" s="14">
        <v>0.94164999999999999</v>
      </c>
      <c r="AD427" s="86" t="s">
        <v>51</v>
      </c>
      <c r="AN427" s="41">
        <v>442</v>
      </c>
      <c r="AO427" s="42" t="s">
        <v>451</v>
      </c>
      <c r="AP427" s="16">
        <v>595</v>
      </c>
      <c r="AQ427" s="16">
        <v>595</v>
      </c>
      <c r="AR427" s="43">
        <v>522</v>
      </c>
      <c r="AS427" s="43">
        <v>73</v>
      </c>
      <c r="AT427" s="44">
        <v>0</v>
      </c>
      <c r="AU427" s="45">
        <v>2519</v>
      </c>
      <c r="AV427" s="43">
        <v>1211</v>
      </c>
      <c r="AW427" s="44">
        <v>1308</v>
      </c>
    </row>
    <row r="428" spans="2:49" ht="17.100000000000001" customHeight="1" x14ac:dyDescent="0.2">
      <c r="B428" s="34">
        <f t="shared" si="65"/>
        <v>426</v>
      </c>
      <c r="C428" s="113" t="str">
        <f>+VLOOKUP($D$3:$D$547,[1]Hoja4!$E$1:$F$588,2,FALSE)</f>
        <v>Res. Palma Real</v>
      </c>
      <c r="D428" s="11">
        <v>587</v>
      </c>
      <c r="E428" s="12">
        <v>1</v>
      </c>
      <c r="F428" s="12">
        <v>1</v>
      </c>
      <c r="G428" s="12">
        <v>0.65517241379310354</v>
      </c>
      <c r="H428" s="12">
        <v>1</v>
      </c>
      <c r="I428" s="12">
        <v>0.7</v>
      </c>
      <c r="J428" s="12">
        <v>0.89999999999999991</v>
      </c>
      <c r="K428" s="12">
        <v>1</v>
      </c>
      <c r="L428" s="12">
        <v>1</v>
      </c>
      <c r="M428" s="12">
        <v>1</v>
      </c>
      <c r="N428" s="12">
        <v>0.6</v>
      </c>
      <c r="O428" s="12">
        <v>0.5</v>
      </c>
      <c r="P428" s="12">
        <v>1</v>
      </c>
      <c r="Q428" s="12">
        <v>0.89999999999999991</v>
      </c>
      <c r="R428" s="12">
        <v>0.8</v>
      </c>
      <c r="S428" s="13">
        <v>45</v>
      </c>
      <c r="T428" s="12">
        <v>0.9496</v>
      </c>
      <c r="U428" s="85" t="str">
        <f t="shared" si="64"/>
        <v>Baja</v>
      </c>
      <c r="V428" s="4">
        <f t="shared" si="66"/>
        <v>52</v>
      </c>
      <c r="W428" s="5">
        <f t="shared" si="67"/>
        <v>68.964296787362827</v>
      </c>
      <c r="X428" s="4">
        <f t="shared" si="68"/>
        <v>16</v>
      </c>
      <c r="Y428" s="4">
        <f t="shared" si="69"/>
        <v>14</v>
      </c>
      <c r="Z428" s="4">
        <f t="shared" si="70"/>
        <v>0</v>
      </c>
      <c r="AA428" s="4">
        <f t="shared" si="71"/>
        <v>30</v>
      </c>
      <c r="AB428" s="7">
        <f t="shared" si="72"/>
        <v>91.773105220864693</v>
      </c>
      <c r="AC428" s="14">
        <v>0.9496</v>
      </c>
      <c r="AD428" s="86" t="s">
        <v>51</v>
      </c>
      <c r="AN428" s="41">
        <v>443</v>
      </c>
      <c r="AO428" s="42" t="s">
        <v>452</v>
      </c>
      <c r="AP428" s="16">
        <v>215</v>
      </c>
      <c r="AQ428" s="16">
        <v>215</v>
      </c>
      <c r="AR428" s="43">
        <v>213</v>
      </c>
      <c r="AS428" s="43">
        <v>2</v>
      </c>
      <c r="AT428" s="44">
        <v>0</v>
      </c>
      <c r="AU428" s="45">
        <v>1041</v>
      </c>
      <c r="AV428" s="43">
        <v>520</v>
      </c>
      <c r="AW428" s="44">
        <v>521</v>
      </c>
    </row>
    <row r="429" spans="2:49" ht="17.100000000000001" customHeight="1" x14ac:dyDescent="0.2">
      <c r="B429" s="34">
        <f t="shared" si="65"/>
        <v>427</v>
      </c>
      <c r="C429" s="113" t="str">
        <f>+VLOOKUP($D$3:$D$547,[1]Hoja4!$E$1:$F$588,2,FALSE)</f>
        <v>Bo. La Pedrera No.1</v>
      </c>
      <c r="D429" s="11">
        <v>56</v>
      </c>
      <c r="E429" s="12">
        <v>0.61224489795918347</v>
      </c>
      <c r="F429" s="12">
        <v>0.89795918367346905</v>
      </c>
      <c r="G429" s="12">
        <v>0.93877551020408145</v>
      </c>
      <c r="H429" s="12">
        <v>1</v>
      </c>
      <c r="I429" s="12">
        <v>1</v>
      </c>
      <c r="J429" s="12">
        <v>1</v>
      </c>
      <c r="K429" s="12">
        <v>1</v>
      </c>
      <c r="L429" s="12">
        <v>0.94999999999999984</v>
      </c>
      <c r="M429" s="12">
        <v>1</v>
      </c>
      <c r="N429" s="12">
        <v>0.375</v>
      </c>
      <c r="O429" s="12">
        <v>0.42499999999999993</v>
      </c>
      <c r="P429" s="12">
        <v>0.32499999999999996</v>
      </c>
      <c r="Q429" s="12">
        <v>0.85</v>
      </c>
      <c r="R429" s="12">
        <v>0.92499999999999993</v>
      </c>
      <c r="S429" s="13">
        <v>119</v>
      </c>
      <c r="T429" s="12">
        <v>0.95016</v>
      </c>
      <c r="U429" s="85" t="str">
        <f t="shared" si="64"/>
        <v>Baja</v>
      </c>
      <c r="V429" s="4">
        <f t="shared" si="66"/>
        <v>123</v>
      </c>
      <c r="W429" s="5">
        <f t="shared" si="67"/>
        <v>163.12708663164668</v>
      </c>
      <c r="X429" s="4">
        <f t="shared" si="68"/>
        <v>8</v>
      </c>
      <c r="Y429" s="4">
        <f t="shared" si="69"/>
        <v>43</v>
      </c>
      <c r="Z429" s="4">
        <f t="shared" si="70"/>
        <v>0</v>
      </c>
      <c r="AA429" s="4">
        <f t="shared" si="71"/>
        <v>51</v>
      </c>
      <c r="AB429" s="7">
        <f t="shared" si="72"/>
        <v>217.07869119550688</v>
      </c>
      <c r="AC429" s="14">
        <v>0.95016</v>
      </c>
      <c r="AD429" s="86" t="s">
        <v>51</v>
      </c>
      <c r="AN429" s="41">
        <v>444</v>
      </c>
      <c r="AO429" s="42" t="s">
        <v>453</v>
      </c>
      <c r="AP429" s="16">
        <v>100</v>
      </c>
      <c r="AQ429" s="16">
        <v>100</v>
      </c>
      <c r="AR429" s="43">
        <v>96</v>
      </c>
      <c r="AS429" s="43">
        <v>4</v>
      </c>
      <c r="AT429" s="44">
        <v>0</v>
      </c>
      <c r="AU429" s="45">
        <v>535</v>
      </c>
      <c r="AV429" s="43">
        <v>237</v>
      </c>
      <c r="AW429" s="44">
        <v>298</v>
      </c>
    </row>
    <row r="430" spans="2:49" ht="17.100000000000001" customHeight="1" x14ac:dyDescent="0.2">
      <c r="B430" s="34">
        <f t="shared" si="65"/>
        <v>428</v>
      </c>
      <c r="C430" s="113" t="str">
        <f>+VLOOKUP($D$3:$D$547,[1]Hoja4!$E$1:$F$588,2,FALSE)</f>
        <v>Col. Res. Centro América Este ( Ane</v>
      </c>
      <c r="D430" s="11">
        <v>458</v>
      </c>
      <c r="E430" s="12">
        <v>0.9101123595505618</v>
      </c>
      <c r="F430" s="12">
        <v>0.9655172413793105</v>
      </c>
      <c r="G430" s="12">
        <v>0.97701149425287359</v>
      </c>
      <c r="H430" s="12">
        <v>0.9740259740259738</v>
      </c>
      <c r="I430" s="12">
        <v>0.98701298701298712</v>
      </c>
      <c r="J430" s="12">
        <v>1</v>
      </c>
      <c r="K430" s="12">
        <v>1</v>
      </c>
      <c r="L430" s="12">
        <v>0.97402597402597391</v>
      </c>
      <c r="M430" s="12">
        <v>1</v>
      </c>
      <c r="N430" s="12">
        <v>0.42857142857142866</v>
      </c>
      <c r="O430" s="12">
        <v>0.45454545454545459</v>
      </c>
      <c r="P430" s="12">
        <v>0.68831168831168843</v>
      </c>
      <c r="Q430" s="12">
        <v>0.93506493506493515</v>
      </c>
      <c r="R430" s="12">
        <v>0.89610389610389629</v>
      </c>
      <c r="S430" s="13">
        <v>363.99999999999994</v>
      </c>
      <c r="T430" s="12">
        <v>0.96486000000000005</v>
      </c>
      <c r="U430" s="85" t="str">
        <f t="shared" si="64"/>
        <v>Baja</v>
      </c>
      <c r="V430" s="4">
        <f t="shared" si="66"/>
        <v>340</v>
      </c>
      <c r="W430" s="5">
        <f t="shared" si="67"/>
        <v>450.92040207121846</v>
      </c>
      <c r="X430" s="4">
        <f t="shared" si="68"/>
        <v>6</v>
      </c>
      <c r="Y430" s="4">
        <f t="shared" si="69"/>
        <v>77</v>
      </c>
      <c r="Z430" s="4">
        <f t="shared" si="70"/>
        <v>2</v>
      </c>
      <c r="AA430" s="4">
        <f t="shared" si="71"/>
        <v>83</v>
      </c>
      <c r="AB430" s="7">
        <f t="shared" si="72"/>
        <v>600.05491875180758</v>
      </c>
      <c r="AC430" s="14">
        <v>0.96486000000000005</v>
      </c>
      <c r="AD430" s="86" t="s">
        <v>51</v>
      </c>
      <c r="AN430" s="41">
        <v>445</v>
      </c>
      <c r="AO430" s="42" t="s">
        <v>454</v>
      </c>
      <c r="AP430" s="16">
        <v>23</v>
      </c>
      <c r="AQ430" s="16">
        <v>22</v>
      </c>
      <c r="AR430" s="43">
        <v>19</v>
      </c>
      <c r="AS430" s="43">
        <v>3</v>
      </c>
      <c r="AT430" s="44">
        <v>1</v>
      </c>
      <c r="AU430" s="45">
        <v>95</v>
      </c>
      <c r="AV430" s="43">
        <v>38</v>
      </c>
      <c r="AW430" s="44">
        <v>57</v>
      </c>
    </row>
    <row r="431" spans="2:49" ht="17.100000000000001" customHeight="1" x14ac:dyDescent="0.2">
      <c r="B431" s="34">
        <f t="shared" si="65"/>
        <v>429</v>
      </c>
      <c r="C431" s="113" t="str">
        <f>+VLOOKUP($D$3:$D$547,[1]Hoja4!$E$1:$F$588,2,FALSE)</f>
        <v>Col. Res. Las Joyas</v>
      </c>
      <c r="D431" s="11">
        <v>297</v>
      </c>
      <c r="E431" s="12">
        <v>1</v>
      </c>
      <c r="F431" s="12">
        <v>0.98979591836734693</v>
      </c>
      <c r="G431" s="12">
        <v>0.98979591836734704</v>
      </c>
      <c r="H431" s="12">
        <v>0.97872340425531923</v>
      </c>
      <c r="I431" s="12">
        <v>1</v>
      </c>
      <c r="J431" s="12">
        <v>1</v>
      </c>
      <c r="K431" s="12">
        <v>1</v>
      </c>
      <c r="L431" s="12">
        <v>1</v>
      </c>
      <c r="M431" s="12">
        <v>0.98936170212765961</v>
      </c>
      <c r="N431" s="12">
        <v>0.43617021276595719</v>
      </c>
      <c r="O431" s="12">
        <v>0.26595744680851069</v>
      </c>
      <c r="P431" s="12">
        <v>0.7340425531914887</v>
      </c>
      <c r="Q431" s="12">
        <v>0.94680851063829785</v>
      </c>
      <c r="R431" s="12">
        <v>0.95744680851063835</v>
      </c>
      <c r="S431" s="13">
        <v>413.99999999999994</v>
      </c>
      <c r="T431" s="12">
        <v>0.96569000000000005</v>
      </c>
      <c r="U431" s="85" t="str">
        <f t="shared" si="64"/>
        <v>Baja</v>
      </c>
      <c r="V431" s="4">
        <f t="shared" si="66"/>
        <v>411</v>
      </c>
      <c r="W431" s="5">
        <f t="shared" si="67"/>
        <v>545.08319191550231</v>
      </c>
      <c r="X431" s="4">
        <f t="shared" si="68"/>
        <v>4</v>
      </c>
      <c r="Y431" s="4">
        <f t="shared" si="69"/>
        <v>93</v>
      </c>
      <c r="Z431" s="4">
        <f t="shared" si="70"/>
        <v>0</v>
      </c>
      <c r="AA431" s="4">
        <f t="shared" si="71"/>
        <v>97</v>
      </c>
      <c r="AB431" s="7">
        <f t="shared" si="72"/>
        <v>725.36050472644979</v>
      </c>
      <c r="AC431" s="14">
        <v>0.96569000000000005</v>
      </c>
      <c r="AD431" s="86" t="s">
        <v>51</v>
      </c>
      <c r="AN431" s="41">
        <v>446</v>
      </c>
      <c r="AO431" s="42" t="s">
        <v>455</v>
      </c>
      <c r="AP431" s="16">
        <v>514</v>
      </c>
      <c r="AQ431" s="16">
        <v>514</v>
      </c>
      <c r="AR431" s="43">
        <v>459</v>
      </c>
      <c r="AS431" s="43">
        <v>55</v>
      </c>
      <c r="AT431" s="44">
        <v>0</v>
      </c>
      <c r="AU431" s="45">
        <v>1937</v>
      </c>
      <c r="AV431" s="43">
        <v>947</v>
      </c>
      <c r="AW431" s="44">
        <v>990</v>
      </c>
    </row>
    <row r="432" spans="2:49" ht="17.100000000000001" customHeight="1" x14ac:dyDescent="0.2">
      <c r="B432" s="34">
        <f t="shared" si="65"/>
        <v>430</v>
      </c>
      <c r="C432" s="113" t="str">
        <f>+VLOOKUP($D$3:$D$547,[1]Hoja4!$E$1:$F$588,2,FALSE)</f>
        <v>Col. Residencial Plaza</v>
      </c>
      <c r="D432" s="11">
        <v>485</v>
      </c>
      <c r="E432" s="12">
        <v>0.98549618320610788</v>
      </c>
      <c r="F432" s="12">
        <v>0.99157088122605308</v>
      </c>
      <c r="G432" s="12">
        <v>0.99157088122605364</v>
      </c>
      <c r="H432" s="12">
        <v>0.98334794040315465</v>
      </c>
      <c r="I432" s="12">
        <v>0.98773006134969255</v>
      </c>
      <c r="J432" s="12">
        <v>1</v>
      </c>
      <c r="K432" s="12">
        <v>1</v>
      </c>
      <c r="L432" s="12">
        <v>0.98334794040315443</v>
      </c>
      <c r="M432" s="12">
        <v>0.996494303242769</v>
      </c>
      <c r="N432" s="12">
        <v>0.43295354951796711</v>
      </c>
      <c r="O432" s="12">
        <v>0.37510955302366344</v>
      </c>
      <c r="P432" s="12">
        <v>0.68361086765994772</v>
      </c>
      <c r="Q432" s="12">
        <v>0.88869412795793157</v>
      </c>
      <c r="R432" s="12">
        <v>0.96406660823838697</v>
      </c>
      <c r="S432" s="13">
        <v>4571.0000000000064</v>
      </c>
      <c r="T432" s="12">
        <v>0.96823999999999999</v>
      </c>
      <c r="U432" s="85" t="str">
        <f t="shared" si="64"/>
        <v>Baja</v>
      </c>
      <c r="V432" s="4">
        <f t="shared" si="66"/>
        <v>4570</v>
      </c>
      <c r="W432" s="5">
        <f t="shared" si="67"/>
        <v>6060.9006984278485</v>
      </c>
      <c r="X432" s="4">
        <f t="shared" si="68"/>
        <v>91</v>
      </c>
      <c r="Y432" s="4">
        <f t="shared" si="69"/>
        <v>1212</v>
      </c>
      <c r="Z432" s="4">
        <f t="shared" si="70"/>
        <v>2</v>
      </c>
      <c r="AA432" s="4">
        <f t="shared" si="71"/>
        <v>1303</v>
      </c>
      <c r="AB432" s="7">
        <f t="shared" si="72"/>
        <v>8065.4440549875317</v>
      </c>
      <c r="AC432" s="14">
        <v>0.96823999999999999</v>
      </c>
      <c r="AD432" s="86" t="s">
        <v>51</v>
      </c>
      <c r="AN432" s="41">
        <v>447</v>
      </c>
      <c r="AO432" s="42" t="s">
        <v>456</v>
      </c>
      <c r="AP432" s="16">
        <v>265</v>
      </c>
      <c r="AQ432" s="16">
        <v>265</v>
      </c>
      <c r="AR432" s="43">
        <v>241</v>
      </c>
      <c r="AS432" s="43">
        <v>24</v>
      </c>
      <c r="AT432" s="44">
        <v>0</v>
      </c>
      <c r="AU432" s="45">
        <v>809</v>
      </c>
      <c r="AV432" s="43">
        <v>355</v>
      </c>
      <c r="AW432" s="44">
        <v>454</v>
      </c>
    </row>
    <row r="433" spans="2:49" ht="17.100000000000001" customHeight="1" x14ac:dyDescent="0.2">
      <c r="B433" s="34">
        <f t="shared" si="65"/>
        <v>431</v>
      </c>
      <c r="C433" s="113" t="str">
        <f>+VLOOKUP($D$3:$D$547,[1]Hoja4!$E$1:$F$588,2,FALSE)</f>
        <v>Col Res. Los Girasoles ( I, II, III</v>
      </c>
      <c r="D433" s="11">
        <v>241</v>
      </c>
      <c r="E433" s="12">
        <v>0.9707602339181286</v>
      </c>
      <c r="F433" s="12">
        <v>0.99122807017543835</v>
      </c>
      <c r="G433" s="12">
        <v>0.99707602339181334</v>
      </c>
      <c r="H433" s="12">
        <v>0.98684210526315752</v>
      </c>
      <c r="I433" s="12">
        <v>0.9802631578947365</v>
      </c>
      <c r="J433" s="12">
        <v>0.99671052631578949</v>
      </c>
      <c r="K433" s="12">
        <v>1</v>
      </c>
      <c r="L433" s="12">
        <v>1</v>
      </c>
      <c r="M433" s="12">
        <v>1</v>
      </c>
      <c r="N433" s="12">
        <v>0.41118421052631582</v>
      </c>
      <c r="O433" s="12">
        <v>0.33881578947368429</v>
      </c>
      <c r="P433" s="12">
        <v>0.78618421052631549</v>
      </c>
      <c r="Q433" s="12">
        <v>0.88815789473684148</v>
      </c>
      <c r="R433" s="12">
        <v>0.97368421052631604</v>
      </c>
      <c r="S433" s="13">
        <v>1356.0000000000009</v>
      </c>
      <c r="T433" s="12">
        <v>0.97163999999999995</v>
      </c>
      <c r="U433" s="85" t="str">
        <f t="shared" si="64"/>
        <v>Baja</v>
      </c>
      <c r="V433" s="4">
        <f t="shared" si="66"/>
        <v>1469</v>
      </c>
      <c r="W433" s="5">
        <f t="shared" si="67"/>
        <v>1948.2413842429999</v>
      </c>
      <c r="X433" s="4">
        <f t="shared" si="68"/>
        <v>32</v>
      </c>
      <c r="Y433" s="4">
        <f t="shared" si="69"/>
        <v>348</v>
      </c>
      <c r="Z433" s="4">
        <f t="shared" si="70"/>
        <v>0</v>
      </c>
      <c r="AA433" s="4">
        <f t="shared" si="71"/>
        <v>380</v>
      </c>
      <c r="AB433" s="7">
        <f t="shared" si="72"/>
        <v>2592.5902224894276</v>
      </c>
      <c r="AC433" s="14">
        <v>0.97163999999999995</v>
      </c>
      <c r="AD433" s="86" t="s">
        <v>51</v>
      </c>
      <c r="AN433" s="41">
        <v>448</v>
      </c>
      <c r="AO433" s="42" t="s">
        <v>457</v>
      </c>
      <c r="AP433" s="16">
        <v>464</v>
      </c>
      <c r="AQ433" s="16">
        <v>462</v>
      </c>
      <c r="AR433" s="43">
        <v>428</v>
      </c>
      <c r="AS433" s="43">
        <v>34</v>
      </c>
      <c r="AT433" s="44">
        <v>2</v>
      </c>
      <c r="AU433" s="45">
        <v>2411</v>
      </c>
      <c r="AV433" s="43">
        <v>1161</v>
      </c>
      <c r="AW433" s="44">
        <v>1250</v>
      </c>
    </row>
    <row r="434" spans="2:49" ht="17.100000000000001" customHeight="1" x14ac:dyDescent="0.2">
      <c r="B434" s="34">
        <f t="shared" si="65"/>
        <v>432</v>
      </c>
      <c r="C434" s="113" t="str">
        <f>+VLOOKUP($D$3:$D$547,[1]Hoja4!$E$1:$F$588,2,FALSE)</f>
        <v>col. Lomas De Jacaleapa</v>
      </c>
      <c r="D434" s="11">
        <v>299</v>
      </c>
      <c r="E434" s="12">
        <v>0.98655913978494691</v>
      </c>
      <c r="F434" s="12">
        <v>0.9973118279569898</v>
      </c>
      <c r="G434" s="12">
        <v>0.9973118279569898</v>
      </c>
      <c r="H434" s="12">
        <v>0.98538011695906425</v>
      </c>
      <c r="I434" s="12">
        <v>0.98538011695906425</v>
      </c>
      <c r="J434" s="12">
        <v>1</v>
      </c>
      <c r="K434" s="12">
        <v>1</v>
      </c>
      <c r="L434" s="12">
        <v>0.98245614035087725</v>
      </c>
      <c r="M434" s="12">
        <v>0.99707602339181312</v>
      </c>
      <c r="N434" s="12">
        <v>0.38011695906432758</v>
      </c>
      <c r="O434" s="12">
        <v>0.35087719298245634</v>
      </c>
      <c r="P434" s="12">
        <v>0.65789473684210553</v>
      </c>
      <c r="Q434" s="12">
        <v>0.9064327485380117</v>
      </c>
      <c r="R434" s="12">
        <v>0.97660818713450359</v>
      </c>
      <c r="S434" s="13">
        <v>1416.0000000000009</v>
      </c>
      <c r="T434" s="12">
        <v>0.97270000000000001</v>
      </c>
      <c r="U434" s="85" t="str">
        <f t="shared" si="64"/>
        <v>Baja</v>
      </c>
      <c r="V434" s="4">
        <f t="shared" si="66"/>
        <v>1411</v>
      </c>
      <c r="W434" s="5">
        <f t="shared" si="67"/>
        <v>1871.3196685955565</v>
      </c>
      <c r="X434" s="4">
        <f t="shared" si="68"/>
        <v>15</v>
      </c>
      <c r="Y434" s="4">
        <f t="shared" si="69"/>
        <v>356</v>
      </c>
      <c r="Z434" s="4">
        <f t="shared" si="70"/>
        <v>0</v>
      </c>
      <c r="AA434" s="4">
        <f t="shared" si="71"/>
        <v>371</v>
      </c>
      <c r="AB434" s="7">
        <f t="shared" si="72"/>
        <v>2490.2279128200016</v>
      </c>
      <c r="AC434" s="14">
        <v>0.97270000000000001</v>
      </c>
      <c r="AD434" s="86" t="s">
        <v>51</v>
      </c>
      <c r="AN434" s="41">
        <v>449</v>
      </c>
      <c r="AO434" s="42" t="s">
        <v>458</v>
      </c>
      <c r="AP434" s="16">
        <v>26</v>
      </c>
      <c r="AQ434" s="16">
        <v>26</v>
      </c>
      <c r="AR434" s="43">
        <v>23</v>
      </c>
      <c r="AS434" s="43">
        <v>3</v>
      </c>
      <c r="AT434" s="44">
        <v>0</v>
      </c>
      <c r="AU434" s="45">
        <v>128</v>
      </c>
      <c r="AV434" s="43">
        <v>62</v>
      </c>
      <c r="AW434" s="44">
        <v>66</v>
      </c>
    </row>
    <row r="435" spans="2:49" ht="17.100000000000001" customHeight="1" x14ac:dyDescent="0.2">
      <c r="B435" s="34">
        <f t="shared" si="65"/>
        <v>433</v>
      </c>
      <c r="C435" s="113" t="str">
        <f>+VLOOKUP($D$3:$D$547,[1]Hoja4!$E$1:$F$588,2,FALSE)</f>
        <v>Col. Altos De Las Vegas</v>
      </c>
      <c r="D435" s="11">
        <v>103</v>
      </c>
      <c r="E435" s="12">
        <v>1</v>
      </c>
      <c r="F435" s="12">
        <v>1</v>
      </c>
      <c r="G435" s="12">
        <v>1</v>
      </c>
      <c r="H435" s="12">
        <v>0.95</v>
      </c>
      <c r="I435" s="12">
        <v>0.95</v>
      </c>
      <c r="J435" s="12">
        <v>1</v>
      </c>
      <c r="K435" s="12">
        <v>1</v>
      </c>
      <c r="L435" s="12">
        <v>0.95</v>
      </c>
      <c r="M435" s="12">
        <v>1</v>
      </c>
      <c r="N435" s="12">
        <v>0.44999999999999996</v>
      </c>
      <c r="O435" s="12">
        <v>0.45</v>
      </c>
      <c r="P435" s="12">
        <v>0.75</v>
      </c>
      <c r="Q435" s="12">
        <v>0.84999999999999976</v>
      </c>
      <c r="R435" s="12">
        <v>1</v>
      </c>
      <c r="S435" s="13">
        <v>80.999999999999986</v>
      </c>
      <c r="T435" s="12">
        <v>0.97316999999999998</v>
      </c>
      <c r="U435" s="85" t="str">
        <f t="shared" si="64"/>
        <v>Baja</v>
      </c>
      <c r="V435" s="4">
        <f t="shared" si="66"/>
        <v>86</v>
      </c>
      <c r="W435" s="5">
        <f t="shared" si="67"/>
        <v>114.05633699448467</v>
      </c>
      <c r="X435" s="4">
        <f t="shared" si="68"/>
        <v>0</v>
      </c>
      <c r="Y435" s="4">
        <f t="shared" si="69"/>
        <v>20</v>
      </c>
      <c r="Z435" s="4">
        <f t="shared" si="70"/>
        <v>0</v>
      </c>
      <c r="AA435" s="4">
        <f t="shared" si="71"/>
        <v>20</v>
      </c>
      <c r="AB435" s="7">
        <f t="shared" si="72"/>
        <v>151.77859709604544</v>
      </c>
      <c r="AC435" s="14">
        <v>0.97316999999999998</v>
      </c>
      <c r="AD435" s="86" t="s">
        <v>51</v>
      </c>
      <c r="AN435" s="41">
        <v>450</v>
      </c>
      <c r="AO435" s="42" t="s">
        <v>459</v>
      </c>
      <c r="AP435" s="16">
        <v>7</v>
      </c>
      <c r="AQ435" s="16">
        <v>7</v>
      </c>
      <c r="AR435" s="43">
        <v>7</v>
      </c>
      <c r="AS435" s="43">
        <v>0</v>
      </c>
      <c r="AT435" s="44">
        <v>0</v>
      </c>
      <c r="AU435" s="45">
        <v>34</v>
      </c>
      <c r="AV435" s="43">
        <v>17</v>
      </c>
      <c r="AW435" s="44">
        <v>17</v>
      </c>
    </row>
    <row r="436" spans="2:49" ht="17.100000000000001" customHeight="1" x14ac:dyDescent="0.2">
      <c r="B436" s="34">
        <f t="shared" si="65"/>
        <v>434</v>
      </c>
      <c r="C436" s="113" t="str">
        <f>+VLOOKUP($D$3:$D$547,[1]Hoja4!$E$1:$F$588,2,FALSE)</f>
        <v>Col. Interamericana</v>
      </c>
      <c r="D436" s="11">
        <v>183</v>
      </c>
      <c r="E436" s="12">
        <v>0.95999999999999985</v>
      </c>
      <c r="F436" s="12">
        <v>0.99</v>
      </c>
      <c r="G436" s="12">
        <v>0.96</v>
      </c>
      <c r="H436" s="12">
        <v>0.95698924731182822</v>
      </c>
      <c r="I436" s="12">
        <v>0.95698924731182811</v>
      </c>
      <c r="J436" s="12">
        <v>0.98924731182795711</v>
      </c>
      <c r="K436" s="12">
        <v>0.98924731182795711</v>
      </c>
      <c r="L436" s="12">
        <v>0.96774193548387122</v>
      </c>
      <c r="M436" s="12">
        <v>0.95698924731182777</v>
      </c>
      <c r="N436" s="12">
        <v>0.54838709677419351</v>
      </c>
      <c r="O436" s="12">
        <v>0.45161290322580638</v>
      </c>
      <c r="P436" s="12">
        <v>0.73118279569892486</v>
      </c>
      <c r="Q436" s="12">
        <v>0.8709677419354841</v>
      </c>
      <c r="R436" s="12">
        <v>0.93548387096774188</v>
      </c>
      <c r="S436" s="13">
        <v>437.00000000000006</v>
      </c>
      <c r="T436" s="12">
        <v>0.98631999999999997</v>
      </c>
      <c r="U436" s="85" t="str">
        <f t="shared" si="64"/>
        <v>Baja</v>
      </c>
      <c r="V436" s="4">
        <f t="shared" si="66"/>
        <v>443</v>
      </c>
      <c r="W436" s="5">
        <f t="shared" si="67"/>
        <v>587.52275916926408</v>
      </c>
      <c r="X436" s="4">
        <f t="shared" si="68"/>
        <v>3</v>
      </c>
      <c r="Y436" s="4">
        <f t="shared" si="69"/>
        <v>98</v>
      </c>
      <c r="Z436" s="4">
        <f t="shared" si="70"/>
        <v>0</v>
      </c>
      <c r="AA436" s="4">
        <f t="shared" si="71"/>
        <v>101</v>
      </c>
      <c r="AB436" s="7">
        <f t="shared" si="72"/>
        <v>781.83626178544341</v>
      </c>
      <c r="AC436" s="14">
        <v>0.98631999999999997</v>
      </c>
      <c r="AD436" s="86" t="s">
        <v>51</v>
      </c>
      <c r="AN436" s="41">
        <v>451</v>
      </c>
      <c r="AO436" s="42" t="s">
        <v>460</v>
      </c>
      <c r="AP436" s="16">
        <v>37</v>
      </c>
      <c r="AQ436" s="16">
        <v>37</v>
      </c>
      <c r="AR436" s="43">
        <v>37</v>
      </c>
      <c r="AS436" s="43">
        <v>0</v>
      </c>
      <c r="AT436" s="44">
        <v>0</v>
      </c>
      <c r="AU436" s="45">
        <v>210</v>
      </c>
      <c r="AV436" s="43">
        <v>103</v>
      </c>
      <c r="AW436" s="44">
        <v>107</v>
      </c>
    </row>
    <row r="437" spans="2:49" ht="17.100000000000001" customHeight="1" x14ac:dyDescent="0.2">
      <c r="B437" s="34">
        <f t="shared" si="65"/>
        <v>435</v>
      </c>
      <c r="C437" s="113" t="str">
        <f>+VLOOKUP($D$3:$D$547,[1]Hoja4!$E$1:$F$588,2,FALSE)</f>
        <v>Res.El Trapiche</v>
      </c>
      <c r="D437" s="11">
        <v>557</v>
      </c>
      <c r="E437" s="12">
        <v>1</v>
      </c>
      <c r="F437" s="12">
        <v>1</v>
      </c>
      <c r="G437" s="12">
        <v>0.91666666666666663</v>
      </c>
      <c r="H437" s="12">
        <v>1</v>
      </c>
      <c r="I437" s="12">
        <v>1</v>
      </c>
      <c r="J437" s="12">
        <v>1</v>
      </c>
      <c r="K437" s="12">
        <v>1</v>
      </c>
      <c r="L437" s="12">
        <v>1</v>
      </c>
      <c r="M437" s="12">
        <v>0.6</v>
      </c>
      <c r="N437" s="12">
        <v>0.8</v>
      </c>
      <c r="O437" s="12">
        <v>0.6</v>
      </c>
      <c r="P437" s="12">
        <v>1</v>
      </c>
      <c r="Q437" s="12">
        <v>0.8</v>
      </c>
      <c r="R437" s="12">
        <v>0.8</v>
      </c>
      <c r="S437" s="13">
        <v>24</v>
      </c>
      <c r="T437" s="12">
        <v>0.98902000000000001</v>
      </c>
      <c r="U437" s="85" t="str">
        <f t="shared" si="64"/>
        <v>Baja</v>
      </c>
      <c r="V437" s="4">
        <f t="shared" si="66"/>
        <v>24</v>
      </c>
      <c r="W437" s="5">
        <f t="shared" si="67"/>
        <v>31.829675440321303</v>
      </c>
      <c r="X437" s="4">
        <f t="shared" si="68"/>
        <v>6</v>
      </c>
      <c r="Y437" s="4">
        <f t="shared" si="69"/>
        <v>6</v>
      </c>
      <c r="Z437" s="4">
        <f t="shared" si="70"/>
        <v>0</v>
      </c>
      <c r="AA437" s="4">
        <f t="shared" si="71"/>
        <v>12</v>
      </c>
      <c r="AB437" s="7">
        <f t="shared" si="72"/>
        <v>42.356817794245245</v>
      </c>
      <c r="AC437" s="14">
        <v>0.98902000000000001</v>
      </c>
      <c r="AD437" s="86" t="s">
        <v>51</v>
      </c>
      <c r="AN437" s="41">
        <v>452</v>
      </c>
      <c r="AO437" s="42" t="s">
        <v>461</v>
      </c>
      <c r="AP437" s="16">
        <v>300</v>
      </c>
      <c r="AQ437" s="16">
        <v>300</v>
      </c>
      <c r="AR437" s="43">
        <v>260</v>
      </c>
      <c r="AS437" s="43">
        <v>40</v>
      </c>
      <c r="AT437" s="44">
        <v>0</v>
      </c>
      <c r="AU437" s="45">
        <v>1353</v>
      </c>
      <c r="AV437" s="43">
        <v>656</v>
      </c>
      <c r="AW437" s="44">
        <v>697</v>
      </c>
    </row>
    <row r="438" spans="2:49" ht="17.100000000000001" customHeight="1" x14ac:dyDescent="0.2">
      <c r="B438" s="34">
        <f t="shared" si="65"/>
        <v>436</v>
      </c>
      <c r="C438" s="113" t="str">
        <f>+VLOOKUP($D$3:$D$547,[1]Hoja4!$E$1:$F$588,2,FALSE)</f>
        <v>Bo. San Rafael</v>
      </c>
      <c r="D438" s="11">
        <v>86</v>
      </c>
      <c r="E438" s="12">
        <v>0.53125000000000011</v>
      </c>
      <c r="F438" s="12">
        <v>0.89583333333333337</v>
      </c>
      <c r="G438" s="12">
        <v>0.95833333333333326</v>
      </c>
      <c r="H438" s="12">
        <v>1</v>
      </c>
      <c r="I438" s="12">
        <v>0.98666666666666669</v>
      </c>
      <c r="J438" s="12">
        <v>1</v>
      </c>
      <c r="K438" s="12">
        <v>1</v>
      </c>
      <c r="L438" s="12">
        <v>1</v>
      </c>
      <c r="M438" s="12">
        <v>1</v>
      </c>
      <c r="N438" s="12">
        <v>0.3066666666666667</v>
      </c>
      <c r="O438" s="12">
        <v>0.46666666666666673</v>
      </c>
      <c r="P438" s="12">
        <v>0.46666666666666645</v>
      </c>
      <c r="Q438" s="12">
        <v>0.87999999999999978</v>
      </c>
      <c r="R438" s="12">
        <v>0.96</v>
      </c>
      <c r="S438" s="13">
        <v>240.00000000000006</v>
      </c>
      <c r="T438" s="12">
        <v>0.99021000000000003</v>
      </c>
      <c r="U438" s="85" t="str">
        <f t="shared" si="64"/>
        <v>Baja</v>
      </c>
      <c r="V438" s="4">
        <f t="shared" si="66"/>
        <v>250</v>
      </c>
      <c r="W438" s="5">
        <f t="shared" si="67"/>
        <v>331.55911917001356</v>
      </c>
      <c r="X438" s="4">
        <f t="shared" si="68"/>
        <v>21</v>
      </c>
      <c r="Y438" s="4">
        <f t="shared" si="69"/>
        <v>78</v>
      </c>
      <c r="Z438" s="4">
        <f t="shared" si="70"/>
        <v>0</v>
      </c>
      <c r="AA438" s="4">
        <f t="shared" si="71"/>
        <v>99</v>
      </c>
      <c r="AB438" s="7">
        <f t="shared" si="72"/>
        <v>441.21685202338796</v>
      </c>
      <c r="AC438" s="14">
        <v>0.99021000000000003</v>
      </c>
      <c r="AD438" s="86" t="s">
        <v>51</v>
      </c>
      <c r="AN438" s="41">
        <v>453</v>
      </c>
      <c r="AO438" s="42" t="s">
        <v>462</v>
      </c>
      <c r="AP438" s="16">
        <v>21</v>
      </c>
      <c r="AQ438" s="16">
        <v>21</v>
      </c>
      <c r="AR438" s="43">
        <v>15</v>
      </c>
      <c r="AS438" s="43">
        <v>6</v>
      </c>
      <c r="AT438" s="44">
        <v>0</v>
      </c>
      <c r="AU438" s="45">
        <v>68</v>
      </c>
      <c r="AV438" s="43">
        <v>30</v>
      </c>
      <c r="AW438" s="44">
        <v>38</v>
      </c>
    </row>
    <row r="439" spans="2:49" ht="17.100000000000001" customHeight="1" x14ac:dyDescent="0.2">
      <c r="B439" s="34">
        <f t="shared" si="65"/>
        <v>437</v>
      </c>
      <c r="C439" s="113" t="str">
        <f>+VLOOKUP($D$3:$D$547,[1]Hoja4!$E$1:$F$588,2,FALSE)</f>
        <v>Col. El Castaño</v>
      </c>
      <c r="D439" s="11">
        <v>136</v>
      </c>
      <c r="E439" s="12">
        <v>1</v>
      </c>
      <c r="F439" s="12">
        <v>0.91666666666666641</v>
      </c>
      <c r="G439" s="12">
        <v>0.9722222222222221</v>
      </c>
      <c r="H439" s="12">
        <v>0.88888888888888873</v>
      </c>
      <c r="I439" s="12">
        <v>0.96296296296296302</v>
      </c>
      <c r="J439" s="12">
        <v>1</v>
      </c>
      <c r="K439" s="12">
        <v>1</v>
      </c>
      <c r="L439" s="12">
        <v>0.92592592592592571</v>
      </c>
      <c r="M439" s="12">
        <v>1</v>
      </c>
      <c r="N439" s="12">
        <v>0.59259259259259278</v>
      </c>
      <c r="O439" s="12">
        <v>0.66666666666666663</v>
      </c>
      <c r="P439" s="12">
        <v>0.81481481481481466</v>
      </c>
      <c r="Q439" s="12">
        <v>0.88888888888888873</v>
      </c>
      <c r="R439" s="12">
        <v>0.92592592592592571</v>
      </c>
      <c r="S439" s="13">
        <v>107.00000000000001</v>
      </c>
      <c r="T439" s="12">
        <v>0.99087999999999998</v>
      </c>
      <c r="U439" s="85" t="str">
        <f t="shared" si="64"/>
        <v>Baja</v>
      </c>
      <c r="V439" s="4">
        <f t="shared" si="66"/>
        <v>120</v>
      </c>
      <c r="W439" s="5">
        <f t="shared" si="67"/>
        <v>159.14837720160651</v>
      </c>
      <c r="X439" s="4">
        <f t="shared" si="68"/>
        <v>2</v>
      </c>
      <c r="Y439" s="4">
        <f t="shared" si="69"/>
        <v>38</v>
      </c>
      <c r="Z439" s="4">
        <f t="shared" si="70"/>
        <v>0</v>
      </c>
      <c r="AA439" s="4">
        <f t="shared" si="71"/>
        <v>40</v>
      </c>
      <c r="AB439" s="7">
        <f t="shared" si="72"/>
        <v>211.78408897122623</v>
      </c>
      <c r="AC439" s="14">
        <v>0.99087999999999998</v>
      </c>
      <c r="AD439" s="86" t="s">
        <v>51</v>
      </c>
      <c r="AN439" s="41">
        <v>454</v>
      </c>
      <c r="AO439" s="42" t="s">
        <v>463</v>
      </c>
      <c r="AP439" s="16">
        <v>165</v>
      </c>
      <c r="AQ439" s="16">
        <v>165</v>
      </c>
      <c r="AR439" s="43">
        <v>122</v>
      </c>
      <c r="AS439" s="43">
        <v>43</v>
      </c>
      <c r="AT439" s="44">
        <v>0</v>
      </c>
      <c r="AU439" s="45">
        <v>389</v>
      </c>
      <c r="AV439" s="43">
        <v>165</v>
      </c>
      <c r="AW439" s="44">
        <v>224</v>
      </c>
    </row>
    <row r="440" spans="2:49" ht="17.100000000000001" customHeight="1" x14ac:dyDescent="0.2">
      <c r="B440" s="34">
        <f t="shared" si="65"/>
        <v>438</v>
      </c>
      <c r="C440" s="113" t="str">
        <f>+VLOOKUP($D$3:$D$547,[1]Hoja4!$E$1:$F$588,2,FALSE)</f>
        <v>Col. Loarque Sur</v>
      </c>
      <c r="D440" s="11">
        <v>436</v>
      </c>
      <c r="E440" s="12">
        <v>0.96610169491525388</v>
      </c>
      <c r="F440" s="12">
        <v>0.99576271186440657</v>
      </c>
      <c r="G440" s="12">
        <v>0.98728813559322037</v>
      </c>
      <c r="H440" s="12">
        <v>0.97969543147208116</v>
      </c>
      <c r="I440" s="12">
        <v>0.96446700507614247</v>
      </c>
      <c r="J440" s="12">
        <v>0.98984771573604047</v>
      </c>
      <c r="K440" s="12">
        <v>0.98984771573604047</v>
      </c>
      <c r="L440" s="12">
        <v>0.97461928934010156</v>
      </c>
      <c r="M440" s="12">
        <v>0.96954314720812185</v>
      </c>
      <c r="N440" s="12">
        <v>0.58883248730964444</v>
      </c>
      <c r="O440" s="12">
        <v>0.40101522842639598</v>
      </c>
      <c r="P440" s="12">
        <v>0.75126903553299473</v>
      </c>
      <c r="Q440" s="12">
        <v>0.88324873096446688</v>
      </c>
      <c r="R440" s="12">
        <v>0.95939086294416243</v>
      </c>
      <c r="S440" s="13">
        <v>869.00000000000023</v>
      </c>
      <c r="T440" s="12">
        <v>1.0080100000000001</v>
      </c>
      <c r="U440" s="85" t="str">
        <f t="shared" si="64"/>
        <v>Baja</v>
      </c>
      <c r="V440" s="4">
        <f t="shared" si="66"/>
        <v>873</v>
      </c>
      <c r="W440" s="5">
        <f t="shared" si="67"/>
        <v>1157.8044441416873</v>
      </c>
      <c r="X440" s="4">
        <f t="shared" si="68"/>
        <v>21</v>
      </c>
      <c r="Y440" s="4">
        <f t="shared" si="69"/>
        <v>215</v>
      </c>
      <c r="Z440" s="4">
        <f t="shared" si="70"/>
        <v>0</v>
      </c>
      <c r="AA440" s="4">
        <f t="shared" si="71"/>
        <v>236</v>
      </c>
      <c r="AB440" s="7">
        <f t="shared" si="72"/>
        <v>1540.7292472656707</v>
      </c>
      <c r="AC440" s="14">
        <v>1.0080100000000001</v>
      </c>
      <c r="AD440" s="86" t="s">
        <v>51</v>
      </c>
      <c r="AN440" s="41">
        <v>455</v>
      </c>
      <c r="AO440" s="42" t="s">
        <v>464</v>
      </c>
      <c r="AP440" s="16">
        <v>29</v>
      </c>
      <c r="AQ440" s="16">
        <v>29</v>
      </c>
      <c r="AR440" s="43">
        <v>26</v>
      </c>
      <c r="AS440" s="43">
        <v>3</v>
      </c>
      <c r="AT440" s="44">
        <v>0</v>
      </c>
      <c r="AU440" s="45">
        <v>120</v>
      </c>
      <c r="AV440" s="43">
        <v>43</v>
      </c>
      <c r="AW440" s="44">
        <v>77</v>
      </c>
    </row>
    <row r="441" spans="2:49" ht="17.100000000000001" customHeight="1" x14ac:dyDescent="0.2">
      <c r="B441" s="34">
        <f t="shared" si="65"/>
        <v>439</v>
      </c>
      <c r="C441" s="113" t="str">
        <f>+VLOOKUP($D$3:$D$547,[1]Hoja4!$E$1:$F$588,2,FALSE)</f>
        <v>Col. Miraflores</v>
      </c>
      <c r="D441" s="11">
        <v>257</v>
      </c>
      <c r="E441" s="12">
        <v>0.83873456790123568</v>
      </c>
      <c r="F441" s="12">
        <v>0.96409055425448897</v>
      </c>
      <c r="G441" s="12">
        <v>0.97423887587821933</v>
      </c>
      <c r="H441" s="12">
        <v>0.95319531953195302</v>
      </c>
      <c r="I441" s="12">
        <v>0.97479747974797559</v>
      </c>
      <c r="J441" s="12">
        <v>0.99279927992799222</v>
      </c>
      <c r="K441" s="12">
        <v>0.99279927992799222</v>
      </c>
      <c r="L441" s="12">
        <v>0.97659765976597657</v>
      </c>
      <c r="M441" s="12">
        <v>0.98739873987398674</v>
      </c>
      <c r="N441" s="12">
        <v>0.51665166516651695</v>
      </c>
      <c r="O441" s="12">
        <v>0.4446444644464449</v>
      </c>
      <c r="P441" s="12">
        <v>0.70477047704770435</v>
      </c>
      <c r="Q441" s="12">
        <v>0.93429342934293491</v>
      </c>
      <c r="R441" s="12">
        <v>0.94419441944194404</v>
      </c>
      <c r="S441" s="13">
        <v>4456</v>
      </c>
      <c r="T441" s="12">
        <v>1.00865</v>
      </c>
      <c r="U441" s="85" t="str">
        <f t="shared" si="64"/>
        <v>Baja</v>
      </c>
      <c r="V441" s="4">
        <f t="shared" si="66"/>
        <v>4488</v>
      </c>
      <c r="W441" s="5">
        <f t="shared" si="67"/>
        <v>5952.1493073400834</v>
      </c>
      <c r="X441" s="4">
        <f t="shared" si="68"/>
        <v>89</v>
      </c>
      <c r="Y441" s="4">
        <f t="shared" si="69"/>
        <v>1185</v>
      </c>
      <c r="Z441" s="4">
        <f t="shared" si="70"/>
        <v>7</v>
      </c>
      <c r="AA441" s="4">
        <f t="shared" si="71"/>
        <v>1274</v>
      </c>
      <c r="AB441" s="7">
        <f t="shared" si="72"/>
        <v>7920.7249275238601</v>
      </c>
      <c r="AC441" s="14">
        <v>1.00865</v>
      </c>
      <c r="AD441" s="86" t="s">
        <v>51</v>
      </c>
      <c r="AN441" s="41">
        <v>456</v>
      </c>
      <c r="AO441" s="42" t="s">
        <v>465</v>
      </c>
      <c r="AP441" s="16">
        <v>20</v>
      </c>
      <c r="AQ441" s="16">
        <v>20</v>
      </c>
      <c r="AR441" s="43">
        <v>20</v>
      </c>
      <c r="AS441" s="43">
        <v>0</v>
      </c>
      <c r="AT441" s="44">
        <v>0</v>
      </c>
      <c r="AU441" s="45">
        <v>94</v>
      </c>
      <c r="AV441" s="43">
        <v>40</v>
      </c>
      <c r="AW441" s="44">
        <v>54</v>
      </c>
    </row>
    <row r="442" spans="2:49" ht="17.100000000000001" customHeight="1" x14ac:dyDescent="0.2">
      <c r="B442" s="34">
        <f t="shared" si="65"/>
        <v>440</v>
      </c>
      <c r="C442" s="113" t="str">
        <f>+VLOOKUP($D$3:$D$547,[1]Hoja4!$E$1:$F$588,2,FALSE)</f>
        <v>Col. Lomas De Tiloarque ( I, II Eta</v>
      </c>
      <c r="D442" s="11">
        <v>231</v>
      </c>
      <c r="E442" s="12">
        <v>0.99196787148594345</v>
      </c>
      <c r="F442" s="12">
        <v>0.98594377510040188</v>
      </c>
      <c r="G442" s="12">
        <v>0.98995983935742971</v>
      </c>
      <c r="H442" s="12">
        <v>0.986206896551724</v>
      </c>
      <c r="I442" s="12">
        <v>0.99080459770114893</v>
      </c>
      <c r="J442" s="12">
        <v>0.99770114942528776</v>
      </c>
      <c r="K442" s="12">
        <v>1</v>
      </c>
      <c r="L442" s="12">
        <v>0.98850574712643657</v>
      </c>
      <c r="M442" s="12">
        <v>0.99770114942528754</v>
      </c>
      <c r="N442" s="12">
        <v>0.4482758620689653</v>
      </c>
      <c r="O442" s="12">
        <v>0.41839080459770128</v>
      </c>
      <c r="P442" s="12">
        <v>0.7793103448275861</v>
      </c>
      <c r="Q442" s="12">
        <v>0.84827586206896499</v>
      </c>
      <c r="R442" s="12">
        <v>0.986206896551724</v>
      </c>
      <c r="S442" s="13">
        <v>1906.9999999999998</v>
      </c>
      <c r="T442" s="12">
        <v>1.0088900000000001</v>
      </c>
      <c r="U442" s="85" t="str">
        <f t="shared" si="64"/>
        <v>Baja</v>
      </c>
      <c r="V442" s="4">
        <f t="shared" si="66"/>
        <v>1920</v>
      </c>
      <c r="W442" s="5">
        <f t="shared" si="67"/>
        <v>2546.3740352257041</v>
      </c>
      <c r="X442" s="4">
        <f t="shared" si="68"/>
        <v>49</v>
      </c>
      <c r="Y442" s="4">
        <f t="shared" si="69"/>
        <v>452</v>
      </c>
      <c r="Z442" s="4">
        <f t="shared" si="70"/>
        <v>0</v>
      </c>
      <c r="AA442" s="4">
        <f t="shared" si="71"/>
        <v>501</v>
      </c>
      <c r="AB442" s="7">
        <f t="shared" si="72"/>
        <v>3388.5454235396196</v>
      </c>
      <c r="AC442" s="14">
        <v>1.0088900000000001</v>
      </c>
      <c r="AD442" s="86" t="s">
        <v>51</v>
      </c>
      <c r="AN442" s="41">
        <v>457</v>
      </c>
      <c r="AO442" s="42" t="s">
        <v>466</v>
      </c>
      <c r="AP442" s="16">
        <v>886</v>
      </c>
      <c r="AQ442" s="16">
        <v>882</v>
      </c>
      <c r="AR442" s="43">
        <v>836</v>
      </c>
      <c r="AS442" s="43">
        <v>46</v>
      </c>
      <c r="AT442" s="44">
        <v>4</v>
      </c>
      <c r="AU442" s="45">
        <v>3766</v>
      </c>
      <c r="AV442" s="43">
        <v>1742</v>
      </c>
      <c r="AW442" s="44">
        <v>2024</v>
      </c>
    </row>
    <row r="443" spans="2:49" ht="17.100000000000001" customHeight="1" x14ac:dyDescent="0.2">
      <c r="B443" s="34">
        <f t="shared" si="65"/>
        <v>441</v>
      </c>
      <c r="C443" s="113" t="str">
        <f>+VLOOKUP($D$3:$D$547,[1]Hoja4!$E$1:$F$588,2,FALSE)</f>
        <v>Col. Jardines De Loarque</v>
      </c>
      <c r="D443" s="11">
        <v>188</v>
      </c>
      <c r="E443" s="12">
        <v>0.93186372745490986</v>
      </c>
      <c r="F443" s="12">
        <v>0.96793587174348672</v>
      </c>
      <c r="G443" s="12">
        <v>0.96392785571142281</v>
      </c>
      <c r="H443" s="12">
        <v>0.95796460176991083</v>
      </c>
      <c r="I443" s="12">
        <v>0.95796460176991138</v>
      </c>
      <c r="J443" s="12">
        <v>0.99336283185840657</v>
      </c>
      <c r="K443" s="12">
        <v>0.99557522123893816</v>
      </c>
      <c r="L443" s="12">
        <v>0.96460176991150415</v>
      </c>
      <c r="M443" s="12">
        <v>0.98008849557522126</v>
      </c>
      <c r="N443" s="12">
        <v>0.60398230088495553</v>
      </c>
      <c r="O443" s="12">
        <v>0.47787610619469029</v>
      </c>
      <c r="P443" s="12">
        <v>0.75663716814159232</v>
      </c>
      <c r="Q443" s="12">
        <v>0.88495575221238898</v>
      </c>
      <c r="R443" s="12">
        <v>0.93141592920353988</v>
      </c>
      <c r="S443" s="13">
        <v>2000.0000000000011</v>
      </c>
      <c r="T443" s="12">
        <v>1.02616</v>
      </c>
      <c r="U443" s="85" t="str">
        <f t="shared" si="64"/>
        <v>Baja</v>
      </c>
      <c r="V443" s="4">
        <f t="shared" si="66"/>
        <v>1981</v>
      </c>
      <c r="W443" s="5">
        <f t="shared" si="67"/>
        <v>2627.2744603031874</v>
      </c>
      <c r="X443" s="4">
        <f t="shared" si="68"/>
        <v>40</v>
      </c>
      <c r="Y443" s="4">
        <f t="shared" si="69"/>
        <v>453</v>
      </c>
      <c r="Z443" s="4">
        <f t="shared" si="70"/>
        <v>0</v>
      </c>
      <c r="AA443" s="4">
        <f t="shared" si="71"/>
        <v>493</v>
      </c>
      <c r="AB443" s="7">
        <f t="shared" si="72"/>
        <v>3496.202335433326</v>
      </c>
      <c r="AC443" s="14">
        <v>1.02616</v>
      </c>
      <c r="AD443" s="86" t="s">
        <v>51</v>
      </c>
      <c r="AN443" s="41">
        <v>458</v>
      </c>
      <c r="AO443" s="42" t="s">
        <v>467</v>
      </c>
      <c r="AP443" s="16">
        <v>85</v>
      </c>
      <c r="AQ443" s="16">
        <v>83</v>
      </c>
      <c r="AR443" s="43">
        <v>77</v>
      </c>
      <c r="AS443" s="43">
        <v>6</v>
      </c>
      <c r="AT443" s="44">
        <v>2</v>
      </c>
      <c r="AU443" s="45">
        <v>340</v>
      </c>
      <c r="AV443" s="43">
        <v>152</v>
      </c>
      <c r="AW443" s="44">
        <v>188</v>
      </c>
    </row>
    <row r="444" spans="2:49" ht="17.100000000000001" customHeight="1" x14ac:dyDescent="0.2">
      <c r="B444" s="34">
        <f t="shared" si="65"/>
        <v>442</v>
      </c>
      <c r="C444" s="113" t="str">
        <f>+VLOOKUP($D$3:$D$547,[1]Hoja4!$E$1:$F$588,2,FALSE)</f>
        <v>Col. Alameda</v>
      </c>
      <c r="D444" s="11">
        <v>95</v>
      </c>
      <c r="E444" s="12">
        <v>0.79651162790697683</v>
      </c>
      <c r="F444" s="12">
        <v>0.97076023391812916</v>
      </c>
      <c r="G444" s="12">
        <v>0.95321637426900563</v>
      </c>
      <c r="H444" s="12">
        <v>0.97202797202797198</v>
      </c>
      <c r="I444" s="12">
        <v>0.97202797202797186</v>
      </c>
      <c r="J444" s="12">
        <v>0.98601398601398593</v>
      </c>
      <c r="K444" s="12">
        <v>0.98601398601398615</v>
      </c>
      <c r="L444" s="12">
        <v>0.96503496503496566</v>
      </c>
      <c r="M444" s="12">
        <v>0.99300699300699291</v>
      </c>
      <c r="N444" s="12">
        <v>0.58741258741258739</v>
      </c>
      <c r="O444" s="12">
        <v>0.41958041958041936</v>
      </c>
      <c r="P444" s="12">
        <v>0.64335664335664355</v>
      </c>
      <c r="Q444" s="12">
        <v>0.8881118881118879</v>
      </c>
      <c r="R444" s="12">
        <v>0.93006993006993</v>
      </c>
      <c r="S444" s="13">
        <v>515.99999999999977</v>
      </c>
      <c r="T444" s="12">
        <v>1.02938</v>
      </c>
      <c r="U444" s="85" t="str">
        <f t="shared" si="64"/>
        <v>Baja</v>
      </c>
      <c r="V444" s="4">
        <f t="shared" si="66"/>
        <v>530</v>
      </c>
      <c r="W444" s="5">
        <f t="shared" si="67"/>
        <v>702.90533264042881</v>
      </c>
      <c r="X444" s="4">
        <f t="shared" si="68"/>
        <v>20</v>
      </c>
      <c r="Y444" s="4">
        <f t="shared" si="69"/>
        <v>153</v>
      </c>
      <c r="Z444" s="4">
        <f t="shared" si="70"/>
        <v>1</v>
      </c>
      <c r="AA444" s="4">
        <f t="shared" si="71"/>
        <v>173</v>
      </c>
      <c r="AB444" s="7">
        <f t="shared" si="72"/>
        <v>935.37972628958244</v>
      </c>
      <c r="AC444" s="14">
        <v>1.02938</v>
      </c>
      <c r="AD444" s="86" t="s">
        <v>51</v>
      </c>
      <c r="AN444" s="41">
        <v>459</v>
      </c>
      <c r="AO444" s="42" t="s">
        <v>468</v>
      </c>
      <c r="AP444" s="16">
        <v>246</v>
      </c>
      <c r="AQ444" s="16">
        <v>246</v>
      </c>
      <c r="AR444" s="43">
        <v>195</v>
      </c>
      <c r="AS444" s="43">
        <v>51</v>
      </c>
      <c r="AT444" s="44">
        <v>0</v>
      </c>
      <c r="AU444" s="45">
        <v>886</v>
      </c>
      <c r="AV444" s="43">
        <v>389</v>
      </c>
      <c r="AW444" s="44">
        <v>497</v>
      </c>
    </row>
    <row r="445" spans="2:49" ht="17.100000000000001" customHeight="1" x14ac:dyDescent="0.2">
      <c r="B445" s="34">
        <f t="shared" si="65"/>
        <v>443</v>
      </c>
      <c r="C445" s="113" t="str">
        <f>+VLOOKUP($D$3:$D$547,[1]Hoja4!$E$1:$F$588,2,FALSE)</f>
        <v>Col. Mirador De Loarque</v>
      </c>
      <c r="D445" s="11">
        <v>255</v>
      </c>
      <c r="E445" s="12">
        <v>0.83333333333333315</v>
      </c>
      <c r="F445" s="12">
        <v>0.8</v>
      </c>
      <c r="G445" s="12">
        <v>0.8</v>
      </c>
      <c r="H445" s="12">
        <v>0.9130434782608694</v>
      </c>
      <c r="I445" s="12">
        <v>0.9130434782608694</v>
      </c>
      <c r="J445" s="12">
        <v>1</v>
      </c>
      <c r="K445" s="12">
        <v>1</v>
      </c>
      <c r="L445" s="12">
        <v>0.91304347826086951</v>
      </c>
      <c r="M445" s="12">
        <v>1</v>
      </c>
      <c r="N445" s="12">
        <v>0.78260869565217395</v>
      </c>
      <c r="O445" s="12">
        <v>0.52173913043478271</v>
      </c>
      <c r="P445" s="12">
        <v>0.73913043478260876</v>
      </c>
      <c r="Q445" s="12">
        <v>0.91304347826086951</v>
      </c>
      <c r="R445" s="12">
        <v>1</v>
      </c>
      <c r="S445" s="13">
        <v>106</v>
      </c>
      <c r="T445" s="12">
        <v>1.03112</v>
      </c>
      <c r="U445" s="85" t="str">
        <f t="shared" si="64"/>
        <v>Baja</v>
      </c>
      <c r="V445" s="4">
        <f t="shared" si="66"/>
        <v>110</v>
      </c>
      <c r="W445" s="5">
        <f t="shared" si="67"/>
        <v>145.88601243480596</v>
      </c>
      <c r="X445" s="4">
        <f t="shared" si="68"/>
        <v>6</v>
      </c>
      <c r="Y445" s="4">
        <f t="shared" si="69"/>
        <v>25</v>
      </c>
      <c r="Z445" s="4">
        <f t="shared" si="70"/>
        <v>0</v>
      </c>
      <c r="AA445" s="4">
        <f t="shared" si="71"/>
        <v>31</v>
      </c>
      <c r="AB445" s="7">
        <f t="shared" si="72"/>
        <v>194.13541489029069</v>
      </c>
      <c r="AC445" s="14">
        <v>1.03112</v>
      </c>
      <c r="AD445" s="86" t="s">
        <v>51</v>
      </c>
      <c r="AN445" s="41">
        <v>460</v>
      </c>
      <c r="AO445" s="42" t="s">
        <v>469</v>
      </c>
      <c r="AP445" s="16">
        <v>40</v>
      </c>
      <c r="AQ445" s="16">
        <v>40</v>
      </c>
      <c r="AR445" s="43">
        <v>35</v>
      </c>
      <c r="AS445" s="43">
        <v>5</v>
      </c>
      <c r="AT445" s="44">
        <v>0</v>
      </c>
      <c r="AU445" s="45">
        <v>142</v>
      </c>
      <c r="AV445" s="43">
        <v>59</v>
      </c>
      <c r="AW445" s="44">
        <v>83</v>
      </c>
    </row>
    <row r="446" spans="2:49" ht="17.100000000000001" customHeight="1" x14ac:dyDescent="0.2">
      <c r="B446" s="34">
        <f t="shared" si="65"/>
        <v>444</v>
      </c>
      <c r="C446" s="113" t="str">
        <f>+VLOOKUP($D$3:$D$547,[1]Hoja4!$E$1:$F$588,2,FALSE)</f>
        <v>Col. Víctor  F. Ardón</v>
      </c>
      <c r="D446" s="11">
        <v>355</v>
      </c>
      <c r="E446" s="12">
        <v>0.97590361445783114</v>
      </c>
      <c r="F446" s="12">
        <v>0.98484848484848542</v>
      </c>
      <c r="G446" s="12">
        <v>0.99393939393939412</v>
      </c>
      <c r="H446" s="12">
        <v>0.98407643312101956</v>
      </c>
      <c r="I446" s="12">
        <v>0.99044585987261113</v>
      </c>
      <c r="J446" s="12">
        <v>1</v>
      </c>
      <c r="K446" s="12">
        <v>1</v>
      </c>
      <c r="L446" s="12">
        <v>0.99681528662420382</v>
      </c>
      <c r="M446" s="12">
        <v>0.99681528662420393</v>
      </c>
      <c r="N446" s="12">
        <v>0.49363057324840764</v>
      </c>
      <c r="O446" s="12">
        <v>0.41719745222929949</v>
      </c>
      <c r="P446" s="12">
        <v>0.87579617834394818</v>
      </c>
      <c r="Q446" s="12">
        <v>0.90764331210191096</v>
      </c>
      <c r="R446" s="12">
        <v>0.98726114649681529</v>
      </c>
      <c r="S446" s="13">
        <v>1452</v>
      </c>
      <c r="T446" s="12">
        <v>1.0455099999999999</v>
      </c>
      <c r="U446" s="85" t="str">
        <f t="shared" si="64"/>
        <v>Baja</v>
      </c>
      <c r="V446" s="4">
        <f t="shared" si="66"/>
        <v>1452</v>
      </c>
      <c r="W446" s="5">
        <f t="shared" si="67"/>
        <v>1925.6953641394389</v>
      </c>
      <c r="X446" s="4">
        <f t="shared" si="68"/>
        <v>6</v>
      </c>
      <c r="Y446" s="4">
        <f t="shared" si="69"/>
        <v>324</v>
      </c>
      <c r="Z446" s="4">
        <f t="shared" si="70"/>
        <v>2</v>
      </c>
      <c r="AA446" s="4">
        <f t="shared" si="71"/>
        <v>330</v>
      </c>
      <c r="AB446" s="7">
        <f t="shared" si="72"/>
        <v>2562.5874765518374</v>
      </c>
      <c r="AC446" s="14">
        <v>1.0455099999999999</v>
      </c>
      <c r="AD446" s="86" t="s">
        <v>51</v>
      </c>
      <c r="AN446" s="41">
        <v>461</v>
      </c>
      <c r="AO446" s="42" t="s">
        <v>470</v>
      </c>
      <c r="AP446" s="16">
        <v>1089</v>
      </c>
      <c r="AQ446" s="16">
        <v>1089</v>
      </c>
      <c r="AR446" s="43">
        <v>2</v>
      </c>
      <c r="AS446" s="43">
        <v>1087</v>
      </c>
      <c r="AT446" s="44">
        <v>0</v>
      </c>
      <c r="AU446" s="45">
        <v>3</v>
      </c>
      <c r="AV446" s="43">
        <v>1</v>
      </c>
      <c r="AW446" s="44">
        <v>2</v>
      </c>
    </row>
    <row r="447" spans="2:49" ht="17.100000000000001" customHeight="1" x14ac:dyDescent="0.2">
      <c r="B447" s="34">
        <f t="shared" si="65"/>
        <v>445</v>
      </c>
      <c r="C447" s="113" t="str">
        <f>+VLOOKUP($D$3:$D$547,[1]Hoja4!$E$1:$F$588,2,FALSE)</f>
        <v>Col. Ciudad Nueva</v>
      </c>
      <c r="D447" s="11">
        <v>131</v>
      </c>
      <c r="E447" s="12">
        <v>0.81632653061224514</v>
      </c>
      <c r="F447" s="12">
        <v>0.90769230769230791</v>
      </c>
      <c r="G447" s="12">
        <v>0.88461538461538458</v>
      </c>
      <c r="H447" s="12">
        <v>0.95402298850574696</v>
      </c>
      <c r="I447" s="12">
        <v>0.55172413793103459</v>
      </c>
      <c r="J447" s="12">
        <v>0.97701149425287348</v>
      </c>
      <c r="K447" s="12">
        <v>0.97701149425287348</v>
      </c>
      <c r="L447" s="12">
        <v>1</v>
      </c>
      <c r="M447" s="12">
        <v>0.75862068965517249</v>
      </c>
      <c r="N447" s="12">
        <v>0.86206896551724133</v>
      </c>
      <c r="O447" s="12">
        <v>0.7816091954022989</v>
      </c>
      <c r="P447" s="12">
        <v>0.88505747126436762</v>
      </c>
      <c r="Q447" s="12">
        <v>0.85057471264367823</v>
      </c>
      <c r="R447" s="12">
        <v>0.96551724137931072</v>
      </c>
      <c r="S447" s="13">
        <v>421.00000000000006</v>
      </c>
      <c r="T447" s="12">
        <v>1.0488500000000001</v>
      </c>
      <c r="U447" s="85" t="str">
        <f t="shared" si="64"/>
        <v>Baja</v>
      </c>
      <c r="V447" s="4">
        <f t="shared" si="66"/>
        <v>429</v>
      </c>
      <c r="W447" s="5">
        <f t="shared" si="67"/>
        <v>568.95544849574333</v>
      </c>
      <c r="X447" s="4">
        <f t="shared" si="68"/>
        <v>22</v>
      </c>
      <c r="Y447" s="4">
        <f t="shared" si="69"/>
        <v>110</v>
      </c>
      <c r="Z447" s="4">
        <f t="shared" si="70"/>
        <v>17</v>
      </c>
      <c r="AA447" s="4">
        <f t="shared" si="71"/>
        <v>132</v>
      </c>
      <c r="AB447" s="7">
        <f t="shared" si="72"/>
        <v>757.1281180721337</v>
      </c>
      <c r="AC447" s="14">
        <v>1.0488500000000001</v>
      </c>
      <c r="AD447" s="86" t="s">
        <v>51</v>
      </c>
      <c r="AN447" s="41">
        <v>462</v>
      </c>
      <c r="AO447" s="42" t="s">
        <v>471</v>
      </c>
      <c r="AP447" s="16">
        <v>32</v>
      </c>
      <c r="AQ447" s="16">
        <v>32</v>
      </c>
      <c r="AR447" s="43">
        <v>30</v>
      </c>
      <c r="AS447" s="43">
        <v>2</v>
      </c>
      <c r="AT447" s="44">
        <v>0</v>
      </c>
      <c r="AU447" s="45">
        <v>122</v>
      </c>
      <c r="AV447" s="43">
        <v>50</v>
      </c>
      <c r="AW447" s="44">
        <v>72</v>
      </c>
    </row>
    <row r="448" spans="2:49" ht="17.100000000000001" customHeight="1" x14ac:dyDescent="0.2">
      <c r="B448" s="34">
        <f t="shared" si="65"/>
        <v>446</v>
      </c>
      <c r="C448" s="113" t="str">
        <f>+VLOOKUP($D$3:$D$547,[1]Hoja4!$E$1:$F$588,2,FALSE)</f>
        <v>Col. La Primavera</v>
      </c>
      <c r="D448" s="11">
        <v>208</v>
      </c>
      <c r="E448" s="12">
        <v>0.90799999999999959</v>
      </c>
      <c r="F448" s="12">
        <v>0.9877551020408164</v>
      </c>
      <c r="G448" s="12">
        <v>0.97959183673469385</v>
      </c>
      <c r="H448" s="12">
        <v>0.96208530805687242</v>
      </c>
      <c r="I448" s="12">
        <v>0.96682464454976302</v>
      </c>
      <c r="J448" s="12">
        <v>1</v>
      </c>
      <c r="K448" s="12">
        <v>0.9905213270142178</v>
      </c>
      <c r="L448" s="12">
        <v>0.95260663507108978</v>
      </c>
      <c r="M448" s="12">
        <v>0.98578199052132665</v>
      </c>
      <c r="N448" s="12">
        <v>0.63033175355450222</v>
      </c>
      <c r="O448" s="12">
        <v>0.52132701421800953</v>
      </c>
      <c r="P448" s="12">
        <v>0.77725118483412314</v>
      </c>
      <c r="Q448" s="12">
        <v>0.83886255924170605</v>
      </c>
      <c r="R448" s="12">
        <v>0.94786729857819907</v>
      </c>
      <c r="S448" s="13">
        <v>927.00000000000045</v>
      </c>
      <c r="T448" s="12">
        <v>1.0494300000000001</v>
      </c>
      <c r="U448" s="85" t="str">
        <f t="shared" si="64"/>
        <v>Baja</v>
      </c>
      <c r="V448" s="4">
        <f t="shared" si="66"/>
        <v>981</v>
      </c>
      <c r="W448" s="5">
        <f t="shared" si="67"/>
        <v>1301.0379836231332</v>
      </c>
      <c r="X448" s="4">
        <f t="shared" si="68"/>
        <v>39</v>
      </c>
      <c r="Y448" s="4">
        <f t="shared" si="69"/>
        <v>211</v>
      </c>
      <c r="Z448" s="4">
        <f t="shared" si="70"/>
        <v>2</v>
      </c>
      <c r="AA448" s="4">
        <f t="shared" si="71"/>
        <v>250</v>
      </c>
      <c r="AB448" s="7">
        <f t="shared" si="72"/>
        <v>1731.3349273397744</v>
      </c>
      <c r="AC448" s="14">
        <v>1.0494300000000001</v>
      </c>
      <c r="AD448" s="86" t="s">
        <v>51</v>
      </c>
      <c r="AN448" s="41">
        <v>463</v>
      </c>
      <c r="AO448" s="42" t="s">
        <v>472</v>
      </c>
      <c r="AP448" s="16">
        <v>1226</v>
      </c>
      <c r="AQ448" s="16">
        <v>1218</v>
      </c>
      <c r="AR448" s="43">
        <v>1136</v>
      </c>
      <c r="AS448" s="43">
        <v>82</v>
      </c>
      <c r="AT448" s="44">
        <v>8</v>
      </c>
      <c r="AU448" s="45">
        <v>4506</v>
      </c>
      <c r="AV448" s="43">
        <v>1986</v>
      </c>
      <c r="AW448" s="44">
        <v>2520</v>
      </c>
    </row>
    <row r="449" spans="2:49" ht="17.100000000000001" customHeight="1" x14ac:dyDescent="0.2">
      <c r="B449" s="34">
        <f t="shared" si="65"/>
        <v>447</v>
      </c>
      <c r="C449" s="113" t="str">
        <f>+VLOOKUP($D$3:$D$547,[1]Hoja4!$E$1:$F$588,2,FALSE)</f>
        <v>Col. La Reforma</v>
      </c>
      <c r="D449" s="11">
        <v>210</v>
      </c>
      <c r="E449" s="12">
        <v>0.84536082474226826</v>
      </c>
      <c r="F449" s="12">
        <v>0.95876288659793807</v>
      </c>
      <c r="G449" s="12">
        <v>0.96907216494845361</v>
      </c>
      <c r="H449" s="12">
        <v>0.94444444444444442</v>
      </c>
      <c r="I449" s="12">
        <v>0.9666666666666669</v>
      </c>
      <c r="J449" s="12">
        <v>1</v>
      </c>
      <c r="K449" s="12">
        <v>1</v>
      </c>
      <c r="L449" s="12">
        <v>0.9666666666666669</v>
      </c>
      <c r="M449" s="12">
        <v>0.98888888888888893</v>
      </c>
      <c r="N449" s="12">
        <v>0.63333333333333319</v>
      </c>
      <c r="O449" s="12">
        <v>0.45555555555555555</v>
      </c>
      <c r="P449" s="12">
        <v>0.73333333333333306</v>
      </c>
      <c r="Q449" s="12">
        <v>0.90000000000000013</v>
      </c>
      <c r="R449" s="12">
        <v>0.96666666666666667</v>
      </c>
      <c r="S449" s="13">
        <v>346.99999999999989</v>
      </c>
      <c r="T449" s="12">
        <v>1.0506899999999999</v>
      </c>
      <c r="U449" s="85" t="str">
        <f t="shared" si="64"/>
        <v>Baja</v>
      </c>
      <c r="V449" s="4">
        <f t="shared" si="66"/>
        <v>366</v>
      </c>
      <c r="W449" s="5">
        <f t="shared" si="67"/>
        <v>485.40255046489989</v>
      </c>
      <c r="X449" s="4">
        <f t="shared" si="68"/>
        <v>10</v>
      </c>
      <c r="Y449" s="4">
        <f t="shared" si="69"/>
        <v>93</v>
      </c>
      <c r="Z449" s="4">
        <f t="shared" si="70"/>
        <v>0</v>
      </c>
      <c r="AA449" s="4">
        <f t="shared" si="71"/>
        <v>103</v>
      </c>
      <c r="AB449" s="7">
        <f t="shared" si="72"/>
        <v>645.94147136224001</v>
      </c>
      <c r="AC449" s="14">
        <v>1.0506899999999999</v>
      </c>
      <c r="AD449" s="86" t="s">
        <v>51</v>
      </c>
      <c r="AN449" s="41">
        <v>464</v>
      </c>
      <c r="AO449" s="42" t="s">
        <v>473</v>
      </c>
      <c r="AP449" s="16">
        <v>62</v>
      </c>
      <c r="AQ449" s="16">
        <v>62</v>
      </c>
      <c r="AR449" s="43">
        <v>41</v>
      </c>
      <c r="AS449" s="43">
        <v>21</v>
      </c>
      <c r="AT449" s="44">
        <v>0</v>
      </c>
      <c r="AU449" s="45">
        <v>103</v>
      </c>
      <c r="AV449" s="43">
        <v>41</v>
      </c>
      <c r="AW449" s="44">
        <v>62</v>
      </c>
    </row>
    <row r="450" spans="2:49" ht="17.100000000000001" customHeight="1" x14ac:dyDescent="0.2">
      <c r="B450" s="34">
        <f t="shared" si="65"/>
        <v>448</v>
      </c>
      <c r="C450" s="113" t="str">
        <f>+VLOOKUP($D$3:$D$547,[1]Hoja4!$E$1:$F$588,2,FALSE)</f>
        <v>Col. El Alamo</v>
      </c>
      <c r="D450" s="11">
        <v>96</v>
      </c>
      <c r="E450" s="12">
        <v>0.96405228758169947</v>
      </c>
      <c r="F450" s="12">
        <v>0.99673202614379097</v>
      </c>
      <c r="G450" s="12">
        <v>0.98692810457516378</v>
      </c>
      <c r="H450" s="12">
        <v>0.99662162162162193</v>
      </c>
      <c r="I450" s="12">
        <v>1</v>
      </c>
      <c r="J450" s="12">
        <v>1</v>
      </c>
      <c r="K450" s="12">
        <v>1</v>
      </c>
      <c r="L450" s="12">
        <v>0.98986486486486502</v>
      </c>
      <c r="M450" s="12">
        <v>0.99324324324324309</v>
      </c>
      <c r="N450" s="12">
        <v>0.46959459459459463</v>
      </c>
      <c r="O450" s="12">
        <v>0.35810810810810806</v>
      </c>
      <c r="P450" s="12">
        <v>0.75000000000000022</v>
      </c>
      <c r="Q450" s="12">
        <v>0.92229729729729726</v>
      </c>
      <c r="R450" s="12">
        <v>0.96621621621621578</v>
      </c>
      <c r="S450" s="13">
        <v>1318.0000000000005</v>
      </c>
      <c r="T450" s="12">
        <v>1.05633</v>
      </c>
      <c r="U450" s="85" t="str">
        <f t="shared" si="64"/>
        <v>Baja</v>
      </c>
      <c r="V450" s="4">
        <f t="shared" si="66"/>
        <v>1026</v>
      </c>
      <c r="W450" s="5">
        <f t="shared" si="67"/>
        <v>1360.7186250737357</v>
      </c>
      <c r="X450" s="4">
        <f t="shared" si="68"/>
        <v>8</v>
      </c>
      <c r="Y450" s="4">
        <f t="shared" si="69"/>
        <v>235</v>
      </c>
      <c r="Z450" s="4">
        <f t="shared" si="70"/>
        <v>0</v>
      </c>
      <c r="AA450" s="4">
        <f t="shared" si="71"/>
        <v>243</v>
      </c>
      <c r="AB450" s="7">
        <f t="shared" si="72"/>
        <v>1810.7539607039841</v>
      </c>
      <c r="AC450" s="14">
        <v>1.05633</v>
      </c>
      <c r="AD450" s="86" t="s">
        <v>51</v>
      </c>
      <c r="AN450" s="41">
        <v>465</v>
      </c>
      <c r="AO450" s="42" t="s">
        <v>474</v>
      </c>
      <c r="AP450" s="16">
        <v>235</v>
      </c>
      <c r="AQ450" s="16">
        <v>235</v>
      </c>
      <c r="AR450" s="43">
        <v>199</v>
      </c>
      <c r="AS450" s="43">
        <v>36</v>
      </c>
      <c r="AT450" s="44">
        <v>0</v>
      </c>
      <c r="AU450" s="45">
        <v>724</v>
      </c>
      <c r="AV450" s="43">
        <v>318</v>
      </c>
      <c r="AW450" s="44">
        <v>406</v>
      </c>
    </row>
    <row r="451" spans="2:49" ht="17.100000000000001" customHeight="1" x14ac:dyDescent="0.2">
      <c r="B451" s="34">
        <f t="shared" si="65"/>
        <v>449</v>
      </c>
      <c r="C451" s="113" t="str">
        <f>+VLOOKUP($D$3:$D$547,[1]Hoja4!$E$1:$F$588,2,FALSE)</f>
        <v>Las Hadas II Etapa</v>
      </c>
      <c r="D451" s="11">
        <v>581</v>
      </c>
      <c r="E451" s="12">
        <v>0.94117647058823517</v>
      </c>
      <c r="F451" s="12">
        <v>1</v>
      </c>
      <c r="G451" s="12">
        <v>0.94117647058823517</v>
      </c>
      <c r="H451" s="12">
        <v>1</v>
      </c>
      <c r="I451" s="12">
        <v>1</v>
      </c>
      <c r="J451" s="12">
        <v>1</v>
      </c>
      <c r="K451" s="12">
        <v>1</v>
      </c>
      <c r="L451" s="12">
        <v>1</v>
      </c>
      <c r="M451" s="12">
        <v>1</v>
      </c>
      <c r="N451" s="12">
        <v>0.6</v>
      </c>
      <c r="O451" s="12">
        <v>0.4</v>
      </c>
      <c r="P451" s="12">
        <v>0.8</v>
      </c>
      <c r="Q451" s="12">
        <v>1</v>
      </c>
      <c r="R451" s="12">
        <v>0.8</v>
      </c>
      <c r="S451" s="13">
        <v>25</v>
      </c>
      <c r="T451" s="12">
        <v>1.05637</v>
      </c>
      <c r="U451" s="85" t="str">
        <f t="shared" ref="U451:U514" si="73">+IF(T451&lt;$AG$8,$AF$8,IF(T451&lt;$AG$9,$AF$9,IF(T451&lt;$AG$10,$AF$10,IF(T451&lt;$AG$11,$AF$11,IF(T451&lt;$AG$12,$AF$12)))))</f>
        <v>Baja</v>
      </c>
      <c r="V451" s="4">
        <f t="shared" si="66"/>
        <v>25</v>
      </c>
      <c r="W451" s="5">
        <f t="shared" si="67"/>
        <v>33.155911917001355</v>
      </c>
      <c r="X451" s="4">
        <f t="shared" si="68"/>
        <v>9</v>
      </c>
      <c r="Y451" s="4">
        <f t="shared" si="69"/>
        <v>8</v>
      </c>
      <c r="Z451" s="4">
        <f t="shared" si="70"/>
        <v>0</v>
      </c>
      <c r="AA451" s="4">
        <f t="shared" si="71"/>
        <v>17</v>
      </c>
      <c r="AB451" s="7">
        <f t="shared" si="72"/>
        <v>44.121685202338796</v>
      </c>
      <c r="AC451" s="14">
        <v>1.05637</v>
      </c>
      <c r="AD451" s="86" t="s">
        <v>51</v>
      </c>
      <c r="AN451" s="41">
        <v>466</v>
      </c>
      <c r="AO451" s="42" t="s">
        <v>475</v>
      </c>
      <c r="AP451" s="16">
        <v>133</v>
      </c>
      <c r="AQ451" s="16">
        <v>133</v>
      </c>
      <c r="AR451" s="43">
        <v>128</v>
      </c>
      <c r="AS451" s="43">
        <v>5</v>
      </c>
      <c r="AT451" s="44">
        <v>0</v>
      </c>
      <c r="AU451" s="45">
        <v>552</v>
      </c>
      <c r="AV451" s="43">
        <v>265</v>
      </c>
      <c r="AW451" s="44">
        <v>287</v>
      </c>
    </row>
    <row r="452" spans="2:49" ht="17.100000000000001" customHeight="1" x14ac:dyDescent="0.2">
      <c r="B452" s="34">
        <f t="shared" ref="B452:B515" si="74">+B451+1</f>
        <v>450</v>
      </c>
      <c r="C452" s="113" t="str">
        <f>+VLOOKUP($D$3:$D$547,[1]Hoja4!$E$1:$F$588,2,FALSE)</f>
        <v>Col. Maradiaga</v>
      </c>
      <c r="D452" s="11">
        <v>249</v>
      </c>
      <c r="E452" s="12">
        <v>0.94495412844036708</v>
      </c>
      <c r="F452" s="12">
        <v>0.99047619047619051</v>
      </c>
      <c r="G452" s="12">
        <v>0.99047619047619051</v>
      </c>
      <c r="H452" s="12">
        <v>0.91666666666666663</v>
      </c>
      <c r="I452" s="12">
        <v>0.92592592592592615</v>
      </c>
      <c r="J452" s="12">
        <v>1</v>
      </c>
      <c r="K452" s="12">
        <v>1</v>
      </c>
      <c r="L452" s="12">
        <v>0.9166666666666663</v>
      </c>
      <c r="M452" s="12">
        <v>1</v>
      </c>
      <c r="N452" s="12">
        <v>0.64814814814814792</v>
      </c>
      <c r="O452" s="12">
        <v>0.58333333333333326</v>
      </c>
      <c r="P452" s="12">
        <v>0.87037037037037013</v>
      </c>
      <c r="Q452" s="12">
        <v>0.94444444444444453</v>
      </c>
      <c r="R452" s="12">
        <v>0.96296296296296302</v>
      </c>
      <c r="S452" s="13">
        <v>516</v>
      </c>
      <c r="T452" s="12">
        <v>1.0625899999999999</v>
      </c>
      <c r="U452" s="85" t="str">
        <f t="shared" si="73"/>
        <v>Baja</v>
      </c>
      <c r="V452" s="4">
        <f t="shared" ref="V452:V515" si="75">VLOOKUP(D452,$AN$5:$AW$557,8,FALSE)</f>
        <v>542</v>
      </c>
      <c r="W452" s="5">
        <f t="shared" ref="W452:W515" si="76">V452*(1+0.026)^(11)</f>
        <v>718.82017036058937</v>
      </c>
      <c r="X452" s="4">
        <f t="shared" ref="X452:X515" si="77">VLOOKUP(D452,$AN$5:$AW$557,6,FALSE)</f>
        <v>5</v>
      </c>
      <c r="Y452" s="4">
        <f t="shared" ref="Y452:Y515" si="78">VLOOKUP(D452,$AN$5:$AW$557,5,FALSE)</f>
        <v>101</v>
      </c>
      <c r="Z452" s="4">
        <f t="shared" ref="Z452:Z515" si="79">VLOOKUP(D452,$AN$5:$AW$557,7,FALSE)</f>
        <v>1</v>
      </c>
      <c r="AA452" s="4">
        <f t="shared" ref="AA452:AA515" si="80">VLOOKUP(D452,$AN$5:$AW$557,4,FALSE)</f>
        <v>106</v>
      </c>
      <c r="AB452" s="7">
        <f t="shared" ref="AB452:AB515" si="81">V452*(1+0.053)^(11)</f>
        <v>956.55813518670504</v>
      </c>
      <c r="AC452" s="14">
        <v>1.0625899999999999</v>
      </c>
      <c r="AD452" s="86" t="s">
        <v>51</v>
      </c>
      <c r="AN452" s="41">
        <v>468</v>
      </c>
      <c r="AO452" s="42" t="s">
        <v>476</v>
      </c>
      <c r="AP452" s="16">
        <v>424</v>
      </c>
      <c r="AQ452" s="16">
        <v>423</v>
      </c>
      <c r="AR452" s="43">
        <v>301</v>
      </c>
      <c r="AS452" s="43">
        <v>122</v>
      </c>
      <c r="AT452" s="44">
        <v>1</v>
      </c>
      <c r="AU452" s="45">
        <v>1136</v>
      </c>
      <c r="AV452" s="43">
        <v>525</v>
      </c>
      <c r="AW452" s="44">
        <v>611</v>
      </c>
    </row>
    <row r="453" spans="2:49" ht="17.100000000000001" customHeight="1" x14ac:dyDescent="0.2">
      <c r="B453" s="34">
        <f t="shared" si="74"/>
        <v>451</v>
      </c>
      <c r="C453" s="113" t="str">
        <f>+VLOOKUP($D$3:$D$547,[1]Hoja4!$E$1:$F$588,2,FALSE)</f>
        <v>Col. Res. Las Hadas</v>
      </c>
      <c r="D453" s="11">
        <v>465</v>
      </c>
      <c r="E453" s="12">
        <v>0.96610169491525444</v>
      </c>
      <c r="F453" s="12">
        <v>0.95762711864406791</v>
      </c>
      <c r="G453" s="12">
        <v>0.96186440677966079</v>
      </c>
      <c r="H453" s="12">
        <v>0.96273291925465809</v>
      </c>
      <c r="I453" s="12">
        <v>0.93788819875776364</v>
      </c>
      <c r="J453" s="12">
        <v>0.93788819875776364</v>
      </c>
      <c r="K453" s="12">
        <v>0.95652173913043437</v>
      </c>
      <c r="L453" s="12">
        <v>0.98136645962732905</v>
      </c>
      <c r="M453" s="12">
        <v>0.93167701863354024</v>
      </c>
      <c r="N453" s="12">
        <v>0.74534161490683237</v>
      </c>
      <c r="O453" s="12">
        <v>0.60869565217391275</v>
      </c>
      <c r="P453" s="12">
        <v>0.78881987577639756</v>
      </c>
      <c r="Q453" s="12">
        <v>0.94409937888198792</v>
      </c>
      <c r="R453" s="12">
        <v>0.90683229813664623</v>
      </c>
      <c r="S453" s="13">
        <v>728</v>
      </c>
      <c r="T453" s="12">
        <v>1.0784800000000001</v>
      </c>
      <c r="U453" s="85" t="str">
        <f t="shared" si="73"/>
        <v>Baja</v>
      </c>
      <c r="V453" s="4">
        <f t="shared" si="75"/>
        <v>724</v>
      </c>
      <c r="W453" s="5">
        <f t="shared" si="76"/>
        <v>960.19520911635925</v>
      </c>
      <c r="X453" s="4">
        <f t="shared" si="77"/>
        <v>36</v>
      </c>
      <c r="Y453" s="4">
        <f t="shared" si="78"/>
        <v>199</v>
      </c>
      <c r="Z453" s="4">
        <f t="shared" si="79"/>
        <v>0</v>
      </c>
      <c r="AA453" s="4">
        <f t="shared" si="80"/>
        <v>235</v>
      </c>
      <c r="AB453" s="7">
        <f t="shared" si="81"/>
        <v>1277.7640034597316</v>
      </c>
      <c r="AC453" s="14">
        <v>1.0784800000000001</v>
      </c>
      <c r="AD453" s="86" t="s">
        <v>51</v>
      </c>
      <c r="AN453" s="41">
        <v>469</v>
      </c>
      <c r="AO453" s="42" t="s">
        <v>477</v>
      </c>
      <c r="AP453" s="16">
        <v>12</v>
      </c>
      <c r="AQ453" s="16">
        <v>11</v>
      </c>
      <c r="AR453" s="43">
        <v>11</v>
      </c>
      <c r="AS453" s="43">
        <v>0</v>
      </c>
      <c r="AT453" s="44">
        <v>1</v>
      </c>
      <c r="AU453" s="45">
        <v>0</v>
      </c>
      <c r="AV453" s="43">
        <v>0</v>
      </c>
      <c r="AW453" s="44">
        <v>0</v>
      </c>
    </row>
    <row r="454" spans="2:49" ht="17.100000000000001" customHeight="1" x14ac:dyDescent="0.2">
      <c r="B454" s="34">
        <f t="shared" si="74"/>
        <v>452</v>
      </c>
      <c r="C454" s="113" t="str">
        <f>+VLOOKUP($D$3:$D$547,[1]Hoja4!$E$1:$F$588,2,FALSE)</f>
        <v>Col. Res. Maya Centro</v>
      </c>
      <c r="D454" s="11">
        <v>476</v>
      </c>
      <c r="E454" s="12">
        <v>0.91666666666666663</v>
      </c>
      <c r="F454" s="12">
        <v>0.83333333333333337</v>
      </c>
      <c r="G454" s="12">
        <v>0.83333333333333337</v>
      </c>
      <c r="H454" s="12">
        <v>0.90909090909090906</v>
      </c>
      <c r="I454" s="12">
        <v>1</v>
      </c>
      <c r="J454" s="12">
        <v>1</v>
      </c>
      <c r="K454" s="12">
        <v>1</v>
      </c>
      <c r="L454" s="12">
        <v>1</v>
      </c>
      <c r="M454" s="12">
        <v>1</v>
      </c>
      <c r="N454" s="12">
        <v>0.81818181818181823</v>
      </c>
      <c r="O454" s="12">
        <v>0.63636363636363635</v>
      </c>
      <c r="P454" s="12">
        <v>0.81818181818181823</v>
      </c>
      <c r="Q454" s="12">
        <v>0.72727272727272718</v>
      </c>
      <c r="R454" s="12">
        <v>1</v>
      </c>
      <c r="S454" s="13">
        <v>50.999999999999993</v>
      </c>
      <c r="T454" s="12">
        <v>1.08029</v>
      </c>
      <c r="U454" s="85" t="str">
        <f t="shared" si="73"/>
        <v>Baja</v>
      </c>
      <c r="V454" s="4">
        <f t="shared" si="75"/>
        <v>51</v>
      </c>
      <c r="W454" s="5">
        <f t="shared" si="76"/>
        <v>67.638060310682775</v>
      </c>
      <c r="X454" s="4">
        <f t="shared" si="77"/>
        <v>0</v>
      </c>
      <c r="Y454" s="4">
        <f t="shared" si="78"/>
        <v>12</v>
      </c>
      <c r="Z454" s="4">
        <f t="shared" si="79"/>
        <v>0</v>
      </c>
      <c r="AA454" s="4">
        <f t="shared" si="80"/>
        <v>12</v>
      </c>
      <c r="AB454" s="7">
        <f t="shared" si="81"/>
        <v>90.008237812771142</v>
      </c>
      <c r="AC454" s="14">
        <v>1.08029</v>
      </c>
      <c r="AD454" s="86" t="s">
        <v>51</v>
      </c>
      <c r="AN454" s="41">
        <v>470</v>
      </c>
      <c r="AO454" s="42" t="s">
        <v>478</v>
      </c>
      <c r="AP454" s="16">
        <v>175</v>
      </c>
      <c r="AQ454" s="16">
        <v>175</v>
      </c>
      <c r="AR454" s="43">
        <v>170</v>
      </c>
      <c r="AS454" s="43">
        <v>5</v>
      </c>
      <c r="AT454" s="44">
        <v>0</v>
      </c>
      <c r="AU454" s="45">
        <v>730</v>
      </c>
      <c r="AV454" s="43">
        <v>339</v>
      </c>
      <c r="AW454" s="44">
        <v>391</v>
      </c>
    </row>
    <row r="455" spans="2:49" ht="17.100000000000001" customHeight="1" x14ac:dyDescent="0.2">
      <c r="B455" s="34">
        <f t="shared" si="74"/>
        <v>453</v>
      </c>
      <c r="C455" s="113" t="str">
        <f>+VLOOKUP($D$3:$D$547,[1]Hoja4!$E$1:$F$588,2,FALSE)</f>
        <v>Col. Las Granjitas</v>
      </c>
      <c r="D455" s="11">
        <v>430</v>
      </c>
      <c r="E455" s="12">
        <v>1</v>
      </c>
      <c r="F455" s="12">
        <v>1</v>
      </c>
      <c r="G455" s="12">
        <v>1</v>
      </c>
      <c r="H455" s="12">
        <v>1</v>
      </c>
      <c r="I455" s="12">
        <v>1</v>
      </c>
      <c r="J455" s="12">
        <v>1</v>
      </c>
      <c r="K455" s="12">
        <v>1</v>
      </c>
      <c r="L455" s="12">
        <v>0.98387096774193539</v>
      </c>
      <c r="M455" s="12">
        <v>1</v>
      </c>
      <c r="N455" s="12">
        <v>0.50000000000000011</v>
      </c>
      <c r="O455" s="12">
        <v>0.43548387096774199</v>
      </c>
      <c r="P455" s="12">
        <v>0.77419354838709697</v>
      </c>
      <c r="Q455" s="12">
        <v>0.90322580645161243</v>
      </c>
      <c r="R455" s="12">
        <v>1</v>
      </c>
      <c r="S455" s="13">
        <v>297.00000000000006</v>
      </c>
      <c r="T455" s="12">
        <v>1.08487</v>
      </c>
      <c r="U455" s="85" t="str">
        <f t="shared" si="73"/>
        <v>Baja</v>
      </c>
      <c r="V455" s="4">
        <f t="shared" si="75"/>
        <v>297</v>
      </c>
      <c r="W455" s="5">
        <f t="shared" si="76"/>
        <v>393.89223357397611</v>
      </c>
      <c r="X455" s="4">
        <f t="shared" si="77"/>
        <v>2</v>
      </c>
      <c r="Y455" s="4">
        <f t="shared" si="78"/>
        <v>62</v>
      </c>
      <c r="Z455" s="4">
        <f t="shared" si="79"/>
        <v>0</v>
      </c>
      <c r="AA455" s="4">
        <f t="shared" si="80"/>
        <v>64</v>
      </c>
      <c r="AB455" s="7">
        <f t="shared" si="81"/>
        <v>524.1656202037849</v>
      </c>
      <c r="AC455" s="14">
        <v>1.08487</v>
      </c>
      <c r="AD455" s="86" t="s">
        <v>51</v>
      </c>
      <c r="AN455" s="41">
        <v>471</v>
      </c>
      <c r="AO455" s="42" t="s">
        <v>479</v>
      </c>
      <c r="AP455" s="16">
        <v>823</v>
      </c>
      <c r="AQ455" s="16">
        <v>820</v>
      </c>
      <c r="AR455" s="43">
        <v>743</v>
      </c>
      <c r="AS455" s="43">
        <v>77</v>
      </c>
      <c r="AT455" s="44">
        <v>3</v>
      </c>
      <c r="AU455" s="45">
        <v>2834</v>
      </c>
      <c r="AV455" s="43">
        <v>1232</v>
      </c>
      <c r="AW455" s="44">
        <v>1602</v>
      </c>
    </row>
    <row r="456" spans="2:49" ht="17.100000000000001" customHeight="1" x14ac:dyDescent="0.2">
      <c r="B456" s="34">
        <f t="shared" si="74"/>
        <v>454</v>
      </c>
      <c r="C456" s="113" t="str">
        <f>+VLOOKUP($D$3:$D$547,[1]Hoja4!$E$1:$F$588,2,FALSE)</f>
        <v>Col. Res. Las Colinas</v>
      </c>
      <c r="D456" s="11">
        <v>296</v>
      </c>
      <c r="E456" s="12">
        <v>0.8161865569272978</v>
      </c>
      <c r="F456" s="12">
        <v>0.97393689986282561</v>
      </c>
      <c r="G456" s="12">
        <v>0.97668038408779134</v>
      </c>
      <c r="H456" s="12">
        <v>0.95879556259904908</v>
      </c>
      <c r="I456" s="12">
        <v>0.95879556259904908</v>
      </c>
      <c r="J456" s="12">
        <v>1</v>
      </c>
      <c r="K456" s="12">
        <v>1</v>
      </c>
      <c r="L456" s="12">
        <v>0.9587955625990493</v>
      </c>
      <c r="M456" s="12">
        <v>0.99841521394611765</v>
      </c>
      <c r="N456" s="12">
        <v>0.59270998415213916</v>
      </c>
      <c r="O456" s="12">
        <v>0.47702060221870007</v>
      </c>
      <c r="P456" s="12">
        <v>0.71156893819334444</v>
      </c>
      <c r="Q456" s="12">
        <v>0.9524564183835178</v>
      </c>
      <c r="R456" s="12">
        <v>0.97464342313787666</v>
      </c>
      <c r="S456" s="13">
        <v>2582.0000000000036</v>
      </c>
      <c r="T456" s="12">
        <v>1.08877</v>
      </c>
      <c r="U456" s="85" t="str">
        <f t="shared" si="73"/>
        <v>Baja</v>
      </c>
      <c r="V456" s="4">
        <f t="shared" si="75"/>
        <v>2578</v>
      </c>
      <c r="W456" s="5">
        <f t="shared" si="76"/>
        <v>3419.0376368811799</v>
      </c>
      <c r="X456" s="4">
        <f t="shared" si="77"/>
        <v>70</v>
      </c>
      <c r="Y456" s="4">
        <f t="shared" si="78"/>
        <v>656</v>
      </c>
      <c r="Z456" s="4">
        <f t="shared" si="79"/>
        <v>0</v>
      </c>
      <c r="AA456" s="4">
        <f t="shared" si="80"/>
        <v>726</v>
      </c>
      <c r="AB456" s="7">
        <f t="shared" si="81"/>
        <v>4549.8281780651769</v>
      </c>
      <c r="AC456" s="14">
        <v>1.08877</v>
      </c>
      <c r="AD456" s="86" t="s">
        <v>51</v>
      </c>
      <c r="AN456" s="41">
        <v>472</v>
      </c>
      <c r="AO456" s="42" t="s">
        <v>561</v>
      </c>
      <c r="AP456" s="16">
        <v>738</v>
      </c>
      <c r="AQ456" s="16">
        <v>737</v>
      </c>
      <c r="AR456" s="43">
        <v>710</v>
      </c>
      <c r="AS456" s="43">
        <v>27</v>
      </c>
      <c r="AT456" s="44">
        <v>1</v>
      </c>
      <c r="AU456" s="45">
        <v>3004</v>
      </c>
      <c r="AV456" s="43">
        <v>1347</v>
      </c>
      <c r="AW456" s="44">
        <v>1657</v>
      </c>
    </row>
    <row r="457" spans="2:49" ht="17.100000000000001" customHeight="1" x14ac:dyDescent="0.2">
      <c r="B457" s="34">
        <f t="shared" si="74"/>
        <v>455</v>
      </c>
      <c r="C457" s="113" t="str">
        <f>+VLOOKUP($D$3:$D$547,[1]Hoja4!$E$1:$F$588,2,FALSE)</f>
        <v>Col. Res. Toncontin</v>
      </c>
      <c r="D457" s="11">
        <v>471</v>
      </c>
      <c r="E457" s="12">
        <v>0.97454545454545538</v>
      </c>
      <c r="F457" s="12">
        <v>0.98296836982968339</v>
      </c>
      <c r="G457" s="12">
        <v>0.95255474452554756</v>
      </c>
      <c r="H457" s="12">
        <v>0.99092284417549092</v>
      </c>
      <c r="I457" s="12">
        <v>0.99243570347957544</v>
      </c>
      <c r="J457" s="12">
        <v>0.99697428139183042</v>
      </c>
      <c r="K457" s="12">
        <v>0.99697428139182998</v>
      </c>
      <c r="L457" s="12">
        <v>0.98940998487140619</v>
      </c>
      <c r="M457" s="12">
        <v>0.99394856278366073</v>
      </c>
      <c r="N457" s="12">
        <v>0.56883509833585499</v>
      </c>
      <c r="O457" s="12">
        <v>0.44931921331316171</v>
      </c>
      <c r="P457" s="12">
        <v>0.76550680786686753</v>
      </c>
      <c r="Q457" s="12">
        <v>0.90468986384266203</v>
      </c>
      <c r="R457" s="12">
        <v>0.97428139183056039</v>
      </c>
      <c r="S457" s="13">
        <v>2838.9999999999977</v>
      </c>
      <c r="T457" s="12">
        <v>1.09375</v>
      </c>
      <c r="U457" s="85" t="str">
        <f t="shared" si="73"/>
        <v>Baja</v>
      </c>
      <c r="V457" s="4">
        <f t="shared" si="75"/>
        <v>2834</v>
      </c>
      <c r="W457" s="5">
        <f t="shared" si="76"/>
        <v>3758.554174911274</v>
      </c>
      <c r="X457" s="4">
        <f t="shared" si="77"/>
        <v>77</v>
      </c>
      <c r="Y457" s="4">
        <f t="shared" si="78"/>
        <v>743</v>
      </c>
      <c r="Z457" s="4">
        <f t="shared" si="79"/>
        <v>3</v>
      </c>
      <c r="AA457" s="4">
        <f t="shared" si="80"/>
        <v>820</v>
      </c>
      <c r="AB457" s="7">
        <f t="shared" si="81"/>
        <v>5001.6342345371258</v>
      </c>
      <c r="AC457" s="14">
        <v>1.09375</v>
      </c>
      <c r="AD457" s="86" t="s">
        <v>51</v>
      </c>
      <c r="AN457" s="41">
        <v>473</v>
      </c>
      <c r="AO457" s="42" t="s">
        <v>480</v>
      </c>
      <c r="AP457" s="16">
        <v>13</v>
      </c>
      <c r="AQ457" s="16">
        <v>13</v>
      </c>
      <c r="AR457" s="43">
        <v>12</v>
      </c>
      <c r="AS457" s="43">
        <v>1</v>
      </c>
      <c r="AT457" s="44">
        <v>0</v>
      </c>
      <c r="AU457" s="45">
        <v>57</v>
      </c>
      <c r="AV457" s="43">
        <v>21</v>
      </c>
      <c r="AW457" s="44">
        <v>36</v>
      </c>
    </row>
    <row r="458" spans="2:49" ht="17.100000000000001" customHeight="1" x14ac:dyDescent="0.2">
      <c r="B458" s="34">
        <f t="shared" si="74"/>
        <v>456</v>
      </c>
      <c r="C458" s="113" t="str">
        <f>+VLOOKUP($D$3:$D$547,[1]Hoja4!$E$1:$F$588,2,FALSE)</f>
        <v>Col. Bella Oriente</v>
      </c>
      <c r="D458" s="11">
        <v>114</v>
      </c>
      <c r="E458" s="12">
        <v>0.91079812206572852</v>
      </c>
      <c r="F458" s="12">
        <v>0.99058823529411777</v>
      </c>
      <c r="G458" s="12">
        <v>1</v>
      </c>
      <c r="H458" s="12">
        <v>0.98108108108108161</v>
      </c>
      <c r="I458" s="12">
        <v>0.9729729729729728</v>
      </c>
      <c r="J458" s="12">
        <v>0.98918918918918941</v>
      </c>
      <c r="K458" s="12">
        <v>0.99189189189189209</v>
      </c>
      <c r="L458" s="12">
        <v>0.97567567567567537</v>
      </c>
      <c r="M458" s="12">
        <v>0.97837837837837893</v>
      </c>
      <c r="N458" s="12">
        <v>0.59999999999999931</v>
      </c>
      <c r="O458" s="12">
        <v>0.5189189189189185</v>
      </c>
      <c r="P458" s="12">
        <v>0.76486486486486494</v>
      </c>
      <c r="Q458" s="12">
        <v>0.91351351351351295</v>
      </c>
      <c r="R458" s="12">
        <v>0.92432432432432476</v>
      </c>
      <c r="S458" s="13">
        <v>1694.9999999999998</v>
      </c>
      <c r="T458" s="12">
        <v>1.1020300000000001</v>
      </c>
      <c r="U458" s="85" t="str">
        <f t="shared" si="73"/>
        <v>Baja</v>
      </c>
      <c r="V458" s="4">
        <f t="shared" si="75"/>
        <v>1699</v>
      </c>
      <c r="W458" s="5">
        <f t="shared" si="76"/>
        <v>2253.2757738794121</v>
      </c>
      <c r="X458" s="4">
        <f t="shared" si="77"/>
        <v>33</v>
      </c>
      <c r="Y458" s="4">
        <f t="shared" si="78"/>
        <v>391</v>
      </c>
      <c r="Z458" s="4">
        <f t="shared" si="79"/>
        <v>1</v>
      </c>
      <c r="AA458" s="4">
        <f t="shared" si="80"/>
        <v>424</v>
      </c>
      <c r="AB458" s="7">
        <f t="shared" si="81"/>
        <v>2998.5097263509447</v>
      </c>
      <c r="AC458" s="14">
        <v>1.1020300000000001</v>
      </c>
      <c r="AD458" s="86" t="s">
        <v>51</v>
      </c>
      <c r="AN458" s="41">
        <v>474</v>
      </c>
      <c r="AO458" s="42" t="s">
        <v>481</v>
      </c>
      <c r="AP458" s="16">
        <v>16</v>
      </c>
      <c r="AQ458" s="16">
        <v>16</v>
      </c>
      <c r="AR458" s="43">
        <v>15</v>
      </c>
      <c r="AS458" s="43">
        <v>1</v>
      </c>
      <c r="AT458" s="44">
        <v>0</v>
      </c>
      <c r="AU458" s="45">
        <v>86</v>
      </c>
      <c r="AV458" s="43">
        <v>43</v>
      </c>
      <c r="AW458" s="44">
        <v>43</v>
      </c>
    </row>
    <row r="459" spans="2:49" ht="17.100000000000001" customHeight="1" x14ac:dyDescent="0.2">
      <c r="B459" s="34">
        <f t="shared" si="74"/>
        <v>457</v>
      </c>
      <c r="C459" s="113" t="str">
        <f>+VLOOKUP($D$3:$D$547,[1]Hoja4!$E$1:$F$588,2,FALSE)</f>
        <v>Col. Villa Los Reyes</v>
      </c>
      <c r="D459" s="11">
        <v>503</v>
      </c>
      <c r="E459" s="12">
        <v>0.97222222222222232</v>
      </c>
      <c r="F459" s="12">
        <v>1</v>
      </c>
      <c r="G459" s="12">
        <v>1</v>
      </c>
      <c r="H459" s="12">
        <v>0.98360655737704916</v>
      </c>
      <c r="I459" s="12">
        <v>0.98360655737704916</v>
      </c>
      <c r="J459" s="12">
        <v>1</v>
      </c>
      <c r="K459" s="12">
        <v>1</v>
      </c>
      <c r="L459" s="12">
        <v>0.98360655737704916</v>
      </c>
      <c r="M459" s="12">
        <v>1</v>
      </c>
      <c r="N459" s="12">
        <v>0.62295081967213106</v>
      </c>
      <c r="O459" s="12">
        <v>0.5081967213114752</v>
      </c>
      <c r="P459" s="12">
        <v>0.88524590163934413</v>
      </c>
      <c r="Q459" s="12">
        <v>0.90163934426229475</v>
      </c>
      <c r="R459" s="12">
        <v>0.95081967213114749</v>
      </c>
      <c r="S459" s="13">
        <v>301.99999999999989</v>
      </c>
      <c r="T459" s="12">
        <v>1.1055600000000001</v>
      </c>
      <c r="U459" s="85" t="str">
        <f t="shared" si="73"/>
        <v>Baja</v>
      </c>
      <c r="V459" s="4">
        <f t="shared" si="75"/>
        <v>309</v>
      </c>
      <c r="W459" s="5">
        <f t="shared" si="76"/>
        <v>409.80707129413679</v>
      </c>
      <c r="X459" s="4">
        <f t="shared" si="77"/>
        <v>12</v>
      </c>
      <c r="Y459" s="4">
        <f t="shared" si="78"/>
        <v>61</v>
      </c>
      <c r="Z459" s="4">
        <f t="shared" si="79"/>
        <v>0</v>
      </c>
      <c r="AA459" s="4">
        <f t="shared" si="80"/>
        <v>73</v>
      </c>
      <c r="AB459" s="7">
        <f t="shared" si="81"/>
        <v>545.34402910090751</v>
      </c>
      <c r="AC459" s="14">
        <v>1.1055600000000001</v>
      </c>
      <c r="AD459" s="86" t="s">
        <v>51</v>
      </c>
      <c r="AN459" s="41">
        <v>475</v>
      </c>
      <c r="AO459" s="42" t="s">
        <v>482</v>
      </c>
      <c r="AP459" s="16">
        <v>213</v>
      </c>
      <c r="AQ459" s="16">
        <v>213</v>
      </c>
      <c r="AR459" s="43">
        <v>184</v>
      </c>
      <c r="AS459" s="43">
        <v>29</v>
      </c>
      <c r="AT459" s="44">
        <v>0</v>
      </c>
      <c r="AU459" s="45">
        <v>664</v>
      </c>
      <c r="AV459" s="43">
        <v>301</v>
      </c>
      <c r="AW459" s="44">
        <v>363</v>
      </c>
    </row>
    <row r="460" spans="2:49" ht="17.100000000000001" customHeight="1" x14ac:dyDescent="0.2">
      <c r="B460" s="34">
        <f t="shared" si="74"/>
        <v>458</v>
      </c>
      <c r="C460" s="113" t="str">
        <f>+VLOOKUP($D$3:$D$547,[1]Hoja4!$E$1:$F$588,2,FALSE)</f>
        <v>Col. Res. Altos De Las Colinas</v>
      </c>
      <c r="D460" s="11">
        <v>292</v>
      </c>
      <c r="E460" s="12">
        <v>0.89285714285714324</v>
      </c>
      <c r="F460" s="12">
        <v>0.96428571428571375</v>
      </c>
      <c r="G460" s="12">
        <v>0.9785714285714282</v>
      </c>
      <c r="H460" s="12">
        <v>0.97744360902255623</v>
      </c>
      <c r="I460" s="12">
        <v>0.98496240601503748</v>
      </c>
      <c r="J460" s="12">
        <v>1</v>
      </c>
      <c r="K460" s="12">
        <v>1</v>
      </c>
      <c r="L460" s="12">
        <v>0.96240601503759393</v>
      </c>
      <c r="M460" s="12">
        <v>0.97744360902255645</v>
      </c>
      <c r="N460" s="12">
        <v>0.63909774436090228</v>
      </c>
      <c r="O460" s="12">
        <v>0.60902255639097747</v>
      </c>
      <c r="P460" s="12">
        <v>0.76691729323308255</v>
      </c>
      <c r="Q460" s="12">
        <v>0.90225563909774453</v>
      </c>
      <c r="R460" s="12">
        <v>0.88721804511278202</v>
      </c>
      <c r="S460" s="13">
        <v>561.99999999999989</v>
      </c>
      <c r="T460" s="12">
        <v>1.10995</v>
      </c>
      <c r="U460" s="85" t="str">
        <f t="shared" si="73"/>
        <v>Baja</v>
      </c>
      <c r="V460" s="4">
        <f t="shared" si="75"/>
        <v>552</v>
      </c>
      <c r="W460" s="5">
        <f t="shared" si="76"/>
        <v>732.08253512738997</v>
      </c>
      <c r="X460" s="4">
        <f t="shared" si="77"/>
        <v>7</v>
      </c>
      <c r="Y460" s="4">
        <f t="shared" si="78"/>
        <v>131</v>
      </c>
      <c r="Z460" s="4">
        <f t="shared" si="79"/>
        <v>0</v>
      </c>
      <c r="AA460" s="4">
        <f t="shared" si="80"/>
        <v>138</v>
      </c>
      <c r="AB460" s="7">
        <f t="shared" si="81"/>
        <v>974.20680926764055</v>
      </c>
      <c r="AC460" s="14">
        <v>1.10995</v>
      </c>
      <c r="AD460" s="86" t="s">
        <v>51</v>
      </c>
      <c r="AN460" s="41">
        <v>476</v>
      </c>
      <c r="AO460" s="42" t="s">
        <v>483</v>
      </c>
      <c r="AP460" s="16">
        <v>12</v>
      </c>
      <c r="AQ460" s="16">
        <v>12</v>
      </c>
      <c r="AR460" s="43">
        <v>12</v>
      </c>
      <c r="AS460" s="43">
        <v>0</v>
      </c>
      <c r="AT460" s="44">
        <v>0</v>
      </c>
      <c r="AU460" s="45">
        <v>51</v>
      </c>
      <c r="AV460" s="43">
        <v>22</v>
      </c>
      <c r="AW460" s="44">
        <v>29</v>
      </c>
    </row>
    <row r="461" spans="2:49" ht="17.100000000000001" customHeight="1" x14ac:dyDescent="0.2">
      <c r="B461" s="34">
        <f t="shared" si="74"/>
        <v>459</v>
      </c>
      <c r="C461" s="113" t="str">
        <f>+VLOOKUP($D$3:$D$547,[1]Hoja4!$E$1:$F$588,2,FALSE)</f>
        <v>Col. Altamira</v>
      </c>
      <c r="D461" s="11">
        <v>99</v>
      </c>
      <c r="E461" s="12">
        <v>0.68965517241379326</v>
      </c>
      <c r="F461" s="12">
        <v>1</v>
      </c>
      <c r="G461" s="12">
        <v>0.96551724137931039</v>
      </c>
      <c r="H461" s="12">
        <v>1</v>
      </c>
      <c r="I461" s="12">
        <v>1</v>
      </c>
      <c r="J461" s="12">
        <v>1</v>
      </c>
      <c r="K461" s="12">
        <v>1</v>
      </c>
      <c r="L461" s="12">
        <v>1</v>
      </c>
      <c r="M461" s="12">
        <v>1</v>
      </c>
      <c r="N461" s="12">
        <v>0.52173913043478271</v>
      </c>
      <c r="O461" s="12">
        <v>0.47826086956521741</v>
      </c>
      <c r="P461" s="12">
        <v>0.60869565217391308</v>
      </c>
      <c r="Q461" s="12">
        <v>0.9130434782608694</v>
      </c>
      <c r="R461" s="12">
        <v>0.86956521739130421</v>
      </c>
      <c r="S461" s="13">
        <v>92</v>
      </c>
      <c r="T461" s="12">
        <v>1.11198</v>
      </c>
      <c r="U461" s="85" t="str">
        <f t="shared" si="73"/>
        <v>Baja</v>
      </c>
      <c r="V461" s="4">
        <f t="shared" si="75"/>
        <v>92</v>
      </c>
      <c r="W461" s="5">
        <f t="shared" si="76"/>
        <v>122.01375585456499</v>
      </c>
      <c r="X461" s="4">
        <f t="shared" si="77"/>
        <v>3</v>
      </c>
      <c r="Y461" s="4">
        <f t="shared" si="78"/>
        <v>26</v>
      </c>
      <c r="Z461" s="4">
        <f t="shared" si="79"/>
        <v>0</v>
      </c>
      <c r="AA461" s="4">
        <f t="shared" si="80"/>
        <v>29</v>
      </c>
      <c r="AB461" s="7">
        <f t="shared" si="81"/>
        <v>162.36780154460678</v>
      </c>
      <c r="AC461" s="14">
        <v>1.11198</v>
      </c>
      <c r="AD461" s="86" t="s">
        <v>51</v>
      </c>
      <c r="AN461" s="41">
        <v>477</v>
      </c>
      <c r="AO461" s="42" t="s">
        <v>484</v>
      </c>
      <c r="AP461" s="16">
        <v>55</v>
      </c>
      <c r="AQ461" s="16">
        <v>55</v>
      </c>
      <c r="AR461" s="43">
        <v>50</v>
      </c>
      <c r="AS461" s="43">
        <v>5</v>
      </c>
      <c r="AT461" s="44">
        <v>0</v>
      </c>
      <c r="AU461" s="45">
        <v>192</v>
      </c>
      <c r="AV461" s="43">
        <v>83</v>
      </c>
      <c r="AW461" s="44">
        <v>109</v>
      </c>
    </row>
    <row r="462" spans="2:49" ht="17.100000000000001" customHeight="1" x14ac:dyDescent="0.2">
      <c r="B462" s="34">
        <f t="shared" si="74"/>
        <v>460</v>
      </c>
      <c r="C462" s="113" t="str">
        <f>+VLOOKUP($D$3:$D$547,[1]Hoja4!$E$1:$F$588,2,FALSE)</f>
        <v>Col. Res. Maya</v>
      </c>
      <c r="D462" s="11">
        <v>475</v>
      </c>
      <c r="E462" s="12">
        <v>0.99519230769230738</v>
      </c>
      <c r="F462" s="12">
        <v>0.99519230769230738</v>
      </c>
      <c r="G462" s="12">
        <v>0.98557692307692291</v>
      </c>
      <c r="H462" s="12">
        <v>0.99374999999999991</v>
      </c>
      <c r="I462" s="12">
        <v>0.99374999999999991</v>
      </c>
      <c r="J462" s="12">
        <v>1</v>
      </c>
      <c r="K462" s="12">
        <v>1</v>
      </c>
      <c r="L462" s="12">
        <v>0.99374999999999991</v>
      </c>
      <c r="M462" s="12">
        <v>1</v>
      </c>
      <c r="N462" s="12">
        <v>0.5625</v>
      </c>
      <c r="O462" s="12">
        <v>0.44374999999999998</v>
      </c>
      <c r="P462" s="12">
        <v>0.80625000000000024</v>
      </c>
      <c r="Q462" s="12">
        <v>0.95625000000000027</v>
      </c>
      <c r="R462" s="12">
        <v>0.9624999999999998</v>
      </c>
      <c r="S462" s="13">
        <v>647.00000000000034</v>
      </c>
      <c r="T462" s="12">
        <v>1.11669</v>
      </c>
      <c r="U462" s="85" t="str">
        <f t="shared" si="73"/>
        <v>Baja</v>
      </c>
      <c r="V462" s="4">
        <f t="shared" si="75"/>
        <v>664</v>
      </c>
      <c r="W462" s="5">
        <f t="shared" si="76"/>
        <v>880.6210205155561</v>
      </c>
      <c r="X462" s="4">
        <f t="shared" si="77"/>
        <v>29</v>
      </c>
      <c r="Y462" s="4">
        <f t="shared" si="78"/>
        <v>184</v>
      </c>
      <c r="Z462" s="4">
        <f t="shared" si="79"/>
        <v>0</v>
      </c>
      <c r="AA462" s="4">
        <f t="shared" si="80"/>
        <v>213</v>
      </c>
      <c r="AB462" s="7">
        <f t="shared" si="81"/>
        <v>1171.8719589741183</v>
      </c>
      <c r="AC462" s="14">
        <v>1.11669</v>
      </c>
      <c r="AD462" s="86" t="s">
        <v>51</v>
      </c>
      <c r="AN462" s="41">
        <v>478</v>
      </c>
      <c r="AO462" s="42" t="s">
        <v>485</v>
      </c>
      <c r="AP462" s="16">
        <v>957</v>
      </c>
      <c r="AQ462" s="16">
        <v>957</v>
      </c>
      <c r="AR462" s="43">
        <v>852</v>
      </c>
      <c r="AS462" s="43">
        <v>105</v>
      </c>
      <c r="AT462" s="44">
        <v>0</v>
      </c>
      <c r="AU462" s="45">
        <v>3366</v>
      </c>
      <c r="AV462" s="43">
        <v>1489</v>
      </c>
      <c r="AW462" s="44">
        <v>1877</v>
      </c>
    </row>
    <row r="463" spans="2:49" ht="17.100000000000001" customHeight="1" x14ac:dyDescent="0.2">
      <c r="B463" s="34">
        <f t="shared" si="74"/>
        <v>461</v>
      </c>
      <c r="C463" s="113" t="str">
        <f>+VLOOKUP($D$3:$D$547,[1]Hoja4!$E$1:$F$588,2,FALSE)</f>
        <v>Col. Res. El Jardín</v>
      </c>
      <c r="D463" s="11">
        <v>460</v>
      </c>
      <c r="E463" s="12">
        <v>1</v>
      </c>
      <c r="F463" s="12">
        <v>0.9722222222222221</v>
      </c>
      <c r="G463" s="12">
        <v>1</v>
      </c>
      <c r="H463" s="12">
        <v>1</v>
      </c>
      <c r="I463" s="12">
        <v>1</v>
      </c>
      <c r="J463" s="12">
        <v>1</v>
      </c>
      <c r="K463" s="12">
        <v>1</v>
      </c>
      <c r="L463" s="12">
        <v>1</v>
      </c>
      <c r="M463" s="12">
        <v>1</v>
      </c>
      <c r="N463" s="12">
        <v>0.5862068965517242</v>
      </c>
      <c r="O463" s="12">
        <v>0.48275862068965514</v>
      </c>
      <c r="P463" s="12">
        <v>0.89655172413793083</v>
      </c>
      <c r="Q463" s="12">
        <v>0.93103448275862055</v>
      </c>
      <c r="R463" s="12">
        <v>0.96551724137931039</v>
      </c>
      <c r="S463" s="13">
        <v>130.99999999999997</v>
      </c>
      <c r="T463" s="12">
        <v>1.12388</v>
      </c>
      <c r="U463" s="85" t="str">
        <f t="shared" si="73"/>
        <v>Baja</v>
      </c>
      <c r="V463" s="4">
        <f t="shared" si="75"/>
        <v>142</v>
      </c>
      <c r="W463" s="5">
        <f t="shared" si="76"/>
        <v>188.3255796885677</v>
      </c>
      <c r="X463" s="4">
        <f t="shared" si="77"/>
        <v>5</v>
      </c>
      <c r="Y463" s="4">
        <f t="shared" si="78"/>
        <v>35</v>
      </c>
      <c r="Z463" s="4">
        <f t="shared" si="79"/>
        <v>0</v>
      </c>
      <c r="AA463" s="4">
        <f t="shared" si="80"/>
        <v>40</v>
      </c>
      <c r="AB463" s="7">
        <f t="shared" si="81"/>
        <v>250.61117194928437</v>
      </c>
      <c r="AC463" s="14">
        <v>1.12388</v>
      </c>
      <c r="AD463" s="86" t="s">
        <v>51</v>
      </c>
      <c r="AN463" s="41">
        <v>479</v>
      </c>
      <c r="AO463" s="42" t="s">
        <v>486</v>
      </c>
      <c r="AP463" s="16">
        <v>28</v>
      </c>
      <c r="AQ463" s="16">
        <v>28</v>
      </c>
      <c r="AR463" s="43">
        <v>0</v>
      </c>
      <c r="AS463" s="43">
        <v>28</v>
      </c>
      <c r="AT463" s="44">
        <v>0</v>
      </c>
      <c r="AU463" s="45">
        <v>0</v>
      </c>
      <c r="AV463" s="43">
        <v>0</v>
      </c>
      <c r="AW463" s="44">
        <v>0</v>
      </c>
    </row>
    <row r="464" spans="2:49" ht="17.100000000000001" customHeight="1" x14ac:dyDescent="0.2">
      <c r="B464" s="34">
        <f t="shared" si="74"/>
        <v>462</v>
      </c>
      <c r="C464" s="113" t="str">
        <f>+VLOOKUP($D$3:$D$547,[1]Hoja4!$E$1:$F$588,2,FALSE)</f>
        <v>Erendida</v>
      </c>
      <c r="D464" s="11">
        <v>515</v>
      </c>
      <c r="E464" s="12">
        <v>0.9859154929577465</v>
      </c>
      <c r="F464" s="12">
        <v>0.9859154929577465</v>
      </c>
      <c r="G464" s="12">
        <v>0.9859154929577465</v>
      </c>
      <c r="H464" s="12">
        <v>0.98529411764705888</v>
      </c>
      <c r="I464" s="12">
        <v>0.98529411764705888</v>
      </c>
      <c r="J464" s="12">
        <v>1</v>
      </c>
      <c r="K464" s="12">
        <v>1</v>
      </c>
      <c r="L464" s="12">
        <v>0.98529411764705888</v>
      </c>
      <c r="M464" s="12">
        <v>1</v>
      </c>
      <c r="N464" s="12">
        <v>0.58823529411764708</v>
      </c>
      <c r="O464" s="12">
        <v>0.54411764705882337</v>
      </c>
      <c r="P464" s="12">
        <v>0.76470588235294135</v>
      </c>
      <c r="Q464" s="12">
        <v>0.91176470588235281</v>
      </c>
      <c r="R464" s="12">
        <v>0.95588235294117663</v>
      </c>
      <c r="S464" s="13">
        <v>314.00000000000011</v>
      </c>
      <c r="T464" s="12">
        <v>1.1254</v>
      </c>
      <c r="U464" s="85" t="str">
        <f t="shared" si="73"/>
        <v>Baja</v>
      </c>
      <c r="V464" s="4">
        <f t="shared" si="75"/>
        <v>307</v>
      </c>
      <c r="W464" s="5">
        <f t="shared" si="76"/>
        <v>407.15459834077666</v>
      </c>
      <c r="X464" s="4">
        <f t="shared" si="77"/>
        <v>3</v>
      </c>
      <c r="Y464" s="4">
        <f t="shared" si="78"/>
        <v>67</v>
      </c>
      <c r="Z464" s="4">
        <f t="shared" si="79"/>
        <v>0</v>
      </c>
      <c r="AA464" s="4">
        <f t="shared" si="80"/>
        <v>70</v>
      </c>
      <c r="AB464" s="7">
        <f t="shared" si="81"/>
        <v>541.8142942847204</v>
      </c>
      <c r="AC464" s="14">
        <v>1.1254</v>
      </c>
      <c r="AD464" s="86" t="s">
        <v>51</v>
      </c>
      <c r="AN464" s="41">
        <v>480</v>
      </c>
      <c r="AO464" s="42" t="s">
        <v>487</v>
      </c>
      <c r="AP464" s="16">
        <v>339</v>
      </c>
      <c r="AQ464" s="16">
        <v>339</v>
      </c>
      <c r="AR464" s="43">
        <v>295</v>
      </c>
      <c r="AS464" s="43">
        <v>44</v>
      </c>
      <c r="AT464" s="44">
        <v>0</v>
      </c>
      <c r="AU464" s="45">
        <v>1264</v>
      </c>
      <c r="AV464" s="43">
        <v>618</v>
      </c>
      <c r="AW464" s="44">
        <v>646</v>
      </c>
    </row>
    <row r="465" spans="2:49" ht="17.100000000000001" customHeight="1" x14ac:dyDescent="0.2">
      <c r="B465" s="34">
        <f t="shared" si="74"/>
        <v>463</v>
      </c>
      <c r="C465" s="114" t="s">
        <v>543</v>
      </c>
      <c r="D465" s="11">
        <v>338</v>
      </c>
      <c r="E465" s="12">
        <v>0.96204933586337815</v>
      </c>
      <c r="F465" s="12">
        <v>0.99051233396584415</v>
      </c>
      <c r="G465" s="12">
        <v>0.99240986717267499</v>
      </c>
      <c r="H465" s="12">
        <v>0.97560975609756062</v>
      </c>
      <c r="I465" s="12">
        <v>0.98004434589800482</v>
      </c>
      <c r="J465" s="12">
        <v>0.9955654101995568</v>
      </c>
      <c r="K465" s="12">
        <v>0.9955654101995568</v>
      </c>
      <c r="L465" s="12">
        <v>0.96674057649667422</v>
      </c>
      <c r="M465" s="12">
        <v>0.99113082039911315</v>
      </c>
      <c r="N465" s="12">
        <v>0.63414634146341498</v>
      </c>
      <c r="O465" s="12">
        <v>0.51219512195121897</v>
      </c>
      <c r="P465" s="12">
        <v>0.73835920177383596</v>
      </c>
      <c r="Q465" s="12">
        <v>0.92239467849223977</v>
      </c>
      <c r="R465" s="12">
        <v>0.97117516629711786</v>
      </c>
      <c r="S465" s="13">
        <v>1972.9999999999991</v>
      </c>
      <c r="T465" s="12">
        <v>1.1306</v>
      </c>
      <c r="U465" s="85" t="str">
        <f t="shared" si="73"/>
        <v>Baja</v>
      </c>
      <c r="V465" s="4">
        <f t="shared" si="75"/>
        <v>1973</v>
      </c>
      <c r="W465" s="5">
        <f t="shared" si="76"/>
        <v>2616.6645684897471</v>
      </c>
      <c r="X465" s="4">
        <f t="shared" si="77"/>
        <v>21</v>
      </c>
      <c r="Y465" s="4">
        <f t="shared" si="78"/>
        <v>506</v>
      </c>
      <c r="Z465" s="4">
        <f t="shared" si="79"/>
        <v>0</v>
      </c>
      <c r="AA465" s="4">
        <f t="shared" si="80"/>
        <v>527</v>
      </c>
      <c r="AB465" s="7">
        <f t="shared" si="81"/>
        <v>3482.0833961685776</v>
      </c>
      <c r="AC465" s="14">
        <v>1.1306</v>
      </c>
      <c r="AD465" s="86" t="s">
        <v>51</v>
      </c>
      <c r="AN465" s="41">
        <v>481</v>
      </c>
      <c r="AO465" s="42" t="s">
        <v>488</v>
      </c>
      <c r="AP465" s="16">
        <v>565</v>
      </c>
      <c r="AQ465" s="16">
        <v>560</v>
      </c>
      <c r="AR465" s="43">
        <v>550</v>
      </c>
      <c r="AS465" s="43">
        <v>10</v>
      </c>
      <c r="AT465" s="44">
        <v>5</v>
      </c>
      <c r="AU465" s="45">
        <v>2176</v>
      </c>
      <c r="AV465" s="43">
        <v>925</v>
      </c>
      <c r="AW465" s="44">
        <v>1251</v>
      </c>
    </row>
    <row r="466" spans="2:49" ht="17.100000000000001" customHeight="1" x14ac:dyDescent="0.2">
      <c r="B466" s="34">
        <f t="shared" si="74"/>
        <v>464</v>
      </c>
      <c r="C466" s="113" t="str">
        <f>+VLOOKUP($D$3:$D$547,[1]Hoja4!$E$1:$F$588,2,FALSE)</f>
        <v>Col. Villa Centro América</v>
      </c>
      <c r="D466" s="11">
        <v>500</v>
      </c>
      <c r="E466" s="12">
        <v>1</v>
      </c>
      <c r="F466" s="12">
        <v>1</v>
      </c>
      <c r="G466" s="12">
        <v>1</v>
      </c>
      <c r="H466" s="12">
        <v>0.97826086956521729</v>
      </c>
      <c r="I466" s="12">
        <v>0.97826086956521729</v>
      </c>
      <c r="J466" s="12">
        <v>1</v>
      </c>
      <c r="K466" s="12">
        <v>1</v>
      </c>
      <c r="L466" s="12">
        <v>0.97826086956521729</v>
      </c>
      <c r="M466" s="12">
        <v>1</v>
      </c>
      <c r="N466" s="12">
        <v>0.69565217391304346</v>
      </c>
      <c r="O466" s="12">
        <v>0.41304347826086946</v>
      </c>
      <c r="P466" s="12">
        <v>0.69565217391304357</v>
      </c>
      <c r="Q466" s="12">
        <v>0.91304347826086962</v>
      </c>
      <c r="R466" s="12">
        <v>1</v>
      </c>
      <c r="S466" s="13">
        <v>212.99999999999997</v>
      </c>
      <c r="T466" s="12">
        <v>1.1315200000000001</v>
      </c>
      <c r="U466" s="85" t="str">
        <f t="shared" si="73"/>
        <v>Baja</v>
      </c>
      <c r="V466" s="4">
        <f t="shared" si="75"/>
        <v>219</v>
      </c>
      <c r="W466" s="5">
        <f t="shared" si="76"/>
        <v>290.44578839293189</v>
      </c>
      <c r="X466" s="4">
        <f t="shared" si="77"/>
        <v>6</v>
      </c>
      <c r="Y466" s="4">
        <f t="shared" si="78"/>
        <v>46</v>
      </c>
      <c r="Z466" s="4">
        <f t="shared" si="79"/>
        <v>0</v>
      </c>
      <c r="AA466" s="4">
        <f t="shared" si="80"/>
        <v>52</v>
      </c>
      <c r="AB466" s="7">
        <f t="shared" si="81"/>
        <v>386.50596237248783</v>
      </c>
      <c r="AC466" s="14">
        <v>1.1315200000000001</v>
      </c>
      <c r="AD466" s="86" t="s">
        <v>51</v>
      </c>
      <c r="AN466" s="41">
        <v>482</v>
      </c>
      <c r="AO466" s="42" t="s">
        <v>489</v>
      </c>
      <c r="AP466" s="16">
        <v>174</v>
      </c>
      <c r="AQ466" s="16">
        <v>174</v>
      </c>
      <c r="AR466" s="43">
        <v>167</v>
      </c>
      <c r="AS466" s="43">
        <v>7</v>
      </c>
      <c r="AT466" s="44">
        <v>0</v>
      </c>
      <c r="AU466" s="45">
        <v>666</v>
      </c>
      <c r="AV466" s="43">
        <v>291</v>
      </c>
      <c r="AW466" s="44">
        <v>375</v>
      </c>
    </row>
    <row r="467" spans="2:49" ht="17.100000000000001" customHeight="1" x14ac:dyDescent="0.2">
      <c r="B467" s="34">
        <f t="shared" si="74"/>
        <v>465</v>
      </c>
      <c r="C467" s="113" t="str">
        <f>+VLOOKUP($D$3:$D$547,[1]Hoja4!$E$1:$F$588,2,FALSE)</f>
        <v>Col. Res. Centro América Este (IV E</v>
      </c>
      <c r="D467" s="11">
        <v>459</v>
      </c>
      <c r="E467" s="12">
        <v>0.97560975609756095</v>
      </c>
      <c r="F467" s="12">
        <v>0.98373983739837412</v>
      </c>
      <c r="G467" s="12">
        <v>0.99593495934959331</v>
      </c>
      <c r="H467" s="12">
        <v>0.98863636363636365</v>
      </c>
      <c r="I467" s="12">
        <v>0.98863636363636387</v>
      </c>
      <c r="J467" s="12">
        <v>0.99431818181818155</v>
      </c>
      <c r="K467" s="12">
        <v>0.99431818181818155</v>
      </c>
      <c r="L467" s="12">
        <v>1</v>
      </c>
      <c r="M467" s="12">
        <v>0.99431818181818155</v>
      </c>
      <c r="N467" s="12">
        <v>0.63068181818181801</v>
      </c>
      <c r="O467" s="12">
        <v>0.51704545454545492</v>
      </c>
      <c r="P467" s="12">
        <v>0.92613636363636376</v>
      </c>
      <c r="Q467" s="12">
        <v>0.91477272727272729</v>
      </c>
      <c r="R467" s="12">
        <v>0.96590909090909149</v>
      </c>
      <c r="S467" s="13">
        <v>886.0000000000008</v>
      </c>
      <c r="T467" s="12">
        <v>1.1331800000000001</v>
      </c>
      <c r="U467" s="85" t="str">
        <f t="shared" si="73"/>
        <v>Baja</v>
      </c>
      <c r="V467" s="4">
        <f t="shared" si="75"/>
        <v>886</v>
      </c>
      <c r="W467" s="5">
        <f t="shared" si="76"/>
        <v>1175.0455183385282</v>
      </c>
      <c r="X467" s="4">
        <f t="shared" si="77"/>
        <v>51</v>
      </c>
      <c r="Y467" s="4">
        <f t="shared" si="78"/>
        <v>195</v>
      </c>
      <c r="Z467" s="4">
        <f t="shared" si="79"/>
        <v>0</v>
      </c>
      <c r="AA467" s="4">
        <f t="shared" si="80"/>
        <v>246</v>
      </c>
      <c r="AB467" s="7">
        <f t="shared" si="81"/>
        <v>1563.6725235708868</v>
      </c>
      <c r="AC467" s="14">
        <v>1.1331800000000001</v>
      </c>
      <c r="AD467" s="86" t="s">
        <v>51</v>
      </c>
      <c r="AN467" s="41">
        <v>483</v>
      </c>
      <c r="AO467" s="42" t="s">
        <v>562</v>
      </c>
      <c r="AP467" s="16">
        <v>3</v>
      </c>
      <c r="AQ467" s="16">
        <v>3</v>
      </c>
      <c r="AR467" s="43">
        <v>3</v>
      </c>
      <c r="AS467" s="43">
        <v>0</v>
      </c>
      <c r="AT467" s="44">
        <v>0</v>
      </c>
      <c r="AU467" s="45">
        <v>15</v>
      </c>
      <c r="AV467" s="43">
        <v>7</v>
      </c>
      <c r="AW467" s="44">
        <v>8</v>
      </c>
    </row>
    <row r="468" spans="2:49" ht="17.100000000000001" customHeight="1" x14ac:dyDescent="0.2">
      <c r="B468" s="34">
        <f t="shared" si="74"/>
        <v>466</v>
      </c>
      <c r="C468" s="113" t="str">
        <f>+VLOOKUP($D$3:$D$547,[1]Hoja4!$E$1:$F$588,2,FALSE)</f>
        <v>Col. El Hogar</v>
      </c>
      <c r="D468" s="11">
        <v>143</v>
      </c>
      <c r="E468" s="12">
        <v>0.90476190476190455</v>
      </c>
      <c r="F468" s="12">
        <v>0.99311926605504608</v>
      </c>
      <c r="G468" s="12">
        <v>0.97935779816513746</v>
      </c>
      <c r="H468" s="12">
        <v>0.98759305210918114</v>
      </c>
      <c r="I468" s="12">
        <v>0.98759305210918114</v>
      </c>
      <c r="J468" s="12">
        <v>1</v>
      </c>
      <c r="K468" s="12">
        <v>1</v>
      </c>
      <c r="L468" s="12">
        <v>0.98263027295285377</v>
      </c>
      <c r="M468" s="12">
        <v>1</v>
      </c>
      <c r="N468" s="12">
        <v>0.56079404466501226</v>
      </c>
      <c r="O468" s="12">
        <v>0.46153846153846106</v>
      </c>
      <c r="P468" s="12">
        <v>0.80148883374689817</v>
      </c>
      <c r="Q468" s="12">
        <v>0.94540942928039717</v>
      </c>
      <c r="R468" s="12">
        <v>0.97270471464019836</v>
      </c>
      <c r="S468" s="13">
        <v>1672.0000000000011</v>
      </c>
      <c r="T468" s="12">
        <v>1.1409100000000001</v>
      </c>
      <c r="U468" s="85" t="str">
        <f t="shared" si="73"/>
        <v>Baja</v>
      </c>
      <c r="V468" s="4">
        <f t="shared" si="75"/>
        <v>1667</v>
      </c>
      <c r="W468" s="5">
        <f t="shared" si="76"/>
        <v>2210.8362066256504</v>
      </c>
      <c r="X468" s="4">
        <f t="shared" si="77"/>
        <v>13</v>
      </c>
      <c r="Y468" s="4">
        <f t="shared" si="78"/>
        <v>421</v>
      </c>
      <c r="Z468" s="4">
        <f t="shared" si="79"/>
        <v>1</v>
      </c>
      <c r="AA468" s="4">
        <f t="shared" si="80"/>
        <v>434</v>
      </c>
      <c r="AB468" s="7">
        <f t="shared" si="81"/>
        <v>2942.0339692919511</v>
      </c>
      <c r="AC468" s="14">
        <v>1.1409100000000001</v>
      </c>
      <c r="AD468" s="86" t="s">
        <v>51</v>
      </c>
      <c r="AN468" s="41">
        <v>484</v>
      </c>
      <c r="AO468" s="42" t="s">
        <v>490</v>
      </c>
      <c r="AP468" s="16">
        <v>23</v>
      </c>
      <c r="AQ468" s="16">
        <v>23</v>
      </c>
      <c r="AR468" s="43">
        <v>19</v>
      </c>
      <c r="AS468" s="43">
        <v>4</v>
      </c>
      <c r="AT468" s="44">
        <v>0</v>
      </c>
      <c r="AU468" s="45">
        <v>83</v>
      </c>
      <c r="AV468" s="43">
        <v>40</v>
      </c>
      <c r="AW468" s="44">
        <v>43</v>
      </c>
    </row>
    <row r="469" spans="2:49" ht="17.100000000000001" customHeight="1" x14ac:dyDescent="0.2">
      <c r="B469" s="34">
        <f t="shared" si="74"/>
        <v>467</v>
      </c>
      <c r="C469" s="113" t="str">
        <f>+VLOOKUP($D$3:$D$547,[1]Hoja4!$E$1:$F$588,2,FALSE)</f>
        <v>Col. Universidad Norte(I, II Etapa)</v>
      </c>
      <c r="D469" s="11">
        <v>350</v>
      </c>
      <c r="E469" s="12">
        <v>0.93362831858407092</v>
      </c>
      <c r="F469" s="12">
        <v>0.97297297297297303</v>
      </c>
      <c r="G469" s="12">
        <v>0.98198198198198194</v>
      </c>
      <c r="H469" s="12">
        <v>0.95939086294416231</v>
      </c>
      <c r="I469" s="12">
        <v>0.9593908629441622</v>
      </c>
      <c r="J469" s="12">
        <v>0.98477157360406065</v>
      </c>
      <c r="K469" s="12">
        <v>0.98984771573604047</v>
      </c>
      <c r="L469" s="12">
        <v>0.974619289340102</v>
      </c>
      <c r="M469" s="12">
        <v>0.95431472081218238</v>
      </c>
      <c r="N469" s="12">
        <v>0.69543147208121803</v>
      </c>
      <c r="O469" s="12">
        <v>0.62436548223350219</v>
      </c>
      <c r="P469" s="12">
        <v>0.74111675126903553</v>
      </c>
      <c r="Q469" s="12">
        <v>0.91370558375634503</v>
      </c>
      <c r="R469" s="12">
        <v>0.94923857868020312</v>
      </c>
      <c r="S469" s="13">
        <v>920.00000000000045</v>
      </c>
      <c r="T469" s="12">
        <v>1.14619</v>
      </c>
      <c r="U469" s="85" t="str">
        <f t="shared" si="73"/>
        <v>Baja</v>
      </c>
      <c r="V469" s="4">
        <f t="shared" si="75"/>
        <v>933</v>
      </c>
      <c r="W469" s="5">
        <f t="shared" si="76"/>
        <v>1237.3786327424907</v>
      </c>
      <c r="X469" s="4">
        <f t="shared" si="77"/>
        <v>17</v>
      </c>
      <c r="Y469" s="4">
        <f t="shared" si="78"/>
        <v>204</v>
      </c>
      <c r="Z469" s="4">
        <f t="shared" si="79"/>
        <v>1</v>
      </c>
      <c r="AA469" s="4">
        <f t="shared" si="80"/>
        <v>221</v>
      </c>
      <c r="AB469" s="7">
        <f t="shared" si="81"/>
        <v>1646.6212917512839</v>
      </c>
      <c r="AC469" s="14">
        <v>1.14619</v>
      </c>
      <c r="AD469" s="86" t="s">
        <v>51</v>
      </c>
      <c r="AN469" s="41">
        <v>485</v>
      </c>
      <c r="AO469" s="42" t="s">
        <v>491</v>
      </c>
      <c r="AP469" s="16">
        <v>1305</v>
      </c>
      <c r="AQ469" s="16">
        <v>1303</v>
      </c>
      <c r="AR469" s="43">
        <v>1212</v>
      </c>
      <c r="AS469" s="43">
        <v>91</v>
      </c>
      <c r="AT469" s="44">
        <v>2</v>
      </c>
      <c r="AU469" s="45">
        <v>4570</v>
      </c>
      <c r="AV469" s="43">
        <v>2016</v>
      </c>
      <c r="AW469" s="44">
        <v>2554</v>
      </c>
    </row>
    <row r="470" spans="2:49" ht="17.100000000000001" customHeight="1" x14ac:dyDescent="0.2">
      <c r="B470" s="34">
        <f t="shared" si="74"/>
        <v>468</v>
      </c>
      <c r="C470" s="113" t="str">
        <f>+VLOOKUP($D$3:$D$547,[1]Hoja4!$E$1:$F$588,2,FALSE)</f>
        <v>Res.Villas Universitarias No.2</v>
      </c>
      <c r="D470" s="11">
        <v>563</v>
      </c>
      <c r="E470" s="12">
        <v>1</v>
      </c>
      <c r="F470" s="12">
        <v>1</v>
      </c>
      <c r="G470" s="12">
        <v>1</v>
      </c>
      <c r="H470" s="12">
        <v>1</v>
      </c>
      <c r="I470" s="12">
        <v>1</v>
      </c>
      <c r="J470" s="12">
        <v>1</v>
      </c>
      <c r="K470" s="12">
        <v>1</v>
      </c>
      <c r="L470" s="12">
        <v>1</v>
      </c>
      <c r="M470" s="12">
        <v>1</v>
      </c>
      <c r="N470" s="12">
        <v>0.65999999999999992</v>
      </c>
      <c r="O470" s="12">
        <v>0.42</v>
      </c>
      <c r="P470" s="12">
        <v>0.73999999999999988</v>
      </c>
      <c r="Q470" s="12">
        <v>0.91999999999999993</v>
      </c>
      <c r="R470" s="12">
        <v>0.97999999999999987</v>
      </c>
      <c r="S470" s="13">
        <v>204.00000000000006</v>
      </c>
      <c r="T470" s="12">
        <v>1.1494500000000001</v>
      </c>
      <c r="U470" s="85" t="str">
        <f t="shared" si="73"/>
        <v>Baja</v>
      </c>
      <c r="V470" s="4">
        <f t="shared" si="75"/>
        <v>204</v>
      </c>
      <c r="W470" s="5">
        <f t="shared" si="76"/>
        <v>270.5522412427311</v>
      </c>
      <c r="X470" s="4">
        <f t="shared" si="77"/>
        <v>6</v>
      </c>
      <c r="Y470" s="4">
        <f t="shared" si="78"/>
        <v>58</v>
      </c>
      <c r="Z470" s="4">
        <f t="shared" si="79"/>
        <v>0</v>
      </c>
      <c r="AA470" s="4">
        <f t="shared" si="80"/>
        <v>64</v>
      </c>
      <c r="AB470" s="7">
        <f t="shared" si="81"/>
        <v>360.03295125108457</v>
      </c>
      <c r="AC470" s="14">
        <v>1.1494500000000001</v>
      </c>
      <c r="AD470" s="86" t="s">
        <v>51</v>
      </c>
      <c r="AN470" s="41">
        <v>486</v>
      </c>
      <c r="AO470" s="42" t="s">
        <v>492</v>
      </c>
      <c r="AP470" s="16">
        <v>184</v>
      </c>
      <c r="AQ470" s="16">
        <v>184</v>
      </c>
      <c r="AR470" s="43">
        <v>171</v>
      </c>
      <c r="AS470" s="43">
        <v>13</v>
      </c>
      <c r="AT470" s="44">
        <v>0</v>
      </c>
      <c r="AU470" s="45">
        <v>875</v>
      </c>
      <c r="AV470" s="43">
        <v>408</v>
      </c>
      <c r="AW470" s="44">
        <v>467</v>
      </c>
    </row>
    <row r="471" spans="2:49" ht="17.100000000000001" customHeight="1" x14ac:dyDescent="0.2">
      <c r="B471" s="34">
        <f t="shared" si="74"/>
        <v>469</v>
      </c>
      <c r="C471" s="113" t="str">
        <f>+VLOOKUP($D$3:$D$547,[1]Hoja4!$E$1:$F$588,2,FALSE)</f>
        <v>Col. Miramontes</v>
      </c>
      <c r="D471" s="11">
        <v>259</v>
      </c>
      <c r="E471" s="12">
        <v>0.96525096525096521</v>
      </c>
      <c r="F471" s="12">
        <v>0.98069498069498118</v>
      </c>
      <c r="G471" s="12">
        <v>0.9729729729729728</v>
      </c>
      <c r="H471" s="12">
        <v>0.96698113207547154</v>
      </c>
      <c r="I471" s="12">
        <v>0.97169811320754707</v>
      </c>
      <c r="J471" s="12">
        <v>0.99056603773584884</v>
      </c>
      <c r="K471" s="12">
        <v>0.99056603773584884</v>
      </c>
      <c r="L471" s="12">
        <v>0.97641509433962226</v>
      </c>
      <c r="M471" s="12">
        <v>0.98584905660377364</v>
      </c>
      <c r="N471" s="12">
        <v>0.74528301886792458</v>
      </c>
      <c r="O471" s="12">
        <v>0.52830188679245282</v>
      </c>
      <c r="P471" s="12">
        <v>0.86320754716981141</v>
      </c>
      <c r="Q471" s="12">
        <v>0.90094339622641462</v>
      </c>
      <c r="R471" s="12">
        <v>0.95754716981132071</v>
      </c>
      <c r="S471" s="13">
        <v>876.99999999999989</v>
      </c>
      <c r="T471" s="12">
        <v>1.15195</v>
      </c>
      <c r="U471" s="85" t="str">
        <f t="shared" si="73"/>
        <v>Baja</v>
      </c>
      <c r="V471" s="4">
        <f t="shared" si="75"/>
        <v>872</v>
      </c>
      <c r="W471" s="5">
        <f t="shared" si="76"/>
        <v>1156.4782076650074</v>
      </c>
      <c r="X471" s="4">
        <f t="shared" si="77"/>
        <v>25</v>
      </c>
      <c r="Y471" s="4">
        <f t="shared" si="78"/>
        <v>233</v>
      </c>
      <c r="Z471" s="4">
        <f t="shared" si="79"/>
        <v>0</v>
      </c>
      <c r="AA471" s="4">
        <f t="shared" si="80"/>
        <v>258</v>
      </c>
      <c r="AB471" s="7">
        <f t="shared" si="81"/>
        <v>1538.9643798575771</v>
      </c>
      <c r="AC471" s="14">
        <v>1.15195</v>
      </c>
      <c r="AD471" s="86" t="s">
        <v>51</v>
      </c>
      <c r="AN471" s="41">
        <v>487</v>
      </c>
      <c r="AO471" s="42" t="s">
        <v>493</v>
      </c>
      <c r="AP471" s="16">
        <v>64</v>
      </c>
      <c r="AQ471" s="16">
        <v>64</v>
      </c>
      <c r="AR471" s="43">
        <v>61</v>
      </c>
      <c r="AS471" s="43">
        <v>3</v>
      </c>
      <c r="AT471" s="44">
        <v>0</v>
      </c>
      <c r="AU471" s="45">
        <v>292</v>
      </c>
      <c r="AV471" s="43">
        <v>128</v>
      </c>
      <c r="AW471" s="44">
        <v>164</v>
      </c>
    </row>
    <row r="472" spans="2:49" ht="17.100000000000001" customHeight="1" x14ac:dyDescent="0.2">
      <c r="B472" s="34">
        <f t="shared" si="74"/>
        <v>470</v>
      </c>
      <c r="C472" s="113" t="str">
        <f>+VLOOKUP($D$3:$D$547,[1]Hoja4!$E$1:$F$588,2,FALSE)</f>
        <v>Col. Miraflores Sur</v>
      </c>
      <c r="D472" s="11">
        <v>258</v>
      </c>
      <c r="E472" s="12">
        <v>0.92517006802721047</v>
      </c>
      <c r="F472" s="12">
        <v>0.9928057553956835</v>
      </c>
      <c r="G472" s="12">
        <v>0.98920863309352547</v>
      </c>
      <c r="H472" s="12">
        <v>0.95633187772925721</v>
      </c>
      <c r="I472" s="12">
        <v>0.96069868995633179</v>
      </c>
      <c r="J472" s="12">
        <v>1</v>
      </c>
      <c r="K472" s="12">
        <v>1</v>
      </c>
      <c r="L472" s="12">
        <v>0.95633187772925721</v>
      </c>
      <c r="M472" s="12">
        <v>1</v>
      </c>
      <c r="N472" s="12">
        <v>0.64628820960698696</v>
      </c>
      <c r="O472" s="12">
        <v>0.59388646288209523</v>
      </c>
      <c r="P472" s="12">
        <v>0.84716157205240172</v>
      </c>
      <c r="Q472" s="12">
        <v>0.95633187772925721</v>
      </c>
      <c r="R472" s="12">
        <v>0.95196506550218318</v>
      </c>
      <c r="S472" s="13">
        <v>1025.0000000000002</v>
      </c>
      <c r="T472" s="12">
        <v>1.1577299999999999</v>
      </c>
      <c r="U472" s="85" t="str">
        <f t="shared" si="73"/>
        <v>Baja</v>
      </c>
      <c r="V472" s="4">
        <f t="shared" si="75"/>
        <v>1054</v>
      </c>
      <c r="W472" s="5">
        <f t="shared" si="76"/>
        <v>1397.8532464207772</v>
      </c>
      <c r="X472" s="4">
        <f t="shared" si="77"/>
        <v>15</v>
      </c>
      <c r="Y472" s="4">
        <f t="shared" si="78"/>
        <v>262</v>
      </c>
      <c r="Z472" s="4">
        <f t="shared" si="79"/>
        <v>4</v>
      </c>
      <c r="AA472" s="4">
        <f t="shared" si="80"/>
        <v>277</v>
      </c>
      <c r="AB472" s="7">
        <f t="shared" si="81"/>
        <v>1860.1702481306036</v>
      </c>
      <c r="AC472" s="14">
        <v>1.1577299999999999</v>
      </c>
      <c r="AD472" s="86" t="s">
        <v>51</v>
      </c>
      <c r="AN472" s="41">
        <v>489</v>
      </c>
      <c r="AO472" s="42" t="s">
        <v>494</v>
      </c>
      <c r="AP472" s="16">
        <v>278</v>
      </c>
      <c r="AQ472" s="16">
        <v>278</v>
      </c>
      <c r="AR472" s="43">
        <v>272</v>
      </c>
      <c r="AS472" s="43">
        <v>6</v>
      </c>
      <c r="AT472" s="44">
        <v>0</v>
      </c>
      <c r="AU472" s="45">
        <v>1243</v>
      </c>
      <c r="AV472" s="43">
        <v>570</v>
      </c>
      <c r="AW472" s="44">
        <v>673</v>
      </c>
    </row>
    <row r="473" spans="2:49" ht="17.100000000000001" customHeight="1" x14ac:dyDescent="0.2">
      <c r="B473" s="34">
        <f t="shared" si="74"/>
        <v>471</v>
      </c>
      <c r="C473" s="113" t="str">
        <f>+VLOOKUP($D$3:$D$547,[1]Hoja4!$E$1:$F$588,2,FALSE)</f>
        <v>Col. Res. Atlantis</v>
      </c>
      <c r="D473" s="11">
        <v>455</v>
      </c>
      <c r="E473" s="12">
        <v>0.89285714285714268</v>
      </c>
      <c r="F473" s="12">
        <v>0.9642857142857143</v>
      </c>
      <c r="G473" s="12">
        <v>1</v>
      </c>
      <c r="H473" s="12">
        <v>1</v>
      </c>
      <c r="I473" s="12">
        <v>0.96</v>
      </c>
      <c r="J473" s="12">
        <v>0.96</v>
      </c>
      <c r="K473" s="12">
        <v>1</v>
      </c>
      <c r="L473" s="12">
        <v>1</v>
      </c>
      <c r="M473" s="12">
        <v>0.96</v>
      </c>
      <c r="N473" s="12">
        <v>0.67999999999999983</v>
      </c>
      <c r="O473" s="12">
        <v>0.60000000000000009</v>
      </c>
      <c r="P473" s="12">
        <v>0.68</v>
      </c>
      <c r="Q473" s="12">
        <v>0.87999999999999978</v>
      </c>
      <c r="R473" s="12">
        <v>0.96</v>
      </c>
      <c r="S473" s="13">
        <v>115.00000000000003</v>
      </c>
      <c r="T473" s="12">
        <v>1.1595599999999999</v>
      </c>
      <c r="U473" s="85" t="str">
        <f t="shared" si="73"/>
        <v>Baja</v>
      </c>
      <c r="V473" s="4">
        <f t="shared" si="75"/>
        <v>120</v>
      </c>
      <c r="W473" s="5">
        <f t="shared" si="76"/>
        <v>159.14837720160651</v>
      </c>
      <c r="X473" s="4">
        <f t="shared" si="77"/>
        <v>3</v>
      </c>
      <c r="Y473" s="4">
        <f t="shared" si="78"/>
        <v>26</v>
      </c>
      <c r="Z473" s="4">
        <f t="shared" si="79"/>
        <v>0</v>
      </c>
      <c r="AA473" s="4">
        <f t="shared" si="80"/>
        <v>29</v>
      </c>
      <c r="AB473" s="7">
        <f t="shared" si="81"/>
        <v>211.78408897122623</v>
      </c>
      <c r="AC473" s="14">
        <v>1.1595599999999999</v>
      </c>
      <c r="AD473" s="86" t="s">
        <v>51</v>
      </c>
      <c r="AN473" s="41">
        <v>490</v>
      </c>
      <c r="AO473" s="42" t="s">
        <v>495</v>
      </c>
      <c r="AP473" s="16">
        <v>186</v>
      </c>
      <c r="AQ473" s="16">
        <v>184</v>
      </c>
      <c r="AR473" s="43">
        <v>169</v>
      </c>
      <c r="AS473" s="43">
        <v>15</v>
      </c>
      <c r="AT473" s="44">
        <v>2</v>
      </c>
      <c r="AU473" s="45">
        <v>1004</v>
      </c>
      <c r="AV473" s="43">
        <v>583</v>
      </c>
      <c r="AW473" s="44">
        <v>421</v>
      </c>
    </row>
    <row r="474" spans="2:49" ht="17.100000000000001" customHeight="1" x14ac:dyDescent="0.2">
      <c r="B474" s="34">
        <f t="shared" si="74"/>
        <v>472</v>
      </c>
      <c r="C474" s="113" t="str">
        <f>+VLOOKUP($D$3:$D$547,[1]Hoja4!$E$1:$F$588,2,FALSE)</f>
        <v>Col. Río Grande Norte</v>
      </c>
      <c r="D474" s="11">
        <v>307</v>
      </c>
      <c r="E474" s="12">
        <v>0.9930795847750864</v>
      </c>
      <c r="F474" s="12">
        <v>0.99653979238754342</v>
      </c>
      <c r="G474" s="12">
        <v>0.99307958477508651</v>
      </c>
      <c r="H474" s="12">
        <v>0.97454545454545494</v>
      </c>
      <c r="I474" s="12">
        <v>0.97090909090909094</v>
      </c>
      <c r="J474" s="12">
        <v>1</v>
      </c>
      <c r="K474" s="12">
        <v>1</v>
      </c>
      <c r="L474" s="12">
        <v>0.96</v>
      </c>
      <c r="M474" s="12">
        <v>0.98909090909090958</v>
      </c>
      <c r="N474" s="12">
        <v>0.6363636363636358</v>
      </c>
      <c r="O474" s="12">
        <v>0.54909090909090885</v>
      </c>
      <c r="P474" s="12">
        <v>0.83636363636363631</v>
      </c>
      <c r="Q474" s="12">
        <v>0.93818181818181789</v>
      </c>
      <c r="R474" s="12">
        <v>0.98545454545454547</v>
      </c>
      <c r="S474" s="13">
        <v>1231.0000000000005</v>
      </c>
      <c r="T474" s="12">
        <v>1.1608400000000001</v>
      </c>
      <c r="U474" s="85" t="str">
        <f t="shared" si="73"/>
        <v>Baja</v>
      </c>
      <c r="V474" s="4">
        <f t="shared" si="75"/>
        <v>1227</v>
      </c>
      <c r="W474" s="5">
        <f t="shared" si="76"/>
        <v>1627.2921568864267</v>
      </c>
      <c r="X474" s="4">
        <f t="shared" si="77"/>
        <v>11</v>
      </c>
      <c r="Y474" s="4">
        <f t="shared" si="78"/>
        <v>278</v>
      </c>
      <c r="Z474" s="4">
        <f t="shared" si="79"/>
        <v>0</v>
      </c>
      <c r="AA474" s="4">
        <f t="shared" si="80"/>
        <v>289</v>
      </c>
      <c r="AB474" s="7">
        <f t="shared" si="81"/>
        <v>2165.4923097307878</v>
      </c>
      <c r="AC474" s="14">
        <v>1.1608400000000001</v>
      </c>
      <c r="AD474" s="86" t="s">
        <v>51</v>
      </c>
      <c r="AN474" s="41">
        <v>491</v>
      </c>
      <c r="AO474" s="42" t="s">
        <v>496</v>
      </c>
      <c r="AP474" s="16">
        <v>106</v>
      </c>
      <c r="AQ474" s="16">
        <v>106</v>
      </c>
      <c r="AR474" s="43">
        <v>101</v>
      </c>
      <c r="AS474" s="43">
        <v>5</v>
      </c>
      <c r="AT474" s="44">
        <v>0</v>
      </c>
      <c r="AU474" s="45">
        <v>478</v>
      </c>
      <c r="AV474" s="43">
        <v>242</v>
      </c>
      <c r="AW474" s="44">
        <v>236</v>
      </c>
    </row>
    <row r="475" spans="2:49" ht="17.100000000000001" customHeight="1" x14ac:dyDescent="0.2">
      <c r="B475" s="34">
        <f t="shared" si="74"/>
        <v>473</v>
      </c>
      <c r="C475" s="113" t="str">
        <f>+VLOOKUP($D$3:$D$547,[1]Hoja4!$E$1:$F$588,2,FALSE)</f>
        <v>Col. Jardines De Miraflores</v>
      </c>
      <c r="D475" s="11">
        <v>424</v>
      </c>
      <c r="E475" s="12">
        <v>1</v>
      </c>
      <c r="F475" s="12">
        <v>1</v>
      </c>
      <c r="G475" s="12">
        <v>1</v>
      </c>
      <c r="H475" s="12">
        <v>0.97014925373134286</v>
      </c>
      <c r="I475" s="12">
        <v>0.97014925373134286</v>
      </c>
      <c r="J475" s="12">
        <v>1</v>
      </c>
      <c r="K475" s="12">
        <v>1</v>
      </c>
      <c r="L475" s="12">
        <v>0.97014925373134286</v>
      </c>
      <c r="M475" s="12">
        <v>0.99253731343283569</v>
      </c>
      <c r="N475" s="12">
        <v>0.61194029850746234</v>
      </c>
      <c r="O475" s="12">
        <v>0.58955223880597007</v>
      </c>
      <c r="P475" s="12">
        <v>0.86567164179104483</v>
      </c>
      <c r="Q475" s="12">
        <v>0.962686567164179</v>
      </c>
      <c r="R475" s="12">
        <v>0.98507462686567149</v>
      </c>
      <c r="S475" s="13">
        <v>604</v>
      </c>
      <c r="T475" s="12">
        <v>1.1741999999999999</v>
      </c>
      <c r="U475" s="85" t="str">
        <f t="shared" si="73"/>
        <v>Baja</v>
      </c>
      <c r="V475" s="4">
        <f t="shared" si="75"/>
        <v>594</v>
      </c>
      <c r="W475" s="5">
        <f t="shared" si="76"/>
        <v>787.78446714795223</v>
      </c>
      <c r="X475" s="4">
        <f t="shared" si="77"/>
        <v>4</v>
      </c>
      <c r="Y475" s="4">
        <f t="shared" si="78"/>
        <v>132</v>
      </c>
      <c r="Z475" s="4">
        <f t="shared" si="79"/>
        <v>0</v>
      </c>
      <c r="AA475" s="4">
        <f t="shared" si="80"/>
        <v>136</v>
      </c>
      <c r="AB475" s="7">
        <f t="shared" si="81"/>
        <v>1048.3312404075698</v>
      </c>
      <c r="AC475" s="14">
        <v>1.1741999999999999</v>
      </c>
      <c r="AD475" s="86" t="s">
        <v>51</v>
      </c>
      <c r="AN475" s="41">
        <v>494</v>
      </c>
      <c r="AO475" s="42" t="s">
        <v>497</v>
      </c>
      <c r="AP475" s="16">
        <v>209</v>
      </c>
      <c r="AQ475" s="16">
        <v>209</v>
      </c>
      <c r="AR475" s="43">
        <v>204</v>
      </c>
      <c r="AS475" s="43">
        <v>5</v>
      </c>
      <c r="AT475" s="44">
        <v>0</v>
      </c>
      <c r="AU475" s="45">
        <v>952</v>
      </c>
      <c r="AV475" s="43">
        <v>461</v>
      </c>
      <c r="AW475" s="44">
        <v>491</v>
      </c>
    </row>
    <row r="476" spans="2:49" ht="17.100000000000001" customHeight="1" x14ac:dyDescent="0.2">
      <c r="B476" s="34">
        <f t="shared" si="74"/>
        <v>474</v>
      </c>
      <c r="C476" s="113" t="str">
        <f>+VLOOKUP($D$3:$D$547,[1]Hoja4!$E$1:$F$588,2,FALSE)</f>
        <v>Col. Las Minitas</v>
      </c>
      <c r="D476" s="11">
        <v>219</v>
      </c>
      <c r="E476" s="12">
        <v>0.96052631578947389</v>
      </c>
      <c r="F476" s="12">
        <v>1</v>
      </c>
      <c r="G476" s="12">
        <v>0.98684210526315796</v>
      </c>
      <c r="H476" s="12">
        <v>0.953125</v>
      </c>
      <c r="I476" s="12">
        <v>0.93749999999999989</v>
      </c>
      <c r="J476" s="12">
        <v>1</v>
      </c>
      <c r="K476" s="12">
        <v>1</v>
      </c>
      <c r="L476" s="12">
        <v>0.953125</v>
      </c>
      <c r="M476" s="12">
        <v>0.984375</v>
      </c>
      <c r="N476" s="12">
        <v>0.71875000000000022</v>
      </c>
      <c r="O476" s="12">
        <v>0.53124999999999989</v>
      </c>
      <c r="P476" s="12">
        <v>0.64062499999999978</v>
      </c>
      <c r="Q476" s="12">
        <v>0.96875000000000011</v>
      </c>
      <c r="R476" s="12">
        <v>0.96875000000000011</v>
      </c>
      <c r="S476" s="13">
        <v>233</v>
      </c>
      <c r="T476" s="12">
        <v>1.18279</v>
      </c>
      <c r="U476" s="85" t="str">
        <f t="shared" si="73"/>
        <v>Baja</v>
      </c>
      <c r="V476" s="4">
        <f t="shared" si="75"/>
        <v>233</v>
      </c>
      <c r="W476" s="5">
        <f t="shared" si="76"/>
        <v>309.01309906645264</v>
      </c>
      <c r="X476" s="4">
        <f t="shared" si="77"/>
        <v>10</v>
      </c>
      <c r="Y476" s="4">
        <f t="shared" si="78"/>
        <v>66</v>
      </c>
      <c r="Z476" s="4">
        <f t="shared" si="79"/>
        <v>0</v>
      </c>
      <c r="AA476" s="4">
        <f t="shared" si="80"/>
        <v>76</v>
      </c>
      <c r="AB476" s="7">
        <f t="shared" si="81"/>
        <v>411.2141060857976</v>
      </c>
      <c r="AC476" s="14">
        <v>1.18279</v>
      </c>
      <c r="AD476" s="86" t="s">
        <v>51</v>
      </c>
      <c r="AN476" s="41">
        <v>495</v>
      </c>
      <c r="AO476" s="42" t="s">
        <v>498</v>
      </c>
      <c r="AP476" s="16">
        <v>72</v>
      </c>
      <c r="AQ476" s="16">
        <v>71</v>
      </c>
      <c r="AR476" s="43">
        <v>55</v>
      </c>
      <c r="AS476" s="43">
        <v>16</v>
      </c>
      <c r="AT476" s="44">
        <v>1</v>
      </c>
      <c r="AU476" s="45">
        <v>278</v>
      </c>
      <c r="AV476" s="43">
        <v>134</v>
      </c>
      <c r="AW476" s="44">
        <v>144</v>
      </c>
    </row>
    <row r="477" spans="2:49" ht="17.100000000000001" customHeight="1" x14ac:dyDescent="0.2">
      <c r="B477" s="34">
        <f t="shared" si="74"/>
        <v>475</v>
      </c>
      <c r="C477" s="113" t="str">
        <f>+VLOOKUP($D$3:$D$547,[1]Hoja4!$E$1:$F$588,2,FALSE)</f>
        <v>Col. Residencial La Cañada</v>
      </c>
      <c r="D477" s="11">
        <v>484</v>
      </c>
      <c r="E477" s="12">
        <v>0.95652173913043459</v>
      </c>
      <c r="F477" s="12">
        <v>1</v>
      </c>
      <c r="G477" s="12">
        <v>1</v>
      </c>
      <c r="H477" s="12">
        <v>1</v>
      </c>
      <c r="I477" s="12">
        <v>1</v>
      </c>
      <c r="J477" s="12">
        <v>1</v>
      </c>
      <c r="K477" s="12">
        <v>1</v>
      </c>
      <c r="L477" s="12">
        <v>1</v>
      </c>
      <c r="M477" s="12">
        <v>1</v>
      </c>
      <c r="N477" s="12">
        <v>0.68421052631578949</v>
      </c>
      <c r="O477" s="12">
        <v>0.47368421052631576</v>
      </c>
      <c r="P477" s="12">
        <v>0.84210526315789469</v>
      </c>
      <c r="Q477" s="12">
        <v>0.89473684210526316</v>
      </c>
      <c r="R477" s="12">
        <v>1</v>
      </c>
      <c r="S477" s="13">
        <v>83.000000000000014</v>
      </c>
      <c r="T477" s="12">
        <v>1.1848099999999999</v>
      </c>
      <c r="U477" s="85" t="str">
        <f t="shared" si="73"/>
        <v>Baja</v>
      </c>
      <c r="V477" s="4">
        <f t="shared" si="75"/>
        <v>83</v>
      </c>
      <c r="W477" s="5">
        <f t="shared" si="76"/>
        <v>110.07762756444451</v>
      </c>
      <c r="X477" s="4">
        <f t="shared" si="77"/>
        <v>4</v>
      </c>
      <c r="Y477" s="4">
        <f t="shared" si="78"/>
        <v>19</v>
      </c>
      <c r="Z477" s="4">
        <f t="shared" si="79"/>
        <v>0</v>
      </c>
      <c r="AA477" s="4">
        <f t="shared" si="80"/>
        <v>23</v>
      </c>
      <c r="AB477" s="7">
        <f t="shared" si="81"/>
        <v>146.48399487176479</v>
      </c>
      <c r="AC477" s="14">
        <v>1.1848099999999999</v>
      </c>
      <c r="AD477" s="86" t="s">
        <v>51</v>
      </c>
      <c r="AN477" s="41">
        <v>496</v>
      </c>
      <c r="AO477" s="42" t="s">
        <v>499</v>
      </c>
      <c r="AP477" s="16">
        <v>150</v>
      </c>
      <c r="AQ477" s="16">
        <v>150</v>
      </c>
      <c r="AR477" s="43">
        <v>127</v>
      </c>
      <c r="AS477" s="43">
        <v>23</v>
      </c>
      <c r="AT477" s="44">
        <v>0</v>
      </c>
      <c r="AU477" s="45">
        <v>516</v>
      </c>
      <c r="AV477" s="43">
        <v>233</v>
      </c>
      <c r="AW477" s="44">
        <v>283</v>
      </c>
    </row>
    <row r="478" spans="2:49" ht="17.100000000000001" customHeight="1" x14ac:dyDescent="0.2">
      <c r="B478" s="34">
        <f t="shared" si="74"/>
        <v>476</v>
      </c>
      <c r="C478" s="113" t="str">
        <f>+VLOOKUP($D$3:$D$547,[1]Hoja4!$E$1:$F$588,2,FALSE)</f>
        <v>Col. América</v>
      </c>
      <c r="D478" s="11">
        <v>110</v>
      </c>
      <c r="E478" s="12">
        <v>0.93749999999999967</v>
      </c>
      <c r="F478" s="12">
        <v>0.97703549060542805</v>
      </c>
      <c r="G478" s="12">
        <v>0.99373695198329903</v>
      </c>
      <c r="H478" s="12">
        <v>0.97289972899728994</v>
      </c>
      <c r="I478" s="12">
        <v>0.92953929539295377</v>
      </c>
      <c r="J478" s="12">
        <v>0.98373983739837478</v>
      </c>
      <c r="K478" s="12">
        <v>0.99186991869918661</v>
      </c>
      <c r="L478" s="12">
        <v>0.99186991869918717</v>
      </c>
      <c r="M478" s="12">
        <v>0.97018970189701925</v>
      </c>
      <c r="N478" s="12">
        <v>0.68834688346883466</v>
      </c>
      <c r="O478" s="12">
        <v>0.60162601626016221</v>
      </c>
      <c r="P478" s="12">
        <v>0.75338753387533886</v>
      </c>
      <c r="Q478" s="12">
        <v>0.92953929539295399</v>
      </c>
      <c r="R478" s="12">
        <v>0.95392953929539315</v>
      </c>
      <c r="S478" s="13">
        <v>1654.0000000000007</v>
      </c>
      <c r="T478" s="12">
        <v>1.1876599999999999</v>
      </c>
      <c r="U478" s="85" t="str">
        <f t="shared" si="73"/>
        <v>Baja</v>
      </c>
      <c r="V478" s="4">
        <f t="shared" si="75"/>
        <v>1654</v>
      </c>
      <c r="W478" s="5">
        <f t="shared" si="76"/>
        <v>2193.5951324288098</v>
      </c>
      <c r="X478" s="4">
        <f t="shared" si="77"/>
        <v>61</v>
      </c>
      <c r="Y478" s="4">
        <f t="shared" si="78"/>
        <v>418</v>
      </c>
      <c r="Z478" s="4">
        <f t="shared" si="79"/>
        <v>1</v>
      </c>
      <c r="AA478" s="4">
        <f t="shared" si="80"/>
        <v>479</v>
      </c>
      <c r="AB478" s="7">
        <f t="shared" si="81"/>
        <v>2919.0906929867347</v>
      </c>
      <c r="AC478" s="14">
        <v>1.1876599999999999</v>
      </c>
      <c r="AD478" s="86" t="s">
        <v>51</v>
      </c>
      <c r="AN478" s="41">
        <v>497</v>
      </c>
      <c r="AO478" s="42" t="s">
        <v>500</v>
      </c>
      <c r="AP478" s="16">
        <v>12</v>
      </c>
      <c r="AQ478" s="16">
        <v>12</v>
      </c>
      <c r="AR478" s="43">
        <v>11</v>
      </c>
      <c r="AS478" s="43">
        <v>1</v>
      </c>
      <c r="AT478" s="44">
        <v>0</v>
      </c>
      <c r="AU478" s="45">
        <v>65</v>
      </c>
      <c r="AV478" s="43">
        <v>33</v>
      </c>
      <c r="AW478" s="44">
        <v>32</v>
      </c>
    </row>
    <row r="479" spans="2:49" ht="17.100000000000001" customHeight="1" x14ac:dyDescent="0.2">
      <c r="B479" s="34">
        <f t="shared" si="74"/>
        <v>477</v>
      </c>
      <c r="C479" s="113" t="str">
        <f>+VLOOKUP($D$3:$D$547,[1]Hoja4!$E$1:$F$588,2,FALSE)</f>
        <v>Col. 15 De Septiembre</v>
      </c>
      <c r="D479" s="11">
        <v>290</v>
      </c>
      <c r="E479" s="12">
        <v>0.96113989637305686</v>
      </c>
      <c r="F479" s="12">
        <v>0.99480519480519447</v>
      </c>
      <c r="G479" s="12">
        <v>0.98441558441558508</v>
      </c>
      <c r="H479" s="12">
        <v>0.98192771084337416</v>
      </c>
      <c r="I479" s="12">
        <v>0.97590361445783158</v>
      </c>
      <c r="J479" s="12">
        <v>0.9969879518072291</v>
      </c>
      <c r="K479" s="12">
        <v>0.9969879518072291</v>
      </c>
      <c r="L479" s="12">
        <v>0.98493975903614484</v>
      </c>
      <c r="M479" s="12">
        <v>0.99397590361445753</v>
      </c>
      <c r="N479" s="12">
        <v>0.67168674698795194</v>
      </c>
      <c r="O479" s="12">
        <v>0.53915662650602458</v>
      </c>
      <c r="P479" s="12">
        <v>0.78313253012048156</v>
      </c>
      <c r="Q479" s="12">
        <v>0.92771084337349374</v>
      </c>
      <c r="R479" s="12">
        <v>0.969879518072289</v>
      </c>
      <c r="S479" s="13">
        <v>1435.9999999999998</v>
      </c>
      <c r="T479" s="12">
        <v>1.1915800000000001</v>
      </c>
      <c r="U479" s="85" t="str">
        <f t="shared" si="73"/>
        <v>Baja</v>
      </c>
      <c r="V479" s="4">
        <f t="shared" si="75"/>
        <v>1440</v>
      </c>
      <c r="W479" s="5">
        <f t="shared" si="76"/>
        <v>1909.7805264192782</v>
      </c>
      <c r="X479" s="4">
        <f t="shared" si="77"/>
        <v>41</v>
      </c>
      <c r="Y479" s="4">
        <f t="shared" si="78"/>
        <v>343</v>
      </c>
      <c r="Z479" s="4">
        <f t="shared" si="79"/>
        <v>1</v>
      </c>
      <c r="AA479" s="4">
        <f t="shared" si="80"/>
        <v>384</v>
      </c>
      <c r="AB479" s="7">
        <f t="shared" si="81"/>
        <v>2541.4090676547148</v>
      </c>
      <c r="AC479" s="14">
        <v>1.1915800000000001</v>
      </c>
      <c r="AD479" s="86" t="s">
        <v>51</v>
      </c>
      <c r="AN479" s="41">
        <v>498</v>
      </c>
      <c r="AO479" s="42" t="s">
        <v>563</v>
      </c>
      <c r="AP479" s="16">
        <v>34</v>
      </c>
      <c r="AQ479" s="16">
        <v>34</v>
      </c>
      <c r="AR479" s="43">
        <v>25</v>
      </c>
      <c r="AS479" s="43">
        <v>9</v>
      </c>
      <c r="AT479" s="44">
        <v>0</v>
      </c>
      <c r="AU479" s="45">
        <v>118</v>
      </c>
      <c r="AV479" s="43">
        <v>52</v>
      </c>
      <c r="AW479" s="44">
        <v>66</v>
      </c>
    </row>
    <row r="480" spans="2:49" ht="17.100000000000001" customHeight="1" x14ac:dyDescent="0.2">
      <c r="B480" s="34">
        <f t="shared" si="74"/>
        <v>478</v>
      </c>
      <c r="C480" s="113" t="str">
        <f>+VLOOKUP($D$3:$D$547,[1]Hoja4!$E$1:$F$588,2,FALSE)</f>
        <v>Col. Nuevo Loarque</v>
      </c>
      <c r="D480" s="11">
        <v>275</v>
      </c>
      <c r="E480" s="12">
        <v>0.99224806201550386</v>
      </c>
      <c r="F480" s="12">
        <v>1</v>
      </c>
      <c r="G480" s="12">
        <v>1</v>
      </c>
      <c r="H480" s="12">
        <v>0.99166666666666659</v>
      </c>
      <c r="I480" s="12">
        <v>1</v>
      </c>
      <c r="J480" s="12">
        <v>1</v>
      </c>
      <c r="K480" s="12">
        <v>1</v>
      </c>
      <c r="L480" s="12">
        <v>1</v>
      </c>
      <c r="M480" s="12">
        <v>1</v>
      </c>
      <c r="N480" s="12">
        <v>0.60000000000000031</v>
      </c>
      <c r="O480" s="12">
        <v>0.52499999999999991</v>
      </c>
      <c r="P480" s="12">
        <v>0.83333333333333304</v>
      </c>
      <c r="Q480" s="12">
        <v>0.98333333333333339</v>
      </c>
      <c r="R480" s="12">
        <v>0.9333333333333329</v>
      </c>
      <c r="S480" s="13">
        <v>509.00000000000017</v>
      </c>
      <c r="T480" s="12">
        <v>1.1936</v>
      </c>
      <c r="U480" s="85" t="str">
        <f t="shared" si="73"/>
        <v>Baja</v>
      </c>
      <c r="V480" s="4">
        <f t="shared" si="75"/>
        <v>513</v>
      </c>
      <c r="W480" s="5">
        <f t="shared" si="76"/>
        <v>680.35931253686783</v>
      </c>
      <c r="X480" s="4">
        <f t="shared" si="77"/>
        <v>8</v>
      </c>
      <c r="Y480" s="4">
        <f t="shared" si="78"/>
        <v>122</v>
      </c>
      <c r="Z480" s="4">
        <f t="shared" si="79"/>
        <v>0</v>
      </c>
      <c r="AA480" s="4">
        <f t="shared" si="80"/>
        <v>130</v>
      </c>
      <c r="AB480" s="7">
        <f t="shared" si="81"/>
        <v>905.37698035199207</v>
      </c>
      <c r="AC480" s="14">
        <v>1.1936</v>
      </c>
      <c r="AD480" s="86" t="s">
        <v>51</v>
      </c>
      <c r="AN480" s="41">
        <v>499</v>
      </c>
      <c r="AO480" s="42" t="s">
        <v>501</v>
      </c>
      <c r="AP480" s="16">
        <v>297</v>
      </c>
      <c r="AQ480" s="16">
        <v>297</v>
      </c>
      <c r="AR480" s="43">
        <v>254</v>
      </c>
      <c r="AS480" s="43">
        <v>43</v>
      </c>
      <c r="AT480" s="44">
        <v>0</v>
      </c>
      <c r="AU480" s="45">
        <v>1132</v>
      </c>
      <c r="AV480" s="43">
        <v>527</v>
      </c>
      <c r="AW480" s="44">
        <v>605</v>
      </c>
    </row>
    <row r="481" spans="2:49" ht="17.100000000000001" customHeight="1" x14ac:dyDescent="0.2">
      <c r="B481" s="34">
        <f t="shared" si="74"/>
        <v>479</v>
      </c>
      <c r="C481" s="113" t="str">
        <f>+VLOOKUP($D$3:$D$547,[1]Hoja4!$E$1:$F$588,2,FALSE)</f>
        <v>Urbanización La Cumbre</v>
      </c>
      <c r="D481" s="11">
        <v>518</v>
      </c>
      <c r="E481" s="12">
        <v>0.87878787878787867</v>
      </c>
      <c r="F481" s="12">
        <v>0.93939393939393945</v>
      </c>
      <c r="G481" s="12">
        <v>0.81818181818181834</v>
      </c>
      <c r="H481" s="12">
        <v>0.93333333333333335</v>
      </c>
      <c r="I481" s="12">
        <v>0.93333333333333335</v>
      </c>
      <c r="J481" s="12">
        <v>0.93333333333333335</v>
      </c>
      <c r="K481" s="12">
        <v>0.93333333333333335</v>
      </c>
      <c r="L481" s="12">
        <v>1</v>
      </c>
      <c r="M481" s="12">
        <v>0.93333333333333335</v>
      </c>
      <c r="N481" s="12">
        <v>0.86666666666666659</v>
      </c>
      <c r="O481" s="12">
        <v>0.73333333333333339</v>
      </c>
      <c r="P481" s="12">
        <v>0.8</v>
      </c>
      <c r="Q481" s="12">
        <v>0.93333333333333335</v>
      </c>
      <c r="R481" s="12">
        <v>0.93333333333333335</v>
      </c>
      <c r="S481" s="13">
        <v>53</v>
      </c>
      <c r="T481" s="12">
        <v>1.19478</v>
      </c>
      <c r="U481" s="85" t="str">
        <f t="shared" si="73"/>
        <v>Baja</v>
      </c>
      <c r="V481" s="4">
        <f t="shared" si="75"/>
        <v>53</v>
      </c>
      <c r="W481" s="5">
        <f t="shared" si="76"/>
        <v>70.290533264042878</v>
      </c>
      <c r="X481" s="4">
        <f t="shared" si="77"/>
        <v>0</v>
      </c>
      <c r="Y481" s="4">
        <f t="shared" si="78"/>
        <v>33</v>
      </c>
      <c r="Z481" s="4">
        <f t="shared" si="79"/>
        <v>0</v>
      </c>
      <c r="AA481" s="4">
        <f t="shared" si="80"/>
        <v>33</v>
      </c>
      <c r="AB481" s="7">
        <f t="shared" si="81"/>
        <v>93.537972628958244</v>
      </c>
      <c r="AC481" s="14">
        <v>1.19478</v>
      </c>
      <c r="AD481" s="86" t="s">
        <v>51</v>
      </c>
      <c r="AN481" s="41">
        <v>500</v>
      </c>
      <c r="AO481" s="42" t="s">
        <v>502</v>
      </c>
      <c r="AP481" s="16">
        <v>52</v>
      </c>
      <c r="AQ481" s="16">
        <v>52</v>
      </c>
      <c r="AR481" s="43">
        <v>46</v>
      </c>
      <c r="AS481" s="43">
        <v>6</v>
      </c>
      <c r="AT481" s="44">
        <v>0</v>
      </c>
      <c r="AU481" s="45">
        <v>219</v>
      </c>
      <c r="AV481" s="43">
        <v>93</v>
      </c>
      <c r="AW481" s="44">
        <v>126</v>
      </c>
    </row>
    <row r="482" spans="2:49" ht="17.100000000000001" customHeight="1" x14ac:dyDescent="0.2">
      <c r="B482" s="34">
        <f t="shared" si="74"/>
        <v>480</v>
      </c>
      <c r="C482" s="113" t="str">
        <f>+VLOOKUP($D$3:$D$547,[1]Hoja4!$E$1:$F$588,2,FALSE)</f>
        <v>Col. Res. Villa Universitaria I Eta</v>
      </c>
      <c r="D482" s="11">
        <v>482</v>
      </c>
      <c r="E482" s="12">
        <v>0.99421965317919037</v>
      </c>
      <c r="F482" s="12">
        <v>1</v>
      </c>
      <c r="G482" s="12">
        <v>0.98843930635838162</v>
      </c>
      <c r="H482" s="12">
        <v>0.99315068493150671</v>
      </c>
      <c r="I482" s="12">
        <v>0.99315068493150671</v>
      </c>
      <c r="J482" s="12">
        <v>1</v>
      </c>
      <c r="K482" s="12">
        <v>1</v>
      </c>
      <c r="L482" s="12">
        <v>0.92465753424657526</v>
      </c>
      <c r="M482" s="12">
        <v>1</v>
      </c>
      <c r="N482" s="12">
        <v>0.64383561643835541</v>
      </c>
      <c r="O482" s="12">
        <v>0.602739726027397</v>
      </c>
      <c r="P482" s="12">
        <v>0.76027397260273977</v>
      </c>
      <c r="Q482" s="12">
        <v>0.94520547945205491</v>
      </c>
      <c r="R482" s="12">
        <v>0.99315068493150671</v>
      </c>
      <c r="S482" s="13">
        <v>666.00000000000034</v>
      </c>
      <c r="T482" s="12">
        <v>1.19913</v>
      </c>
      <c r="U482" s="85" t="str">
        <f t="shared" si="73"/>
        <v>Baja</v>
      </c>
      <c r="V482" s="4">
        <f t="shared" si="75"/>
        <v>666</v>
      </c>
      <c r="W482" s="5">
        <f t="shared" si="76"/>
        <v>883.27349346891617</v>
      </c>
      <c r="X482" s="4">
        <f t="shared" si="77"/>
        <v>7</v>
      </c>
      <c r="Y482" s="4">
        <f t="shared" si="78"/>
        <v>167</v>
      </c>
      <c r="Z482" s="4">
        <f t="shared" si="79"/>
        <v>0</v>
      </c>
      <c r="AA482" s="4">
        <f t="shared" si="80"/>
        <v>174</v>
      </c>
      <c r="AB482" s="7">
        <f t="shared" si="81"/>
        <v>1175.4016937903054</v>
      </c>
      <c r="AC482" s="14">
        <v>1.19913</v>
      </c>
      <c r="AD482" s="86" t="s">
        <v>51</v>
      </c>
      <c r="AN482" s="41">
        <v>501</v>
      </c>
      <c r="AO482" s="42" t="s">
        <v>564</v>
      </c>
      <c r="AP482" s="16">
        <v>280</v>
      </c>
      <c r="AQ482" s="16">
        <v>280</v>
      </c>
      <c r="AR482" s="43">
        <v>260</v>
      </c>
      <c r="AS482" s="43">
        <v>20</v>
      </c>
      <c r="AT482" s="44">
        <v>0</v>
      </c>
      <c r="AU482" s="45">
        <v>1091</v>
      </c>
      <c r="AV482" s="43">
        <v>471</v>
      </c>
      <c r="AW482" s="44">
        <v>620</v>
      </c>
    </row>
    <row r="483" spans="2:49" ht="17.100000000000001" customHeight="1" x14ac:dyDescent="0.2">
      <c r="B483" s="34">
        <f t="shared" si="74"/>
        <v>481</v>
      </c>
      <c r="C483" s="113" t="str">
        <f>+VLOOKUP($D$3:$D$547,[1]Hoja4!$E$1:$F$588,2,FALSE)</f>
        <v>Col. El Prado</v>
      </c>
      <c r="D483" s="11">
        <v>147</v>
      </c>
      <c r="E483" s="12">
        <v>0.940217391304348</v>
      </c>
      <c r="F483" s="12">
        <v>0.98369565217391319</v>
      </c>
      <c r="G483" s="12">
        <v>0.95652173913043481</v>
      </c>
      <c r="H483" s="12">
        <v>0.98571428571428554</v>
      </c>
      <c r="I483" s="12">
        <v>0.99285714285714277</v>
      </c>
      <c r="J483" s="12">
        <v>1</v>
      </c>
      <c r="K483" s="12">
        <v>1</v>
      </c>
      <c r="L483" s="12">
        <v>0.9785714285714282</v>
      </c>
      <c r="M483" s="12">
        <v>0.99285714285714277</v>
      </c>
      <c r="N483" s="12">
        <v>0.65000000000000013</v>
      </c>
      <c r="O483" s="12">
        <v>0.55714285714285705</v>
      </c>
      <c r="P483" s="12">
        <v>0.67857142857142871</v>
      </c>
      <c r="Q483" s="12">
        <v>0.91428571428571426</v>
      </c>
      <c r="R483" s="12">
        <v>0.94285714285714284</v>
      </c>
      <c r="S483" s="13">
        <v>581.99999999999966</v>
      </c>
      <c r="T483" s="12">
        <v>1.1998899999999999</v>
      </c>
      <c r="U483" s="85" t="str">
        <f t="shared" si="73"/>
        <v>Baja</v>
      </c>
      <c r="V483" s="4">
        <f t="shared" si="75"/>
        <v>582</v>
      </c>
      <c r="W483" s="5">
        <f t="shared" si="76"/>
        <v>771.86962942779155</v>
      </c>
      <c r="X483" s="4">
        <f t="shared" si="77"/>
        <v>39</v>
      </c>
      <c r="Y483" s="4">
        <f t="shared" si="78"/>
        <v>146</v>
      </c>
      <c r="Z483" s="4">
        <f t="shared" si="79"/>
        <v>0</v>
      </c>
      <c r="AA483" s="4">
        <f t="shared" si="80"/>
        <v>185</v>
      </c>
      <c r="AB483" s="7">
        <f t="shared" si="81"/>
        <v>1027.1528315104472</v>
      </c>
      <c r="AC483" s="14">
        <v>1.1998899999999999</v>
      </c>
      <c r="AD483" s="86" t="s">
        <v>51</v>
      </c>
      <c r="AN483" s="41">
        <v>502</v>
      </c>
      <c r="AO483" s="42" t="s">
        <v>503</v>
      </c>
      <c r="AP483" s="16">
        <v>33</v>
      </c>
      <c r="AQ483" s="16">
        <v>33</v>
      </c>
      <c r="AR483" s="43">
        <v>27</v>
      </c>
      <c r="AS483" s="43">
        <v>6</v>
      </c>
      <c r="AT483" s="44">
        <v>0</v>
      </c>
      <c r="AU483" s="45">
        <v>126</v>
      </c>
      <c r="AV483" s="43">
        <v>62</v>
      </c>
      <c r="AW483" s="44">
        <v>64</v>
      </c>
    </row>
    <row r="484" spans="2:49" ht="17.100000000000001" customHeight="1" x14ac:dyDescent="0.2">
      <c r="B484" s="34">
        <f t="shared" si="74"/>
        <v>482</v>
      </c>
      <c r="C484" s="113" t="str">
        <f>+VLOOKUP($D$3:$D$547,[1]Hoja4!$E$1:$F$588,2,FALSE)</f>
        <v>Col. Palmira</v>
      </c>
      <c r="D484" s="11">
        <v>281</v>
      </c>
      <c r="E484" s="12">
        <v>0.88070175438596476</v>
      </c>
      <c r="F484" s="12">
        <v>0.96126760563380242</v>
      </c>
      <c r="G484" s="12">
        <v>0.9859154929577465</v>
      </c>
      <c r="H484" s="12">
        <v>0.98369565217391297</v>
      </c>
      <c r="I484" s="12">
        <v>0.98913043478260876</v>
      </c>
      <c r="J484" s="12">
        <v>1</v>
      </c>
      <c r="K484" s="12">
        <v>0.99456521739130399</v>
      </c>
      <c r="L484" s="12">
        <v>0.99456521739130399</v>
      </c>
      <c r="M484" s="12">
        <v>0.9619565217391306</v>
      </c>
      <c r="N484" s="12">
        <v>0.73913043478260898</v>
      </c>
      <c r="O484" s="12">
        <v>0.53804347826086985</v>
      </c>
      <c r="P484" s="12">
        <v>0.83152173913043526</v>
      </c>
      <c r="Q484" s="12">
        <v>0.93478260869565188</v>
      </c>
      <c r="R484" s="12">
        <v>0.9673913043478265</v>
      </c>
      <c r="S484" s="13">
        <v>657.00000000000023</v>
      </c>
      <c r="T484" s="12">
        <v>1.20238</v>
      </c>
      <c r="U484" s="87" t="str">
        <f t="shared" si="73"/>
        <v>Muy Baja</v>
      </c>
      <c r="V484" s="4">
        <f t="shared" si="75"/>
        <v>653</v>
      </c>
      <c r="W484" s="5">
        <f t="shared" si="76"/>
        <v>866.03241927207546</v>
      </c>
      <c r="X484" s="4">
        <f t="shared" si="77"/>
        <v>40</v>
      </c>
      <c r="Y484" s="4">
        <f t="shared" si="78"/>
        <v>243</v>
      </c>
      <c r="Z484" s="4">
        <f t="shared" si="79"/>
        <v>1</v>
      </c>
      <c r="AA484" s="4">
        <f t="shared" si="80"/>
        <v>283</v>
      </c>
      <c r="AB484" s="7">
        <f t="shared" si="81"/>
        <v>1152.4584174850893</v>
      </c>
      <c r="AC484" s="14">
        <v>1.20238</v>
      </c>
      <c r="AD484" s="88" t="s">
        <v>53</v>
      </c>
      <c r="AN484" s="41">
        <v>503</v>
      </c>
      <c r="AO484" s="42" t="s">
        <v>504</v>
      </c>
      <c r="AP484" s="16">
        <v>73</v>
      </c>
      <c r="AQ484" s="16">
        <v>73</v>
      </c>
      <c r="AR484" s="43">
        <v>61</v>
      </c>
      <c r="AS484" s="43">
        <v>12</v>
      </c>
      <c r="AT484" s="44">
        <v>0</v>
      </c>
      <c r="AU484" s="45">
        <v>309</v>
      </c>
      <c r="AV484" s="43">
        <v>133</v>
      </c>
      <c r="AW484" s="44">
        <v>176</v>
      </c>
    </row>
    <row r="485" spans="2:49" ht="17.100000000000001" customHeight="1" x14ac:dyDescent="0.2">
      <c r="B485" s="34">
        <f t="shared" si="74"/>
        <v>483</v>
      </c>
      <c r="C485" s="113" t="str">
        <f>+VLOOKUP($D$3:$D$547,[1]Hoja4!$E$1:$F$588,2,FALSE)</f>
        <v>Roble Alto</v>
      </c>
      <c r="D485" s="11">
        <v>564</v>
      </c>
      <c r="E485" s="12">
        <v>0.98850574712643702</v>
      </c>
      <c r="F485" s="12">
        <v>0.98850574712643702</v>
      </c>
      <c r="G485" s="12">
        <v>1</v>
      </c>
      <c r="H485" s="12">
        <v>0.98809523809523825</v>
      </c>
      <c r="I485" s="12">
        <v>1</v>
      </c>
      <c r="J485" s="12">
        <v>1</v>
      </c>
      <c r="K485" s="12">
        <v>0.98809523809523825</v>
      </c>
      <c r="L485" s="12">
        <v>1</v>
      </c>
      <c r="M485" s="12">
        <v>1</v>
      </c>
      <c r="N485" s="12">
        <v>0.70238095238095244</v>
      </c>
      <c r="O485" s="12">
        <v>0.55952380952380942</v>
      </c>
      <c r="P485" s="12">
        <v>0.77380952380952361</v>
      </c>
      <c r="Q485" s="12">
        <v>0.9285714285714286</v>
      </c>
      <c r="R485" s="12">
        <v>0.96428571428571463</v>
      </c>
      <c r="S485" s="13">
        <v>380.00000000000023</v>
      </c>
      <c r="T485" s="12">
        <v>1.20381</v>
      </c>
      <c r="U485" s="87" t="str">
        <f t="shared" si="73"/>
        <v>Muy Baja</v>
      </c>
      <c r="V485" s="4">
        <f t="shared" si="75"/>
        <v>380</v>
      </c>
      <c r="W485" s="5">
        <f t="shared" si="76"/>
        <v>503.96986113842064</v>
      </c>
      <c r="X485" s="4">
        <f t="shared" si="77"/>
        <v>1</v>
      </c>
      <c r="Y485" s="4">
        <f t="shared" si="78"/>
        <v>86</v>
      </c>
      <c r="Z485" s="4">
        <f t="shared" si="79"/>
        <v>0</v>
      </c>
      <c r="AA485" s="4">
        <f t="shared" si="80"/>
        <v>87</v>
      </c>
      <c r="AB485" s="7">
        <f t="shared" si="81"/>
        <v>670.64961507554972</v>
      </c>
      <c r="AC485" s="14">
        <v>1.20381</v>
      </c>
      <c r="AD485" s="88" t="s">
        <v>53</v>
      </c>
      <c r="AN485" s="41">
        <v>504</v>
      </c>
      <c r="AO485" s="42" t="s">
        <v>505</v>
      </c>
      <c r="AP485" s="16">
        <v>70</v>
      </c>
      <c r="AQ485" s="16">
        <v>70</v>
      </c>
      <c r="AR485" s="43">
        <v>68</v>
      </c>
      <c r="AS485" s="43">
        <v>2</v>
      </c>
      <c r="AT485" s="44">
        <v>0</v>
      </c>
      <c r="AU485" s="45">
        <v>346</v>
      </c>
      <c r="AV485" s="43">
        <v>164</v>
      </c>
      <c r="AW485" s="44">
        <v>182</v>
      </c>
    </row>
    <row r="486" spans="2:49" ht="17.100000000000001" customHeight="1" x14ac:dyDescent="0.2">
      <c r="B486" s="34">
        <f t="shared" si="74"/>
        <v>484</v>
      </c>
      <c r="C486" s="113" t="str">
        <f>+VLOOKUP($D$3:$D$547,[1]Hoja4!$E$1:$F$588,2,FALSE)</f>
        <v>Col. Altos De Jardines De Loarque</v>
      </c>
      <c r="D486" s="11">
        <v>394</v>
      </c>
      <c r="E486" s="12">
        <v>0.95714285714285707</v>
      </c>
      <c r="F486" s="12">
        <v>1</v>
      </c>
      <c r="G486" s="12">
        <v>0.9714285714285712</v>
      </c>
      <c r="H486" s="12">
        <v>1</v>
      </c>
      <c r="I486" s="12">
        <v>1</v>
      </c>
      <c r="J486" s="12">
        <v>1</v>
      </c>
      <c r="K486" s="12">
        <v>1</v>
      </c>
      <c r="L486" s="12">
        <v>0.97826086956521729</v>
      </c>
      <c r="M486" s="12">
        <v>0.97826086956521729</v>
      </c>
      <c r="N486" s="12">
        <v>0.67391304347826075</v>
      </c>
      <c r="O486" s="12">
        <v>0.52173913043478259</v>
      </c>
      <c r="P486" s="12">
        <v>0.84782608695652184</v>
      </c>
      <c r="Q486" s="12">
        <v>0.95652173913043481</v>
      </c>
      <c r="R486" s="12">
        <v>0.95652173913043481</v>
      </c>
      <c r="S486" s="13">
        <v>213.99999999999997</v>
      </c>
      <c r="T486" s="12">
        <v>1.2050000000000001</v>
      </c>
      <c r="U486" s="87" t="str">
        <f t="shared" si="73"/>
        <v>Muy Baja</v>
      </c>
      <c r="V486" s="4">
        <f t="shared" si="75"/>
        <v>217</v>
      </c>
      <c r="W486" s="5">
        <f t="shared" si="76"/>
        <v>287.79331543957176</v>
      </c>
      <c r="X486" s="4">
        <f t="shared" si="77"/>
        <v>14</v>
      </c>
      <c r="Y486" s="4">
        <f t="shared" si="78"/>
        <v>57</v>
      </c>
      <c r="Z486" s="4">
        <f t="shared" si="79"/>
        <v>0</v>
      </c>
      <c r="AA486" s="4">
        <f t="shared" si="80"/>
        <v>71</v>
      </c>
      <c r="AB486" s="7">
        <f t="shared" si="81"/>
        <v>382.97622755630073</v>
      </c>
      <c r="AC486" s="14">
        <v>1.2050000000000001</v>
      </c>
      <c r="AD486" s="88" t="s">
        <v>53</v>
      </c>
      <c r="AN486" s="41">
        <v>505</v>
      </c>
      <c r="AO486" s="42" t="s">
        <v>506</v>
      </c>
      <c r="AP486" s="16">
        <v>1</v>
      </c>
      <c r="AQ486" s="16">
        <v>1</v>
      </c>
      <c r="AR486" s="43">
        <v>1</v>
      </c>
      <c r="AS486" s="43">
        <v>0</v>
      </c>
      <c r="AT486" s="44">
        <v>0</v>
      </c>
      <c r="AU486" s="45">
        <v>11</v>
      </c>
      <c r="AV486" s="43">
        <v>5</v>
      </c>
      <c r="AW486" s="44">
        <v>6</v>
      </c>
    </row>
    <row r="487" spans="2:49" ht="17.100000000000001" customHeight="1" x14ac:dyDescent="0.2">
      <c r="B487" s="34">
        <f t="shared" si="74"/>
        <v>485</v>
      </c>
      <c r="C487" s="113" t="str">
        <f>+VLOOKUP($D$3:$D$547,[1]Hoja4!$E$1:$F$588,2,FALSE)</f>
        <v>Col. Río Grande Sur</v>
      </c>
      <c r="D487" s="11">
        <v>308</v>
      </c>
      <c r="E487" s="12">
        <v>0.97950819672131151</v>
      </c>
      <c r="F487" s="12">
        <v>0.99590163934426224</v>
      </c>
      <c r="G487" s="12">
        <v>0.97950819672131151</v>
      </c>
      <c r="H487" s="12">
        <v>0.98260869565217401</v>
      </c>
      <c r="I487" s="12">
        <v>0.98260869565217412</v>
      </c>
      <c r="J487" s="12">
        <v>1</v>
      </c>
      <c r="K487" s="12">
        <v>1</v>
      </c>
      <c r="L487" s="12">
        <v>0.98260869565217412</v>
      </c>
      <c r="M487" s="12">
        <v>1</v>
      </c>
      <c r="N487" s="12">
        <v>0.63043478260869579</v>
      </c>
      <c r="O487" s="12">
        <v>0.57826086956521694</v>
      </c>
      <c r="P487" s="12">
        <v>0.85652173913043461</v>
      </c>
      <c r="Q487" s="12">
        <v>0.94347826086956532</v>
      </c>
      <c r="R487" s="12">
        <v>0.97391304347826124</v>
      </c>
      <c r="S487" s="13">
        <v>1103.0000000000002</v>
      </c>
      <c r="T487" s="12">
        <v>1.2053</v>
      </c>
      <c r="U487" s="87" t="str">
        <f t="shared" si="73"/>
        <v>Muy Baja</v>
      </c>
      <c r="V487" s="4">
        <f t="shared" si="75"/>
        <v>1097</v>
      </c>
      <c r="W487" s="5">
        <f t="shared" si="76"/>
        <v>1454.8814149180196</v>
      </c>
      <c r="X487" s="4">
        <f t="shared" si="77"/>
        <v>12</v>
      </c>
      <c r="Y487" s="4">
        <f t="shared" si="78"/>
        <v>231</v>
      </c>
      <c r="Z487" s="4">
        <f t="shared" si="79"/>
        <v>0</v>
      </c>
      <c r="AA487" s="4">
        <f t="shared" si="80"/>
        <v>243</v>
      </c>
      <c r="AB487" s="7">
        <f t="shared" si="81"/>
        <v>1936.0595466786262</v>
      </c>
      <c r="AC487" s="14">
        <v>1.2053</v>
      </c>
      <c r="AD487" s="88" t="s">
        <v>53</v>
      </c>
      <c r="AN487" s="41">
        <v>506</v>
      </c>
      <c r="AO487" s="42" t="s">
        <v>565</v>
      </c>
      <c r="AP487" s="16">
        <v>1098</v>
      </c>
      <c r="AQ487" s="16">
        <v>1095</v>
      </c>
      <c r="AR487" s="43">
        <v>1015</v>
      </c>
      <c r="AS487" s="43">
        <v>80</v>
      </c>
      <c r="AT487" s="44">
        <v>3</v>
      </c>
      <c r="AU487" s="45">
        <v>5295</v>
      </c>
      <c r="AV487" s="43">
        <v>2521</v>
      </c>
      <c r="AW487" s="44">
        <v>2774</v>
      </c>
    </row>
    <row r="488" spans="2:49" ht="17.100000000000001" customHeight="1" x14ac:dyDescent="0.2">
      <c r="B488" s="34">
        <f t="shared" si="74"/>
        <v>486</v>
      </c>
      <c r="C488" s="113" t="str">
        <f>+VLOOKUP($D$3:$D$547,[1]Hoja4!$E$1:$F$588,2,FALSE)</f>
        <v>Col. Res. Monte Verde</v>
      </c>
      <c r="D488" s="11">
        <v>477</v>
      </c>
      <c r="E488" s="12">
        <v>0.9814814814814814</v>
      </c>
      <c r="F488" s="12">
        <v>1</v>
      </c>
      <c r="G488" s="12">
        <v>1</v>
      </c>
      <c r="H488" s="12">
        <v>0.95238095238095244</v>
      </c>
      <c r="I488" s="12">
        <v>0.95238095238095244</v>
      </c>
      <c r="J488" s="12">
        <v>1</v>
      </c>
      <c r="K488" s="12">
        <v>1</v>
      </c>
      <c r="L488" s="12">
        <v>0.95238095238095244</v>
      </c>
      <c r="M488" s="12">
        <v>1</v>
      </c>
      <c r="N488" s="12">
        <v>0.73809523809523803</v>
      </c>
      <c r="O488" s="12">
        <v>0.6428571428571429</v>
      </c>
      <c r="P488" s="12">
        <v>0.71428571428571419</v>
      </c>
      <c r="Q488" s="12">
        <v>0.90476190476190455</v>
      </c>
      <c r="R488" s="12">
        <v>1</v>
      </c>
      <c r="S488" s="13">
        <v>189.99999999999997</v>
      </c>
      <c r="T488" s="12">
        <v>1.2062200000000001</v>
      </c>
      <c r="U488" s="87" t="str">
        <f t="shared" si="73"/>
        <v>Muy Baja</v>
      </c>
      <c r="V488" s="4">
        <f t="shared" si="75"/>
        <v>192</v>
      </c>
      <c r="W488" s="5">
        <f t="shared" si="76"/>
        <v>254.63740352257042</v>
      </c>
      <c r="X488" s="4">
        <f t="shared" si="77"/>
        <v>5</v>
      </c>
      <c r="Y488" s="4">
        <f t="shared" si="78"/>
        <v>50</v>
      </c>
      <c r="Z488" s="4">
        <f t="shared" si="79"/>
        <v>0</v>
      </c>
      <c r="AA488" s="4">
        <f t="shared" si="80"/>
        <v>55</v>
      </c>
      <c r="AB488" s="7">
        <f t="shared" si="81"/>
        <v>338.85454235396196</v>
      </c>
      <c r="AC488" s="14">
        <v>1.2062200000000001</v>
      </c>
      <c r="AD488" s="88" t="s">
        <v>53</v>
      </c>
      <c r="AN488" s="41">
        <v>507</v>
      </c>
      <c r="AO488" s="42" t="s">
        <v>507</v>
      </c>
      <c r="AP488" s="16">
        <v>97</v>
      </c>
      <c r="AQ488" s="16">
        <v>96</v>
      </c>
      <c r="AR488" s="43">
        <v>87</v>
      </c>
      <c r="AS488" s="43">
        <v>9</v>
      </c>
      <c r="AT488" s="44">
        <v>1</v>
      </c>
      <c r="AU488" s="45">
        <v>384</v>
      </c>
      <c r="AV488" s="43">
        <v>177</v>
      </c>
      <c r="AW488" s="44">
        <v>207</v>
      </c>
    </row>
    <row r="489" spans="2:49" ht="17.100000000000001" customHeight="1" x14ac:dyDescent="0.2">
      <c r="B489" s="34">
        <f t="shared" si="74"/>
        <v>487</v>
      </c>
      <c r="C489" s="113" t="str">
        <f>+VLOOKUP($D$3:$D$547,[1]Hoja4!$E$1:$F$588,2,FALSE)</f>
        <v>Col. El Socorro</v>
      </c>
      <c r="D489" s="11">
        <v>153</v>
      </c>
      <c r="E489" s="12">
        <v>1</v>
      </c>
      <c r="F489" s="12">
        <v>1</v>
      </c>
      <c r="G489" s="12">
        <v>1</v>
      </c>
      <c r="H489" s="12">
        <v>1</v>
      </c>
      <c r="I489" s="12">
        <v>1</v>
      </c>
      <c r="J489" s="12">
        <v>1</v>
      </c>
      <c r="K489" s="12">
        <v>1</v>
      </c>
      <c r="L489" s="12">
        <v>1</v>
      </c>
      <c r="M489" s="12">
        <v>1</v>
      </c>
      <c r="N489" s="12">
        <v>0.4</v>
      </c>
      <c r="O489" s="12">
        <v>0.6</v>
      </c>
      <c r="P489" s="12">
        <v>0.8</v>
      </c>
      <c r="Q489" s="12">
        <v>1</v>
      </c>
      <c r="R489" s="12">
        <v>1</v>
      </c>
      <c r="S489" s="13">
        <v>20</v>
      </c>
      <c r="T489" s="12">
        <v>1.2154400000000001</v>
      </c>
      <c r="U489" s="87" t="str">
        <f t="shared" si="73"/>
        <v>Muy Baja</v>
      </c>
      <c r="V489" s="4">
        <f t="shared" si="75"/>
        <v>20</v>
      </c>
      <c r="W489" s="5">
        <f t="shared" si="76"/>
        <v>26.524729533601086</v>
      </c>
      <c r="X489" s="4">
        <f t="shared" si="77"/>
        <v>0</v>
      </c>
      <c r="Y489" s="4">
        <f t="shared" si="78"/>
        <v>5</v>
      </c>
      <c r="Z489" s="4">
        <f t="shared" si="79"/>
        <v>0</v>
      </c>
      <c r="AA489" s="4">
        <f t="shared" si="80"/>
        <v>5</v>
      </c>
      <c r="AB489" s="7">
        <f t="shared" si="81"/>
        <v>35.297348161871035</v>
      </c>
      <c r="AC489" s="14">
        <v>1.2154400000000001</v>
      </c>
      <c r="AD489" s="88" t="s">
        <v>53</v>
      </c>
      <c r="AN489" s="41">
        <v>508</v>
      </c>
      <c r="AO489" s="42" t="s">
        <v>508</v>
      </c>
      <c r="AP489" s="16">
        <v>717</v>
      </c>
      <c r="AQ489" s="16">
        <v>715</v>
      </c>
      <c r="AR489" s="43">
        <v>675</v>
      </c>
      <c r="AS489" s="43">
        <v>40</v>
      </c>
      <c r="AT489" s="44">
        <v>2</v>
      </c>
      <c r="AU489" s="45">
        <v>3523</v>
      </c>
      <c r="AV489" s="43">
        <v>1668</v>
      </c>
      <c r="AW489" s="44">
        <v>1855</v>
      </c>
    </row>
    <row r="490" spans="2:49" ht="17.100000000000001" customHeight="1" x14ac:dyDescent="0.2">
      <c r="B490" s="34">
        <f t="shared" si="74"/>
        <v>488</v>
      </c>
      <c r="C490" s="113" t="str">
        <f>+VLOOKUP($D$3:$D$547,[1]Hoja4!$E$1:$F$588,2,FALSE)</f>
        <v>Col. Altos de la Mayangle</v>
      </c>
      <c r="D490" s="11">
        <v>252</v>
      </c>
      <c r="E490" s="12">
        <v>0.88659793814432997</v>
      </c>
      <c r="F490" s="12">
        <v>0.96907216494845372</v>
      </c>
      <c r="G490" s="12">
        <v>0.95876288659793829</v>
      </c>
      <c r="H490" s="12">
        <v>1</v>
      </c>
      <c r="I490" s="12">
        <v>0.9701492537313432</v>
      </c>
      <c r="J490" s="12">
        <v>1</v>
      </c>
      <c r="K490" s="12">
        <v>1</v>
      </c>
      <c r="L490" s="12">
        <v>0.98507462686567171</v>
      </c>
      <c r="M490" s="12">
        <v>0.98507462686567171</v>
      </c>
      <c r="N490" s="12">
        <v>0.74626865671641773</v>
      </c>
      <c r="O490" s="12">
        <v>0.52238805970149249</v>
      </c>
      <c r="P490" s="12">
        <v>0.65671641791044799</v>
      </c>
      <c r="Q490" s="12">
        <v>0.92537313432835833</v>
      </c>
      <c r="R490" s="12">
        <v>0.94029850746268639</v>
      </c>
      <c r="S490" s="13">
        <v>287.99999999999989</v>
      </c>
      <c r="T490" s="12">
        <v>1.22176</v>
      </c>
      <c r="U490" s="87" t="str">
        <f t="shared" si="73"/>
        <v>Muy Baja</v>
      </c>
      <c r="V490" s="4">
        <f t="shared" si="75"/>
        <v>308</v>
      </c>
      <c r="W490" s="5">
        <f t="shared" si="76"/>
        <v>408.4808348174567</v>
      </c>
      <c r="X490" s="4">
        <f t="shared" si="77"/>
        <v>7</v>
      </c>
      <c r="Y490" s="4">
        <f t="shared" si="78"/>
        <v>95</v>
      </c>
      <c r="Z490" s="4">
        <f t="shared" si="79"/>
        <v>0</v>
      </c>
      <c r="AA490" s="4">
        <f t="shared" si="80"/>
        <v>102</v>
      </c>
      <c r="AB490" s="7">
        <f t="shared" si="81"/>
        <v>543.57916169281395</v>
      </c>
      <c r="AC490" s="14">
        <v>1.22176</v>
      </c>
      <c r="AD490" s="88" t="s">
        <v>53</v>
      </c>
      <c r="AN490" s="41">
        <v>509</v>
      </c>
      <c r="AO490" s="42" t="s">
        <v>509</v>
      </c>
      <c r="AP490" s="16">
        <v>189</v>
      </c>
      <c r="AQ490" s="16">
        <v>189</v>
      </c>
      <c r="AR490" s="43">
        <v>176</v>
      </c>
      <c r="AS490" s="43">
        <v>13</v>
      </c>
      <c r="AT490" s="44">
        <v>0</v>
      </c>
      <c r="AU490" s="45">
        <v>780</v>
      </c>
      <c r="AV490" s="43">
        <v>367</v>
      </c>
      <c r="AW490" s="44">
        <v>413</v>
      </c>
    </row>
    <row r="491" spans="2:49" ht="17.100000000000001" customHeight="1" x14ac:dyDescent="0.2">
      <c r="B491" s="34">
        <f t="shared" si="74"/>
        <v>489</v>
      </c>
      <c r="C491" s="113" t="str">
        <f>+VLOOKUP($D$3:$D$547,[1]Hoja4!$E$1:$F$588,2,FALSE)</f>
        <v>Col. San Carlos</v>
      </c>
      <c r="D491" s="11">
        <v>319</v>
      </c>
      <c r="E491" s="12">
        <v>0.87301587301587313</v>
      </c>
      <c r="F491" s="12">
        <v>0.95161290322580638</v>
      </c>
      <c r="G491" s="12">
        <v>0.96774193548387111</v>
      </c>
      <c r="H491" s="12">
        <v>1</v>
      </c>
      <c r="I491" s="12">
        <v>0.97435897435897412</v>
      </c>
      <c r="J491" s="12">
        <v>1</v>
      </c>
      <c r="K491" s="12">
        <v>1</v>
      </c>
      <c r="L491" s="12">
        <v>0.97435897435897412</v>
      </c>
      <c r="M491" s="12">
        <v>1</v>
      </c>
      <c r="N491" s="12">
        <v>0.69230769230769218</v>
      </c>
      <c r="O491" s="12">
        <v>0.58974358974358976</v>
      </c>
      <c r="P491" s="12">
        <v>0.71794871794871773</v>
      </c>
      <c r="Q491" s="12">
        <v>0.94871794871794879</v>
      </c>
      <c r="R491" s="12">
        <v>0.94871794871794879</v>
      </c>
      <c r="S491" s="13">
        <v>132.99999999999997</v>
      </c>
      <c r="T491" s="12">
        <v>1.2230399999999999</v>
      </c>
      <c r="U491" s="87" t="str">
        <f t="shared" si="73"/>
        <v>Muy Baja</v>
      </c>
      <c r="V491" s="4">
        <f t="shared" si="75"/>
        <v>136</v>
      </c>
      <c r="W491" s="5">
        <f t="shared" si="76"/>
        <v>180.36816082848739</v>
      </c>
      <c r="X491" s="4">
        <f t="shared" si="77"/>
        <v>9</v>
      </c>
      <c r="Y491" s="4">
        <f t="shared" si="78"/>
        <v>54</v>
      </c>
      <c r="Z491" s="4">
        <f t="shared" si="79"/>
        <v>1</v>
      </c>
      <c r="AA491" s="4">
        <f t="shared" si="80"/>
        <v>63</v>
      </c>
      <c r="AB491" s="7">
        <f t="shared" si="81"/>
        <v>240.02196750072304</v>
      </c>
      <c r="AC491" s="14">
        <v>1.2230399999999999</v>
      </c>
      <c r="AD491" s="88" t="s">
        <v>53</v>
      </c>
      <c r="AN491" s="41">
        <v>510</v>
      </c>
      <c r="AO491" s="42" t="s">
        <v>566</v>
      </c>
      <c r="AP491" s="16">
        <v>84</v>
      </c>
      <c r="AQ491" s="16">
        <v>84</v>
      </c>
      <c r="AR491" s="43">
        <v>59</v>
      </c>
      <c r="AS491" s="43">
        <v>25</v>
      </c>
      <c r="AT491" s="44">
        <v>0</v>
      </c>
      <c r="AU491" s="45">
        <v>224</v>
      </c>
      <c r="AV491" s="43">
        <v>109</v>
      </c>
      <c r="AW491" s="44">
        <v>115</v>
      </c>
    </row>
    <row r="492" spans="2:49" ht="17.100000000000001" customHeight="1" x14ac:dyDescent="0.2">
      <c r="B492" s="34">
        <f t="shared" si="74"/>
        <v>490</v>
      </c>
      <c r="C492" s="113" t="str">
        <f>+VLOOKUP($D$3:$D$547,[1]Hoja4!$E$1:$F$588,2,FALSE)</f>
        <v>Col. Villas Del Río</v>
      </c>
      <c r="D492" s="11">
        <v>507</v>
      </c>
      <c r="E492" s="12">
        <v>0.97938144329896903</v>
      </c>
      <c r="F492" s="12">
        <v>0.98958333333333348</v>
      </c>
      <c r="G492" s="12">
        <v>0.98958333333333348</v>
      </c>
      <c r="H492" s="12">
        <v>0.98765432098765449</v>
      </c>
      <c r="I492" s="12">
        <v>0.97530864197530875</v>
      </c>
      <c r="J492" s="12">
        <v>1</v>
      </c>
      <c r="K492" s="12">
        <v>1</v>
      </c>
      <c r="L492" s="12">
        <v>0.96296296296296302</v>
      </c>
      <c r="M492" s="12">
        <v>1</v>
      </c>
      <c r="N492" s="12">
        <v>0.7037037037037035</v>
      </c>
      <c r="O492" s="12">
        <v>0.61728395061728392</v>
      </c>
      <c r="P492" s="12">
        <v>0.92592592592592571</v>
      </c>
      <c r="Q492" s="12">
        <v>0.9506172839506174</v>
      </c>
      <c r="R492" s="12">
        <v>0.98765432098765449</v>
      </c>
      <c r="S492" s="13">
        <v>383.99999999999977</v>
      </c>
      <c r="T492" s="12">
        <v>1.2262500000000001</v>
      </c>
      <c r="U492" s="87" t="str">
        <f t="shared" si="73"/>
        <v>Muy Baja</v>
      </c>
      <c r="V492" s="4">
        <f t="shared" si="75"/>
        <v>384</v>
      </c>
      <c r="W492" s="5">
        <f t="shared" si="76"/>
        <v>509.27480704514085</v>
      </c>
      <c r="X492" s="4">
        <f t="shared" si="77"/>
        <v>9</v>
      </c>
      <c r="Y492" s="4">
        <f t="shared" si="78"/>
        <v>87</v>
      </c>
      <c r="Z492" s="4">
        <f t="shared" si="79"/>
        <v>1</v>
      </c>
      <c r="AA492" s="4">
        <f t="shared" si="80"/>
        <v>96</v>
      </c>
      <c r="AB492" s="7">
        <f t="shared" si="81"/>
        <v>677.70908470792392</v>
      </c>
      <c r="AC492" s="14">
        <v>1.2262500000000001</v>
      </c>
      <c r="AD492" s="88" t="s">
        <v>53</v>
      </c>
      <c r="AN492" s="41">
        <v>511</v>
      </c>
      <c r="AO492" s="42" t="s">
        <v>567</v>
      </c>
      <c r="AP492" s="16">
        <v>190</v>
      </c>
      <c r="AQ492" s="16">
        <v>190</v>
      </c>
      <c r="AR492" s="43">
        <v>157</v>
      </c>
      <c r="AS492" s="43">
        <v>33</v>
      </c>
      <c r="AT492" s="44">
        <v>0</v>
      </c>
      <c r="AU492" s="45">
        <v>743</v>
      </c>
      <c r="AV492" s="43">
        <v>365</v>
      </c>
      <c r="AW492" s="44">
        <v>378</v>
      </c>
    </row>
    <row r="493" spans="2:49" ht="17.100000000000001" customHeight="1" x14ac:dyDescent="0.2">
      <c r="B493" s="34">
        <f t="shared" si="74"/>
        <v>491</v>
      </c>
      <c r="C493" s="113" t="str">
        <f>+VLOOKUP($D$3:$D$547,[1]Hoja4!$E$1:$F$588,2,FALSE)</f>
        <v>Col. Humuya</v>
      </c>
      <c r="D493" s="11">
        <v>180</v>
      </c>
      <c r="E493" s="12">
        <v>0.9285714285714286</v>
      </c>
      <c r="F493" s="12">
        <v>0.98648648648648662</v>
      </c>
      <c r="G493" s="12">
        <v>0.99099099099099075</v>
      </c>
      <c r="H493" s="12">
        <v>0.97409326424870457</v>
      </c>
      <c r="I493" s="12">
        <v>0.98445595854922274</v>
      </c>
      <c r="J493" s="12">
        <v>0.99481865284974091</v>
      </c>
      <c r="K493" s="12">
        <v>1</v>
      </c>
      <c r="L493" s="12">
        <v>0.98445595854922274</v>
      </c>
      <c r="M493" s="12">
        <v>0.98963730569948183</v>
      </c>
      <c r="N493" s="12">
        <v>0.73056994818652843</v>
      </c>
      <c r="O493" s="12">
        <v>0.61139896373056957</v>
      </c>
      <c r="P493" s="12">
        <v>0.78238341968911918</v>
      </c>
      <c r="Q493" s="12">
        <v>0.93264248704663233</v>
      </c>
      <c r="R493" s="12">
        <v>0.93264248704663222</v>
      </c>
      <c r="S493" s="13">
        <v>820.00000000000023</v>
      </c>
      <c r="T493" s="12">
        <v>1.23265</v>
      </c>
      <c r="U493" s="87" t="str">
        <f t="shared" si="73"/>
        <v>Muy Baja</v>
      </c>
      <c r="V493" s="4">
        <f t="shared" si="75"/>
        <v>825</v>
      </c>
      <c r="W493" s="5">
        <f t="shared" si="76"/>
        <v>1094.1450932610448</v>
      </c>
      <c r="X493" s="4">
        <f t="shared" si="77"/>
        <v>17</v>
      </c>
      <c r="Y493" s="4">
        <f t="shared" si="78"/>
        <v>206</v>
      </c>
      <c r="Z493" s="4">
        <f t="shared" si="79"/>
        <v>2</v>
      </c>
      <c r="AA493" s="4">
        <f t="shared" si="80"/>
        <v>223</v>
      </c>
      <c r="AB493" s="7">
        <f t="shared" si="81"/>
        <v>1456.0156116771802</v>
      </c>
      <c r="AC493" s="14">
        <v>1.23265</v>
      </c>
      <c r="AD493" s="88" t="s">
        <v>53</v>
      </c>
      <c r="AN493" s="41">
        <v>512</v>
      </c>
      <c r="AO493" s="42" t="s">
        <v>568</v>
      </c>
      <c r="AP493" s="16">
        <v>117</v>
      </c>
      <c r="AQ493" s="16">
        <v>117</v>
      </c>
      <c r="AR493" s="43">
        <v>102</v>
      </c>
      <c r="AS493" s="43">
        <v>15</v>
      </c>
      <c r="AT493" s="44">
        <v>0</v>
      </c>
      <c r="AU493" s="45">
        <v>472</v>
      </c>
      <c r="AV493" s="43">
        <v>213</v>
      </c>
      <c r="AW493" s="44">
        <v>259</v>
      </c>
    </row>
    <row r="494" spans="2:49" ht="17.100000000000001" customHeight="1" x14ac:dyDescent="0.2">
      <c r="B494" s="34">
        <f t="shared" si="74"/>
        <v>492</v>
      </c>
      <c r="C494" s="113" t="str">
        <f>+VLOOKUP($D$3:$D$547,[1]Hoja4!$E$1:$F$588,2,FALSE)</f>
        <v>Col. Res. Buena Vista</v>
      </c>
      <c r="D494" s="11">
        <v>456</v>
      </c>
      <c r="E494" s="12">
        <v>1</v>
      </c>
      <c r="F494" s="12">
        <v>0.84210526315789458</v>
      </c>
      <c r="G494" s="12">
        <v>0.36842105263157898</v>
      </c>
      <c r="H494" s="12">
        <v>0.94736842105263153</v>
      </c>
      <c r="I494" s="12">
        <v>0.78947368421052611</v>
      </c>
      <c r="J494" s="12">
        <v>0.94736842105263142</v>
      </c>
      <c r="K494" s="12">
        <v>1</v>
      </c>
      <c r="L494" s="12">
        <v>0.94736842105263153</v>
      </c>
      <c r="M494" s="12">
        <v>1</v>
      </c>
      <c r="N494" s="12">
        <v>0.89473684210526305</v>
      </c>
      <c r="O494" s="12">
        <v>0.63157894736842124</v>
      </c>
      <c r="P494" s="12">
        <v>0.89473684210526305</v>
      </c>
      <c r="Q494" s="12">
        <v>0.89473684210526305</v>
      </c>
      <c r="R494" s="12">
        <v>1</v>
      </c>
      <c r="S494" s="13">
        <v>88</v>
      </c>
      <c r="T494" s="12">
        <v>1.23637</v>
      </c>
      <c r="U494" s="87" t="str">
        <f t="shared" si="73"/>
        <v>Muy Baja</v>
      </c>
      <c r="V494" s="4">
        <f t="shared" si="75"/>
        <v>94</v>
      </c>
      <c r="W494" s="5">
        <f t="shared" si="76"/>
        <v>124.66622880792511</v>
      </c>
      <c r="X494" s="4">
        <f t="shared" si="77"/>
        <v>0</v>
      </c>
      <c r="Y494" s="4">
        <f t="shared" si="78"/>
        <v>20</v>
      </c>
      <c r="Z494" s="4">
        <f t="shared" si="79"/>
        <v>0</v>
      </c>
      <c r="AA494" s="4">
        <f t="shared" si="80"/>
        <v>20</v>
      </c>
      <c r="AB494" s="7">
        <f t="shared" si="81"/>
        <v>165.89753636079388</v>
      </c>
      <c r="AC494" s="14">
        <v>1.23637</v>
      </c>
      <c r="AD494" s="88" t="s">
        <v>53</v>
      </c>
      <c r="AN494" s="41">
        <v>514</v>
      </c>
      <c r="AO494" s="42" t="s">
        <v>569</v>
      </c>
      <c r="AP494" s="16">
        <v>362</v>
      </c>
      <c r="AQ494" s="16">
        <v>362</v>
      </c>
      <c r="AR494" s="43">
        <v>266</v>
      </c>
      <c r="AS494" s="43">
        <v>96</v>
      </c>
      <c r="AT494" s="44">
        <v>0</v>
      </c>
      <c r="AU494" s="45">
        <v>1213</v>
      </c>
      <c r="AV494" s="43">
        <v>587</v>
      </c>
      <c r="AW494" s="44">
        <v>626</v>
      </c>
    </row>
    <row r="495" spans="2:49" ht="17.100000000000001" customHeight="1" x14ac:dyDescent="0.2">
      <c r="B495" s="34">
        <f t="shared" si="74"/>
        <v>493</v>
      </c>
      <c r="C495" s="113" t="str">
        <f>+VLOOKUP($D$3:$D$547,[1]Hoja4!$E$1:$F$588,2,FALSE)</f>
        <v>Col . El Hato o San Ignacio</v>
      </c>
      <c r="D495" s="11">
        <v>142</v>
      </c>
      <c r="E495" s="12">
        <v>0.83568075117370855</v>
      </c>
      <c r="F495" s="12">
        <v>0.95192307692307676</v>
      </c>
      <c r="G495" s="12">
        <v>0.94711538461538447</v>
      </c>
      <c r="H495" s="12">
        <v>0.9329268292682924</v>
      </c>
      <c r="I495" s="12">
        <v>0.96341463414634199</v>
      </c>
      <c r="J495" s="12">
        <v>0.99390243902439002</v>
      </c>
      <c r="K495" s="12">
        <v>0.9878048780487807</v>
      </c>
      <c r="L495" s="12">
        <v>0.96341463414634154</v>
      </c>
      <c r="M495" s="12">
        <v>0.97560975609756095</v>
      </c>
      <c r="N495" s="12">
        <v>0.82926829268292668</v>
      </c>
      <c r="O495" s="12">
        <v>0.72560975609756129</v>
      </c>
      <c r="P495" s="12">
        <v>0.71341463414634154</v>
      </c>
      <c r="Q495" s="12">
        <v>0.90853658536585391</v>
      </c>
      <c r="R495" s="12">
        <v>0.93292682926829229</v>
      </c>
      <c r="S495" s="13">
        <v>784.99999999999955</v>
      </c>
      <c r="T495" s="12">
        <v>1.24021</v>
      </c>
      <c r="U495" s="87" t="str">
        <f t="shared" si="73"/>
        <v>Muy Baja</v>
      </c>
      <c r="V495" s="4">
        <f t="shared" si="75"/>
        <v>790</v>
      </c>
      <c r="W495" s="5">
        <f t="shared" si="76"/>
        <v>1047.726816577243</v>
      </c>
      <c r="X495" s="4">
        <f t="shared" si="77"/>
        <v>33</v>
      </c>
      <c r="Y495" s="4">
        <f t="shared" si="78"/>
        <v>175</v>
      </c>
      <c r="Z495" s="4">
        <f t="shared" si="79"/>
        <v>2</v>
      </c>
      <c r="AA495" s="4">
        <f t="shared" si="80"/>
        <v>208</v>
      </c>
      <c r="AB495" s="7">
        <f t="shared" si="81"/>
        <v>1394.245252393906</v>
      </c>
      <c r="AC495" s="14">
        <v>1.24021</v>
      </c>
      <c r="AD495" s="88" t="s">
        <v>53</v>
      </c>
      <c r="AN495" s="41">
        <v>515</v>
      </c>
      <c r="AO495" s="42" t="s">
        <v>510</v>
      </c>
      <c r="AP495" s="16">
        <v>70</v>
      </c>
      <c r="AQ495" s="16">
        <v>70</v>
      </c>
      <c r="AR495" s="43">
        <v>67</v>
      </c>
      <c r="AS495" s="43">
        <v>3</v>
      </c>
      <c r="AT495" s="44">
        <v>0</v>
      </c>
      <c r="AU495" s="45">
        <v>307</v>
      </c>
      <c r="AV495" s="43">
        <v>143</v>
      </c>
      <c r="AW495" s="44">
        <v>164</v>
      </c>
    </row>
    <row r="496" spans="2:49" ht="17.100000000000001" customHeight="1" x14ac:dyDescent="0.2">
      <c r="B496" s="34">
        <f t="shared" si="74"/>
        <v>494</v>
      </c>
      <c r="C496" s="113" t="str">
        <f>+VLOOKUP($D$3:$D$547,[1]Hoja4!$E$1:$F$588,2,FALSE)</f>
        <v>Col. La Campaña</v>
      </c>
      <c r="D496" s="11">
        <v>194</v>
      </c>
      <c r="E496" s="12">
        <v>0.9804878048780491</v>
      </c>
      <c r="F496" s="12">
        <v>0.98536585365853668</v>
      </c>
      <c r="G496" s="12">
        <v>0.99512195121951208</v>
      </c>
      <c r="H496" s="12">
        <v>0.97714285714285698</v>
      </c>
      <c r="I496" s="12">
        <v>0.97714285714285687</v>
      </c>
      <c r="J496" s="12">
        <v>0.99428571428571411</v>
      </c>
      <c r="K496" s="12">
        <v>1</v>
      </c>
      <c r="L496" s="12">
        <v>0.98285714285714298</v>
      </c>
      <c r="M496" s="12">
        <v>1</v>
      </c>
      <c r="N496" s="12">
        <v>0.73714285714285721</v>
      </c>
      <c r="O496" s="12">
        <v>0.58285714285714285</v>
      </c>
      <c r="P496" s="12">
        <v>0.78857142857142881</v>
      </c>
      <c r="Q496" s="12">
        <v>0.91428571428571426</v>
      </c>
      <c r="R496" s="12">
        <v>0.98285714285714243</v>
      </c>
      <c r="S496" s="13">
        <v>764.99999999999977</v>
      </c>
      <c r="T496" s="12">
        <v>1.24027</v>
      </c>
      <c r="U496" s="87" t="str">
        <f t="shared" si="73"/>
        <v>Muy Baja</v>
      </c>
      <c r="V496" s="4">
        <f t="shared" si="75"/>
        <v>767</v>
      </c>
      <c r="W496" s="5">
        <f t="shared" si="76"/>
        <v>1017.2233776136017</v>
      </c>
      <c r="X496" s="4">
        <f t="shared" si="77"/>
        <v>10</v>
      </c>
      <c r="Y496" s="4">
        <f t="shared" si="78"/>
        <v>196</v>
      </c>
      <c r="Z496" s="4">
        <f t="shared" si="79"/>
        <v>0</v>
      </c>
      <c r="AA496" s="4">
        <f t="shared" si="80"/>
        <v>206</v>
      </c>
      <c r="AB496" s="7">
        <f t="shared" si="81"/>
        <v>1353.6533020077543</v>
      </c>
      <c r="AC496" s="14">
        <v>1.24027</v>
      </c>
      <c r="AD496" s="88" t="s">
        <v>53</v>
      </c>
      <c r="AN496" s="41">
        <v>516</v>
      </c>
      <c r="AO496" s="42" t="s">
        <v>570</v>
      </c>
      <c r="AP496" s="16">
        <v>28</v>
      </c>
      <c r="AQ496" s="16">
        <v>24</v>
      </c>
      <c r="AR496" s="43">
        <v>18</v>
      </c>
      <c r="AS496" s="43">
        <v>6</v>
      </c>
      <c r="AT496" s="44">
        <v>4</v>
      </c>
      <c r="AU496" s="45">
        <v>88</v>
      </c>
      <c r="AV496" s="43">
        <v>25</v>
      </c>
      <c r="AW496" s="44">
        <v>63</v>
      </c>
    </row>
    <row r="497" spans="2:49" ht="17.100000000000001" customHeight="1" x14ac:dyDescent="0.2">
      <c r="B497" s="34">
        <f t="shared" si="74"/>
        <v>495</v>
      </c>
      <c r="C497" s="113" t="str">
        <f>+VLOOKUP($D$3:$D$547,[1]Hoja4!$E$1:$F$588,2,FALSE)</f>
        <v>Col. Altos de Toncontin</v>
      </c>
      <c r="D497" s="11">
        <v>400</v>
      </c>
      <c r="E497" s="12">
        <v>0.99099099099099097</v>
      </c>
      <c r="F497" s="12">
        <v>0.97272727272727255</v>
      </c>
      <c r="G497" s="12">
        <v>0.99090909090909085</v>
      </c>
      <c r="H497" s="12">
        <v>0.9767441860465117</v>
      </c>
      <c r="I497" s="12">
        <v>0.9767441860465117</v>
      </c>
      <c r="J497" s="12">
        <v>0.9767441860465117</v>
      </c>
      <c r="K497" s="12">
        <v>0.9767441860465117</v>
      </c>
      <c r="L497" s="12">
        <v>0.98837209302325602</v>
      </c>
      <c r="M497" s="12">
        <v>0.9767441860465117</v>
      </c>
      <c r="N497" s="12">
        <v>0.77906976744186041</v>
      </c>
      <c r="O497" s="12">
        <v>0.63953488372093004</v>
      </c>
      <c r="P497" s="12">
        <v>0.72093023255813926</v>
      </c>
      <c r="Q497" s="12">
        <v>0.94186046511627908</v>
      </c>
      <c r="R497" s="12">
        <v>0.9651162790697676</v>
      </c>
      <c r="S497" s="13">
        <v>402.99999999999989</v>
      </c>
      <c r="T497" s="12">
        <v>1.24282</v>
      </c>
      <c r="U497" s="87" t="str">
        <f t="shared" si="73"/>
        <v>Muy Baja</v>
      </c>
      <c r="V497" s="4">
        <f t="shared" si="75"/>
        <v>403</v>
      </c>
      <c r="W497" s="5">
        <f t="shared" si="76"/>
        <v>534.4733001020619</v>
      </c>
      <c r="X497" s="4">
        <f t="shared" si="77"/>
        <v>13</v>
      </c>
      <c r="Y497" s="4">
        <f t="shared" si="78"/>
        <v>97</v>
      </c>
      <c r="Z497" s="4">
        <f t="shared" si="79"/>
        <v>1</v>
      </c>
      <c r="AA497" s="4">
        <f t="shared" si="80"/>
        <v>110</v>
      </c>
      <c r="AB497" s="7">
        <f t="shared" si="81"/>
        <v>711.24156546170138</v>
      </c>
      <c r="AC497" s="14">
        <v>1.24282</v>
      </c>
      <c r="AD497" s="88" t="s">
        <v>53</v>
      </c>
      <c r="AN497" s="41">
        <v>517</v>
      </c>
      <c r="AO497" s="42" t="s">
        <v>511</v>
      </c>
      <c r="AP497" s="16">
        <v>90</v>
      </c>
      <c r="AQ497" s="16">
        <v>90</v>
      </c>
      <c r="AR497" s="43">
        <v>75</v>
      </c>
      <c r="AS497" s="43">
        <v>15</v>
      </c>
      <c r="AT497" s="44">
        <v>0</v>
      </c>
      <c r="AU497" s="45">
        <v>157</v>
      </c>
      <c r="AV497" s="43">
        <v>63</v>
      </c>
      <c r="AW497" s="44">
        <v>94</v>
      </c>
    </row>
    <row r="498" spans="2:49" ht="17.100000000000001" customHeight="1" x14ac:dyDescent="0.2">
      <c r="B498" s="34">
        <f t="shared" si="74"/>
        <v>496</v>
      </c>
      <c r="C498" s="113" t="str">
        <f>+VLOOKUP($D$3:$D$547,[1]Hoja4!$E$1:$F$588,2,FALSE)</f>
        <v>Col.Aurora No.2</v>
      </c>
      <c r="D498" s="11">
        <v>578</v>
      </c>
      <c r="E498" s="12">
        <v>0.7799999999999998</v>
      </c>
      <c r="F498" s="12">
        <v>1</v>
      </c>
      <c r="G498" s="12">
        <v>1</v>
      </c>
      <c r="H498" s="12">
        <v>0.97058823529411753</v>
      </c>
      <c r="I498" s="12">
        <v>0.97058823529411753</v>
      </c>
      <c r="J498" s="12">
        <v>1</v>
      </c>
      <c r="K498" s="12">
        <v>1</v>
      </c>
      <c r="L498" s="12">
        <v>0.97058823529411753</v>
      </c>
      <c r="M498" s="12">
        <v>0.97058823529411764</v>
      </c>
      <c r="N498" s="12">
        <v>0.73529411764705876</v>
      </c>
      <c r="O498" s="12">
        <v>0.6470588235294118</v>
      </c>
      <c r="P498" s="12">
        <v>0.64705882352941169</v>
      </c>
      <c r="Q498" s="12">
        <v>0.94117647058823539</v>
      </c>
      <c r="R498" s="12">
        <v>1</v>
      </c>
      <c r="S498" s="13">
        <v>132</v>
      </c>
      <c r="T498" s="12">
        <v>1.25509</v>
      </c>
      <c r="U498" s="87" t="str">
        <f t="shared" si="73"/>
        <v>Muy Baja</v>
      </c>
      <c r="V498" s="4">
        <f t="shared" si="75"/>
        <v>132</v>
      </c>
      <c r="W498" s="5">
        <f t="shared" si="76"/>
        <v>175.06321492176716</v>
      </c>
      <c r="X498" s="4">
        <f t="shared" si="77"/>
        <v>8</v>
      </c>
      <c r="Y498" s="4">
        <f t="shared" si="78"/>
        <v>41</v>
      </c>
      <c r="Z498" s="4">
        <f t="shared" si="79"/>
        <v>1</v>
      </c>
      <c r="AA498" s="4">
        <f t="shared" si="80"/>
        <v>49</v>
      </c>
      <c r="AB498" s="7">
        <f t="shared" si="81"/>
        <v>232.96249786834883</v>
      </c>
      <c r="AC498" s="14">
        <v>1.25509</v>
      </c>
      <c r="AD498" s="88" t="s">
        <v>53</v>
      </c>
      <c r="AN498" s="41">
        <v>518</v>
      </c>
      <c r="AO498" s="42" t="s">
        <v>512</v>
      </c>
      <c r="AP498" s="16">
        <v>33</v>
      </c>
      <c r="AQ498" s="16">
        <v>33</v>
      </c>
      <c r="AR498" s="43">
        <v>33</v>
      </c>
      <c r="AS498" s="43">
        <v>0</v>
      </c>
      <c r="AT498" s="44">
        <v>0</v>
      </c>
      <c r="AU498" s="45">
        <v>53</v>
      </c>
      <c r="AV498" s="43">
        <v>19</v>
      </c>
      <c r="AW498" s="44">
        <v>34</v>
      </c>
    </row>
    <row r="499" spans="2:49" ht="17.100000000000001" customHeight="1" x14ac:dyDescent="0.2">
      <c r="B499" s="34">
        <f t="shared" si="74"/>
        <v>497</v>
      </c>
      <c r="C499" s="113" t="str">
        <f>+VLOOKUP($D$3:$D$547,[1]Hoja4!$E$1:$F$588,2,FALSE)</f>
        <v>Col. Rubén Darío</v>
      </c>
      <c r="D499" s="11">
        <v>314</v>
      </c>
      <c r="E499" s="12">
        <v>0.83962264150943378</v>
      </c>
      <c r="F499" s="12">
        <v>0.97169811320754729</v>
      </c>
      <c r="G499" s="12">
        <v>0.9528301886792454</v>
      </c>
      <c r="H499" s="12">
        <v>0.96</v>
      </c>
      <c r="I499" s="12">
        <v>0.97333333333333349</v>
      </c>
      <c r="J499" s="12">
        <v>1</v>
      </c>
      <c r="K499" s="12">
        <v>1</v>
      </c>
      <c r="L499" s="12">
        <v>0.96</v>
      </c>
      <c r="M499" s="12">
        <v>1</v>
      </c>
      <c r="N499" s="12">
        <v>0.75999999999999979</v>
      </c>
      <c r="O499" s="12">
        <v>0.61333333333333317</v>
      </c>
      <c r="P499" s="12">
        <v>0.74666666666666648</v>
      </c>
      <c r="Q499" s="12">
        <v>0.96</v>
      </c>
      <c r="R499" s="12">
        <v>0.98666666666666669</v>
      </c>
      <c r="S499" s="13">
        <v>329</v>
      </c>
      <c r="T499" s="12">
        <v>1.2554000000000001</v>
      </c>
      <c r="U499" s="87" t="str">
        <f t="shared" si="73"/>
        <v>Muy Baja</v>
      </c>
      <c r="V499" s="4">
        <f t="shared" si="75"/>
        <v>353</v>
      </c>
      <c r="W499" s="5">
        <f t="shared" si="76"/>
        <v>468.16147626805918</v>
      </c>
      <c r="X499" s="4">
        <f t="shared" si="77"/>
        <v>27</v>
      </c>
      <c r="Y499" s="4">
        <f t="shared" si="78"/>
        <v>85</v>
      </c>
      <c r="Z499" s="4">
        <f t="shared" si="79"/>
        <v>0</v>
      </c>
      <c r="AA499" s="4">
        <f t="shared" si="80"/>
        <v>112</v>
      </c>
      <c r="AB499" s="7">
        <f t="shared" si="81"/>
        <v>622.99819505702374</v>
      </c>
      <c r="AC499" s="14">
        <v>1.2554000000000001</v>
      </c>
      <c r="AD499" s="88" t="s">
        <v>53</v>
      </c>
      <c r="AN499" s="41">
        <v>519</v>
      </c>
      <c r="AO499" s="42" t="s">
        <v>513</v>
      </c>
      <c r="AP499" s="16">
        <v>20</v>
      </c>
      <c r="AQ499" s="16">
        <v>20</v>
      </c>
      <c r="AR499" s="43">
        <v>15</v>
      </c>
      <c r="AS499" s="43">
        <v>5</v>
      </c>
      <c r="AT499" s="44">
        <v>0</v>
      </c>
      <c r="AU499" s="45">
        <v>83</v>
      </c>
      <c r="AV499" s="43">
        <v>34</v>
      </c>
      <c r="AW499" s="44">
        <v>49</v>
      </c>
    </row>
    <row r="500" spans="2:49" ht="17.100000000000001" customHeight="1" x14ac:dyDescent="0.2">
      <c r="B500" s="34">
        <f t="shared" si="74"/>
        <v>498</v>
      </c>
      <c r="C500" s="113" t="str">
        <f>+VLOOKUP($D$3:$D$547,[1]Hoja4!$E$1:$F$588,2,FALSE)</f>
        <v>Col. Res. La Hacienda (Proyecto</v>
      </c>
      <c r="D500" s="11">
        <v>464</v>
      </c>
      <c r="E500" s="12">
        <v>0.58064516129032229</v>
      </c>
      <c r="F500" s="12">
        <v>0.95161290322580661</v>
      </c>
      <c r="G500" s="12">
        <v>0.82258064516129048</v>
      </c>
      <c r="H500" s="12">
        <v>0.967741935483871</v>
      </c>
      <c r="I500" s="12">
        <v>0.90322580645161277</v>
      </c>
      <c r="J500" s="12">
        <v>0.967741935483871</v>
      </c>
      <c r="K500" s="12">
        <v>1</v>
      </c>
      <c r="L500" s="12">
        <v>0.967741935483871</v>
      </c>
      <c r="M500" s="12">
        <v>0.93548387096774199</v>
      </c>
      <c r="N500" s="12">
        <v>0.83870967741935465</v>
      </c>
      <c r="O500" s="12">
        <v>0.61290322580645173</v>
      </c>
      <c r="P500" s="12">
        <v>0.54838709677419351</v>
      </c>
      <c r="Q500" s="12">
        <v>0.93548387096774199</v>
      </c>
      <c r="R500" s="12">
        <v>1</v>
      </c>
      <c r="S500" s="13">
        <v>102.99999999999999</v>
      </c>
      <c r="T500" s="12">
        <v>1.26261</v>
      </c>
      <c r="U500" s="87" t="str">
        <f t="shared" si="73"/>
        <v>Muy Baja</v>
      </c>
      <c r="V500" s="4">
        <f t="shared" si="75"/>
        <v>103</v>
      </c>
      <c r="W500" s="5">
        <f t="shared" si="76"/>
        <v>136.60235709804559</v>
      </c>
      <c r="X500" s="4">
        <f t="shared" si="77"/>
        <v>21</v>
      </c>
      <c r="Y500" s="4">
        <f t="shared" si="78"/>
        <v>41</v>
      </c>
      <c r="Z500" s="4">
        <f t="shared" si="79"/>
        <v>0</v>
      </c>
      <c r="AA500" s="4">
        <f t="shared" si="80"/>
        <v>62</v>
      </c>
      <c r="AB500" s="7">
        <f t="shared" si="81"/>
        <v>181.78134303363584</v>
      </c>
      <c r="AC500" s="14">
        <v>1.26261</v>
      </c>
      <c r="AD500" s="88" t="s">
        <v>53</v>
      </c>
      <c r="AN500" s="41">
        <v>520</v>
      </c>
      <c r="AO500" s="42" t="s">
        <v>514</v>
      </c>
      <c r="AP500" s="16">
        <v>5</v>
      </c>
      <c r="AQ500" s="16">
        <v>5</v>
      </c>
      <c r="AR500" s="43">
        <v>3</v>
      </c>
      <c r="AS500" s="43">
        <v>2</v>
      </c>
      <c r="AT500" s="44">
        <v>0</v>
      </c>
      <c r="AU500" s="45">
        <v>16</v>
      </c>
      <c r="AV500" s="43">
        <v>9</v>
      </c>
      <c r="AW500" s="44">
        <v>7</v>
      </c>
    </row>
    <row r="501" spans="2:49" ht="17.100000000000001" customHeight="1" x14ac:dyDescent="0.2">
      <c r="B501" s="34">
        <f t="shared" si="74"/>
        <v>499</v>
      </c>
      <c r="C501" s="113" t="str">
        <f>+VLOOKUP($D$3:$D$547,[1]Hoja4!$E$1:$F$588,2,FALSE)</f>
        <v>Col.Villas Coloniales Altos de Mira</v>
      </c>
      <c r="D501" s="11">
        <v>552</v>
      </c>
      <c r="E501" s="12">
        <v>0.96969696969696972</v>
      </c>
      <c r="F501" s="12">
        <v>1</v>
      </c>
      <c r="G501" s="12">
        <v>1</v>
      </c>
      <c r="H501" s="12">
        <v>1</v>
      </c>
      <c r="I501" s="12">
        <v>1</v>
      </c>
      <c r="J501" s="12">
        <v>1</v>
      </c>
      <c r="K501" s="12">
        <v>1</v>
      </c>
      <c r="L501" s="12">
        <v>1</v>
      </c>
      <c r="M501" s="12">
        <v>1</v>
      </c>
      <c r="N501" s="12">
        <v>0.83333333333333337</v>
      </c>
      <c r="O501" s="12">
        <v>0.66666666666666674</v>
      </c>
      <c r="P501" s="12">
        <v>0.79166666666666674</v>
      </c>
      <c r="Q501" s="12">
        <v>0.75000000000000022</v>
      </c>
      <c r="R501" s="12">
        <v>1</v>
      </c>
      <c r="S501" s="13">
        <v>89.000000000000014</v>
      </c>
      <c r="T501" s="12">
        <v>1.2676799999999999</v>
      </c>
      <c r="U501" s="87" t="str">
        <f t="shared" si="73"/>
        <v>Muy Baja</v>
      </c>
      <c r="V501" s="4">
        <f t="shared" si="75"/>
        <v>89</v>
      </c>
      <c r="W501" s="5">
        <f t="shared" si="76"/>
        <v>118.03504642452484</v>
      </c>
      <c r="X501" s="4">
        <f t="shared" si="77"/>
        <v>8</v>
      </c>
      <c r="Y501" s="4">
        <f t="shared" si="78"/>
        <v>25</v>
      </c>
      <c r="Z501" s="4">
        <f t="shared" si="79"/>
        <v>0</v>
      </c>
      <c r="AA501" s="4">
        <f t="shared" si="80"/>
        <v>33</v>
      </c>
      <c r="AB501" s="7">
        <f t="shared" si="81"/>
        <v>157.0731993203261</v>
      </c>
      <c r="AC501" s="14">
        <v>1.2676799999999999</v>
      </c>
      <c r="AD501" s="88" t="s">
        <v>53</v>
      </c>
      <c r="AN501" s="41">
        <v>521</v>
      </c>
      <c r="AO501" s="42" t="s">
        <v>571</v>
      </c>
      <c r="AP501" s="16">
        <v>18</v>
      </c>
      <c r="AQ501" s="16">
        <v>18</v>
      </c>
      <c r="AR501" s="43">
        <v>11</v>
      </c>
      <c r="AS501" s="43">
        <v>7</v>
      </c>
      <c r="AT501" s="44">
        <v>0</v>
      </c>
      <c r="AU501" s="45">
        <v>44</v>
      </c>
      <c r="AV501" s="43">
        <v>22</v>
      </c>
      <c r="AW501" s="44">
        <v>22</v>
      </c>
    </row>
    <row r="502" spans="2:49" ht="17.100000000000001" customHeight="1" x14ac:dyDescent="0.2">
      <c r="B502" s="34">
        <f t="shared" si="74"/>
        <v>500</v>
      </c>
      <c r="C502" s="113" t="str">
        <f>+VLOOKUP($D$3:$D$547,[1]Hoja4!$E$1:$F$588,2,FALSE)</f>
        <v>Col. San Rafael</v>
      </c>
      <c r="D502" s="11">
        <v>380</v>
      </c>
      <c r="E502" s="12">
        <v>1</v>
      </c>
      <c r="F502" s="12">
        <v>0.91666666666666663</v>
      </c>
      <c r="G502" s="12">
        <v>0.91666666666666663</v>
      </c>
      <c r="H502" s="12">
        <v>1</v>
      </c>
      <c r="I502" s="12">
        <v>1</v>
      </c>
      <c r="J502" s="12">
        <v>1</v>
      </c>
      <c r="K502" s="12">
        <v>1</v>
      </c>
      <c r="L502" s="12">
        <v>1</v>
      </c>
      <c r="M502" s="12">
        <v>1</v>
      </c>
      <c r="N502" s="12">
        <v>0.75</v>
      </c>
      <c r="O502" s="12">
        <v>0.625</v>
      </c>
      <c r="P502" s="12">
        <v>0.75</v>
      </c>
      <c r="Q502" s="12">
        <v>0.875</v>
      </c>
      <c r="R502" s="12">
        <v>1</v>
      </c>
      <c r="S502" s="13">
        <v>33</v>
      </c>
      <c r="T502" s="12">
        <v>1.2705299999999999</v>
      </c>
      <c r="U502" s="87" t="str">
        <f t="shared" si="73"/>
        <v>Muy Baja</v>
      </c>
      <c r="V502" s="4">
        <f t="shared" si="75"/>
        <v>33</v>
      </c>
      <c r="W502" s="5">
        <f t="shared" si="76"/>
        <v>43.765803730441789</v>
      </c>
      <c r="X502" s="4">
        <f t="shared" si="77"/>
        <v>3</v>
      </c>
      <c r="Y502" s="4">
        <f t="shared" si="78"/>
        <v>9</v>
      </c>
      <c r="Z502" s="4">
        <f t="shared" si="79"/>
        <v>0</v>
      </c>
      <c r="AA502" s="4">
        <f t="shared" si="80"/>
        <v>12</v>
      </c>
      <c r="AB502" s="7">
        <f t="shared" si="81"/>
        <v>58.240624467087208</v>
      </c>
      <c r="AC502" s="14">
        <v>1.2705299999999999</v>
      </c>
      <c r="AD502" s="88" t="s">
        <v>53</v>
      </c>
      <c r="AN502" s="41">
        <v>523</v>
      </c>
      <c r="AO502" s="42" t="s">
        <v>572</v>
      </c>
      <c r="AP502" s="16">
        <v>92</v>
      </c>
      <c r="AQ502" s="16">
        <v>92</v>
      </c>
      <c r="AR502" s="43">
        <v>88</v>
      </c>
      <c r="AS502" s="43">
        <v>4</v>
      </c>
      <c r="AT502" s="44">
        <v>0</v>
      </c>
      <c r="AU502" s="45">
        <v>406</v>
      </c>
      <c r="AV502" s="43">
        <v>193</v>
      </c>
      <c r="AW502" s="44">
        <v>213</v>
      </c>
    </row>
    <row r="503" spans="2:49" ht="17.100000000000001" customHeight="1" x14ac:dyDescent="0.2">
      <c r="B503" s="34">
        <f t="shared" si="74"/>
        <v>501</v>
      </c>
      <c r="C503" s="113" t="str">
        <f>+VLOOKUP($D$3:$D$547,[1]Hoja4!$E$1:$F$588,2,FALSE)</f>
        <v>Col. El Castaño Sur</v>
      </c>
      <c r="D503" s="11">
        <v>137</v>
      </c>
      <c r="E503" s="12">
        <v>0.79111111111111099</v>
      </c>
      <c r="F503" s="12">
        <v>0.78666666666666663</v>
      </c>
      <c r="G503" s="12">
        <v>0.75999999999999956</v>
      </c>
      <c r="H503" s="12">
        <v>0.98901098901098916</v>
      </c>
      <c r="I503" s="12">
        <v>0.98901098901098916</v>
      </c>
      <c r="J503" s="12">
        <v>0.98901098901098916</v>
      </c>
      <c r="K503" s="12">
        <v>0.98901098901098916</v>
      </c>
      <c r="L503" s="12">
        <v>1</v>
      </c>
      <c r="M503" s="12">
        <v>0.98901098901098916</v>
      </c>
      <c r="N503" s="12">
        <v>0.78021978021978011</v>
      </c>
      <c r="O503" s="12">
        <v>0.68131868131868101</v>
      </c>
      <c r="P503" s="12">
        <v>0.63736263736263743</v>
      </c>
      <c r="Q503" s="12">
        <v>0.92307692307692291</v>
      </c>
      <c r="R503" s="12">
        <v>0.95604395604395587</v>
      </c>
      <c r="S503" s="13">
        <v>373.99999999999994</v>
      </c>
      <c r="T503" s="12">
        <v>1.27695</v>
      </c>
      <c r="U503" s="87" t="str">
        <f t="shared" si="73"/>
        <v>Muy Baja</v>
      </c>
      <c r="V503" s="4">
        <f t="shared" si="75"/>
        <v>379</v>
      </c>
      <c r="W503" s="5">
        <f t="shared" si="76"/>
        <v>502.6436246617406</v>
      </c>
      <c r="X503" s="4">
        <f t="shared" si="77"/>
        <v>35</v>
      </c>
      <c r="Y503" s="4">
        <f t="shared" si="78"/>
        <v>192</v>
      </c>
      <c r="Z503" s="4">
        <f t="shared" si="79"/>
        <v>0</v>
      </c>
      <c r="AA503" s="4">
        <f t="shared" si="80"/>
        <v>227</v>
      </c>
      <c r="AB503" s="7">
        <f t="shared" si="81"/>
        <v>668.88474766745617</v>
      </c>
      <c r="AC503" s="14">
        <v>1.27695</v>
      </c>
      <c r="AD503" s="88" t="s">
        <v>53</v>
      </c>
      <c r="AN503" s="41">
        <v>524</v>
      </c>
      <c r="AO503" s="42" t="s">
        <v>515</v>
      </c>
      <c r="AP503" s="16">
        <v>283</v>
      </c>
      <c r="AQ503" s="16">
        <v>282</v>
      </c>
      <c r="AR503" s="43">
        <v>251</v>
      </c>
      <c r="AS503" s="43">
        <v>31</v>
      </c>
      <c r="AT503" s="44">
        <v>1</v>
      </c>
      <c r="AU503" s="45">
        <v>1079</v>
      </c>
      <c r="AV503" s="43">
        <v>517</v>
      </c>
      <c r="AW503" s="44">
        <v>562</v>
      </c>
    </row>
    <row r="504" spans="2:49" ht="17.100000000000001" customHeight="1" x14ac:dyDescent="0.2">
      <c r="B504" s="34">
        <f t="shared" si="74"/>
        <v>502</v>
      </c>
      <c r="C504" s="113" t="str">
        <f>+VLOOKUP($D$3:$D$547,[1]Hoja4!$E$1:$F$588,2,FALSE)</f>
        <v>Col. Marichal</v>
      </c>
      <c r="D504" s="11">
        <v>250</v>
      </c>
      <c r="E504" s="12">
        <v>0.97938144329896903</v>
      </c>
      <c r="F504" s="12">
        <v>1</v>
      </c>
      <c r="G504" s="12">
        <v>0.98969072164948468</v>
      </c>
      <c r="H504" s="12">
        <v>0.98888888888888904</v>
      </c>
      <c r="I504" s="12">
        <v>0.97777777777777786</v>
      </c>
      <c r="J504" s="12">
        <v>1</v>
      </c>
      <c r="K504" s="12">
        <v>1</v>
      </c>
      <c r="L504" s="12">
        <v>0.98888888888888904</v>
      </c>
      <c r="M504" s="12">
        <v>1</v>
      </c>
      <c r="N504" s="12">
        <v>0.74444444444444435</v>
      </c>
      <c r="O504" s="12">
        <v>0.56666666666666687</v>
      </c>
      <c r="P504" s="12">
        <v>0.75555555555555554</v>
      </c>
      <c r="Q504" s="12">
        <v>0.93333333333333335</v>
      </c>
      <c r="R504" s="12">
        <v>1</v>
      </c>
      <c r="S504" s="13">
        <v>404.00000000000006</v>
      </c>
      <c r="T504" s="12">
        <v>1.2856799999999999</v>
      </c>
      <c r="U504" s="87" t="str">
        <f t="shared" si="73"/>
        <v>Muy Baja</v>
      </c>
      <c r="V504" s="4">
        <f t="shared" si="75"/>
        <v>404</v>
      </c>
      <c r="W504" s="5">
        <f t="shared" si="76"/>
        <v>535.79953657874194</v>
      </c>
      <c r="X504" s="4">
        <f t="shared" si="77"/>
        <v>7</v>
      </c>
      <c r="Y504" s="4">
        <f t="shared" si="78"/>
        <v>90</v>
      </c>
      <c r="Z504" s="4">
        <f t="shared" si="79"/>
        <v>0</v>
      </c>
      <c r="AA504" s="4">
        <f t="shared" si="80"/>
        <v>97</v>
      </c>
      <c r="AB504" s="7">
        <f t="shared" si="81"/>
        <v>713.00643286979493</v>
      </c>
      <c r="AC504" s="14">
        <v>1.2856799999999999</v>
      </c>
      <c r="AD504" s="88" t="s">
        <v>53</v>
      </c>
      <c r="AN504" s="41">
        <v>525</v>
      </c>
      <c r="AO504" s="42" t="s">
        <v>573</v>
      </c>
      <c r="AP504" s="16">
        <v>53</v>
      </c>
      <c r="AQ504" s="16">
        <v>53</v>
      </c>
      <c r="AR504" s="43">
        <v>39</v>
      </c>
      <c r="AS504" s="43">
        <v>14</v>
      </c>
      <c r="AT504" s="44">
        <v>0</v>
      </c>
      <c r="AU504" s="45">
        <v>201</v>
      </c>
      <c r="AV504" s="43">
        <v>90</v>
      </c>
      <c r="AW504" s="44">
        <v>111</v>
      </c>
    </row>
    <row r="505" spans="2:49" ht="17.100000000000001" customHeight="1" x14ac:dyDescent="0.2">
      <c r="B505" s="34">
        <f t="shared" si="74"/>
        <v>503</v>
      </c>
      <c r="C505" s="113" t="str">
        <f>+VLOOKUP($D$3:$D$547,[1]Hoja4!$E$1:$F$588,2,FALSE)</f>
        <v>Col. Res. Monte Carlos</v>
      </c>
      <c r="D505" s="11">
        <v>300</v>
      </c>
      <c r="E505" s="12">
        <v>0.86666666666666659</v>
      </c>
      <c r="F505" s="12">
        <v>0.96666666666666667</v>
      </c>
      <c r="G505" s="12">
        <v>0.8999999999999998</v>
      </c>
      <c r="H505" s="12">
        <v>1</v>
      </c>
      <c r="I505" s="12">
        <v>1</v>
      </c>
      <c r="J505" s="12">
        <v>1</v>
      </c>
      <c r="K505" s="12">
        <v>1</v>
      </c>
      <c r="L505" s="12">
        <v>1</v>
      </c>
      <c r="M505" s="12">
        <v>1</v>
      </c>
      <c r="N505" s="12">
        <v>0.81818181818181812</v>
      </c>
      <c r="O505" s="12">
        <v>0.63636363636363658</v>
      </c>
      <c r="P505" s="12">
        <v>0.7272727272727274</v>
      </c>
      <c r="Q505" s="12">
        <v>0.90909090909090895</v>
      </c>
      <c r="R505" s="12">
        <v>0.86363636363636354</v>
      </c>
      <c r="S505" s="13">
        <v>82</v>
      </c>
      <c r="T505" s="12">
        <v>1.28938</v>
      </c>
      <c r="U505" s="87" t="str">
        <f t="shared" si="73"/>
        <v>Muy Baja</v>
      </c>
      <c r="V505" s="4">
        <f t="shared" si="75"/>
        <v>87</v>
      </c>
      <c r="W505" s="5">
        <f t="shared" si="76"/>
        <v>115.38257347116472</v>
      </c>
      <c r="X505" s="4">
        <f t="shared" si="77"/>
        <v>7</v>
      </c>
      <c r="Y505" s="4">
        <f t="shared" si="78"/>
        <v>24</v>
      </c>
      <c r="Z505" s="4">
        <f t="shared" si="79"/>
        <v>0</v>
      </c>
      <c r="AA505" s="4">
        <f t="shared" si="80"/>
        <v>31</v>
      </c>
      <c r="AB505" s="7">
        <f t="shared" si="81"/>
        <v>153.543464504139</v>
      </c>
      <c r="AC505" s="14">
        <v>1.28938</v>
      </c>
      <c r="AD505" s="88" t="s">
        <v>53</v>
      </c>
      <c r="AN505" s="41">
        <v>526</v>
      </c>
      <c r="AO505" s="42" t="s">
        <v>574</v>
      </c>
      <c r="AP505" s="16">
        <v>93</v>
      </c>
      <c r="AQ505" s="16">
        <v>93</v>
      </c>
      <c r="AR505" s="43">
        <v>62</v>
      </c>
      <c r="AS505" s="43">
        <v>31</v>
      </c>
      <c r="AT505" s="44">
        <v>0</v>
      </c>
      <c r="AU505" s="45">
        <v>245</v>
      </c>
      <c r="AV505" s="43">
        <v>93</v>
      </c>
      <c r="AW505" s="44">
        <v>152</v>
      </c>
    </row>
    <row r="506" spans="2:49" ht="17.100000000000001" customHeight="1" x14ac:dyDescent="0.2">
      <c r="B506" s="34">
        <f t="shared" si="74"/>
        <v>504</v>
      </c>
      <c r="C506" s="113" t="str">
        <f>+VLOOKUP($D$3:$D$547,[1]Hoja4!$E$1:$F$588,2,FALSE)</f>
        <v>Col Los Angeles</v>
      </c>
      <c r="D506" s="11">
        <v>239</v>
      </c>
      <c r="E506" s="12">
        <v>0.91538461538461535</v>
      </c>
      <c r="F506" s="12">
        <v>0.91538461538461557</v>
      </c>
      <c r="G506" s="12">
        <v>0.90769230769230747</v>
      </c>
      <c r="H506" s="12">
        <v>0.98969072164948468</v>
      </c>
      <c r="I506" s="12">
        <v>0.89690721649484528</v>
      </c>
      <c r="J506" s="12">
        <v>0.95876288659793807</v>
      </c>
      <c r="K506" s="12">
        <v>1</v>
      </c>
      <c r="L506" s="12">
        <v>1</v>
      </c>
      <c r="M506" s="12">
        <v>0.98969072164948457</v>
      </c>
      <c r="N506" s="12">
        <v>0.87628865979381432</v>
      </c>
      <c r="O506" s="12">
        <v>0.68041237113402042</v>
      </c>
      <c r="P506" s="12">
        <v>0.79381443298969079</v>
      </c>
      <c r="Q506" s="12">
        <v>0.90721649484536049</v>
      </c>
      <c r="R506" s="12">
        <v>0.96907216494845372</v>
      </c>
      <c r="S506" s="13">
        <v>412.99999999999966</v>
      </c>
      <c r="T506" s="12">
        <v>1.2918499999999999</v>
      </c>
      <c r="U506" s="87" t="str">
        <f t="shared" si="73"/>
        <v>Muy Baja</v>
      </c>
      <c r="V506" s="4">
        <f t="shared" si="75"/>
        <v>433</v>
      </c>
      <c r="W506" s="5">
        <f t="shared" si="76"/>
        <v>574.26039440246348</v>
      </c>
      <c r="X506" s="4">
        <f t="shared" si="77"/>
        <v>12</v>
      </c>
      <c r="Y506" s="4">
        <f t="shared" si="78"/>
        <v>124</v>
      </c>
      <c r="Z506" s="4">
        <f t="shared" si="79"/>
        <v>0</v>
      </c>
      <c r="AA506" s="4">
        <f t="shared" si="80"/>
        <v>136</v>
      </c>
      <c r="AB506" s="7">
        <f t="shared" si="81"/>
        <v>764.18758770450791</v>
      </c>
      <c r="AC506" s="14">
        <v>1.2918499999999999</v>
      </c>
      <c r="AD506" s="88" t="s">
        <v>53</v>
      </c>
      <c r="AN506" s="41">
        <v>527</v>
      </c>
      <c r="AO506" s="42" t="s">
        <v>575</v>
      </c>
      <c r="AP506" s="16">
        <v>10</v>
      </c>
      <c r="AQ506" s="16">
        <v>10</v>
      </c>
      <c r="AR506" s="43">
        <v>10</v>
      </c>
      <c r="AS506" s="43">
        <v>0</v>
      </c>
      <c r="AT506" s="44">
        <v>0</v>
      </c>
      <c r="AU506" s="45">
        <v>45</v>
      </c>
      <c r="AV506" s="43">
        <v>20</v>
      </c>
      <c r="AW506" s="44">
        <v>25</v>
      </c>
    </row>
    <row r="507" spans="2:49" ht="17.100000000000001" customHeight="1" x14ac:dyDescent="0.2">
      <c r="B507" s="34">
        <f t="shared" si="74"/>
        <v>505</v>
      </c>
      <c r="C507" s="113" t="str">
        <f>+VLOOKUP($D$3:$D$547,[1]Hoja4!$E$1:$F$588,2,FALSE)</f>
        <v>Col. Tepeyac</v>
      </c>
      <c r="D507" s="11">
        <v>343</v>
      </c>
      <c r="E507" s="12">
        <v>0.78787878787878796</v>
      </c>
      <c r="F507" s="12">
        <v>0.98268398268398294</v>
      </c>
      <c r="G507" s="12">
        <v>0.95238095238095233</v>
      </c>
      <c r="H507" s="12">
        <v>0.96855345911949742</v>
      </c>
      <c r="I507" s="12">
        <v>0.99371069182389926</v>
      </c>
      <c r="J507" s="12">
        <v>1</v>
      </c>
      <c r="K507" s="12">
        <v>1</v>
      </c>
      <c r="L507" s="12">
        <v>0.98742138364779874</v>
      </c>
      <c r="M507" s="12">
        <v>0.96855345911949742</v>
      </c>
      <c r="N507" s="12">
        <v>0.72327044025157261</v>
      </c>
      <c r="O507" s="12">
        <v>0.71698113207547187</v>
      </c>
      <c r="P507" s="12">
        <v>0.69182389937106914</v>
      </c>
      <c r="Q507" s="12">
        <v>0.94339622641509413</v>
      </c>
      <c r="R507" s="12">
        <v>0.94339622641509457</v>
      </c>
      <c r="S507" s="13">
        <v>632.00000000000011</v>
      </c>
      <c r="T507" s="12">
        <v>1.2924899999999999</v>
      </c>
      <c r="U507" s="87" t="str">
        <f t="shared" si="73"/>
        <v>Muy Baja</v>
      </c>
      <c r="V507" s="4">
        <f t="shared" si="75"/>
        <v>636</v>
      </c>
      <c r="W507" s="5">
        <f t="shared" si="76"/>
        <v>843.48639916851448</v>
      </c>
      <c r="X507" s="4">
        <f t="shared" si="77"/>
        <v>60</v>
      </c>
      <c r="Y507" s="4">
        <f t="shared" si="78"/>
        <v>171</v>
      </c>
      <c r="Z507" s="4">
        <f t="shared" si="79"/>
        <v>0</v>
      </c>
      <c r="AA507" s="4">
        <f t="shared" si="80"/>
        <v>231</v>
      </c>
      <c r="AB507" s="7">
        <f t="shared" si="81"/>
        <v>1122.4556715474989</v>
      </c>
      <c r="AC507" s="14">
        <v>1.2924899999999999</v>
      </c>
      <c r="AD507" s="88" t="s">
        <v>53</v>
      </c>
      <c r="AN507" s="41">
        <v>528</v>
      </c>
      <c r="AO507" s="42" t="s">
        <v>576</v>
      </c>
      <c r="AP507" s="16">
        <v>24</v>
      </c>
      <c r="AQ507" s="16">
        <v>24</v>
      </c>
      <c r="AR507" s="43">
        <v>17</v>
      </c>
      <c r="AS507" s="43">
        <v>7</v>
      </c>
      <c r="AT507" s="44">
        <v>0</v>
      </c>
      <c r="AU507" s="45">
        <v>61</v>
      </c>
      <c r="AV507" s="43">
        <v>28</v>
      </c>
      <c r="AW507" s="44">
        <v>33</v>
      </c>
    </row>
    <row r="508" spans="2:49" ht="17.100000000000001" customHeight="1" x14ac:dyDescent="0.2">
      <c r="B508" s="34">
        <f t="shared" si="74"/>
        <v>506</v>
      </c>
      <c r="C508" s="113" t="str">
        <f>+VLOOKUP($D$3:$D$547,[1]Hoja4!$E$1:$F$588,2,FALSE)</f>
        <v>Res. Condominios Viera</v>
      </c>
      <c r="D508" s="11">
        <v>517</v>
      </c>
      <c r="E508" s="12">
        <v>0.26966292134831449</v>
      </c>
      <c r="F508" s="12">
        <v>0.9662921348314607</v>
      </c>
      <c r="G508" s="12">
        <v>0.9550561797752809</v>
      </c>
      <c r="H508" s="12">
        <v>1</v>
      </c>
      <c r="I508" s="12">
        <v>1</v>
      </c>
      <c r="J508" s="12">
        <v>1</v>
      </c>
      <c r="K508" s="12">
        <v>1</v>
      </c>
      <c r="L508" s="12">
        <v>1</v>
      </c>
      <c r="M508" s="12">
        <v>1</v>
      </c>
      <c r="N508" s="12">
        <v>0.76086956521739113</v>
      </c>
      <c r="O508" s="12">
        <v>0.63043478260869579</v>
      </c>
      <c r="P508" s="12">
        <v>0.60869565217391297</v>
      </c>
      <c r="Q508" s="12">
        <v>0.93478260869565222</v>
      </c>
      <c r="R508" s="12">
        <v>0.93478260869565177</v>
      </c>
      <c r="S508" s="13">
        <v>151.99999999999997</v>
      </c>
      <c r="T508" s="12">
        <v>1.29328</v>
      </c>
      <c r="U508" s="87" t="str">
        <f t="shared" si="73"/>
        <v>Muy Baja</v>
      </c>
      <c r="V508" s="4">
        <f t="shared" si="75"/>
        <v>157</v>
      </c>
      <c r="W508" s="5">
        <f t="shared" si="76"/>
        <v>208.21912683876852</v>
      </c>
      <c r="X508" s="4">
        <f t="shared" si="77"/>
        <v>15</v>
      </c>
      <c r="Y508" s="4">
        <f t="shared" si="78"/>
        <v>75</v>
      </c>
      <c r="Z508" s="4">
        <f t="shared" si="79"/>
        <v>0</v>
      </c>
      <c r="AA508" s="4">
        <f t="shared" si="80"/>
        <v>90</v>
      </c>
      <c r="AB508" s="7">
        <f t="shared" si="81"/>
        <v>277.08418307068763</v>
      </c>
      <c r="AC508" s="14">
        <v>1.29328</v>
      </c>
      <c r="AD508" s="88" t="s">
        <v>53</v>
      </c>
      <c r="AN508" s="41">
        <v>529</v>
      </c>
      <c r="AO508" s="42" t="s">
        <v>577</v>
      </c>
      <c r="AP508" s="16">
        <v>26</v>
      </c>
      <c r="AQ508" s="16">
        <v>26</v>
      </c>
      <c r="AR508" s="43">
        <v>26</v>
      </c>
      <c r="AS508" s="43">
        <v>0</v>
      </c>
      <c r="AT508" s="44">
        <v>0</v>
      </c>
      <c r="AU508" s="45">
        <v>146</v>
      </c>
      <c r="AV508" s="43">
        <v>75</v>
      </c>
      <c r="AW508" s="44">
        <v>71</v>
      </c>
    </row>
    <row r="509" spans="2:49" ht="17.100000000000001" customHeight="1" x14ac:dyDescent="0.2">
      <c r="B509" s="34">
        <f t="shared" si="74"/>
        <v>507</v>
      </c>
      <c r="C509" s="113" t="str">
        <f>+VLOOKUP($D$3:$D$547,[1]Hoja4!$E$1:$F$588,2,FALSE)</f>
        <v>Col. Reparto Mandofer</v>
      </c>
      <c r="D509" s="11">
        <v>291</v>
      </c>
      <c r="E509" s="12">
        <v>1</v>
      </c>
      <c r="F509" s="12">
        <v>1</v>
      </c>
      <c r="G509" s="12">
        <v>1</v>
      </c>
      <c r="H509" s="12">
        <v>1</v>
      </c>
      <c r="I509" s="12">
        <v>1</v>
      </c>
      <c r="J509" s="12">
        <v>1</v>
      </c>
      <c r="K509" s="12">
        <v>1</v>
      </c>
      <c r="L509" s="12">
        <v>1</v>
      </c>
      <c r="M509" s="12">
        <v>1</v>
      </c>
      <c r="N509" s="12">
        <v>0</v>
      </c>
      <c r="O509" s="12">
        <v>1</v>
      </c>
      <c r="P509" s="12">
        <v>0</v>
      </c>
      <c r="Q509" s="12">
        <v>1</v>
      </c>
      <c r="R509" s="12">
        <v>1</v>
      </c>
      <c r="S509" s="13">
        <v>4</v>
      </c>
      <c r="T509" s="12">
        <v>1.29569</v>
      </c>
      <c r="U509" s="87" t="str">
        <f t="shared" si="73"/>
        <v>Muy Baja</v>
      </c>
      <c r="V509" s="4">
        <f t="shared" si="75"/>
        <v>4</v>
      </c>
      <c r="W509" s="5">
        <f t="shared" si="76"/>
        <v>5.3049459067202172</v>
      </c>
      <c r="X509" s="4">
        <f t="shared" si="77"/>
        <v>0</v>
      </c>
      <c r="Y509" s="4">
        <f t="shared" si="78"/>
        <v>1</v>
      </c>
      <c r="Z509" s="4">
        <f t="shared" si="79"/>
        <v>0</v>
      </c>
      <c r="AA509" s="4">
        <f t="shared" si="80"/>
        <v>1</v>
      </c>
      <c r="AB509" s="7">
        <f t="shared" si="81"/>
        <v>7.0594696323742072</v>
      </c>
      <c r="AC509" s="14">
        <v>1.29569</v>
      </c>
      <c r="AD509" s="88" t="s">
        <v>53</v>
      </c>
      <c r="AN509" s="41">
        <v>530</v>
      </c>
      <c r="AO509" s="42" t="s">
        <v>516</v>
      </c>
      <c r="AP509" s="16">
        <v>30</v>
      </c>
      <c r="AQ509" s="16">
        <v>30</v>
      </c>
      <c r="AR509" s="43">
        <v>26</v>
      </c>
      <c r="AS509" s="43">
        <v>4</v>
      </c>
      <c r="AT509" s="44">
        <v>0</v>
      </c>
      <c r="AU509" s="45">
        <v>127</v>
      </c>
      <c r="AV509" s="43">
        <v>56</v>
      </c>
      <c r="AW509" s="44">
        <v>71</v>
      </c>
    </row>
    <row r="510" spans="2:49" ht="17.100000000000001" customHeight="1" x14ac:dyDescent="0.2">
      <c r="B510" s="34">
        <f t="shared" si="74"/>
        <v>508</v>
      </c>
      <c r="C510" s="113" t="str">
        <f>+VLOOKUP($D$3:$D$547,[1]Hoja4!$E$1:$F$588,2,FALSE)</f>
        <v>Col. Res. Aéreopuerto</v>
      </c>
      <c r="D510" s="11">
        <v>498</v>
      </c>
      <c r="E510" s="12">
        <v>0.88235294117647045</v>
      </c>
      <c r="F510" s="12">
        <v>1</v>
      </c>
      <c r="G510" s="12">
        <v>1</v>
      </c>
      <c r="H510" s="12">
        <v>0.95833333333333326</v>
      </c>
      <c r="I510" s="12">
        <v>0.95833333333333337</v>
      </c>
      <c r="J510" s="12">
        <v>0.95833333333333337</v>
      </c>
      <c r="K510" s="12">
        <v>1</v>
      </c>
      <c r="L510" s="12">
        <v>1</v>
      </c>
      <c r="M510" s="12">
        <v>1</v>
      </c>
      <c r="N510" s="12">
        <v>0.79166666666666674</v>
      </c>
      <c r="O510" s="12">
        <v>0.75</v>
      </c>
      <c r="P510" s="12">
        <v>0.87499999999999989</v>
      </c>
      <c r="Q510" s="12">
        <v>0.91666666666666652</v>
      </c>
      <c r="R510" s="12">
        <v>1</v>
      </c>
      <c r="S510" s="13">
        <v>117.99999999999999</v>
      </c>
      <c r="T510" s="12">
        <v>1.30063</v>
      </c>
      <c r="U510" s="87" t="str">
        <f t="shared" si="73"/>
        <v>Muy Baja</v>
      </c>
      <c r="V510" s="4">
        <f t="shared" si="75"/>
        <v>118</v>
      </c>
      <c r="W510" s="5">
        <f t="shared" si="76"/>
        <v>156.4959042482464</v>
      </c>
      <c r="X510" s="4">
        <f t="shared" si="77"/>
        <v>9</v>
      </c>
      <c r="Y510" s="4">
        <f t="shared" si="78"/>
        <v>25</v>
      </c>
      <c r="Z510" s="4">
        <f t="shared" si="79"/>
        <v>0</v>
      </c>
      <c r="AA510" s="4">
        <f t="shared" si="80"/>
        <v>34</v>
      </c>
      <c r="AB510" s="7">
        <f t="shared" si="81"/>
        <v>208.25435415503912</v>
      </c>
      <c r="AC510" s="14">
        <v>1.30063</v>
      </c>
      <c r="AD510" s="88" t="s">
        <v>53</v>
      </c>
      <c r="AN510" s="41">
        <v>531</v>
      </c>
      <c r="AO510" s="42" t="s">
        <v>517</v>
      </c>
      <c r="AP510" s="16">
        <v>4</v>
      </c>
      <c r="AQ510" s="16">
        <v>4</v>
      </c>
      <c r="AR510" s="43">
        <v>3</v>
      </c>
      <c r="AS510" s="43">
        <v>1</v>
      </c>
      <c r="AT510" s="44">
        <v>0</v>
      </c>
      <c r="AU510" s="45">
        <v>15</v>
      </c>
      <c r="AV510" s="43">
        <v>7</v>
      </c>
      <c r="AW510" s="44">
        <v>8</v>
      </c>
    </row>
    <row r="511" spans="2:49" ht="17.100000000000001" customHeight="1" x14ac:dyDescent="0.2">
      <c r="B511" s="34">
        <f t="shared" si="74"/>
        <v>509</v>
      </c>
      <c r="C511" s="113" t="str">
        <f>+VLOOKUP($D$3:$D$547,[1]Hoja4!$E$1:$F$588,2,FALSE)</f>
        <v>Col.Los Robles</v>
      </c>
      <c r="D511" s="11">
        <v>246</v>
      </c>
      <c r="E511" s="12">
        <v>0.98469387755102078</v>
      </c>
      <c r="F511" s="12">
        <v>0.99362244897959195</v>
      </c>
      <c r="G511" s="12">
        <v>0.98979591836734726</v>
      </c>
      <c r="H511" s="12">
        <v>0.98650674662668603</v>
      </c>
      <c r="I511" s="12">
        <v>0.99700149925037451</v>
      </c>
      <c r="J511" s="12">
        <v>1</v>
      </c>
      <c r="K511" s="12">
        <v>1</v>
      </c>
      <c r="L511" s="12">
        <v>0.98800599700149916</v>
      </c>
      <c r="M511" s="12">
        <v>0.95952023988005997</v>
      </c>
      <c r="N511" s="12">
        <v>0.73763118440779596</v>
      </c>
      <c r="O511" s="12">
        <v>0.6356821589205397</v>
      </c>
      <c r="P511" s="12">
        <v>0.81559220389805109</v>
      </c>
      <c r="Q511" s="12">
        <v>0.95652173913043548</v>
      </c>
      <c r="R511" s="12">
        <v>0.98200899550224985</v>
      </c>
      <c r="S511" s="13">
        <v>2940.0000000000032</v>
      </c>
      <c r="T511" s="12">
        <v>1.3008999999999999</v>
      </c>
      <c r="U511" s="87" t="str">
        <f t="shared" si="73"/>
        <v>Muy Baja</v>
      </c>
      <c r="V511" s="4">
        <f t="shared" si="75"/>
        <v>2831</v>
      </c>
      <c r="W511" s="5">
        <f t="shared" si="76"/>
        <v>3754.5754654812336</v>
      </c>
      <c r="X511" s="4">
        <f t="shared" si="77"/>
        <v>49</v>
      </c>
      <c r="Y511" s="4">
        <f t="shared" si="78"/>
        <v>697</v>
      </c>
      <c r="Z511" s="4">
        <f t="shared" si="79"/>
        <v>0</v>
      </c>
      <c r="AA511" s="4">
        <f t="shared" si="80"/>
        <v>746</v>
      </c>
      <c r="AB511" s="7">
        <f t="shared" si="81"/>
        <v>4996.3396323128454</v>
      </c>
      <c r="AC511" s="14">
        <v>1.3008999999999999</v>
      </c>
      <c r="AD511" s="88" t="s">
        <v>53</v>
      </c>
      <c r="AN511" s="41">
        <v>532</v>
      </c>
      <c r="AO511" s="42" t="s">
        <v>578</v>
      </c>
      <c r="AP511" s="16">
        <v>595</v>
      </c>
      <c r="AQ511" s="16">
        <v>595</v>
      </c>
      <c r="AR511" s="43">
        <v>536</v>
      </c>
      <c r="AS511" s="43">
        <v>59</v>
      </c>
      <c r="AT511" s="44">
        <v>0</v>
      </c>
      <c r="AU511" s="45">
        <v>2641</v>
      </c>
      <c r="AV511" s="43">
        <v>1290</v>
      </c>
      <c r="AW511" s="44">
        <v>1351</v>
      </c>
    </row>
    <row r="512" spans="2:49" ht="17.100000000000001" customHeight="1" x14ac:dyDescent="0.2">
      <c r="B512" s="34">
        <f t="shared" si="74"/>
        <v>510</v>
      </c>
      <c r="C512" s="113" t="str">
        <f>+VLOOKUP($D$3:$D$547,[1]Hoja4!$E$1:$F$588,2,FALSE)</f>
        <v>Col. Argentina</v>
      </c>
      <c r="D512" s="11">
        <v>111</v>
      </c>
      <c r="E512" s="12">
        <v>0.97435897435897412</v>
      </c>
      <c r="F512" s="12">
        <v>1</v>
      </c>
      <c r="G512" s="12">
        <v>1</v>
      </c>
      <c r="H512" s="12">
        <v>1</v>
      </c>
      <c r="I512" s="12">
        <v>1</v>
      </c>
      <c r="J512" s="12">
        <v>1</v>
      </c>
      <c r="K512" s="12">
        <v>1</v>
      </c>
      <c r="L512" s="12">
        <v>1</v>
      </c>
      <c r="M512" s="12">
        <v>1</v>
      </c>
      <c r="N512" s="12">
        <v>0.66666666666666663</v>
      </c>
      <c r="O512" s="12">
        <v>0.62962962962962976</v>
      </c>
      <c r="P512" s="12">
        <v>0.70370370370370383</v>
      </c>
      <c r="Q512" s="12">
        <v>0.88888888888888873</v>
      </c>
      <c r="R512" s="12">
        <v>1</v>
      </c>
      <c r="S512" s="13">
        <v>99</v>
      </c>
      <c r="T512" s="12">
        <v>1.3019000000000001</v>
      </c>
      <c r="U512" s="87" t="str">
        <f t="shared" si="73"/>
        <v>Muy Baja</v>
      </c>
      <c r="V512" s="4">
        <f t="shared" si="75"/>
        <v>100</v>
      </c>
      <c r="W512" s="5">
        <f t="shared" si="76"/>
        <v>132.62364766800542</v>
      </c>
      <c r="X512" s="4">
        <f t="shared" si="77"/>
        <v>2</v>
      </c>
      <c r="Y512" s="4">
        <f t="shared" si="78"/>
        <v>38</v>
      </c>
      <c r="Z512" s="4">
        <f t="shared" si="79"/>
        <v>0</v>
      </c>
      <c r="AA512" s="4">
        <f t="shared" si="80"/>
        <v>40</v>
      </c>
      <c r="AB512" s="7">
        <f t="shared" si="81"/>
        <v>176.48674080935518</v>
      </c>
      <c r="AC512" s="14">
        <v>1.3019000000000001</v>
      </c>
      <c r="AD512" s="88" t="s">
        <v>53</v>
      </c>
      <c r="AN512" s="41">
        <v>533</v>
      </c>
      <c r="AO512" s="42" t="s">
        <v>579</v>
      </c>
      <c r="AP512" s="16">
        <v>36</v>
      </c>
      <c r="AQ512" s="16">
        <v>36</v>
      </c>
      <c r="AR512" s="43">
        <v>27</v>
      </c>
      <c r="AS512" s="43">
        <v>9</v>
      </c>
      <c r="AT512" s="44">
        <v>0</v>
      </c>
      <c r="AU512" s="45">
        <v>104</v>
      </c>
      <c r="AV512" s="43">
        <v>42</v>
      </c>
      <c r="AW512" s="44">
        <v>62</v>
      </c>
    </row>
    <row r="513" spans="2:49" ht="17.100000000000001" customHeight="1" x14ac:dyDescent="0.2">
      <c r="B513" s="34">
        <f t="shared" si="74"/>
        <v>511</v>
      </c>
      <c r="C513" s="113" t="str">
        <f>+VLOOKUP($D$3:$D$547,[1]Hoja4!$E$1:$F$588,2,FALSE)</f>
        <v>Col. Elvel</v>
      </c>
      <c r="D513" s="11">
        <v>157</v>
      </c>
      <c r="E513" s="12">
        <v>0.86792452830188693</v>
      </c>
      <c r="F513" s="12">
        <v>1</v>
      </c>
      <c r="G513" s="12">
        <v>1</v>
      </c>
      <c r="H513" s="12">
        <v>1</v>
      </c>
      <c r="I513" s="12">
        <v>0.98809523809523825</v>
      </c>
      <c r="J513" s="12">
        <v>1</v>
      </c>
      <c r="K513" s="12">
        <v>1</v>
      </c>
      <c r="L513" s="12">
        <v>1</v>
      </c>
      <c r="M513" s="12">
        <v>1</v>
      </c>
      <c r="N513" s="12">
        <v>0.76190476190476164</v>
      </c>
      <c r="O513" s="12">
        <v>0.57142857142857151</v>
      </c>
      <c r="P513" s="12">
        <v>0.77380952380952372</v>
      </c>
      <c r="Q513" s="12">
        <v>0.9285714285714286</v>
      </c>
      <c r="R513" s="12">
        <v>0.97619047619047616</v>
      </c>
      <c r="S513" s="13">
        <v>387.00000000000011</v>
      </c>
      <c r="T513" s="12">
        <v>1.30819</v>
      </c>
      <c r="U513" s="87" t="str">
        <f t="shared" si="73"/>
        <v>Muy Baja</v>
      </c>
      <c r="V513" s="4">
        <f t="shared" si="75"/>
        <v>394</v>
      </c>
      <c r="W513" s="5">
        <f t="shared" si="76"/>
        <v>522.53717181194133</v>
      </c>
      <c r="X513" s="4">
        <f t="shared" si="77"/>
        <v>12</v>
      </c>
      <c r="Y513" s="4">
        <f t="shared" si="78"/>
        <v>96</v>
      </c>
      <c r="Z513" s="4">
        <f t="shared" si="79"/>
        <v>0</v>
      </c>
      <c r="AA513" s="4">
        <f t="shared" si="80"/>
        <v>108</v>
      </c>
      <c r="AB513" s="7">
        <f t="shared" si="81"/>
        <v>695.35775878885943</v>
      </c>
      <c r="AC513" s="14">
        <v>1.30819</v>
      </c>
      <c r="AD513" s="88" t="s">
        <v>53</v>
      </c>
      <c r="AN513" s="41">
        <v>534</v>
      </c>
      <c r="AO513" s="42" t="s">
        <v>580</v>
      </c>
      <c r="AP513" s="16">
        <v>311</v>
      </c>
      <c r="AQ513" s="16">
        <v>267</v>
      </c>
      <c r="AR513" s="43">
        <v>151</v>
      </c>
      <c r="AS513" s="43">
        <v>116</v>
      </c>
      <c r="AT513" s="44">
        <v>44</v>
      </c>
      <c r="AU513" s="45">
        <v>665</v>
      </c>
      <c r="AV513" s="43">
        <v>335</v>
      </c>
      <c r="AW513" s="44">
        <v>330</v>
      </c>
    </row>
    <row r="514" spans="2:49" ht="17.100000000000001" customHeight="1" x14ac:dyDescent="0.2">
      <c r="B514" s="34">
        <f t="shared" si="74"/>
        <v>512</v>
      </c>
      <c r="C514" s="113" t="str">
        <f>+VLOOKUP($D$3:$D$547,[1]Hoja4!$E$1:$F$588,2,FALSE)</f>
        <v>Col. Villa San Roque</v>
      </c>
      <c r="D514" s="11">
        <v>585</v>
      </c>
      <c r="E514" s="12">
        <v>1</v>
      </c>
      <c r="F514" s="12">
        <v>0.85714285714285721</v>
      </c>
      <c r="G514" s="12">
        <v>1</v>
      </c>
      <c r="H514" s="12">
        <v>1</v>
      </c>
      <c r="I514" s="12">
        <v>1</v>
      </c>
      <c r="J514" s="12">
        <v>1</v>
      </c>
      <c r="K514" s="12">
        <v>1</v>
      </c>
      <c r="L514" s="12">
        <v>1</v>
      </c>
      <c r="M514" s="12">
        <v>1</v>
      </c>
      <c r="N514" s="12">
        <v>0.5</v>
      </c>
      <c r="O514" s="12">
        <v>1</v>
      </c>
      <c r="P514" s="12">
        <v>1</v>
      </c>
      <c r="Q514" s="12">
        <v>1</v>
      </c>
      <c r="R514" s="12">
        <v>1</v>
      </c>
      <c r="S514" s="13">
        <v>13</v>
      </c>
      <c r="T514" s="12">
        <v>1.31549</v>
      </c>
      <c r="U514" s="87" t="str">
        <f t="shared" si="73"/>
        <v>Muy Baja</v>
      </c>
      <c r="V514" s="4">
        <f t="shared" si="75"/>
        <v>13</v>
      </c>
      <c r="W514" s="5">
        <f t="shared" si="76"/>
        <v>17.241074196840707</v>
      </c>
      <c r="X514" s="4">
        <f t="shared" si="77"/>
        <v>0</v>
      </c>
      <c r="Y514" s="4">
        <f t="shared" si="78"/>
        <v>7</v>
      </c>
      <c r="Z514" s="4">
        <f t="shared" si="79"/>
        <v>0</v>
      </c>
      <c r="AA514" s="4">
        <f t="shared" si="80"/>
        <v>7</v>
      </c>
      <c r="AB514" s="7">
        <f t="shared" si="81"/>
        <v>22.943276305216173</v>
      </c>
      <c r="AC514" s="14">
        <v>1.31549</v>
      </c>
      <c r="AD514" s="88" t="s">
        <v>53</v>
      </c>
      <c r="AN514" s="41">
        <v>535</v>
      </c>
      <c r="AO514" s="42" t="s">
        <v>518</v>
      </c>
      <c r="AP514" s="16">
        <v>89</v>
      </c>
      <c r="AQ514" s="16">
        <v>89</v>
      </c>
      <c r="AR514" s="43">
        <v>71</v>
      </c>
      <c r="AS514" s="43">
        <v>18</v>
      </c>
      <c r="AT514" s="44">
        <v>0</v>
      </c>
      <c r="AU514" s="45">
        <v>352</v>
      </c>
      <c r="AV514" s="43">
        <v>173</v>
      </c>
      <c r="AW514" s="44">
        <v>179</v>
      </c>
    </row>
    <row r="515" spans="2:49" ht="17.100000000000001" customHeight="1" x14ac:dyDescent="0.2">
      <c r="B515" s="34">
        <f t="shared" si="74"/>
        <v>513</v>
      </c>
      <c r="C515" s="113" t="str">
        <f>+VLOOKUP($D$3:$D$547,[1]Hoja4!$E$1:$F$588,2,FALSE)</f>
        <v>Col. Altos De Elvel</v>
      </c>
      <c r="D515" s="11">
        <v>392</v>
      </c>
      <c r="E515" s="12">
        <v>1</v>
      </c>
      <c r="F515" s="12">
        <v>1</v>
      </c>
      <c r="G515" s="12">
        <v>1</v>
      </c>
      <c r="H515" s="12">
        <v>1</v>
      </c>
      <c r="I515" s="12">
        <v>1</v>
      </c>
      <c r="J515" s="12">
        <v>1</v>
      </c>
      <c r="K515" s="12">
        <v>1</v>
      </c>
      <c r="L515" s="12">
        <v>1</v>
      </c>
      <c r="M515" s="12">
        <v>1</v>
      </c>
      <c r="N515" s="12">
        <v>0.75</v>
      </c>
      <c r="O515" s="12">
        <v>0.5</v>
      </c>
      <c r="P515" s="12">
        <v>0.625</v>
      </c>
      <c r="Q515" s="12">
        <v>1</v>
      </c>
      <c r="R515" s="12">
        <v>1</v>
      </c>
      <c r="S515" s="13">
        <v>27</v>
      </c>
      <c r="T515" s="12">
        <v>1.3156699999999999</v>
      </c>
      <c r="U515" s="87" t="str">
        <f t="shared" ref="U515:U539" si="82">+IF(T515&lt;$AG$8,$AF$8,IF(T515&lt;$AG$9,$AF$9,IF(T515&lt;$AG$10,$AF$10,IF(T515&lt;$AG$11,$AF$11,IF(T515&lt;$AG$12,$AF$12)))))</f>
        <v>Muy Baja</v>
      </c>
      <c r="V515" s="4">
        <f t="shared" si="75"/>
        <v>31</v>
      </c>
      <c r="W515" s="5">
        <f t="shared" si="76"/>
        <v>41.113330777081686</v>
      </c>
      <c r="X515" s="4">
        <f t="shared" si="77"/>
        <v>3</v>
      </c>
      <c r="Y515" s="4">
        <f t="shared" si="78"/>
        <v>11</v>
      </c>
      <c r="Z515" s="4">
        <f t="shared" si="79"/>
        <v>0</v>
      </c>
      <c r="AA515" s="4">
        <f t="shared" si="80"/>
        <v>14</v>
      </c>
      <c r="AB515" s="7">
        <f t="shared" si="81"/>
        <v>54.710889650900107</v>
      </c>
      <c r="AC515" s="14">
        <v>1.3156699999999999</v>
      </c>
      <c r="AD515" s="88" t="s">
        <v>53</v>
      </c>
      <c r="AN515" s="41">
        <v>537</v>
      </c>
      <c r="AO515" s="42" t="s">
        <v>581</v>
      </c>
      <c r="AP515" s="16">
        <v>4</v>
      </c>
      <c r="AQ515" s="16">
        <v>4</v>
      </c>
      <c r="AR515" s="43">
        <v>4</v>
      </c>
      <c r="AS515" s="43">
        <v>0</v>
      </c>
      <c r="AT515" s="44">
        <v>0</v>
      </c>
      <c r="AU515" s="45">
        <v>19</v>
      </c>
      <c r="AV515" s="43">
        <v>7</v>
      </c>
      <c r="AW515" s="44">
        <v>12</v>
      </c>
    </row>
    <row r="516" spans="2:49" ht="17.100000000000001" customHeight="1" x14ac:dyDescent="0.2">
      <c r="B516" s="34">
        <f t="shared" ref="B516:B547" si="83">+B515+1</f>
        <v>514</v>
      </c>
      <c r="C516" s="113" t="str">
        <f>+VLOOKUP($D$3:$D$547,[1]Hoja4!$E$1:$F$588,2,FALSE)</f>
        <v>Col. La Campaña O Maya Centro</v>
      </c>
      <c r="D516" s="11">
        <v>428</v>
      </c>
      <c r="E516" s="12">
        <v>1</v>
      </c>
      <c r="F516" s="12">
        <v>1</v>
      </c>
      <c r="G516" s="12">
        <v>1</v>
      </c>
      <c r="H516" s="12">
        <v>1</v>
      </c>
      <c r="I516" s="12">
        <v>0.9736842105263156</v>
      </c>
      <c r="J516" s="12">
        <v>1</v>
      </c>
      <c r="K516" s="12">
        <v>1</v>
      </c>
      <c r="L516" s="12">
        <v>1</v>
      </c>
      <c r="M516" s="12">
        <v>1</v>
      </c>
      <c r="N516" s="12">
        <v>0.73684210526315796</v>
      </c>
      <c r="O516" s="12">
        <v>0.65789473684210509</v>
      </c>
      <c r="P516" s="12">
        <v>0.68421052631578938</v>
      </c>
      <c r="Q516" s="12">
        <v>0.9736842105263156</v>
      </c>
      <c r="R516" s="12">
        <v>0.94736842105263164</v>
      </c>
      <c r="S516" s="13">
        <v>129</v>
      </c>
      <c r="T516" s="12">
        <v>1.3245</v>
      </c>
      <c r="U516" s="87" t="str">
        <f t="shared" si="82"/>
        <v>Muy Baja</v>
      </c>
      <c r="V516" s="4">
        <f t="shared" ref="V516:V539" si="84">VLOOKUP(D516,$AN$5:$AW$557,8,FALSE)</f>
        <v>129</v>
      </c>
      <c r="W516" s="5">
        <f t="shared" ref="W516:W539" si="85">V516*(1+0.026)^(11)</f>
        <v>171.08450549172701</v>
      </c>
      <c r="X516" s="4">
        <f t="shared" ref="X516:X539" si="86">VLOOKUP(D516,$AN$5:$AW$557,6,FALSE)</f>
        <v>1</v>
      </c>
      <c r="Y516" s="4">
        <f t="shared" ref="Y516:Y539" si="87">VLOOKUP(D516,$AN$5:$AW$557,5,FALSE)</f>
        <v>38</v>
      </c>
      <c r="Z516" s="4">
        <f t="shared" ref="Z516:Z539" si="88">VLOOKUP(D516,$AN$5:$AW$557,7,FALSE)</f>
        <v>0</v>
      </c>
      <c r="AA516" s="4">
        <f t="shared" ref="AA516:AA539" si="89">VLOOKUP(D516,$AN$5:$AW$557,4,FALSE)</f>
        <v>39</v>
      </c>
      <c r="AB516" s="7">
        <f t="shared" ref="AB516:AB539" si="90">V516*(1+0.053)^(11)</f>
        <v>227.66789564406818</v>
      </c>
      <c r="AC516" s="14">
        <v>1.3245</v>
      </c>
      <c r="AD516" s="88" t="s">
        <v>53</v>
      </c>
      <c r="AN516" s="41">
        <v>538</v>
      </c>
      <c r="AO516" s="42" t="s">
        <v>582</v>
      </c>
      <c r="AP516" s="16">
        <v>32</v>
      </c>
      <c r="AQ516" s="16">
        <v>32</v>
      </c>
      <c r="AR516" s="43">
        <v>30</v>
      </c>
      <c r="AS516" s="43">
        <v>2</v>
      </c>
      <c r="AT516" s="44">
        <v>0</v>
      </c>
      <c r="AU516" s="45">
        <v>152</v>
      </c>
      <c r="AV516" s="43">
        <v>73</v>
      </c>
      <c r="AW516" s="44">
        <v>79</v>
      </c>
    </row>
    <row r="517" spans="2:49" ht="17.100000000000001" customHeight="1" x14ac:dyDescent="0.2">
      <c r="B517" s="34">
        <f t="shared" si="83"/>
        <v>515</v>
      </c>
      <c r="C517" s="113" t="str">
        <f>+VLOOKUP($D$3:$D$547,[1]Hoja4!$E$1:$F$588,2,FALSE)</f>
        <v>Col. Altos De Miramontes</v>
      </c>
      <c r="D517" s="11">
        <v>105</v>
      </c>
      <c r="E517" s="12">
        <v>0.84365781710914456</v>
      </c>
      <c r="F517" s="12">
        <v>0.96755162241887904</v>
      </c>
      <c r="G517" s="12">
        <v>0.96460176991150459</v>
      </c>
      <c r="H517" s="12">
        <v>0.97037037037037033</v>
      </c>
      <c r="I517" s="12">
        <v>0.98148148148148173</v>
      </c>
      <c r="J517" s="12">
        <v>1</v>
      </c>
      <c r="K517" s="12">
        <v>0.99629629629629657</v>
      </c>
      <c r="L517" s="12">
        <v>0.98148148148148173</v>
      </c>
      <c r="M517" s="12">
        <v>0.98888888888888893</v>
      </c>
      <c r="N517" s="12">
        <v>0.76666666666666716</v>
      </c>
      <c r="O517" s="12">
        <v>0.7259259259259262</v>
      </c>
      <c r="P517" s="12">
        <v>0.74074074074074092</v>
      </c>
      <c r="Q517" s="12">
        <v>0.94814814814814785</v>
      </c>
      <c r="R517" s="12">
        <v>0.94814814814814785</v>
      </c>
      <c r="S517" s="13">
        <v>1247.9999999999995</v>
      </c>
      <c r="T517" s="12">
        <v>1.32521</v>
      </c>
      <c r="U517" s="87" t="str">
        <f t="shared" si="82"/>
        <v>Muy Baja</v>
      </c>
      <c r="V517" s="4">
        <f t="shared" si="84"/>
        <v>1248</v>
      </c>
      <c r="W517" s="5">
        <f t="shared" si="85"/>
        <v>1655.1431228967078</v>
      </c>
      <c r="X517" s="4">
        <f t="shared" si="86"/>
        <v>41</v>
      </c>
      <c r="Y517" s="4">
        <f t="shared" si="87"/>
        <v>298</v>
      </c>
      <c r="Z517" s="4">
        <f t="shared" si="88"/>
        <v>0</v>
      </c>
      <c r="AA517" s="4">
        <f t="shared" si="89"/>
        <v>339</v>
      </c>
      <c r="AB517" s="7">
        <f t="shared" si="90"/>
        <v>2202.5545253007526</v>
      </c>
      <c r="AC517" s="14">
        <v>1.32521</v>
      </c>
      <c r="AD517" s="88" t="s">
        <v>53</v>
      </c>
      <c r="AN517" s="41">
        <v>539</v>
      </c>
      <c r="AO517" s="42" t="s">
        <v>583</v>
      </c>
      <c r="AP517" s="16">
        <v>112</v>
      </c>
      <c r="AQ517" s="16">
        <v>112</v>
      </c>
      <c r="AR517" s="43">
        <v>111</v>
      </c>
      <c r="AS517" s="43">
        <v>1</v>
      </c>
      <c r="AT517" s="44">
        <v>0</v>
      </c>
      <c r="AU517" s="45">
        <v>428</v>
      </c>
      <c r="AV517" s="43">
        <v>203</v>
      </c>
      <c r="AW517" s="44">
        <v>225</v>
      </c>
    </row>
    <row r="518" spans="2:49" ht="17.100000000000001" customHeight="1" x14ac:dyDescent="0.2">
      <c r="B518" s="34">
        <f t="shared" si="83"/>
        <v>516</v>
      </c>
      <c r="C518" s="113" t="str">
        <f>+VLOOKUP($D$3:$D$547,[1]Hoja4!$E$1:$F$588,2,FALSE)</f>
        <v>Col. Los Almendros</v>
      </c>
      <c r="D518" s="11">
        <v>238</v>
      </c>
      <c r="E518" s="12">
        <v>1</v>
      </c>
      <c r="F518" s="12">
        <v>1</v>
      </c>
      <c r="G518" s="12">
        <v>0.96000000000000008</v>
      </c>
      <c r="H518" s="12">
        <v>1</v>
      </c>
      <c r="I518" s="12">
        <v>1</v>
      </c>
      <c r="J518" s="12">
        <v>1</v>
      </c>
      <c r="K518" s="12">
        <v>1</v>
      </c>
      <c r="L518" s="12">
        <v>1</v>
      </c>
      <c r="M518" s="12">
        <v>1</v>
      </c>
      <c r="N518" s="12">
        <v>0.71875</v>
      </c>
      <c r="O518" s="12">
        <v>0.59375</v>
      </c>
      <c r="P518" s="12">
        <v>0.75</v>
      </c>
      <c r="Q518" s="12">
        <v>1</v>
      </c>
      <c r="R518" s="12">
        <v>0.9375</v>
      </c>
      <c r="S518" s="13">
        <v>137</v>
      </c>
      <c r="T518" s="12">
        <v>1.3265499999999999</v>
      </c>
      <c r="U518" s="87" t="str">
        <f t="shared" si="82"/>
        <v>Muy Baja</v>
      </c>
      <c r="V518" s="4">
        <f t="shared" si="84"/>
        <v>137</v>
      </c>
      <c r="W518" s="5">
        <f t="shared" si="85"/>
        <v>181.69439730516743</v>
      </c>
      <c r="X518" s="4">
        <f t="shared" si="86"/>
        <v>3</v>
      </c>
      <c r="Y518" s="4">
        <f t="shared" si="87"/>
        <v>48</v>
      </c>
      <c r="Z518" s="4">
        <f t="shared" si="88"/>
        <v>0</v>
      </c>
      <c r="AA518" s="4">
        <f t="shared" si="89"/>
        <v>51</v>
      </c>
      <c r="AB518" s="7">
        <f t="shared" si="90"/>
        <v>241.78683490881659</v>
      </c>
      <c r="AC518" s="14">
        <v>1.3265499999999999</v>
      </c>
      <c r="AD518" s="88" t="s">
        <v>53</v>
      </c>
      <c r="AN518" s="41">
        <v>540</v>
      </c>
      <c r="AO518" s="42" t="s">
        <v>584</v>
      </c>
      <c r="AP518" s="16">
        <v>76</v>
      </c>
      <c r="AQ518" s="16">
        <v>76</v>
      </c>
      <c r="AR518" s="43">
        <v>0</v>
      </c>
      <c r="AS518" s="43">
        <v>76</v>
      </c>
      <c r="AT518" s="44">
        <v>0</v>
      </c>
      <c r="AU518" s="45">
        <v>0</v>
      </c>
      <c r="AV518" s="43">
        <v>0</v>
      </c>
      <c r="AW518" s="44">
        <v>0</v>
      </c>
    </row>
    <row r="519" spans="2:49" ht="17.100000000000001" customHeight="1" x14ac:dyDescent="0.2">
      <c r="B519" s="34">
        <f t="shared" si="83"/>
        <v>517</v>
      </c>
      <c r="C519" s="113" t="str">
        <f>+VLOOKUP($D$3:$D$547,[1]Hoja4!$E$1:$F$588,2,FALSE)</f>
        <v>Col. Loma Linda Sur</v>
      </c>
      <c r="D519" s="11">
        <v>230</v>
      </c>
      <c r="E519" s="12">
        <v>0.978494623655914</v>
      </c>
      <c r="F519" s="12">
        <v>0.98387096774193561</v>
      </c>
      <c r="G519" s="12">
        <v>0.98387096774193505</v>
      </c>
      <c r="H519" s="12">
        <v>0.95625000000000004</v>
      </c>
      <c r="I519" s="12">
        <v>0.98124999999999984</v>
      </c>
      <c r="J519" s="12">
        <v>0.99374999999999991</v>
      </c>
      <c r="K519" s="12">
        <v>0.99374999999999991</v>
      </c>
      <c r="L519" s="12">
        <v>0.98124999999999984</v>
      </c>
      <c r="M519" s="12">
        <v>0.99374999999999991</v>
      </c>
      <c r="N519" s="12">
        <v>0.77499999999999991</v>
      </c>
      <c r="O519" s="12">
        <v>0.71875000000000022</v>
      </c>
      <c r="P519" s="12">
        <v>0.85</v>
      </c>
      <c r="Q519" s="12">
        <v>0.97499999999999998</v>
      </c>
      <c r="R519" s="12">
        <v>0.99374999999999991</v>
      </c>
      <c r="S519" s="13">
        <v>685.99999999999955</v>
      </c>
      <c r="T519" s="12">
        <v>1.33219</v>
      </c>
      <c r="U519" s="87" t="str">
        <f t="shared" si="82"/>
        <v>Muy Baja</v>
      </c>
      <c r="V519" s="4">
        <f t="shared" si="84"/>
        <v>710</v>
      </c>
      <c r="W519" s="5">
        <f t="shared" si="85"/>
        <v>941.6278984428385</v>
      </c>
      <c r="X519" s="4">
        <f t="shared" si="86"/>
        <v>18</v>
      </c>
      <c r="Y519" s="4">
        <f t="shared" si="87"/>
        <v>174</v>
      </c>
      <c r="Z519" s="4">
        <f t="shared" si="88"/>
        <v>0</v>
      </c>
      <c r="AA519" s="4">
        <f t="shared" si="89"/>
        <v>192</v>
      </c>
      <c r="AB519" s="7">
        <f t="shared" si="90"/>
        <v>1253.0558597464217</v>
      </c>
      <c r="AC519" s="14">
        <v>1.33219</v>
      </c>
      <c r="AD519" s="88" t="s">
        <v>53</v>
      </c>
      <c r="AN519" s="41">
        <v>541</v>
      </c>
      <c r="AO519" s="42" t="s">
        <v>519</v>
      </c>
      <c r="AP519" s="16">
        <v>22</v>
      </c>
      <c r="AQ519" s="16">
        <v>22</v>
      </c>
      <c r="AR519" s="43">
        <v>13</v>
      </c>
      <c r="AS519" s="43">
        <v>9</v>
      </c>
      <c r="AT519" s="44">
        <v>0</v>
      </c>
      <c r="AU519" s="45">
        <v>38</v>
      </c>
      <c r="AV519" s="43">
        <v>20</v>
      </c>
      <c r="AW519" s="44">
        <v>18</v>
      </c>
    </row>
    <row r="520" spans="2:49" ht="17.100000000000001" customHeight="1" x14ac:dyDescent="0.2">
      <c r="B520" s="34">
        <f t="shared" si="83"/>
        <v>518</v>
      </c>
      <c r="C520" s="113" t="str">
        <f>+VLOOKUP($D$3:$D$547,[1]Hoja4!$E$1:$F$588,2,FALSE)</f>
        <v>Col..Lomas De Miraflores Sur</v>
      </c>
      <c r="D520" s="11">
        <v>510</v>
      </c>
      <c r="E520" s="12">
        <v>0.72619047619047583</v>
      </c>
      <c r="F520" s="12">
        <v>1</v>
      </c>
      <c r="G520" s="12">
        <v>0.95238095238095222</v>
      </c>
      <c r="H520" s="12">
        <v>0.98076923076923062</v>
      </c>
      <c r="I520" s="12">
        <v>1</v>
      </c>
      <c r="J520" s="12">
        <v>1</v>
      </c>
      <c r="K520" s="12">
        <v>1</v>
      </c>
      <c r="L520" s="12">
        <v>1</v>
      </c>
      <c r="M520" s="12">
        <v>1</v>
      </c>
      <c r="N520" s="12">
        <v>0.71153846153846145</v>
      </c>
      <c r="O520" s="12">
        <v>0.78846153846153844</v>
      </c>
      <c r="P520" s="12">
        <v>0.76923076923076927</v>
      </c>
      <c r="Q520" s="12">
        <v>0.96153846153846134</v>
      </c>
      <c r="R520" s="12">
        <v>0.90384615384615374</v>
      </c>
      <c r="S520" s="13">
        <v>224</v>
      </c>
      <c r="T520" s="12">
        <v>1.3342799999999999</v>
      </c>
      <c r="U520" s="87" t="str">
        <f t="shared" si="82"/>
        <v>Muy Baja</v>
      </c>
      <c r="V520" s="4">
        <f t="shared" si="84"/>
        <v>224</v>
      </c>
      <c r="W520" s="5">
        <f t="shared" si="85"/>
        <v>297.07697077633213</v>
      </c>
      <c r="X520" s="4">
        <f t="shared" si="86"/>
        <v>25</v>
      </c>
      <c r="Y520" s="4">
        <f t="shared" si="87"/>
        <v>59</v>
      </c>
      <c r="Z520" s="4">
        <f t="shared" si="88"/>
        <v>0</v>
      </c>
      <c r="AA520" s="4">
        <f t="shared" si="89"/>
        <v>84</v>
      </c>
      <c r="AB520" s="7">
        <f t="shared" si="90"/>
        <v>395.33029941295558</v>
      </c>
      <c r="AC520" s="14">
        <v>1.3342799999999999</v>
      </c>
      <c r="AD520" s="88" t="s">
        <v>53</v>
      </c>
      <c r="AN520" s="41">
        <v>542</v>
      </c>
      <c r="AO520" s="42" t="s">
        <v>585</v>
      </c>
      <c r="AP520" s="16">
        <v>97</v>
      </c>
      <c r="AQ520" s="16">
        <v>97</v>
      </c>
      <c r="AR520" s="43">
        <v>88</v>
      </c>
      <c r="AS520" s="43">
        <v>9</v>
      </c>
      <c r="AT520" s="44">
        <v>0</v>
      </c>
      <c r="AU520" s="45">
        <v>393</v>
      </c>
      <c r="AV520" s="43">
        <v>188</v>
      </c>
      <c r="AW520" s="44">
        <v>205</v>
      </c>
    </row>
    <row r="521" spans="2:49" ht="17.100000000000001" customHeight="1" x14ac:dyDescent="0.2">
      <c r="B521" s="34">
        <f t="shared" si="83"/>
        <v>519</v>
      </c>
      <c r="C521" s="113" t="str">
        <f>+VLOOKUP($D$3:$D$547,[1]Hoja4!$E$1:$F$588,2,FALSE)</f>
        <v>Col. Florencia sur</v>
      </c>
      <c r="D521" s="11">
        <v>167</v>
      </c>
      <c r="E521" s="12">
        <v>0.6177777777777772</v>
      </c>
      <c r="F521" s="12">
        <v>0.99099099099099086</v>
      </c>
      <c r="G521" s="12">
        <v>0.93243243243243279</v>
      </c>
      <c r="H521" s="12">
        <v>0.9735449735449736</v>
      </c>
      <c r="I521" s="12">
        <v>0.98412698412698429</v>
      </c>
      <c r="J521" s="12">
        <v>0.99470899470899421</v>
      </c>
      <c r="K521" s="12">
        <v>1</v>
      </c>
      <c r="L521" s="12">
        <v>0.98412698412698429</v>
      </c>
      <c r="M521" s="12">
        <v>0.99470899470899421</v>
      </c>
      <c r="N521" s="12">
        <v>0.71428571428571452</v>
      </c>
      <c r="O521" s="12">
        <v>0.6984126984126986</v>
      </c>
      <c r="P521" s="12">
        <v>0.56084656084656082</v>
      </c>
      <c r="Q521" s="12">
        <v>0.95767195767195745</v>
      </c>
      <c r="R521" s="12">
        <v>0.98412698412698407</v>
      </c>
      <c r="S521" s="13">
        <v>587.99999999999989</v>
      </c>
      <c r="T521" s="12">
        <v>1.35791</v>
      </c>
      <c r="U521" s="87" t="str">
        <f t="shared" si="82"/>
        <v>Muy Baja</v>
      </c>
      <c r="V521" s="4">
        <f t="shared" si="84"/>
        <v>658</v>
      </c>
      <c r="W521" s="5">
        <f t="shared" si="85"/>
        <v>872.66360165547576</v>
      </c>
      <c r="X521" s="4">
        <f t="shared" si="86"/>
        <v>22</v>
      </c>
      <c r="Y521" s="4">
        <f t="shared" si="87"/>
        <v>206</v>
      </c>
      <c r="Z521" s="4">
        <f t="shared" si="88"/>
        <v>3</v>
      </c>
      <c r="AA521" s="4">
        <f t="shared" si="89"/>
        <v>228</v>
      </c>
      <c r="AB521" s="7">
        <f t="shared" si="90"/>
        <v>1161.282754525557</v>
      </c>
      <c r="AC521" s="14">
        <v>1.35791</v>
      </c>
      <c r="AD521" s="88" t="s">
        <v>53</v>
      </c>
      <c r="AN521" s="41">
        <v>543</v>
      </c>
      <c r="AO521" s="42" t="s">
        <v>586</v>
      </c>
      <c r="AP521" s="16">
        <v>15</v>
      </c>
      <c r="AQ521" s="16">
        <v>15</v>
      </c>
      <c r="AR521" s="43">
        <v>7</v>
      </c>
      <c r="AS521" s="43">
        <v>8</v>
      </c>
      <c r="AT521" s="44">
        <v>0</v>
      </c>
      <c r="AU521" s="45">
        <v>35</v>
      </c>
      <c r="AV521" s="43">
        <v>18</v>
      </c>
      <c r="AW521" s="44">
        <v>17</v>
      </c>
    </row>
    <row r="522" spans="2:49" ht="17.100000000000001" customHeight="1" x14ac:dyDescent="0.2">
      <c r="B522" s="34">
        <f t="shared" si="83"/>
        <v>520</v>
      </c>
      <c r="C522" s="113" t="str">
        <f>+VLOOKUP($D$3:$D$547,[1]Hoja4!$E$1:$F$588,2,FALSE)</f>
        <v>Col. Loma Linda Norte</v>
      </c>
      <c r="D522" s="11">
        <v>229</v>
      </c>
      <c r="E522" s="12">
        <v>0.79599999999999971</v>
      </c>
      <c r="F522" s="12">
        <v>0.9600000000000003</v>
      </c>
      <c r="G522" s="12">
        <v>0.93199999999999972</v>
      </c>
      <c r="H522" s="12">
        <v>0.95364238410596025</v>
      </c>
      <c r="I522" s="12">
        <v>0.98675496688741726</v>
      </c>
      <c r="J522" s="12">
        <v>1</v>
      </c>
      <c r="K522" s="12">
        <v>1</v>
      </c>
      <c r="L522" s="12">
        <v>0.98013245033112584</v>
      </c>
      <c r="M522" s="12">
        <v>0.99337748344370858</v>
      </c>
      <c r="N522" s="12">
        <v>0.82781456953642385</v>
      </c>
      <c r="O522" s="12">
        <v>0.75496688741721862</v>
      </c>
      <c r="P522" s="12">
        <v>0.8211920529801322</v>
      </c>
      <c r="Q522" s="12">
        <v>0.95364238410596047</v>
      </c>
      <c r="R522" s="12">
        <v>0.9801324503311255</v>
      </c>
      <c r="S522" s="13">
        <v>730.00000000000011</v>
      </c>
      <c r="T522" s="12">
        <v>1.36307</v>
      </c>
      <c r="U522" s="87" t="str">
        <f t="shared" si="82"/>
        <v>Muy Baja</v>
      </c>
      <c r="V522" s="4">
        <f t="shared" si="84"/>
        <v>730</v>
      </c>
      <c r="W522" s="5">
        <f t="shared" si="85"/>
        <v>968.15262797643959</v>
      </c>
      <c r="X522" s="4">
        <f t="shared" si="86"/>
        <v>42</v>
      </c>
      <c r="Y522" s="4">
        <f t="shared" si="87"/>
        <v>208</v>
      </c>
      <c r="Z522" s="4">
        <f t="shared" si="88"/>
        <v>0</v>
      </c>
      <c r="AA522" s="4">
        <f t="shared" si="89"/>
        <v>250</v>
      </c>
      <c r="AB522" s="7">
        <f t="shared" si="90"/>
        <v>1288.3532079082929</v>
      </c>
      <c r="AC522" s="14">
        <v>1.36307</v>
      </c>
      <c r="AD522" s="88" t="s">
        <v>53</v>
      </c>
      <c r="AN522" s="41">
        <v>545</v>
      </c>
      <c r="AO522" s="42" t="s">
        <v>520</v>
      </c>
      <c r="AP522" s="16">
        <v>2041</v>
      </c>
      <c r="AQ522" s="16">
        <v>2041</v>
      </c>
      <c r="AR522" s="43">
        <v>15</v>
      </c>
      <c r="AS522" s="43">
        <v>2026</v>
      </c>
      <c r="AT522" s="44">
        <v>0</v>
      </c>
      <c r="AU522" s="45">
        <v>0</v>
      </c>
      <c r="AV522" s="43">
        <v>0</v>
      </c>
      <c r="AW522" s="44">
        <v>0</v>
      </c>
    </row>
    <row r="523" spans="2:49" ht="17.100000000000001" customHeight="1" x14ac:dyDescent="0.2">
      <c r="B523" s="34">
        <f t="shared" si="83"/>
        <v>521</v>
      </c>
      <c r="C523" s="113" t="str">
        <f>+VLOOKUP($D$3:$D$547,[1]Hoja4!$E$1:$F$588,2,FALSE)</f>
        <v>Res. La Estancia(agregada segmentac</v>
      </c>
      <c r="D523" s="11">
        <v>582</v>
      </c>
      <c r="E523" s="12">
        <v>1</v>
      </c>
      <c r="F523" s="12">
        <v>1</v>
      </c>
      <c r="G523" s="12">
        <v>1</v>
      </c>
      <c r="H523" s="12">
        <v>1</v>
      </c>
      <c r="I523" s="12">
        <v>1</v>
      </c>
      <c r="J523" s="12">
        <v>1</v>
      </c>
      <c r="K523" s="12">
        <v>1</v>
      </c>
      <c r="L523" s="12">
        <v>1</v>
      </c>
      <c r="M523" s="12">
        <v>1</v>
      </c>
      <c r="N523" s="12">
        <v>1</v>
      </c>
      <c r="O523" s="12">
        <v>0.5</v>
      </c>
      <c r="P523" s="12">
        <v>1</v>
      </c>
      <c r="Q523" s="12">
        <v>1</v>
      </c>
      <c r="R523" s="12">
        <v>1</v>
      </c>
      <c r="S523" s="13">
        <v>11</v>
      </c>
      <c r="T523" s="12">
        <v>1.3778300000000001</v>
      </c>
      <c r="U523" s="87" t="str">
        <f t="shared" si="82"/>
        <v>Muy Baja</v>
      </c>
      <c r="V523" s="4">
        <f t="shared" si="84"/>
        <v>11</v>
      </c>
      <c r="W523" s="5">
        <f t="shared" si="85"/>
        <v>14.588601243480596</v>
      </c>
      <c r="X523" s="4">
        <f t="shared" si="86"/>
        <v>0</v>
      </c>
      <c r="Y523" s="4">
        <f t="shared" si="87"/>
        <v>6</v>
      </c>
      <c r="Z523" s="4">
        <f t="shared" si="88"/>
        <v>0</v>
      </c>
      <c r="AA523" s="4">
        <f t="shared" si="89"/>
        <v>6</v>
      </c>
      <c r="AB523" s="7">
        <f t="shared" si="90"/>
        <v>19.413541489029068</v>
      </c>
      <c r="AC523" s="14">
        <v>1.3778300000000001</v>
      </c>
      <c r="AD523" s="88" t="s">
        <v>53</v>
      </c>
      <c r="AN523" s="41">
        <v>547</v>
      </c>
      <c r="AO523" s="42" t="s">
        <v>521</v>
      </c>
      <c r="AP523" s="16">
        <v>111</v>
      </c>
      <c r="AQ523" s="16">
        <v>110</v>
      </c>
      <c r="AR523" s="43">
        <v>97</v>
      </c>
      <c r="AS523" s="43">
        <v>13</v>
      </c>
      <c r="AT523" s="44">
        <v>1</v>
      </c>
      <c r="AU523" s="45">
        <v>447</v>
      </c>
      <c r="AV523" s="43">
        <v>210</v>
      </c>
      <c r="AW523" s="44">
        <v>237</v>
      </c>
    </row>
    <row r="524" spans="2:49" ht="17.100000000000001" customHeight="1" x14ac:dyDescent="0.2">
      <c r="B524" s="34">
        <f t="shared" si="83"/>
        <v>522</v>
      </c>
      <c r="C524" s="113" t="str">
        <f>+VLOOKUP($D$3:$D$547,[1]Hoja4!$E$1:$F$588,2,FALSE)</f>
        <v>Col. Las Lomas Del Guijarro</v>
      </c>
      <c r="D524" s="11">
        <v>234</v>
      </c>
      <c r="E524" s="12">
        <v>0.93308550185873596</v>
      </c>
      <c r="F524" s="12">
        <v>0.97388059701492535</v>
      </c>
      <c r="G524" s="12">
        <v>0.96641791044776126</v>
      </c>
      <c r="H524" s="12">
        <v>0.98540145985401439</v>
      </c>
      <c r="I524" s="12">
        <v>0.97810218978102181</v>
      </c>
      <c r="J524" s="12">
        <v>1</v>
      </c>
      <c r="K524" s="12">
        <v>1</v>
      </c>
      <c r="L524" s="12">
        <v>0.97080291970802901</v>
      </c>
      <c r="M524" s="12">
        <v>0.98540145985401439</v>
      </c>
      <c r="N524" s="12">
        <v>0.89781021897810231</v>
      </c>
      <c r="O524" s="12">
        <v>0.70072992700729919</v>
      </c>
      <c r="P524" s="12">
        <v>0.74452554744525556</v>
      </c>
      <c r="Q524" s="12">
        <v>0.94160583941605824</v>
      </c>
      <c r="R524" s="12">
        <v>0.9781021897810217</v>
      </c>
      <c r="S524" s="13">
        <v>559.99999999999966</v>
      </c>
      <c r="T524" s="12">
        <v>1.3853800000000001</v>
      </c>
      <c r="U524" s="87" t="str">
        <f t="shared" si="82"/>
        <v>Muy Baja</v>
      </c>
      <c r="V524" s="4">
        <f t="shared" si="84"/>
        <v>566</v>
      </c>
      <c r="W524" s="5">
        <f t="shared" si="85"/>
        <v>750.64984580091073</v>
      </c>
      <c r="X524" s="4">
        <f t="shared" si="86"/>
        <v>8</v>
      </c>
      <c r="Y524" s="4">
        <f t="shared" si="87"/>
        <v>260</v>
      </c>
      <c r="Z524" s="4">
        <f t="shared" si="88"/>
        <v>1</v>
      </c>
      <c r="AA524" s="4">
        <f t="shared" si="89"/>
        <v>268</v>
      </c>
      <c r="AB524" s="7">
        <f t="shared" si="90"/>
        <v>998.91495298095037</v>
      </c>
      <c r="AC524" s="14">
        <v>1.3853800000000001</v>
      </c>
      <c r="AD524" s="88" t="s">
        <v>53</v>
      </c>
      <c r="AN524" s="41">
        <v>549</v>
      </c>
      <c r="AO524" s="42" t="s">
        <v>587</v>
      </c>
      <c r="AP524" s="16">
        <v>112</v>
      </c>
      <c r="AQ524" s="16">
        <v>112</v>
      </c>
      <c r="AR524" s="43">
        <v>104</v>
      </c>
      <c r="AS524" s="43">
        <v>8</v>
      </c>
      <c r="AT524" s="44">
        <v>0</v>
      </c>
      <c r="AU524" s="45">
        <v>501</v>
      </c>
      <c r="AV524" s="43">
        <v>241</v>
      </c>
      <c r="AW524" s="44">
        <v>260</v>
      </c>
    </row>
    <row r="525" spans="2:49" ht="17.100000000000001" customHeight="1" x14ac:dyDescent="0.2">
      <c r="B525" s="34">
        <f t="shared" si="83"/>
        <v>523</v>
      </c>
      <c r="C525" s="113" t="str">
        <f>+VLOOKUP($D$3:$D$547,[1]Hoja4!$E$1:$F$588,2,FALSE)</f>
        <v>Col. Bolívar</v>
      </c>
      <c r="D525" s="11">
        <v>116</v>
      </c>
      <c r="E525" s="12">
        <v>0.97058823529411764</v>
      </c>
      <c r="F525" s="12">
        <v>0.97058823529411764</v>
      </c>
      <c r="G525" s="12">
        <v>1</v>
      </c>
      <c r="H525" s="12">
        <v>1</v>
      </c>
      <c r="I525" s="12">
        <v>1</v>
      </c>
      <c r="J525" s="12">
        <v>1</v>
      </c>
      <c r="K525" s="12">
        <v>1</v>
      </c>
      <c r="L525" s="12">
        <v>1</v>
      </c>
      <c r="M525" s="12">
        <v>0.98245614035087714</v>
      </c>
      <c r="N525" s="12">
        <v>0.78947368421052644</v>
      </c>
      <c r="O525" s="12">
        <v>0.71929824561403499</v>
      </c>
      <c r="P525" s="12">
        <v>0.82456140350877194</v>
      </c>
      <c r="Q525" s="12">
        <v>0.94736842105263153</v>
      </c>
      <c r="R525" s="12">
        <v>0.98245614035087703</v>
      </c>
      <c r="S525" s="13">
        <v>255.00000000000011</v>
      </c>
      <c r="T525" s="12">
        <v>1.38998</v>
      </c>
      <c r="U525" s="87" t="str">
        <f t="shared" si="82"/>
        <v>Muy Baja</v>
      </c>
      <c r="V525" s="4">
        <f t="shared" si="84"/>
        <v>251</v>
      </c>
      <c r="W525" s="5">
        <f t="shared" si="85"/>
        <v>332.88535564669365</v>
      </c>
      <c r="X525" s="4">
        <f t="shared" si="86"/>
        <v>3</v>
      </c>
      <c r="Y525" s="4">
        <f t="shared" si="87"/>
        <v>64</v>
      </c>
      <c r="Z525" s="4">
        <f t="shared" si="88"/>
        <v>0</v>
      </c>
      <c r="AA525" s="4">
        <f t="shared" si="89"/>
        <v>67</v>
      </c>
      <c r="AB525" s="7">
        <f t="shared" si="90"/>
        <v>442.98171943148151</v>
      </c>
      <c r="AC525" s="14">
        <v>1.38998</v>
      </c>
      <c r="AD525" s="88" t="s">
        <v>53</v>
      </c>
      <c r="AN525" s="41">
        <v>551</v>
      </c>
      <c r="AO525" s="42" t="s">
        <v>588</v>
      </c>
      <c r="AP525" s="16">
        <v>1035</v>
      </c>
      <c r="AQ525" s="16">
        <v>1035</v>
      </c>
      <c r="AR525" s="43">
        <v>907</v>
      </c>
      <c r="AS525" s="43">
        <v>128</v>
      </c>
      <c r="AT525" s="44">
        <v>0</v>
      </c>
      <c r="AU525" s="45">
        <v>4428</v>
      </c>
      <c r="AV525" s="43">
        <v>2106</v>
      </c>
      <c r="AW525" s="44">
        <v>2322</v>
      </c>
    </row>
    <row r="526" spans="2:49" ht="17.100000000000001" customHeight="1" x14ac:dyDescent="0.2">
      <c r="B526" s="34">
        <f t="shared" si="83"/>
        <v>524</v>
      </c>
      <c r="C526" s="113" t="str">
        <f>+VLOOKUP($D$3:$D$547,[1]Hoja4!$E$1:$F$588,2,FALSE)</f>
        <v>Col. Tres Caminos</v>
      </c>
      <c r="D526" s="11">
        <v>348</v>
      </c>
      <c r="E526" s="12">
        <v>0.80655737704918007</v>
      </c>
      <c r="F526" s="12">
        <v>0.99671052631578982</v>
      </c>
      <c r="G526" s="12">
        <v>0.98026315789473728</v>
      </c>
      <c r="H526" s="12">
        <v>0.99152542372881325</v>
      </c>
      <c r="I526" s="12">
        <v>0.99152542372881325</v>
      </c>
      <c r="J526" s="12">
        <v>1</v>
      </c>
      <c r="K526" s="12">
        <v>1</v>
      </c>
      <c r="L526" s="12">
        <v>0.96610169491525444</v>
      </c>
      <c r="M526" s="12">
        <v>1</v>
      </c>
      <c r="N526" s="12">
        <v>0.80084745762711818</v>
      </c>
      <c r="O526" s="12">
        <v>0.73305084745762694</v>
      </c>
      <c r="P526" s="12">
        <v>0.72033898305084731</v>
      </c>
      <c r="Q526" s="12">
        <v>0.96610169491525466</v>
      </c>
      <c r="R526" s="12">
        <v>0.98728813559322026</v>
      </c>
      <c r="S526" s="13">
        <v>1006</v>
      </c>
      <c r="T526" s="12">
        <v>1.3925099999999999</v>
      </c>
      <c r="U526" s="87" t="str">
        <f t="shared" si="82"/>
        <v>Muy Baja</v>
      </c>
      <c r="V526" s="4">
        <f t="shared" si="84"/>
        <v>1039</v>
      </c>
      <c r="W526" s="5">
        <f t="shared" si="85"/>
        <v>1377.9596992705765</v>
      </c>
      <c r="X526" s="4">
        <f t="shared" si="86"/>
        <v>58</v>
      </c>
      <c r="Y526" s="4">
        <f t="shared" si="87"/>
        <v>246</v>
      </c>
      <c r="Z526" s="4">
        <f t="shared" si="88"/>
        <v>1</v>
      </c>
      <c r="AA526" s="4">
        <f t="shared" si="89"/>
        <v>304</v>
      </c>
      <c r="AB526" s="7">
        <f t="shared" si="90"/>
        <v>1833.6972370092003</v>
      </c>
      <c r="AC526" s="14">
        <v>1.3925099999999999</v>
      </c>
      <c r="AD526" s="88" t="s">
        <v>53</v>
      </c>
      <c r="AN526" s="41">
        <v>552</v>
      </c>
      <c r="AO526" s="42" t="s">
        <v>589</v>
      </c>
      <c r="AP526" s="16">
        <v>33</v>
      </c>
      <c r="AQ526" s="16">
        <v>33</v>
      </c>
      <c r="AR526" s="43">
        <v>25</v>
      </c>
      <c r="AS526" s="43">
        <v>8</v>
      </c>
      <c r="AT526" s="44">
        <v>0</v>
      </c>
      <c r="AU526" s="45">
        <v>89</v>
      </c>
      <c r="AV526" s="43">
        <v>46</v>
      </c>
      <c r="AW526" s="44">
        <v>43</v>
      </c>
    </row>
    <row r="527" spans="2:49" ht="17.100000000000001" customHeight="1" x14ac:dyDescent="0.2">
      <c r="B527" s="34">
        <f t="shared" si="83"/>
        <v>525</v>
      </c>
      <c r="C527" s="113" t="str">
        <f>+VLOOKUP($D$3:$D$547,[1]Hoja4!$E$1:$F$588,2,FALSE)</f>
        <v>Col. Linda vista o Planes Del Guija</v>
      </c>
      <c r="D527" s="11">
        <v>226</v>
      </c>
      <c r="E527" s="12">
        <v>0.98750000000000016</v>
      </c>
      <c r="F527" s="12">
        <v>1</v>
      </c>
      <c r="G527" s="12">
        <v>1</v>
      </c>
      <c r="H527" s="12">
        <v>0.94999999999999984</v>
      </c>
      <c r="I527" s="12">
        <v>0.94999999999999984</v>
      </c>
      <c r="J527" s="12">
        <v>1</v>
      </c>
      <c r="K527" s="12">
        <v>1</v>
      </c>
      <c r="L527" s="12">
        <v>0.94999999999999984</v>
      </c>
      <c r="M527" s="12">
        <v>1</v>
      </c>
      <c r="N527" s="12">
        <v>0.79999999999999993</v>
      </c>
      <c r="O527" s="12">
        <v>0.84999999999999987</v>
      </c>
      <c r="P527" s="12">
        <v>0.70000000000000007</v>
      </c>
      <c r="Q527" s="12">
        <v>1</v>
      </c>
      <c r="R527" s="12">
        <v>1</v>
      </c>
      <c r="S527" s="13">
        <v>86.999999999999986</v>
      </c>
      <c r="T527" s="12">
        <v>1.4146099999999999</v>
      </c>
      <c r="U527" s="87" t="str">
        <f t="shared" si="82"/>
        <v>Muy Baja</v>
      </c>
      <c r="V527" s="4">
        <f t="shared" si="84"/>
        <v>87</v>
      </c>
      <c r="W527" s="5">
        <f t="shared" si="85"/>
        <v>115.38257347116472</v>
      </c>
      <c r="X527" s="4">
        <f t="shared" si="86"/>
        <v>14</v>
      </c>
      <c r="Y527" s="4">
        <f t="shared" si="87"/>
        <v>66</v>
      </c>
      <c r="Z527" s="4">
        <f t="shared" si="88"/>
        <v>0</v>
      </c>
      <c r="AA527" s="4">
        <f t="shared" si="89"/>
        <v>80</v>
      </c>
      <c r="AB527" s="7">
        <f t="shared" si="90"/>
        <v>153.543464504139</v>
      </c>
      <c r="AC527" s="14">
        <v>1.4146099999999999</v>
      </c>
      <c r="AD527" s="88" t="s">
        <v>53</v>
      </c>
      <c r="AN527" s="41">
        <v>553</v>
      </c>
      <c r="AO527" s="42" t="s">
        <v>522</v>
      </c>
      <c r="AP527" s="16">
        <v>132</v>
      </c>
      <c r="AQ527" s="16">
        <v>132</v>
      </c>
      <c r="AR527" s="43">
        <v>35</v>
      </c>
      <c r="AS527" s="43">
        <v>97</v>
      </c>
      <c r="AT527" s="44">
        <v>0</v>
      </c>
      <c r="AU527" s="45">
        <v>158</v>
      </c>
      <c r="AV527" s="43">
        <v>85</v>
      </c>
      <c r="AW527" s="44">
        <v>73</v>
      </c>
    </row>
    <row r="528" spans="2:49" ht="17.100000000000001" customHeight="1" x14ac:dyDescent="0.2">
      <c r="B528" s="34">
        <f t="shared" si="83"/>
        <v>526</v>
      </c>
      <c r="C528" s="113" t="str">
        <f>+VLOOKUP($D$3:$D$547,[1]Hoja4!$E$1:$F$588,2,FALSE)</f>
        <v>Col. Lomas Del Guijarro  Sur</v>
      </c>
      <c r="D528" s="11">
        <v>235</v>
      </c>
      <c r="E528" s="12">
        <v>0.89731051344743262</v>
      </c>
      <c r="F528" s="12">
        <v>0.76296296296296273</v>
      </c>
      <c r="G528" s="12">
        <v>0.73333333333333339</v>
      </c>
      <c r="H528" s="12">
        <v>0.97206703910614467</v>
      </c>
      <c r="I528" s="12">
        <v>0.97765363128491611</v>
      </c>
      <c r="J528" s="12">
        <v>1</v>
      </c>
      <c r="K528" s="12">
        <v>0.99441340782122878</v>
      </c>
      <c r="L528" s="12">
        <v>0.97765363128491567</v>
      </c>
      <c r="M528" s="12">
        <v>1</v>
      </c>
      <c r="N528" s="12">
        <v>0.90502793296089379</v>
      </c>
      <c r="O528" s="12">
        <v>0.86592178770949657</v>
      </c>
      <c r="P528" s="12">
        <v>0.75977653631284892</v>
      </c>
      <c r="Q528" s="12">
        <v>0.97206703910614523</v>
      </c>
      <c r="R528" s="12">
        <v>0.98324022346368711</v>
      </c>
      <c r="S528" s="13">
        <v>793.00000000000045</v>
      </c>
      <c r="T528" s="12">
        <v>1.4177299999999999</v>
      </c>
      <c r="U528" s="87" t="str">
        <f t="shared" si="82"/>
        <v>Muy Baja</v>
      </c>
      <c r="V528" s="4">
        <f t="shared" si="84"/>
        <v>785</v>
      </c>
      <c r="W528" s="5">
        <f t="shared" si="85"/>
        <v>1041.0956341938427</v>
      </c>
      <c r="X528" s="4">
        <f t="shared" si="86"/>
        <v>48</v>
      </c>
      <c r="Y528" s="4">
        <f t="shared" si="87"/>
        <v>356</v>
      </c>
      <c r="Z528" s="4">
        <f t="shared" si="88"/>
        <v>4</v>
      </c>
      <c r="AA528" s="4">
        <f t="shared" si="89"/>
        <v>404</v>
      </c>
      <c r="AB528" s="7">
        <f t="shared" si="90"/>
        <v>1385.4209153534382</v>
      </c>
      <c r="AC528" s="14">
        <v>1.4177299999999999</v>
      </c>
      <c r="AD528" s="88" t="s">
        <v>53</v>
      </c>
      <c r="AN528" s="41">
        <v>554</v>
      </c>
      <c r="AO528" s="42" t="s">
        <v>590</v>
      </c>
      <c r="AP528" s="16">
        <v>17</v>
      </c>
      <c r="AQ528" s="16">
        <v>17</v>
      </c>
      <c r="AR528" s="43">
        <v>13</v>
      </c>
      <c r="AS528" s="43">
        <v>4</v>
      </c>
      <c r="AT528" s="44">
        <v>0</v>
      </c>
      <c r="AU528" s="45">
        <v>67</v>
      </c>
      <c r="AV528" s="43">
        <v>24</v>
      </c>
      <c r="AW528" s="44">
        <v>43</v>
      </c>
    </row>
    <row r="529" spans="2:49" ht="17.100000000000001" customHeight="1" x14ac:dyDescent="0.2">
      <c r="B529" s="34">
        <f t="shared" si="83"/>
        <v>527</v>
      </c>
      <c r="C529" s="113" t="str">
        <f>+VLOOKUP($D$3:$D$547,[1]Hoja4!$E$1:$F$588,2,FALSE)</f>
        <v>Col. Payaqui</v>
      </c>
      <c r="D529" s="11">
        <v>282</v>
      </c>
      <c r="E529" s="12">
        <v>0.984375</v>
      </c>
      <c r="F529" s="12">
        <v>1</v>
      </c>
      <c r="G529" s="12">
        <v>0.95238095238095222</v>
      </c>
      <c r="H529" s="12">
        <v>1</v>
      </c>
      <c r="I529" s="12">
        <v>1</v>
      </c>
      <c r="J529" s="12">
        <v>1</v>
      </c>
      <c r="K529" s="12">
        <v>1</v>
      </c>
      <c r="L529" s="12">
        <v>1</v>
      </c>
      <c r="M529" s="12">
        <v>0.9818181818181817</v>
      </c>
      <c r="N529" s="12">
        <v>0.85454545454545427</v>
      </c>
      <c r="O529" s="12">
        <v>0.72727272727272729</v>
      </c>
      <c r="P529" s="12">
        <v>0.8</v>
      </c>
      <c r="Q529" s="12">
        <v>0.92727272727272703</v>
      </c>
      <c r="R529" s="12">
        <v>0.9636363636363634</v>
      </c>
      <c r="S529" s="13">
        <v>245.00000000000003</v>
      </c>
      <c r="T529" s="11">
        <v>1.41903</v>
      </c>
      <c r="U529" s="87" t="str">
        <f t="shared" si="82"/>
        <v>Muy Baja</v>
      </c>
      <c r="V529" s="4">
        <f t="shared" si="84"/>
        <v>261</v>
      </c>
      <c r="W529" s="5">
        <f t="shared" si="85"/>
        <v>346.14772041349414</v>
      </c>
      <c r="X529" s="4">
        <f t="shared" si="86"/>
        <v>4</v>
      </c>
      <c r="Y529" s="4">
        <f t="shared" si="87"/>
        <v>59</v>
      </c>
      <c r="Z529" s="4">
        <f t="shared" si="88"/>
        <v>1</v>
      </c>
      <c r="AA529" s="4">
        <f t="shared" si="89"/>
        <v>63</v>
      </c>
      <c r="AB529" s="7">
        <f t="shared" si="90"/>
        <v>460.63039351241702</v>
      </c>
      <c r="AC529" s="14">
        <v>1.41903</v>
      </c>
      <c r="AD529" s="88" t="s">
        <v>53</v>
      </c>
      <c r="AN529" s="41">
        <v>555</v>
      </c>
      <c r="AO529" s="42" t="s">
        <v>591</v>
      </c>
      <c r="AP529" s="16">
        <v>168</v>
      </c>
      <c r="AQ529" s="16">
        <v>167</v>
      </c>
      <c r="AR529" s="43">
        <v>153</v>
      </c>
      <c r="AS529" s="43">
        <v>14</v>
      </c>
      <c r="AT529" s="44">
        <v>1</v>
      </c>
      <c r="AU529" s="45">
        <v>685</v>
      </c>
      <c r="AV529" s="43">
        <v>298</v>
      </c>
      <c r="AW529" s="44">
        <v>387</v>
      </c>
    </row>
    <row r="530" spans="2:49" ht="17.100000000000001" customHeight="1" x14ac:dyDescent="0.2">
      <c r="B530" s="34">
        <f t="shared" si="83"/>
        <v>528</v>
      </c>
      <c r="C530" s="113" t="str">
        <f>+VLOOKUP($D$3:$D$547,[1]Hoja4!$E$1:$F$588,2,FALSE)</f>
        <v>Urbanización Loma Verde</v>
      </c>
      <c r="D530" s="11">
        <v>519</v>
      </c>
      <c r="E530" s="12">
        <v>0.8999999999999998</v>
      </c>
      <c r="F530" s="12">
        <v>1</v>
      </c>
      <c r="G530" s="12">
        <v>0.84999999999999987</v>
      </c>
      <c r="H530" s="12">
        <v>1</v>
      </c>
      <c r="I530" s="12">
        <v>1</v>
      </c>
      <c r="J530" s="12">
        <v>1</v>
      </c>
      <c r="K530" s="12">
        <v>1</v>
      </c>
      <c r="L530" s="12">
        <v>1</v>
      </c>
      <c r="M530" s="12">
        <v>1</v>
      </c>
      <c r="N530" s="12">
        <v>0.91666666666666663</v>
      </c>
      <c r="O530" s="12">
        <v>0.83333333333333337</v>
      </c>
      <c r="P530" s="12">
        <v>0.91666666666666663</v>
      </c>
      <c r="Q530" s="12">
        <v>0.83333333333333326</v>
      </c>
      <c r="R530" s="12">
        <v>0.91666666666666663</v>
      </c>
      <c r="S530" s="13">
        <v>83</v>
      </c>
      <c r="T530" s="11">
        <v>1.4226300000000001</v>
      </c>
      <c r="U530" s="87" t="str">
        <f t="shared" si="82"/>
        <v>Muy Baja</v>
      </c>
      <c r="V530" s="4">
        <f t="shared" si="84"/>
        <v>83</v>
      </c>
      <c r="W530" s="5">
        <f t="shared" si="85"/>
        <v>110.07762756444451</v>
      </c>
      <c r="X530" s="4">
        <f t="shared" si="86"/>
        <v>5</v>
      </c>
      <c r="Y530" s="4">
        <f t="shared" si="87"/>
        <v>15</v>
      </c>
      <c r="Z530" s="4">
        <f t="shared" si="88"/>
        <v>0</v>
      </c>
      <c r="AA530" s="4">
        <f t="shared" si="89"/>
        <v>20</v>
      </c>
      <c r="AB530" s="7">
        <f t="shared" si="90"/>
        <v>146.48399487176479</v>
      </c>
      <c r="AC530" s="14">
        <v>1.4226300000000001</v>
      </c>
      <c r="AD530" s="88" t="s">
        <v>53</v>
      </c>
      <c r="AN530" s="41">
        <v>556</v>
      </c>
      <c r="AO530" s="42" t="s">
        <v>592</v>
      </c>
      <c r="AP530" s="16">
        <v>269</v>
      </c>
      <c r="AQ530" s="16">
        <v>269</v>
      </c>
      <c r="AR530" s="43">
        <v>255</v>
      </c>
      <c r="AS530" s="43">
        <v>14</v>
      </c>
      <c r="AT530" s="44">
        <v>0</v>
      </c>
      <c r="AU530" s="45">
        <v>1235</v>
      </c>
      <c r="AV530" s="43">
        <v>596</v>
      </c>
      <c r="AW530" s="44">
        <v>639</v>
      </c>
    </row>
    <row r="531" spans="2:49" ht="17.100000000000001" customHeight="1" x14ac:dyDescent="0.2">
      <c r="B531" s="34">
        <f t="shared" si="83"/>
        <v>529</v>
      </c>
      <c r="C531" s="114" t="s">
        <v>543</v>
      </c>
      <c r="D531" s="11">
        <v>168</v>
      </c>
      <c r="E531" s="12">
        <v>0.90625</v>
      </c>
      <c r="F531" s="12">
        <v>0.99218749999999989</v>
      </c>
      <c r="G531" s="12">
        <v>0.98437499999999989</v>
      </c>
      <c r="H531" s="12">
        <v>0.98850574712643702</v>
      </c>
      <c r="I531" s="12">
        <v>1</v>
      </c>
      <c r="J531" s="12">
        <v>1</v>
      </c>
      <c r="K531" s="12">
        <v>1</v>
      </c>
      <c r="L531" s="12">
        <v>0.98850574712643691</v>
      </c>
      <c r="M531" s="12">
        <v>0.98850574712643691</v>
      </c>
      <c r="N531" s="12">
        <v>0.89655172413793061</v>
      </c>
      <c r="O531" s="12">
        <v>0.73563218390804608</v>
      </c>
      <c r="P531" s="12">
        <v>0.74712643678160917</v>
      </c>
      <c r="Q531" s="12">
        <v>0.94252873563218376</v>
      </c>
      <c r="R531" s="12">
        <v>0.95402298850574696</v>
      </c>
      <c r="S531" s="13">
        <v>364.00000000000006</v>
      </c>
      <c r="T531" s="11">
        <v>1.4276500000000001</v>
      </c>
      <c r="U531" s="87" t="str">
        <f t="shared" si="82"/>
        <v>Muy Baja</v>
      </c>
      <c r="V531" s="4">
        <f t="shared" si="84"/>
        <v>368</v>
      </c>
      <c r="W531" s="5">
        <f t="shared" si="85"/>
        <v>488.05502341825996</v>
      </c>
      <c r="X531" s="4">
        <f t="shared" si="86"/>
        <v>20</v>
      </c>
      <c r="Y531" s="4">
        <f t="shared" si="87"/>
        <v>109</v>
      </c>
      <c r="Z531" s="4">
        <f t="shared" si="88"/>
        <v>0</v>
      </c>
      <c r="AA531" s="4">
        <f t="shared" si="89"/>
        <v>129</v>
      </c>
      <c r="AB531" s="7">
        <f t="shared" si="90"/>
        <v>649.47120617842711</v>
      </c>
      <c r="AC531" s="14">
        <v>1.4276500000000001</v>
      </c>
      <c r="AD531" s="88" t="s">
        <v>53</v>
      </c>
      <c r="AN531" s="41">
        <v>557</v>
      </c>
      <c r="AO531" s="42" t="s">
        <v>593</v>
      </c>
      <c r="AP531" s="16">
        <v>12</v>
      </c>
      <c r="AQ531" s="16">
        <v>12</v>
      </c>
      <c r="AR531" s="43">
        <v>6</v>
      </c>
      <c r="AS531" s="43">
        <v>6</v>
      </c>
      <c r="AT531" s="44">
        <v>0</v>
      </c>
      <c r="AU531" s="45">
        <v>24</v>
      </c>
      <c r="AV531" s="43">
        <v>10</v>
      </c>
      <c r="AW531" s="44">
        <v>14</v>
      </c>
    </row>
    <row r="532" spans="2:49" ht="17.100000000000001" customHeight="1" x14ac:dyDescent="0.2">
      <c r="B532" s="34">
        <f t="shared" si="83"/>
        <v>530</v>
      </c>
      <c r="C532" s="113" t="str">
        <f>+VLOOKUP($D$3:$D$547,[1]Hoja4!$E$1:$F$588,2,FALSE)</f>
        <v>Col. Viera</v>
      </c>
      <c r="D532" s="11">
        <v>357</v>
      </c>
      <c r="E532" s="12">
        <v>0.82417582417582425</v>
      </c>
      <c r="F532" s="12">
        <v>0.96703296703296726</v>
      </c>
      <c r="G532" s="12">
        <v>0.96703296703296715</v>
      </c>
      <c r="H532" s="12">
        <v>1</v>
      </c>
      <c r="I532" s="12">
        <v>1</v>
      </c>
      <c r="J532" s="12">
        <v>1</v>
      </c>
      <c r="K532" s="12">
        <v>1</v>
      </c>
      <c r="L532" s="12">
        <v>1</v>
      </c>
      <c r="M532" s="12">
        <v>0.96551724137931028</v>
      </c>
      <c r="N532" s="12">
        <v>0.87931034482758608</v>
      </c>
      <c r="O532" s="12">
        <v>0.77586206896551713</v>
      </c>
      <c r="P532" s="12">
        <v>0.77586206896551724</v>
      </c>
      <c r="Q532" s="12">
        <v>0.9482758620689653</v>
      </c>
      <c r="R532" s="12">
        <v>0.98275862068965503</v>
      </c>
      <c r="S532" s="13">
        <v>247.00000000000006</v>
      </c>
      <c r="T532" s="11">
        <v>1.4432</v>
      </c>
      <c r="U532" s="87" t="str">
        <f t="shared" si="82"/>
        <v>Muy Baja</v>
      </c>
      <c r="V532" s="4">
        <f t="shared" si="84"/>
        <v>247</v>
      </c>
      <c r="W532" s="5">
        <f t="shared" si="85"/>
        <v>327.58040973997339</v>
      </c>
      <c r="X532" s="4">
        <f t="shared" si="86"/>
        <v>13</v>
      </c>
      <c r="Y532" s="4">
        <f t="shared" si="87"/>
        <v>78</v>
      </c>
      <c r="Z532" s="4">
        <f t="shared" si="88"/>
        <v>0</v>
      </c>
      <c r="AA532" s="4">
        <f t="shared" si="89"/>
        <v>91</v>
      </c>
      <c r="AB532" s="7">
        <f t="shared" si="90"/>
        <v>435.92224979910731</v>
      </c>
      <c r="AC532" s="14">
        <v>1.4432</v>
      </c>
      <c r="AD532" s="88" t="s">
        <v>53</v>
      </c>
      <c r="AN532" s="41">
        <v>558</v>
      </c>
      <c r="AO532" s="42" t="s">
        <v>594</v>
      </c>
      <c r="AP532" s="16">
        <v>1</v>
      </c>
      <c r="AQ532" s="16">
        <v>1</v>
      </c>
      <c r="AR532" s="43">
        <v>1</v>
      </c>
      <c r="AS532" s="43">
        <v>0</v>
      </c>
      <c r="AT532" s="44">
        <v>0</v>
      </c>
      <c r="AU532" s="45">
        <v>5</v>
      </c>
      <c r="AV532" s="43">
        <v>3</v>
      </c>
      <c r="AW532" s="44">
        <v>2</v>
      </c>
    </row>
    <row r="533" spans="2:49" ht="17.100000000000001" customHeight="1" x14ac:dyDescent="0.2">
      <c r="B533" s="34">
        <f t="shared" si="83"/>
        <v>531</v>
      </c>
      <c r="C533" s="113" t="str">
        <f>+VLOOKUP($D$3:$D$547,[1]Hoja4!$E$1:$F$588,2,FALSE)</f>
        <v>Col. Parcaltagua</v>
      </c>
      <c r="D533" s="11">
        <v>445</v>
      </c>
      <c r="E533" s="12">
        <v>0.95454545454545436</v>
      </c>
      <c r="F533" s="12">
        <v>0.95238095238095222</v>
      </c>
      <c r="G533" s="12">
        <v>0.80952380952380942</v>
      </c>
      <c r="H533" s="12">
        <v>1</v>
      </c>
      <c r="I533" s="12">
        <v>0.92307692307692302</v>
      </c>
      <c r="J533" s="12">
        <v>1</v>
      </c>
      <c r="K533" s="12">
        <v>1</v>
      </c>
      <c r="L533" s="12">
        <v>1</v>
      </c>
      <c r="M533" s="12">
        <v>1</v>
      </c>
      <c r="N533" s="12">
        <v>0.84615384615384603</v>
      </c>
      <c r="O533" s="12">
        <v>0.84615384615384615</v>
      </c>
      <c r="P533" s="12">
        <v>0.84615384615384603</v>
      </c>
      <c r="Q533" s="12">
        <v>1</v>
      </c>
      <c r="R533" s="12">
        <v>0.92307692307692302</v>
      </c>
      <c r="S533" s="13">
        <v>64</v>
      </c>
      <c r="T533" s="11">
        <v>1.4603900000000001</v>
      </c>
      <c r="U533" s="87" t="str">
        <f t="shared" si="82"/>
        <v>Muy Baja</v>
      </c>
      <c r="V533" s="4">
        <f t="shared" si="84"/>
        <v>95</v>
      </c>
      <c r="W533" s="5">
        <f t="shared" si="85"/>
        <v>125.99246528460516</v>
      </c>
      <c r="X533" s="4">
        <f t="shared" si="86"/>
        <v>3</v>
      </c>
      <c r="Y533" s="4">
        <f t="shared" si="87"/>
        <v>19</v>
      </c>
      <c r="Z533" s="4">
        <f t="shared" si="88"/>
        <v>1</v>
      </c>
      <c r="AA533" s="4">
        <f t="shared" si="89"/>
        <v>22</v>
      </c>
      <c r="AB533" s="7">
        <f t="shared" si="90"/>
        <v>167.66240376888743</v>
      </c>
      <c r="AC533" s="14">
        <v>1.4603900000000001</v>
      </c>
      <c r="AD533" s="88" t="s">
        <v>53</v>
      </c>
      <c r="AN533" s="41">
        <v>559</v>
      </c>
      <c r="AO533" s="42" t="s">
        <v>523</v>
      </c>
      <c r="AP533" s="16">
        <v>13</v>
      </c>
      <c r="AQ533" s="16">
        <v>13</v>
      </c>
      <c r="AR533" s="43">
        <v>12</v>
      </c>
      <c r="AS533" s="43">
        <v>1</v>
      </c>
      <c r="AT533" s="44">
        <v>0</v>
      </c>
      <c r="AU533" s="45">
        <v>48</v>
      </c>
      <c r="AV533" s="43">
        <v>20</v>
      </c>
      <c r="AW533" s="44">
        <v>28</v>
      </c>
    </row>
    <row r="534" spans="2:49" ht="17.100000000000001" customHeight="1" x14ac:dyDescent="0.2">
      <c r="B534" s="34">
        <f t="shared" si="83"/>
        <v>532</v>
      </c>
      <c r="C534" s="113" t="str">
        <f>+VLOOKUP($D$3:$D$547,[1]Hoja4!$E$1:$F$588,2,FALSE)</f>
        <v>Col. La Alhambra</v>
      </c>
      <c r="D534" s="11">
        <v>36</v>
      </c>
      <c r="E534" s="12">
        <v>1</v>
      </c>
      <c r="F534" s="12">
        <v>1</v>
      </c>
      <c r="G534" s="12">
        <v>1</v>
      </c>
      <c r="H534" s="12">
        <v>1</v>
      </c>
      <c r="I534" s="12">
        <v>1</v>
      </c>
      <c r="J534" s="12">
        <v>1</v>
      </c>
      <c r="K534" s="12">
        <v>1</v>
      </c>
      <c r="L534" s="12">
        <v>1</v>
      </c>
      <c r="M534" s="12">
        <v>1</v>
      </c>
      <c r="N534" s="12">
        <v>0.72727272727272729</v>
      </c>
      <c r="O534" s="12">
        <v>0.81818181818181823</v>
      </c>
      <c r="P534" s="12">
        <v>0.81818181818181823</v>
      </c>
      <c r="Q534" s="12">
        <v>1</v>
      </c>
      <c r="R534" s="12">
        <v>1</v>
      </c>
      <c r="S534" s="13">
        <v>39</v>
      </c>
      <c r="T534" s="11">
        <v>1.4859500000000001</v>
      </c>
      <c r="U534" s="87" t="str">
        <f t="shared" si="82"/>
        <v>Muy Baja</v>
      </c>
      <c r="V534" s="4">
        <f t="shared" si="84"/>
        <v>51</v>
      </c>
      <c r="W534" s="5">
        <f t="shared" si="85"/>
        <v>67.638060310682775</v>
      </c>
      <c r="X534" s="4">
        <f t="shared" si="86"/>
        <v>2</v>
      </c>
      <c r="Y534" s="4">
        <f t="shared" si="87"/>
        <v>15</v>
      </c>
      <c r="Z534" s="4">
        <f t="shared" si="88"/>
        <v>0</v>
      </c>
      <c r="AA534" s="4">
        <f t="shared" si="89"/>
        <v>17</v>
      </c>
      <c r="AB534" s="7">
        <f t="shared" si="90"/>
        <v>90.008237812771142</v>
      </c>
      <c r="AC534" s="14">
        <v>1.4859500000000001</v>
      </c>
      <c r="AD534" s="88" t="s">
        <v>53</v>
      </c>
      <c r="AN534" s="41">
        <v>560</v>
      </c>
      <c r="AO534" s="42" t="s">
        <v>524</v>
      </c>
      <c r="AP534" s="16">
        <v>100</v>
      </c>
      <c r="AQ534" s="16">
        <v>100</v>
      </c>
      <c r="AR534" s="43">
        <v>94</v>
      </c>
      <c r="AS534" s="43">
        <v>6</v>
      </c>
      <c r="AT534" s="44">
        <v>0</v>
      </c>
      <c r="AU534" s="45">
        <v>445</v>
      </c>
      <c r="AV534" s="43">
        <v>226</v>
      </c>
      <c r="AW534" s="44">
        <v>219</v>
      </c>
    </row>
    <row r="535" spans="2:49" ht="17.100000000000001" customHeight="1" x14ac:dyDescent="0.2">
      <c r="B535" s="34">
        <f t="shared" si="83"/>
        <v>533</v>
      </c>
      <c r="C535" s="113" t="str">
        <f>+VLOOKUP($D$3:$D$547,[1]Hoja4!$E$1:$F$588,2,FALSE)</f>
        <v>Col. Lomas Del Mayac o Profesionale</v>
      </c>
      <c r="D535" s="11">
        <v>236</v>
      </c>
      <c r="E535" s="12">
        <v>0.9109947643979055</v>
      </c>
      <c r="F535" s="12">
        <v>0.99476439790575899</v>
      </c>
      <c r="G535" s="12">
        <v>0.96858638743455538</v>
      </c>
      <c r="H535" s="12">
        <v>1</v>
      </c>
      <c r="I535" s="12">
        <v>1</v>
      </c>
      <c r="J535" s="12">
        <v>1</v>
      </c>
      <c r="K535" s="12">
        <v>1</v>
      </c>
      <c r="L535" s="12">
        <v>1</v>
      </c>
      <c r="M535" s="12">
        <v>0.99137931034482751</v>
      </c>
      <c r="N535" s="12">
        <v>0.92241379310344807</v>
      </c>
      <c r="O535" s="12">
        <v>0.76724137931034475</v>
      </c>
      <c r="P535" s="12">
        <v>0.86206896551724144</v>
      </c>
      <c r="Q535" s="12">
        <v>0.96551724137931028</v>
      </c>
      <c r="R535" s="12">
        <v>0.97413793103448276</v>
      </c>
      <c r="S535" s="13">
        <v>506.00000000000006</v>
      </c>
      <c r="T535" s="11">
        <v>1.4929399999999999</v>
      </c>
      <c r="U535" s="87" t="str">
        <f t="shared" si="82"/>
        <v>Muy Baja</v>
      </c>
      <c r="V535" s="4">
        <f t="shared" si="84"/>
        <v>501</v>
      </c>
      <c r="W535" s="5">
        <f t="shared" si="85"/>
        <v>664.44447481670716</v>
      </c>
      <c r="X535" s="4">
        <f t="shared" si="86"/>
        <v>44</v>
      </c>
      <c r="Y535" s="4">
        <f t="shared" si="87"/>
        <v>144</v>
      </c>
      <c r="Z535" s="4">
        <f t="shared" si="88"/>
        <v>0</v>
      </c>
      <c r="AA535" s="4">
        <f t="shared" si="89"/>
        <v>188</v>
      </c>
      <c r="AB535" s="7">
        <f t="shared" si="90"/>
        <v>884.19857145486947</v>
      </c>
      <c r="AC535" s="14">
        <v>1.4929399999999999</v>
      </c>
      <c r="AD535" s="88" t="s">
        <v>53</v>
      </c>
      <c r="AN535" s="41">
        <v>562</v>
      </c>
      <c r="AO535" s="42" t="s">
        <v>595</v>
      </c>
      <c r="AP535" s="16">
        <v>56</v>
      </c>
      <c r="AQ535" s="16">
        <v>55</v>
      </c>
      <c r="AR535" s="43">
        <v>54</v>
      </c>
      <c r="AS535" s="43">
        <v>1</v>
      </c>
      <c r="AT535" s="44">
        <v>1</v>
      </c>
      <c r="AU535" s="45">
        <v>296</v>
      </c>
      <c r="AV535" s="43">
        <v>155</v>
      </c>
      <c r="AW535" s="44">
        <v>141</v>
      </c>
    </row>
    <row r="536" spans="2:49" ht="17.100000000000001" customHeight="1" x14ac:dyDescent="0.2">
      <c r="B536" s="34">
        <f t="shared" si="83"/>
        <v>534</v>
      </c>
      <c r="C536" s="113" t="str">
        <f>+VLOOKUP($D$3:$D$547,[1]Hoja4!$E$1:$F$588,2,FALSE)</f>
        <v>Lotificacion altos De la Loma</v>
      </c>
      <c r="D536" s="11">
        <v>516</v>
      </c>
      <c r="E536" s="12">
        <v>0.78571428571428581</v>
      </c>
      <c r="F536" s="12">
        <v>1</v>
      </c>
      <c r="G536" s="12">
        <v>0.74999999999999989</v>
      </c>
      <c r="H536" s="12">
        <v>1</v>
      </c>
      <c r="I536" s="12">
        <v>1</v>
      </c>
      <c r="J536" s="12">
        <v>1</v>
      </c>
      <c r="K536" s="12">
        <v>1</v>
      </c>
      <c r="L536" s="12">
        <v>0.9375</v>
      </c>
      <c r="M536" s="12">
        <v>1</v>
      </c>
      <c r="N536" s="12">
        <v>0.93749999999999989</v>
      </c>
      <c r="O536" s="12">
        <v>0.8125</v>
      </c>
      <c r="P536" s="12">
        <v>0.625</v>
      </c>
      <c r="Q536" s="12">
        <v>0.93749999999999989</v>
      </c>
      <c r="R536" s="12">
        <v>0.93749999999999989</v>
      </c>
      <c r="S536" s="13">
        <v>57.999999999999993</v>
      </c>
      <c r="T536" s="11">
        <v>1.5001199999999999</v>
      </c>
      <c r="U536" s="87" t="str">
        <f t="shared" si="82"/>
        <v>Muy Baja</v>
      </c>
      <c r="V536" s="4">
        <f t="shared" si="84"/>
        <v>88</v>
      </c>
      <c r="W536" s="5">
        <f t="shared" si="85"/>
        <v>116.70880994784477</v>
      </c>
      <c r="X536" s="4">
        <f t="shared" si="86"/>
        <v>6</v>
      </c>
      <c r="Y536" s="4">
        <f t="shared" si="87"/>
        <v>18</v>
      </c>
      <c r="Z536" s="4">
        <f t="shared" si="88"/>
        <v>4</v>
      </c>
      <c r="AA536" s="4">
        <f t="shared" si="89"/>
        <v>24</v>
      </c>
      <c r="AB536" s="7">
        <f t="shared" si="90"/>
        <v>155.30833191223255</v>
      </c>
      <c r="AC536" s="14">
        <v>1.5001199999999999</v>
      </c>
      <c r="AD536" s="88" t="s">
        <v>53</v>
      </c>
      <c r="AN536" s="41">
        <v>563</v>
      </c>
      <c r="AO536" s="42" t="s">
        <v>596</v>
      </c>
      <c r="AP536" s="16">
        <v>64</v>
      </c>
      <c r="AQ536" s="16">
        <v>64</v>
      </c>
      <c r="AR536" s="43">
        <v>58</v>
      </c>
      <c r="AS536" s="43">
        <v>6</v>
      </c>
      <c r="AT536" s="44">
        <v>0</v>
      </c>
      <c r="AU536" s="45">
        <v>204</v>
      </c>
      <c r="AV536" s="43">
        <v>82</v>
      </c>
      <c r="AW536" s="44">
        <v>122</v>
      </c>
    </row>
    <row r="537" spans="2:49" ht="17.100000000000001" customHeight="1" x14ac:dyDescent="0.2">
      <c r="B537" s="34">
        <f t="shared" si="83"/>
        <v>535</v>
      </c>
      <c r="C537" s="113" t="str">
        <f>+VLOOKUP($D$3:$D$547,[1]Hoja4!$E$1:$F$588,2,FALSE)</f>
        <v>Col. El Triángulo</v>
      </c>
      <c r="D537" s="11">
        <v>154</v>
      </c>
      <c r="E537" s="12">
        <v>0.93181818181818155</v>
      </c>
      <c r="F537" s="12">
        <v>0.97727272727272707</v>
      </c>
      <c r="G537" s="12">
        <v>0.97727272727272707</v>
      </c>
      <c r="H537" s="12">
        <v>1</v>
      </c>
      <c r="I537" s="12">
        <v>1</v>
      </c>
      <c r="J537" s="12">
        <v>1</v>
      </c>
      <c r="K537" s="12">
        <v>1</v>
      </c>
      <c r="L537" s="12">
        <v>1</v>
      </c>
      <c r="M537" s="12">
        <v>1</v>
      </c>
      <c r="N537" s="12">
        <v>0.9130434782608694</v>
      </c>
      <c r="O537" s="12">
        <v>0.78260869565217384</v>
      </c>
      <c r="P537" s="12">
        <v>0.82608695652173891</v>
      </c>
      <c r="Q537" s="12">
        <v>1</v>
      </c>
      <c r="R537" s="12">
        <v>1</v>
      </c>
      <c r="S537" s="13">
        <v>111.00000000000003</v>
      </c>
      <c r="T537" s="11">
        <v>1.5324199999999999</v>
      </c>
      <c r="U537" s="87" t="str">
        <f t="shared" si="82"/>
        <v>Muy Baja</v>
      </c>
      <c r="V537" s="4">
        <f t="shared" si="84"/>
        <v>127</v>
      </c>
      <c r="W537" s="5">
        <f t="shared" si="85"/>
        <v>168.43203253836688</v>
      </c>
      <c r="X537" s="4">
        <f t="shared" si="86"/>
        <v>4</v>
      </c>
      <c r="Y537" s="4">
        <f t="shared" si="87"/>
        <v>43</v>
      </c>
      <c r="Z537" s="4">
        <f t="shared" si="88"/>
        <v>0</v>
      </c>
      <c r="AA537" s="4">
        <f t="shared" si="89"/>
        <v>47</v>
      </c>
      <c r="AB537" s="7">
        <f t="shared" si="90"/>
        <v>224.13816082788108</v>
      </c>
      <c r="AC537" s="14">
        <v>1.5324199999999999</v>
      </c>
      <c r="AD537" s="88" t="s">
        <v>53</v>
      </c>
      <c r="AN537" s="41">
        <v>564</v>
      </c>
      <c r="AO537" s="42" t="s">
        <v>525</v>
      </c>
      <c r="AP537" s="16">
        <v>87</v>
      </c>
      <c r="AQ537" s="16">
        <v>87</v>
      </c>
      <c r="AR537" s="43">
        <v>86</v>
      </c>
      <c r="AS537" s="43">
        <v>1</v>
      </c>
      <c r="AT537" s="44">
        <v>0</v>
      </c>
      <c r="AU537" s="45">
        <v>380</v>
      </c>
      <c r="AV537" s="43">
        <v>174</v>
      </c>
      <c r="AW537" s="44">
        <v>206</v>
      </c>
    </row>
    <row r="538" spans="2:49" ht="17.100000000000001" customHeight="1" thickBot="1" x14ac:dyDescent="0.25">
      <c r="B538" s="34">
        <f t="shared" si="83"/>
        <v>536</v>
      </c>
      <c r="C538" s="113" t="str">
        <f>+VLOOKUP($D$3:$D$547,[1]Hoja4!$E$1:$F$588,2,FALSE)</f>
        <v>Col. Casavola</v>
      </c>
      <c r="D538" s="11">
        <v>411</v>
      </c>
      <c r="E538" s="12">
        <v>0.93333333333333324</v>
      </c>
      <c r="F538" s="12">
        <v>1</v>
      </c>
      <c r="G538" s="12">
        <v>0.8666666666666667</v>
      </c>
      <c r="H538" s="12">
        <v>1</v>
      </c>
      <c r="I538" s="12">
        <v>1</v>
      </c>
      <c r="J538" s="12">
        <v>1</v>
      </c>
      <c r="K538" s="12">
        <v>1</v>
      </c>
      <c r="L538" s="12">
        <v>1</v>
      </c>
      <c r="M538" s="12">
        <v>1</v>
      </c>
      <c r="N538" s="12">
        <v>1</v>
      </c>
      <c r="O538" s="12">
        <v>0.63636363636363646</v>
      </c>
      <c r="P538" s="12">
        <v>0.36363636363636365</v>
      </c>
      <c r="Q538" s="12">
        <v>1</v>
      </c>
      <c r="R538" s="12">
        <v>1</v>
      </c>
      <c r="S538" s="13">
        <v>79.000000000000014</v>
      </c>
      <c r="T538" s="11">
        <v>1.5594399999999999</v>
      </c>
      <c r="U538" s="87" t="str">
        <f t="shared" si="82"/>
        <v>Muy Baja</v>
      </c>
      <c r="V538" s="17">
        <f t="shared" si="84"/>
        <v>79</v>
      </c>
      <c r="W538" s="5">
        <f t="shared" si="85"/>
        <v>104.77268165772429</v>
      </c>
      <c r="X538" s="17">
        <f t="shared" si="86"/>
        <v>3</v>
      </c>
      <c r="Y538" s="17">
        <f t="shared" si="87"/>
        <v>27</v>
      </c>
      <c r="Z538" s="17">
        <f t="shared" si="88"/>
        <v>0</v>
      </c>
      <c r="AA538" s="17">
        <f t="shared" si="89"/>
        <v>30</v>
      </c>
      <c r="AB538" s="7">
        <f t="shared" si="90"/>
        <v>139.42452523939059</v>
      </c>
      <c r="AC538" s="14">
        <v>1.5594399999999999</v>
      </c>
      <c r="AD538" s="88" t="s">
        <v>53</v>
      </c>
      <c r="AN538" s="41">
        <v>565</v>
      </c>
      <c r="AO538" s="42" t="s">
        <v>597</v>
      </c>
      <c r="AP538" s="16">
        <v>107</v>
      </c>
      <c r="AQ538" s="16">
        <v>107</v>
      </c>
      <c r="AR538" s="43">
        <v>94</v>
      </c>
      <c r="AS538" s="43">
        <v>13</v>
      </c>
      <c r="AT538" s="44">
        <v>0</v>
      </c>
      <c r="AU538" s="45">
        <v>434</v>
      </c>
      <c r="AV538" s="43">
        <v>223</v>
      </c>
      <c r="AW538" s="44">
        <v>211</v>
      </c>
    </row>
    <row r="539" spans="2:49" ht="17.100000000000001" customHeight="1" thickBot="1" x14ac:dyDescent="0.25">
      <c r="B539" s="34">
        <f t="shared" si="83"/>
        <v>537</v>
      </c>
      <c r="C539" s="115" t="str">
        <f>+VLOOKUP($D$3:$D$547,[1]Hoja4!$E$1:$F$588,2,FALSE)</f>
        <v>Col. Estiquirin</v>
      </c>
      <c r="D539" s="18">
        <v>416</v>
      </c>
      <c r="E539" s="19">
        <v>1</v>
      </c>
      <c r="F539" s="19">
        <v>1</v>
      </c>
      <c r="G539" s="19">
        <v>1</v>
      </c>
      <c r="H539" s="19">
        <v>1</v>
      </c>
      <c r="I539" s="19">
        <v>1</v>
      </c>
      <c r="J539" s="19">
        <v>1</v>
      </c>
      <c r="K539" s="19">
        <v>1</v>
      </c>
      <c r="L539" s="19">
        <v>1</v>
      </c>
      <c r="M539" s="19">
        <v>1</v>
      </c>
      <c r="N539" s="19">
        <v>1</v>
      </c>
      <c r="O539" s="19">
        <v>1</v>
      </c>
      <c r="P539" s="19">
        <v>1</v>
      </c>
      <c r="Q539" s="19">
        <v>1</v>
      </c>
      <c r="R539" s="19">
        <v>1</v>
      </c>
      <c r="S539" s="20">
        <v>5</v>
      </c>
      <c r="T539" s="19">
        <v>1.6502300000000001</v>
      </c>
      <c r="U539" s="89" t="str">
        <f t="shared" si="82"/>
        <v>Muy Baja</v>
      </c>
      <c r="V539" s="21">
        <f t="shared" si="84"/>
        <v>11</v>
      </c>
      <c r="W539" s="22">
        <f t="shared" si="85"/>
        <v>14.588601243480596</v>
      </c>
      <c r="X539" s="21">
        <f t="shared" si="86"/>
        <v>0</v>
      </c>
      <c r="Y539" s="21">
        <f t="shared" si="87"/>
        <v>2</v>
      </c>
      <c r="Z539" s="21">
        <f t="shared" si="88"/>
        <v>0</v>
      </c>
      <c r="AA539" s="21">
        <f t="shared" si="89"/>
        <v>2</v>
      </c>
      <c r="AB539" s="23">
        <f t="shared" si="90"/>
        <v>19.413541489029068</v>
      </c>
      <c r="AC539" s="24">
        <v>1.6502300000000001</v>
      </c>
      <c r="AD539" s="90" t="s">
        <v>53</v>
      </c>
      <c r="AN539" s="41">
        <v>566</v>
      </c>
      <c r="AO539" s="42" t="s">
        <v>598</v>
      </c>
      <c r="AP539" s="16">
        <v>66</v>
      </c>
      <c r="AQ539" s="16">
        <v>66</v>
      </c>
      <c r="AR539" s="43">
        <v>40</v>
      </c>
      <c r="AS539" s="43">
        <v>26</v>
      </c>
      <c r="AT539" s="44">
        <v>0</v>
      </c>
      <c r="AU539" s="45">
        <v>133</v>
      </c>
      <c r="AV539" s="43">
        <v>69</v>
      </c>
      <c r="AW539" s="44">
        <v>64</v>
      </c>
    </row>
    <row r="540" spans="2:49" ht="17.100000000000001" customHeight="1" x14ac:dyDescent="0.2">
      <c r="B540" s="34">
        <f t="shared" si="83"/>
        <v>538</v>
      </c>
      <c r="C540" s="91" t="str">
        <f>+VLOOKUP($D$3:$D$547,[1]Hoja4!$E$1:$F$588,2,FALSE)</f>
        <v>Col. Altos de Las Tapias</v>
      </c>
      <c r="D540" s="92">
        <v>396</v>
      </c>
      <c r="E540" s="93">
        <v>1</v>
      </c>
      <c r="F540" s="93">
        <v>0.99856321839080486</v>
      </c>
      <c r="G540" s="93">
        <v>1</v>
      </c>
      <c r="H540" s="94" t="s">
        <v>526</v>
      </c>
      <c r="I540" s="94" t="s">
        <v>526</v>
      </c>
      <c r="J540" s="94" t="s">
        <v>526</v>
      </c>
      <c r="K540" s="94" t="s">
        <v>526</v>
      </c>
      <c r="L540" s="94" t="s">
        <v>526</v>
      </c>
      <c r="M540" s="94" t="s">
        <v>526</v>
      </c>
      <c r="N540" s="94" t="s">
        <v>526</v>
      </c>
      <c r="O540" s="94" t="s">
        <v>526</v>
      </c>
      <c r="P540" s="94" t="s">
        <v>526</v>
      </c>
      <c r="Q540" s="94" t="s">
        <v>526</v>
      </c>
      <c r="R540" s="94" t="s">
        <v>526</v>
      </c>
      <c r="S540" s="94" t="s">
        <v>526</v>
      </c>
      <c r="T540" s="94" t="s">
        <v>526</v>
      </c>
      <c r="U540" s="95"/>
      <c r="V540" s="96"/>
      <c r="W540" s="53"/>
      <c r="X540" s="53"/>
      <c r="Y540" s="53"/>
      <c r="Z540" s="53"/>
      <c r="AA540" s="53"/>
      <c r="AB540" s="53"/>
      <c r="AC540" s="97"/>
      <c r="AD540" s="98"/>
      <c r="AN540" s="41">
        <v>567</v>
      </c>
      <c r="AO540" s="42" t="s">
        <v>599</v>
      </c>
      <c r="AP540" s="16">
        <v>32</v>
      </c>
      <c r="AQ540" s="16">
        <v>32</v>
      </c>
      <c r="AR540" s="43">
        <v>20</v>
      </c>
      <c r="AS540" s="43">
        <v>12</v>
      </c>
      <c r="AT540" s="44">
        <v>0</v>
      </c>
      <c r="AU540" s="45">
        <v>71</v>
      </c>
      <c r="AV540" s="43">
        <v>37</v>
      </c>
      <c r="AW540" s="44">
        <v>34</v>
      </c>
    </row>
    <row r="541" spans="2:49" ht="17.100000000000001" customHeight="1" x14ac:dyDescent="0.2">
      <c r="B541" s="34">
        <f t="shared" si="83"/>
        <v>539</v>
      </c>
      <c r="C541" s="99" t="str">
        <f>+VLOOKUP($D$3:$D$547,[1]Hoja4!$E$1:$F$588,2,FALSE)</f>
        <v>Col. Res. Francisco Morazán</v>
      </c>
      <c r="D541" s="100">
        <v>461</v>
      </c>
      <c r="E541" s="93">
        <v>0.99725274725274726</v>
      </c>
      <c r="F541" s="93">
        <v>0.99816849816849829</v>
      </c>
      <c r="G541" s="93">
        <v>1</v>
      </c>
      <c r="H541" s="101" t="s">
        <v>526</v>
      </c>
      <c r="I541" s="101" t="s">
        <v>526</v>
      </c>
      <c r="J541" s="101" t="s">
        <v>526</v>
      </c>
      <c r="K541" s="101" t="s">
        <v>526</v>
      </c>
      <c r="L541" s="101" t="s">
        <v>526</v>
      </c>
      <c r="M541" s="101" t="s">
        <v>526</v>
      </c>
      <c r="N541" s="101" t="s">
        <v>526</v>
      </c>
      <c r="O541" s="101" t="s">
        <v>526</v>
      </c>
      <c r="P541" s="101" t="s">
        <v>526</v>
      </c>
      <c r="Q541" s="101" t="s">
        <v>526</v>
      </c>
      <c r="R541" s="101" t="s">
        <v>526</v>
      </c>
      <c r="S541" s="101" t="s">
        <v>526</v>
      </c>
      <c r="T541" s="101" t="s">
        <v>526</v>
      </c>
      <c r="U541" s="87"/>
      <c r="V541" s="102"/>
      <c r="W541" s="60"/>
      <c r="X541" s="60"/>
      <c r="Y541" s="60"/>
      <c r="Z541" s="60"/>
      <c r="AA541" s="60"/>
      <c r="AB541" s="60"/>
      <c r="AC541" s="87"/>
      <c r="AD541" s="88"/>
      <c r="AN541" s="41">
        <v>568</v>
      </c>
      <c r="AO541" s="42" t="s">
        <v>527</v>
      </c>
      <c r="AP541" s="16">
        <v>58</v>
      </c>
      <c r="AQ541" s="16">
        <v>58</v>
      </c>
      <c r="AR541" s="43">
        <v>42</v>
      </c>
      <c r="AS541" s="43">
        <v>16</v>
      </c>
      <c r="AT541" s="44">
        <v>0</v>
      </c>
      <c r="AU541" s="45">
        <v>175</v>
      </c>
      <c r="AV541" s="43">
        <v>79</v>
      </c>
      <c r="AW541" s="44">
        <v>96</v>
      </c>
    </row>
    <row r="542" spans="2:49" ht="17.100000000000001" customHeight="1" x14ac:dyDescent="0.2">
      <c r="B542" s="34">
        <f t="shared" si="83"/>
        <v>540</v>
      </c>
      <c r="C542" s="99" t="str">
        <f>+VLOOKUP($D$3:$D$547,[1]Hoja4!$E$1:$F$588,2,FALSE)</f>
        <v>Col. Res. Loma Alta</v>
      </c>
      <c r="D542" s="100">
        <v>469</v>
      </c>
      <c r="E542" s="93">
        <v>0.91666666666666663</v>
      </c>
      <c r="F542" s="93">
        <v>1</v>
      </c>
      <c r="G542" s="93">
        <v>1</v>
      </c>
      <c r="H542" s="101" t="s">
        <v>526</v>
      </c>
      <c r="I542" s="101" t="s">
        <v>526</v>
      </c>
      <c r="J542" s="101" t="s">
        <v>526</v>
      </c>
      <c r="K542" s="101" t="s">
        <v>526</v>
      </c>
      <c r="L542" s="101" t="s">
        <v>526</v>
      </c>
      <c r="M542" s="101" t="s">
        <v>526</v>
      </c>
      <c r="N542" s="101" t="s">
        <v>526</v>
      </c>
      <c r="O542" s="101" t="s">
        <v>526</v>
      </c>
      <c r="P542" s="101" t="s">
        <v>526</v>
      </c>
      <c r="Q542" s="101" t="s">
        <v>526</v>
      </c>
      <c r="R542" s="101" t="s">
        <v>526</v>
      </c>
      <c r="S542" s="101" t="s">
        <v>526</v>
      </c>
      <c r="T542" s="101" t="s">
        <v>526</v>
      </c>
      <c r="U542" s="87"/>
      <c r="V542" s="102"/>
      <c r="W542" s="60"/>
      <c r="X542" s="60"/>
      <c r="Y542" s="60"/>
      <c r="Z542" s="60"/>
      <c r="AA542" s="60"/>
      <c r="AB542" s="60"/>
      <c r="AC542" s="87"/>
      <c r="AD542" s="88"/>
      <c r="AN542" s="41">
        <v>569</v>
      </c>
      <c r="AO542" s="42" t="s">
        <v>600</v>
      </c>
      <c r="AP542" s="16">
        <v>79</v>
      </c>
      <c r="AQ542" s="16">
        <v>79</v>
      </c>
      <c r="AR542" s="43">
        <v>62</v>
      </c>
      <c r="AS542" s="43">
        <v>17</v>
      </c>
      <c r="AT542" s="44">
        <v>0</v>
      </c>
      <c r="AU542" s="45">
        <v>333</v>
      </c>
      <c r="AV542" s="43">
        <v>159</v>
      </c>
      <c r="AW542" s="44">
        <v>174</v>
      </c>
    </row>
    <row r="543" spans="2:49" ht="17.100000000000001" customHeight="1" x14ac:dyDescent="0.2">
      <c r="B543" s="34">
        <f t="shared" si="83"/>
        <v>541</v>
      </c>
      <c r="C543" s="99" t="str">
        <f>+VLOOKUP($D$3:$D$547,[1]Hoja4!$E$1:$F$588,2,FALSE)</f>
        <v>Col. Res. Río Alto</v>
      </c>
      <c r="D543" s="100">
        <v>479</v>
      </c>
      <c r="E543" s="93">
        <v>1</v>
      </c>
      <c r="F543" s="93">
        <v>1</v>
      </c>
      <c r="G543" s="93">
        <v>1</v>
      </c>
      <c r="H543" s="101" t="s">
        <v>526</v>
      </c>
      <c r="I543" s="101" t="s">
        <v>526</v>
      </c>
      <c r="J543" s="101" t="s">
        <v>526</v>
      </c>
      <c r="K543" s="101" t="s">
        <v>526</v>
      </c>
      <c r="L543" s="101" t="s">
        <v>526</v>
      </c>
      <c r="M543" s="101" t="s">
        <v>526</v>
      </c>
      <c r="N543" s="101" t="s">
        <v>526</v>
      </c>
      <c r="O543" s="101" t="s">
        <v>526</v>
      </c>
      <c r="P543" s="101" t="s">
        <v>526</v>
      </c>
      <c r="Q543" s="101" t="s">
        <v>526</v>
      </c>
      <c r="R543" s="101" t="s">
        <v>526</v>
      </c>
      <c r="S543" s="101" t="s">
        <v>526</v>
      </c>
      <c r="T543" s="101" t="s">
        <v>526</v>
      </c>
      <c r="U543" s="87"/>
      <c r="V543" s="102"/>
      <c r="W543" s="60"/>
      <c r="X543" s="60"/>
      <c r="Y543" s="60"/>
      <c r="Z543" s="60"/>
      <c r="AA543" s="60"/>
      <c r="AB543" s="60"/>
      <c r="AC543" s="87"/>
      <c r="AD543" s="88"/>
      <c r="AN543" s="41">
        <v>571</v>
      </c>
      <c r="AO543" s="42" t="s">
        <v>601</v>
      </c>
      <c r="AP543" s="16">
        <v>418</v>
      </c>
      <c r="AQ543" s="16">
        <v>418</v>
      </c>
      <c r="AR543" s="43">
        <v>396</v>
      </c>
      <c r="AS543" s="43">
        <v>22</v>
      </c>
      <c r="AT543" s="44">
        <v>0</v>
      </c>
      <c r="AU543" s="45">
        <v>1951</v>
      </c>
      <c r="AV543" s="43">
        <v>890</v>
      </c>
      <c r="AW543" s="44">
        <v>1061</v>
      </c>
    </row>
    <row r="544" spans="2:49" ht="17.100000000000001" customHeight="1" x14ac:dyDescent="0.2">
      <c r="B544" s="34">
        <f t="shared" si="83"/>
        <v>542</v>
      </c>
      <c r="C544" s="99" t="str">
        <f>+VLOOKUP($D$3:$D$547,[1]Hoja4!$E$1:$F$588,2,FALSE)</f>
        <v>Col.Casandra</v>
      </c>
      <c r="D544" s="100">
        <v>540</v>
      </c>
      <c r="E544" s="93">
        <v>1</v>
      </c>
      <c r="F544" s="93">
        <v>1</v>
      </c>
      <c r="G544" s="93">
        <v>1</v>
      </c>
      <c r="H544" s="101" t="s">
        <v>526</v>
      </c>
      <c r="I544" s="101" t="s">
        <v>526</v>
      </c>
      <c r="J544" s="101" t="s">
        <v>526</v>
      </c>
      <c r="K544" s="101" t="s">
        <v>526</v>
      </c>
      <c r="L544" s="101" t="s">
        <v>526</v>
      </c>
      <c r="M544" s="101" t="s">
        <v>526</v>
      </c>
      <c r="N544" s="101" t="s">
        <v>526</v>
      </c>
      <c r="O544" s="101" t="s">
        <v>526</v>
      </c>
      <c r="P544" s="101" t="s">
        <v>526</v>
      </c>
      <c r="Q544" s="101" t="s">
        <v>526</v>
      </c>
      <c r="R544" s="101" t="s">
        <v>526</v>
      </c>
      <c r="S544" s="101" t="s">
        <v>526</v>
      </c>
      <c r="T544" s="101" t="s">
        <v>526</v>
      </c>
      <c r="U544" s="87"/>
      <c r="V544" s="102"/>
      <c r="W544" s="60"/>
      <c r="X544" s="60"/>
      <c r="Y544" s="60"/>
      <c r="Z544" s="60"/>
      <c r="AA544" s="60"/>
      <c r="AB544" s="60"/>
      <c r="AC544" s="87"/>
      <c r="AD544" s="88"/>
      <c r="AN544" s="41">
        <v>572</v>
      </c>
      <c r="AO544" s="42" t="s">
        <v>528</v>
      </c>
      <c r="AP544" s="16">
        <v>1305</v>
      </c>
      <c r="AQ544" s="16">
        <v>1303</v>
      </c>
      <c r="AR544" s="43">
        <v>766</v>
      </c>
      <c r="AS544" s="43">
        <v>537</v>
      </c>
      <c r="AT544" s="44">
        <v>2</v>
      </c>
      <c r="AU544" s="45">
        <v>3273</v>
      </c>
      <c r="AV544" s="43">
        <v>1609</v>
      </c>
      <c r="AW544" s="44">
        <v>1664</v>
      </c>
    </row>
    <row r="545" spans="2:49" ht="17.100000000000001" customHeight="1" x14ac:dyDescent="0.2">
      <c r="B545" s="34">
        <f t="shared" si="83"/>
        <v>543</v>
      </c>
      <c r="C545" s="99" t="str">
        <f>+VLOOKUP($D$3:$D$547,[1]Hoja4!$E$1:$F$588,2,FALSE)</f>
        <v>Ciudad Mateo</v>
      </c>
      <c r="D545" s="100">
        <v>545</v>
      </c>
      <c r="E545" s="93">
        <v>0.99951004409603195</v>
      </c>
      <c r="F545" s="93">
        <v>4.8995590396864299E-3</v>
      </c>
      <c r="G545" s="93">
        <v>0.99804017638412634</v>
      </c>
      <c r="H545" s="101" t="s">
        <v>526</v>
      </c>
      <c r="I545" s="101" t="s">
        <v>526</v>
      </c>
      <c r="J545" s="101" t="s">
        <v>526</v>
      </c>
      <c r="K545" s="101" t="s">
        <v>526</v>
      </c>
      <c r="L545" s="101" t="s">
        <v>526</v>
      </c>
      <c r="M545" s="101" t="s">
        <v>526</v>
      </c>
      <c r="N545" s="101" t="s">
        <v>526</v>
      </c>
      <c r="O545" s="101" t="s">
        <v>526</v>
      </c>
      <c r="P545" s="101" t="s">
        <v>526</v>
      </c>
      <c r="Q545" s="101" t="s">
        <v>526</v>
      </c>
      <c r="R545" s="101" t="s">
        <v>526</v>
      </c>
      <c r="S545" s="101" t="s">
        <v>526</v>
      </c>
      <c r="T545" s="101" t="s">
        <v>526</v>
      </c>
      <c r="U545" s="87"/>
      <c r="V545" s="102"/>
      <c r="W545" s="60"/>
      <c r="X545" s="60"/>
      <c r="Y545" s="60"/>
      <c r="Z545" s="60"/>
      <c r="AA545" s="60"/>
      <c r="AB545" s="60"/>
      <c r="AC545" s="87"/>
      <c r="AD545" s="88"/>
      <c r="AN545" s="41">
        <v>575</v>
      </c>
      <c r="AO545" s="42" t="s">
        <v>602</v>
      </c>
      <c r="AP545" s="16">
        <v>35</v>
      </c>
      <c r="AQ545" s="16">
        <v>35</v>
      </c>
      <c r="AR545" s="43">
        <v>21</v>
      </c>
      <c r="AS545" s="43">
        <v>14</v>
      </c>
      <c r="AT545" s="44">
        <v>0</v>
      </c>
      <c r="AU545" s="45">
        <v>85</v>
      </c>
      <c r="AV545" s="43">
        <v>42</v>
      </c>
      <c r="AW545" s="44">
        <v>43</v>
      </c>
    </row>
    <row r="546" spans="2:49" ht="17.100000000000001" customHeight="1" x14ac:dyDescent="0.2">
      <c r="B546" s="34">
        <f t="shared" si="83"/>
        <v>544</v>
      </c>
      <c r="C546" s="99" t="str">
        <f>+VLOOKUP($D$3:$D$547,[1]Hoja4!$E$1:$F$588,2,FALSE)</f>
        <v>Urbanizacion Agua Dulce</v>
      </c>
      <c r="D546" s="100">
        <v>579</v>
      </c>
      <c r="E546" s="93">
        <v>1</v>
      </c>
      <c r="F546" s="93">
        <v>1</v>
      </c>
      <c r="G546" s="93">
        <v>1</v>
      </c>
      <c r="H546" s="101" t="s">
        <v>526</v>
      </c>
      <c r="I546" s="101" t="s">
        <v>526</v>
      </c>
      <c r="J546" s="101" t="s">
        <v>526</v>
      </c>
      <c r="K546" s="101" t="s">
        <v>526</v>
      </c>
      <c r="L546" s="101" t="s">
        <v>526</v>
      </c>
      <c r="M546" s="101" t="s">
        <v>526</v>
      </c>
      <c r="N546" s="101" t="s">
        <v>526</v>
      </c>
      <c r="O546" s="101" t="s">
        <v>526</v>
      </c>
      <c r="P546" s="101" t="s">
        <v>526</v>
      </c>
      <c r="Q546" s="101" t="s">
        <v>526</v>
      </c>
      <c r="R546" s="101" t="s">
        <v>526</v>
      </c>
      <c r="S546" s="101" t="s">
        <v>526</v>
      </c>
      <c r="T546" s="101" t="s">
        <v>526</v>
      </c>
      <c r="U546" s="87"/>
      <c r="V546" s="102"/>
      <c r="W546" s="60"/>
      <c r="X546" s="60"/>
      <c r="Y546" s="60"/>
      <c r="Z546" s="60"/>
      <c r="AA546" s="60"/>
      <c r="AB546" s="60"/>
      <c r="AC546" s="87"/>
      <c r="AD546" s="88"/>
      <c r="AN546" s="41">
        <v>576</v>
      </c>
      <c r="AO546" s="42" t="s">
        <v>529</v>
      </c>
      <c r="AP546" s="16">
        <v>1</v>
      </c>
      <c r="AQ546" s="16">
        <v>1</v>
      </c>
      <c r="AR546" s="43">
        <v>1</v>
      </c>
      <c r="AS546" s="43">
        <v>0</v>
      </c>
      <c r="AT546" s="44">
        <v>0</v>
      </c>
      <c r="AU546" s="45">
        <v>8</v>
      </c>
      <c r="AV546" s="43">
        <v>5</v>
      </c>
      <c r="AW546" s="44">
        <v>3</v>
      </c>
    </row>
    <row r="547" spans="2:49" ht="17.100000000000001" customHeight="1" thickBot="1" x14ac:dyDescent="0.25">
      <c r="B547" s="103">
        <f t="shared" si="83"/>
        <v>545</v>
      </c>
      <c r="C547" s="104" t="str">
        <f>+VLOOKUP($D$3:$D$547,[1]Hoja4!$E$1:$F$588,2,FALSE)</f>
        <v>Los Olivos</v>
      </c>
      <c r="D547" s="105">
        <v>583</v>
      </c>
      <c r="E547" s="93">
        <v>1</v>
      </c>
      <c r="F547" s="93">
        <v>1</v>
      </c>
      <c r="G547" s="93">
        <v>1</v>
      </c>
      <c r="H547" s="106" t="s">
        <v>526</v>
      </c>
      <c r="I547" s="106" t="s">
        <v>526</v>
      </c>
      <c r="J547" s="106" t="s">
        <v>526</v>
      </c>
      <c r="K547" s="106" t="s">
        <v>526</v>
      </c>
      <c r="L547" s="106" t="s">
        <v>526</v>
      </c>
      <c r="M547" s="106" t="s">
        <v>526</v>
      </c>
      <c r="N547" s="106" t="s">
        <v>526</v>
      </c>
      <c r="O547" s="106" t="s">
        <v>526</v>
      </c>
      <c r="P547" s="106" t="s">
        <v>526</v>
      </c>
      <c r="Q547" s="106" t="s">
        <v>526</v>
      </c>
      <c r="R547" s="106" t="s">
        <v>526</v>
      </c>
      <c r="S547" s="106" t="s">
        <v>526</v>
      </c>
      <c r="T547" s="106" t="s">
        <v>526</v>
      </c>
      <c r="U547" s="89"/>
      <c r="V547" s="107"/>
      <c r="W547" s="70"/>
      <c r="X547" s="70"/>
      <c r="Y547" s="70"/>
      <c r="Z547" s="70"/>
      <c r="AA547" s="70"/>
      <c r="AB547" s="70"/>
      <c r="AC547" s="89"/>
      <c r="AD547" s="108"/>
      <c r="AN547" s="41">
        <v>577</v>
      </c>
      <c r="AO547" s="42" t="s">
        <v>603</v>
      </c>
      <c r="AP547" s="16">
        <v>49</v>
      </c>
      <c r="AQ547" s="16">
        <v>49</v>
      </c>
      <c r="AR547" s="43">
        <v>37</v>
      </c>
      <c r="AS547" s="43">
        <v>12</v>
      </c>
      <c r="AT547" s="44">
        <v>0</v>
      </c>
      <c r="AU547" s="45">
        <v>185</v>
      </c>
      <c r="AV547" s="43">
        <v>93</v>
      </c>
      <c r="AW547" s="44">
        <v>92</v>
      </c>
    </row>
    <row r="548" spans="2:49" x14ac:dyDescent="0.2">
      <c r="AN548" s="41">
        <v>578</v>
      </c>
      <c r="AO548" s="42" t="s">
        <v>604</v>
      </c>
      <c r="AP548" s="16">
        <v>50</v>
      </c>
      <c r="AQ548" s="16">
        <v>49</v>
      </c>
      <c r="AR548" s="43">
        <v>41</v>
      </c>
      <c r="AS548" s="43">
        <v>8</v>
      </c>
      <c r="AT548" s="44">
        <v>1</v>
      </c>
      <c r="AU548" s="45">
        <v>132</v>
      </c>
      <c r="AV548" s="43">
        <v>60</v>
      </c>
      <c r="AW548" s="44">
        <v>72</v>
      </c>
    </row>
    <row r="549" spans="2:49" x14ac:dyDescent="0.2">
      <c r="AN549" s="41">
        <v>579</v>
      </c>
      <c r="AO549" s="42" t="s">
        <v>605</v>
      </c>
      <c r="AP549" s="16">
        <v>1</v>
      </c>
      <c r="AQ549" s="16">
        <v>1</v>
      </c>
      <c r="AR549" s="43">
        <v>0</v>
      </c>
      <c r="AS549" s="43">
        <v>1</v>
      </c>
      <c r="AT549" s="44">
        <v>0</v>
      </c>
      <c r="AU549" s="45">
        <v>0</v>
      </c>
      <c r="AV549" s="43">
        <v>0</v>
      </c>
      <c r="AW549" s="44">
        <v>0</v>
      </c>
    </row>
    <row r="550" spans="2:49" x14ac:dyDescent="0.2">
      <c r="AN550" s="41">
        <v>581</v>
      </c>
      <c r="AO550" s="42" t="s">
        <v>530</v>
      </c>
      <c r="AP550" s="16">
        <v>17</v>
      </c>
      <c r="AQ550" s="16">
        <v>17</v>
      </c>
      <c r="AR550" s="43">
        <v>8</v>
      </c>
      <c r="AS550" s="43">
        <v>9</v>
      </c>
      <c r="AT550" s="44">
        <v>0</v>
      </c>
      <c r="AU550" s="45">
        <v>25</v>
      </c>
      <c r="AV550" s="43">
        <v>11</v>
      </c>
      <c r="AW550" s="44">
        <v>14</v>
      </c>
    </row>
    <row r="551" spans="2:49" x14ac:dyDescent="0.2">
      <c r="AN551" s="41">
        <v>582</v>
      </c>
      <c r="AO551" s="42" t="s">
        <v>606</v>
      </c>
      <c r="AP551" s="16">
        <v>6</v>
      </c>
      <c r="AQ551" s="16">
        <v>6</v>
      </c>
      <c r="AR551" s="43">
        <v>6</v>
      </c>
      <c r="AS551" s="43">
        <v>0</v>
      </c>
      <c r="AT551" s="44">
        <v>0</v>
      </c>
      <c r="AU551" s="45">
        <v>11</v>
      </c>
      <c r="AV551" s="43">
        <v>3</v>
      </c>
      <c r="AW551" s="44">
        <v>8</v>
      </c>
    </row>
    <row r="552" spans="2:49" x14ac:dyDescent="0.2">
      <c r="W552" s="109"/>
      <c r="AN552" s="41">
        <v>583</v>
      </c>
      <c r="AO552" s="42" t="s">
        <v>531</v>
      </c>
      <c r="AP552" s="16">
        <v>2</v>
      </c>
      <c r="AQ552" s="16">
        <v>2</v>
      </c>
      <c r="AR552" s="43">
        <v>0</v>
      </c>
      <c r="AS552" s="43">
        <v>2</v>
      </c>
      <c r="AT552" s="44">
        <v>0</v>
      </c>
      <c r="AU552" s="45">
        <v>0</v>
      </c>
      <c r="AV552" s="43">
        <v>0</v>
      </c>
      <c r="AW552" s="44">
        <v>0</v>
      </c>
    </row>
    <row r="553" spans="2:49" x14ac:dyDescent="0.2">
      <c r="W553" s="109"/>
      <c r="AN553" s="41">
        <v>584</v>
      </c>
      <c r="AO553" s="42" t="s">
        <v>532</v>
      </c>
      <c r="AP553" s="16">
        <v>47</v>
      </c>
      <c r="AQ553" s="16">
        <v>47</v>
      </c>
      <c r="AR553" s="43">
        <v>42</v>
      </c>
      <c r="AS553" s="43">
        <v>5</v>
      </c>
      <c r="AT553" s="44">
        <v>0</v>
      </c>
      <c r="AU553" s="45">
        <v>219</v>
      </c>
      <c r="AV553" s="43">
        <v>96</v>
      </c>
      <c r="AW553" s="44">
        <v>123</v>
      </c>
    </row>
    <row r="554" spans="2:49" x14ac:dyDescent="0.2">
      <c r="W554" s="109"/>
      <c r="AN554" s="41">
        <v>585</v>
      </c>
      <c r="AO554" s="42" t="s">
        <v>533</v>
      </c>
      <c r="AP554" s="16">
        <v>7</v>
      </c>
      <c r="AQ554" s="16">
        <v>7</v>
      </c>
      <c r="AR554" s="43">
        <v>7</v>
      </c>
      <c r="AS554" s="43">
        <v>0</v>
      </c>
      <c r="AT554" s="44">
        <v>0</v>
      </c>
      <c r="AU554" s="45">
        <v>13</v>
      </c>
      <c r="AV554" s="43">
        <v>5</v>
      </c>
      <c r="AW554" s="44">
        <v>8</v>
      </c>
    </row>
    <row r="555" spans="2:49" x14ac:dyDescent="0.2">
      <c r="W555" s="110"/>
      <c r="AN555" s="41">
        <v>586</v>
      </c>
      <c r="AO555" s="42" t="s">
        <v>607</v>
      </c>
      <c r="AP555" s="16">
        <v>32</v>
      </c>
      <c r="AQ555" s="16">
        <v>32</v>
      </c>
      <c r="AR555" s="43">
        <v>25</v>
      </c>
      <c r="AS555" s="43">
        <v>7</v>
      </c>
      <c r="AT555" s="44">
        <v>0</v>
      </c>
      <c r="AU555" s="45">
        <v>106</v>
      </c>
      <c r="AV555" s="43">
        <v>52</v>
      </c>
      <c r="AW555" s="44">
        <v>54</v>
      </c>
    </row>
    <row r="556" spans="2:49" x14ac:dyDescent="0.2">
      <c r="W556" s="66"/>
      <c r="AN556" s="41">
        <v>587</v>
      </c>
      <c r="AO556" s="42" t="s">
        <v>534</v>
      </c>
      <c r="AP556" s="16">
        <v>30</v>
      </c>
      <c r="AQ556" s="16">
        <v>30</v>
      </c>
      <c r="AR556" s="43">
        <v>14</v>
      </c>
      <c r="AS556" s="43">
        <v>16</v>
      </c>
      <c r="AT556" s="44">
        <v>0</v>
      </c>
      <c r="AU556" s="45">
        <v>52</v>
      </c>
      <c r="AV556" s="43">
        <v>25</v>
      </c>
      <c r="AW556" s="44">
        <v>27</v>
      </c>
    </row>
    <row r="557" spans="2:49" x14ac:dyDescent="0.2">
      <c r="AN557" s="41">
        <v>588</v>
      </c>
      <c r="AO557" s="42" t="s">
        <v>535</v>
      </c>
      <c r="AP557" s="16">
        <v>180</v>
      </c>
      <c r="AQ557" s="16">
        <v>180</v>
      </c>
      <c r="AR557" s="43">
        <v>98</v>
      </c>
      <c r="AS557" s="43">
        <v>82</v>
      </c>
      <c r="AT557" s="44">
        <v>0</v>
      </c>
      <c r="AU557" s="45">
        <v>264</v>
      </c>
      <c r="AV557" s="43">
        <v>136</v>
      </c>
      <c r="AW557" s="44">
        <v>128</v>
      </c>
    </row>
    <row r="558" spans="2:49" x14ac:dyDescent="0.2">
      <c r="AN558" s="111">
        <v>1</v>
      </c>
      <c r="AO558" s="111">
        <f>+AN558+1</f>
        <v>2</v>
      </c>
      <c r="AP558" s="111">
        <f t="shared" ref="AP558:AW558" si="91">+AO558+1</f>
        <v>3</v>
      </c>
      <c r="AQ558" s="111">
        <f t="shared" si="91"/>
        <v>4</v>
      </c>
      <c r="AR558" s="111">
        <f t="shared" si="91"/>
        <v>5</v>
      </c>
      <c r="AS558" s="111">
        <f t="shared" si="91"/>
        <v>6</v>
      </c>
      <c r="AT558" s="111">
        <f t="shared" si="91"/>
        <v>7</v>
      </c>
      <c r="AU558" s="111">
        <f t="shared" si="91"/>
        <v>8</v>
      </c>
      <c r="AV558" s="111">
        <f t="shared" si="91"/>
        <v>9</v>
      </c>
      <c r="AW558" s="111">
        <f t="shared" si="91"/>
        <v>10</v>
      </c>
    </row>
  </sheetData>
  <mergeCells count="11">
    <mergeCell ref="B1:AD1"/>
    <mergeCell ref="AF13:AG13"/>
    <mergeCell ref="AN2:AO2"/>
    <mergeCell ref="AP2:AT2"/>
    <mergeCell ref="AU2:AW2"/>
    <mergeCell ref="AP3:AP4"/>
    <mergeCell ref="AQ3:AS3"/>
    <mergeCell ref="AT3:AT4"/>
    <mergeCell ref="AU3:AU4"/>
    <mergeCell ref="AV3:AV4"/>
    <mergeCell ref="AW3:AW4"/>
  </mergeCells>
  <pageMargins left="0.7" right="0.7" top="0.75" bottom="0.75" header="0.3" footer="0.3"/>
  <pageSetup scale="95" orientation="landscape" r:id="rId1"/>
  <headerFooter>
    <oddHeader>&amp;REEO 4- HO-L1088
&amp;P DE 515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37132274</IDBDocs_x0020_Number>
    <TaxCatchAll xmlns="9c571b2f-e523-4ab2-ba2e-09e151a03ef4">
      <Value>4</Value>
      <Value>10</Value>
    </TaxCatchAll>
    <Phase xmlns="9c571b2f-e523-4ab2-ba2e-09e151a03ef4" xsi:nil="true"/>
    <SISCOR_x0020_Number xmlns="9c571b2f-e523-4ab2-ba2e-09e151a03ef4" xsi:nil="true"/>
    <Division_x0020_or_x0020_Unit xmlns="9c571b2f-e523-4ab2-ba2e-09e151a03ef4">IFD/FMM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Approval_x0020_Number xmlns="9c571b2f-e523-4ab2-ba2e-09e151a03ef4">2895/BL-HO</Approval_x0020_Number>
    <Document_x0020_Author xmlns="9c571b2f-e523-4ab2-ba2e-09e151a03ef4">Perez Rincon, Belinda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2012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HO-L1088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Proposal&lt;/USER_STAGE&gt;&lt;PD_OBJ_TYPE&gt;0&lt;/PD_OBJ_TYPE&gt;&lt;MAKERECORD&gt;N&lt;/MAKERECORD&gt;&lt;PD_FILEPT_NO&gt;PO-HO-L1088-Plan&lt;/PD_FILEPT_NO&gt;&lt;/Data&gt;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TECFILE</Identifier>
    <Disclosure_x0020_Activity xmlns="9c571b2f-e523-4ab2-ba2e-09e151a03ef4">Loan Proposal</Disclosure_x0020_Activity>
    <Webtopic xmlns="9c571b2f-e523-4ab2-ba2e-09e151a03ef4">RM-FIS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FD291C21D001CC4BB71F98BA03BDBC22" ma:contentTypeVersion="0" ma:contentTypeDescription="A content type to manage public (operations) IDB documents" ma:contentTypeScope="" ma:versionID="bbf2e0e0c13986f20b607785ea99804e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4f32c5dd488d5d8caf8715745ccb806d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b7b6cc8-aa77-492b-a3d9-e2df0bc5e2b3}" ma:internalName="TaxCatchAll" ma:showField="CatchAllData" ma:web="2797acde-cc60-4331-81ae-cdd226a035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b7b6cc8-aa77-492b-a3d9-e2df0bc5e2b3}" ma:internalName="TaxCatchAllLabel" ma:readOnly="true" ma:showField="CatchAllDataLabel" ma:web="2797acde-cc60-4331-81ae-cdd226a035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5C4DC3-3F6A-4E07-937C-726FB26B5B69}"/>
</file>

<file path=customXml/itemProps2.xml><?xml version="1.0" encoding="utf-8"?>
<ds:datastoreItem xmlns:ds="http://schemas.openxmlformats.org/officeDocument/2006/customXml" ds:itemID="{78C826EE-2859-4BCB-B5B9-481DD161C32B}"/>
</file>

<file path=customXml/itemProps3.xml><?xml version="1.0" encoding="utf-8"?>
<ds:datastoreItem xmlns:ds="http://schemas.openxmlformats.org/officeDocument/2006/customXml" ds:itemID="{44000B47-7690-4BFA-B034-D7C7E4CFFBC4}"/>
</file>

<file path=customXml/itemProps4.xml><?xml version="1.0" encoding="utf-8"?>
<ds:datastoreItem xmlns:ds="http://schemas.openxmlformats.org/officeDocument/2006/customXml" ds:itemID="{6E150A34-1A91-4902-AA71-BED4845E646C}"/>
</file>

<file path=customXml/itemProps5.xml><?xml version="1.0" encoding="utf-8"?>
<ds:datastoreItem xmlns:ds="http://schemas.openxmlformats.org/officeDocument/2006/customXml" ds:itemID="{F400A032-1E71-438F-8D5C-71E7D1FA2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Distrito Central (2)</vt:lpstr>
      <vt:lpstr>'Distrito Central (2)'!Print_Area</vt:lpstr>
      <vt:lpstr>'Distrito Central (2)'!Print_Titles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de Marginacion del Distrito Central (HO-L1088)</dc:title>
  <dc:creator>falvarez</dc:creator>
  <cp:lastModifiedBy>IADB</cp:lastModifiedBy>
  <cp:lastPrinted>2012-09-22T22:28:16Z</cp:lastPrinted>
  <dcterms:created xsi:type="dcterms:W3CDTF">2012-08-07T23:16:55Z</dcterms:created>
  <dcterms:modified xsi:type="dcterms:W3CDTF">2012-09-29T19:30:49Z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0x01010046CF21643EE8D14686A648AA6DAD089200FD291C21D001CC4BB71F98BA03BDBC22</vt:lpwstr>
  </property>
  <property fmtid="{D5CDD505-2E9C-101B-9397-08002B2CF9AE}" pid="3" name="TaxKeyword">
    <vt:lpwstr/>
  </property>
  <property fmtid="{D5CDD505-2E9C-101B-9397-08002B2CF9AE}" pid="4" name="Function Operations IDB">
    <vt:lpwstr>4;#Project Preparation, Planning and Design|29ca0c72-1fc4-435f-a09c-28585cb5eac9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10;#Project Profile (PP)|ac5f0c28-f2f6-431c-8d05-62f851b6a822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10;#Project Profile (PP)|ac5f0c28-f2f6-431c-8d05-62f851b6a822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