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rv-viacor01\PREI\02 DOCUMENTOS DO PROJETO\07. PLANO AQUISIÇÕES\03 PA VERSÕES OFICIAIS\"/>
    </mc:Choice>
  </mc:AlternateContent>
  <bookViews>
    <workbookView xWindow="0" yWindow="0" windowWidth="25170" windowHeight="11910" tabRatio="762" activeTab="2"/>
  </bookViews>
  <sheets>
    <sheet name="Instruções" sheetId="4" r:id="rId1"/>
    <sheet name="Sheet1" sheetId="5" state="hidden" r:id="rId2"/>
    <sheet name="Detalhes Plano de Aquisições" sheetId="8" r:id="rId3"/>
    <sheet name="Folha de Comentários" sheetId="7" r:id="rId4"/>
  </sheets>
  <externalReferences>
    <externalReference r:id="rId5"/>
  </externalReferences>
  <definedNames>
    <definedName name="_xlnm._FilterDatabase" localSheetId="2" hidden="1">'Detalhes Plano de Aquisições'!$A$8:$T$79</definedName>
    <definedName name="_xlnm.Print_Area" localSheetId="2">'Detalhes Plano de Aquisições'!$A$1:$R$221</definedName>
    <definedName name="_xlnm.Print_Area" localSheetId="3">'Folha de Comentários'!$A$1:$B$39</definedName>
    <definedName name="capacitacao" localSheetId="3">'[1]Detalhes Plano de Aquisições'!$E$173:$E$181</definedName>
    <definedName name="capacitacao">'Detalhes Plano de Aquisições'!$E$244:$E$252</definedName>
  </definedNames>
  <calcPr calcId="152511"/>
</workbook>
</file>

<file path=xl/calcChain.xml><?xml version="1.0" encoding="utf-8"?>
<calcChain xmlns="http://schemas.openxmlformats.org/spreadsheetml/2006/main">
  <c r="I44" i="8" l="1"/>
  <c r="I77" i="8"/>
  <c r="I78" i="8"/>
  <c r="I79" i="8"/>
  <c r="I178" i="8"/>
  <c r="I70" i="8"/>
  <c r="I41" i="8" l="1"/>
  <c r="I42" i="8"/>
  <c r="I183" i="8"/>
  <c r="H211" i="8" l="1"/>
  <c r="H210" i="8"/>
  <c r="H213" i="8" s="1"/>
  <c r="O205" i="8" l="1"/>
  <c r="O203" i="8"/>
  <c r="O202" i="8"/>
  <c r="O62" i="8"/>
  <c r="O61" i="8"/>
  <c r="O60" i="8"/>
  <c r="O59" i="8"/>
  <c r="O16" i="8" l="1"/>
  <c r="O43" i="8"/>
  <c r="I43" i="8"/>
  <c r="O212" i="8" l="1"/>
  <c r="O211" i="8"/>
  <c r="O183" i="8" l="1"/>
  <c r="O182" i="8"/>
  <c r="O161" i="8" l="1"/>
  <c r="O163" i="8"/>
  <c r="O162" i="8"/>
  <c r="O160" i="8"/>
  <c r="O79" i="8"/>
  <c r="O77" i="8"/>
  <c r="O78" i="8"/>
  <c r="O76" i="8"/>
  <c r="O75" i="8" l="1"/>
  <c r="I47" i="8" l="1"/>
  <c r="I45" i="8"/>
  <c r="I163" i="8"/>
  <c r="I125" i="8" l="1"/>
  <c r="I160" i="8" l="1"/>
  <c r="I162" i="8" l="1"/>
  <c r="O159" i="8" l="1"/>
  <c r="I159" i="8"/>
  <c r="I205" i="8" l="1"/>
  <c r="I204" i="8" l="1"/>
  <c r="I74" i="8" l="1"/>
  <c r="O74" i="8"/>
  <c r="O72" i="8" l="1"/>
  <c r="O70" i="8"/>
  <c r="O71" i="8"/>
  <c r="O73" i="8"/>
  <c r="I46" i="8" l="1"/>
  <c r="O219" i="8" l="1"/>
  <c r="I219" i="8"/>
  <c r="I181" i="8"/>
  <c r="I67" i="8" l="1"/>
  <c r="I66" i="8"/>
  <c r="I11" i="8"/>
  <c r="I12" i="8"/>
  <c r="I13" i="8"/>
  <c r="O13" i="8"/>
  <c r="I14" i="8"/>
  <c r="O15" i="8"/>
  <c r="I16" i="8"/>
  <c r="O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O30" i="8"/>
  <c r="I31" i="8"/>
  <c r="I32" i="8"/>
  <c r="O33" i="8"/>
  <c r="I34" i="8"/>
  <c r="I35" i="8"/>
  <c r="I37" i="8"/>
  <c r="I38" i="8"/>
  <c r="I39" i="8"/>
  <c r="O39" i="8"/>
  <c r="I40" i="8"/>
  <c r="O40" i="8"/>
  <c r="O41" i="8"/>
  <c r="O42" i="8"/>
  <c r="O44" i="8"/>
  <c r="O45" i="8"/>
  <c r="O46" i="8"/>
  <c r="O47" i="8"/>
  <c r="I48" i="8"/>
  <c r="I49" i="8"/>
  <c r="I50" i="8"/>
  <c r="I51" i="8"/>
  <c r="I52" i="8"/>
  <c r="I53" i="8"/>
  <c r="O53" i="8"/>
  <c r="O54" i="8"/>
  <c r="O55" i="8"/>
  <c r="I56" i="8"/>
  <c r="O56" i="8"/>
  <c r="I57" i="8"/>
  <c r="O57" i="8"/>
  <c r="I58" i="8"/>
  <c r="O58" i="8"/>
  <c r="I59" i="8"/>
  <c r="I60" i="8"/>
  <c r="I61" i="8"/>
  <c r="I62" i="8"/>
  <c r="I63" i="8"/>
  <c r="O63" i="8"/>
  <c r="I64" i="8"/>
  <c r="O64" i="8"/>
  <c r="O65" i="8"/>
  <c r="I68" i="8"/>
  <c r="O68" i="8"/>
  <c r="I69" i="8"/>
  <c r="O69" i="8"/>
  <c r="I85" i="8"/>
  <c r="I86" i="8"/>
  <c r="O87" i="8"/>
  <c r="I89" i="8"/>
  <c r="I90" i="8"/>
  <c r="O91" i="8"/>
  <c r="I95" i="8"/>
  <c r="I96" i="8"/>
  <c r="I100" i="8"/>
  <c r="O100" i="8"/>
  <c r="I101" i="8"/>
  <c r="O101" i="8"/>
  <c r="I102" i="8"/>
  <c r="O102" i="8"/>
  <c r="O103" i="8"/>
  <c r="O104" i="8"/>
  <c r="I105" i="8"/>
  <c r="O105" i="8"/>
  <c r="I106" i="8"/>
  <c r="O106" i="8"/>
  <c r="I108" i="8"/>
  <c r="I109" i="8"/>
  <c r="O109" i="8"/>
  <c r="I111" i="8"/>
  <c r="O112" i="8"/>
  <c r="I113" i="8"/>
  <c r="O113" i="8"/>
  <c r="I114" i="8"/>
  <c r="O114" i="8"/>
  <c r="I115" i="8"/>
  <c r="O115" i="8"/>
  <c r="I116" i="8"/>
  <c r="I119" i="8"/>
  <c r="O119" i="8"/>
  <c r="I120" i="8"/>
  <c r="I121" i="8"/>
  <c r="I122" i="8"/>
  <c r="O122" i="8"/>
  <c r="I123" i="8"/>
  <c r="O123" i="8"/>
  <c r="O125" i="8"/>
  <c r="I126" i="8"/>
  <c r="O126" i="8"/>
  <c r="O127" i="8"/>
  <c r="I128" i="8"/>
  <c r="O128" i="8"/>
  <c r="I129" i="8"/>
  <c r="O129" i="8"/>
  <c r="I130" i="8"/>
  <c r="O130" i="8"/>
  <c r="I131" i="8"/>
  <c r="O131" i="8"/>
  <c r="I132" i="8"/>
  <c r="O132" i="8"/>
  <c r="I133" i="8"/>
  <c r="I134" i="8"/>
  <c r="O134" i="8"/>
  <c r="I135" i="8"/>
  <c r="O135" i="8"/>
  <c r="I136" i="8"/>
  <c r="O136" i="8"/>
  <c r="I137" i="8"/>
  <c r="O137" i="8"/>
  <c r="I138" i="8"/>
  <c r="O138" i="8"/>
  <c r="I139" i="8"/>
  <c r="O139" i="8"/>
  <c r="I140" i="8"/>
  <c r="O140" i="8"/>
  <c r="I141" i="8"/>
  <c r="O141" i="8"/>
  <c r="O142" i="8"/>
  <c r="I143" i="8"/>
  <c r="O143" i="8"/>
  <c r="I144" i="8"/>
  <c r="O144" i="8"/>
  <c r="I145" i="8"/>
  <c r="O145" i="8"/>
  <c r="I146" i="8"/>
  <c r="O146" i="8"/>
  <c r="O147" i="8"/>
  <c r="O148" i="8"/>
  <c r="I149" i="8"/>
  <c r="O149" i="8"/>
  <c r="I150" i="8"/>
  <c r="O150" i="8"/>
  <c r="I151" i="8"/>
  <c r="O151" i="8"/>
  <c r="I152" i="8"/>
  <c r="O152" i="8"/>
  <c r="I153" i="8"/>
  <c r="O153" i="8"/>
  <c r="I154" i="8"/>
  <c r="O154" i="8"/>
  <c r="I155" i="8"/>
  <c r="O155" i="8"/>
  <c r="I156" i="8"/>
  <c r="O156" i="8"/>
  <c r="I157" i="8"/>
  <c r="O157" i="8"/>
  <c r="I158" i="8"/>
  <c r="O158" i="8"/>
  <c r="O181" i="8"/>
  <c r="I169" i="8"/>
  <c r="O169" i="8"/>
  <c r="I175" i="8"/>
  <c r="I176" i="8"/>
  <c r="O176" i="8"/>
  <c r="O177" i="8"/>
  <c r="O178" i="8"/>
  <c r="I190" i="8"/>
  <c r="I206" i="8" s="1"/>
  <c r="I191" i="8"/>
  <c r="I192" i="8"/>
  <c r="O192" i="8"/>
  <c r="I194" i="8"/>
  <c r="O194" i="8"/>
  <c r="O196" i="8"/>
  <c r="I197" i="8"/>
  <c r="O197" i="8"/>
  <c r="O198" i="8"/>
  <c r="I199" i="8"/>
  <c r="O199" i="8"/>
  <c r="O200" i="8"/>
  <c r="I202" i="8"/>
  <c r="I203" i="8"/>
  <c r="O210" i="8"/>
  <c r="I218" i="8"/>
  <c r="I220" i="8" s="1"/>
  <c r="O218" i="8"/>
  <c r="I227" i="8"/>
  <c r="I81" i="8" l="1"/>
  <c r="I164" i="8"/>
  <c r="I184" i="8"/>
  <c r="I323" i="8"/>
  <c r="I221" i="8" l="1"/>
</calcChain>
</file>

<file path=xl/sharedStrings.xml><?xml version="1.0" encoding="utf-8"?>
<sst xmlns="http://schemas.openxmlformats.org/spreadsheetml/2006/main" count="2244" uniqueCount="1059">
  <si>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</si>
  <si>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</si>
  <si>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</si>
  <si>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</si>
  <si>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</si>
  <si>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</si>
  <si>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</si>
  <si>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</si>
  <si>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</si>
  <si>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</si>
  <si>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</si>
  <si>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</si>
  <si>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</si>
  <si>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</si>
  <si>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</si>
  <si>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</si>
  <si>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</si>
  <si>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</si>
  <si>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</si>
  <si>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</si>
  <si>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</si>
  <si>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</si>
  <si>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</si>
  <si>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</si>
  <si>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</si>
  <si>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</si>
  <si>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</si>
  <si>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</si>
  <si>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</si>
  <si>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</si>
  <si>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</si>
  <si>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</si>
  <si>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</si>
  <si>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</si>
  <si>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</si>
  <si>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</si>
  <si>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</si>
  <si>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</si>
  <si>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</si>
  <si>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</si>
  <si>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</si>
  <si>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</si>
  <si>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</si>
  <si>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</si>
  <si>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</si>
  <si>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</si>
  <si>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</si>
  <si>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</si>
  <si>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</si>
  <si>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</si>
  <si>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</si>
  <si>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</si>
  <si>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</si>
  <si>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</si>
  <si>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</si>
  <si>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</si>
  <si>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</si>
  <si>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</si>
  <si>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</si>
  <si>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</si>
  <si>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</si>
  <si>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</si>
  <si>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</si>
  <si>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</si>
  <si>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</si>
  <si>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</si>
  <si>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</si>
  <si>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</si>
  <si>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</si>
  <si>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</si>
  <si>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</si>
  <si>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</si>
  <si>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</si>
  <si>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</si>
  <si>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</si>
  <si>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</si>
  <si>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</si>
  <si>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</si>
  <si>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</si>
  <si>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</si>
  <si>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</si>
  <si>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</si>
  <si>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</si>
  <si>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</si>
  <si>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</si>
  <si>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</si>
  <si>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</si>
  <si>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</si>
  <si>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</si>
  <si>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</si>
  <si>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</si>
  <si>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</si>
  <si>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</si>
  <si>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</si>
  <si>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</si>
  <si>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</si>
  <si>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</si>
  <si>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</si>
  <si>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</si>
  <si>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</si>
  <si>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</si>
  <si>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</si>
  <si>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</si>
  <si>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</si>
  <si>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</si>
  <si>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</si>
  <si>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</si>
  <si>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</si>
  <si>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</si>
  <si>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</si>
  <si>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</si>
  <si>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</si>
  <si>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</si>
  <si>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</si>
  <si>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</si>
  <si>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</si>
  <si>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</si>
  <si>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</si>
  <si>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</si>
  <si>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</si>
  <si>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</si>
  <si>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</si>
  <si>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</si>
  <si>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</si>
  <si>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</si>
  <si>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</si>
  <si>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</si>
  <si>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</si>
  <si>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</si>
  <si>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</si>
  <si>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</si>
  <si>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</si>
  <si>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</si>
  <si>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</si>
  <si>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Montante Estimado em US$ X mil</t>
  </si>
  <si>
    <t>Contrato de Empréstimo: 3168/OC-BR</t>
  </si>
  <si>
    <t>PROGRAMA DE SANEAMENTO AMBIENTAL DA CAESB</t>
  </si>
  <si>
    <t>Implantação do subsistema de produção de água do Bananal</t>
  </si>
  <si>
    <t>Recuperação da tomada d'água da Barragem Santa Maria</t>
  </si>
  <si>
    <t>Interligação do SAA do CAUB 1 ao SAA do Rio Descoberto</t>
  </si>
  <si>
    <t>2.1.1.4.2</t>
  </si>
  <si>
    <t>Concorrência Pública Nacional</t>
  </si>
  <si>
    <t>Apoio ao Gerenciamento do Programa BID</t>
  </si>
  <si>
    <t>1.3</t>
  </si>
  <si>
    <t xml:space="preserve">Sistema móvel para remoção de areia em ETEs e Elevatórias de esgotos </t>
  </si>
  <si>
    <t xml:space="preserve"> Amostradores Automáticos </t>
  </si>
  <si>
    <t>CAESB</t>
  </si>
  <si>
    <t>Metodos de Licitação Nacional</t>
  </si>
  <si>
    <t>2.10</t>
  </si>
  <si>
    <t>2.11</t>
  </si>
  <si>
    <t>1.1</t>
  </si>
  <si>
    <t>4.1</t>
  </si>
  <si>
    <t>4.2</t>
  </si>
  <si>
    <t>4.3</t>
  </si>
  <si>
    <t>4.4</t>
  </si>
  <si>
    <t>1.2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</si>
  <si>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</si>
  <si>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</si>
  <si>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</si>
  <si>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</si>
  <si>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</si>
  <si>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</si>
  <si>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</si>
  <si>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</si>
  <si>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</si>
  <si>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</si>
  <si>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</si>
  <si>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</si>
  <si>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</si>
  <si>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4.5</t>
  </si>
  <si>
    <t>3.1</t>
  </si>
  <si>
    <t>1.8</t>
  </si>
  <si>
    <t>4.6</t>
  </si>
  <si>
    <t>4.7</t>
  </si>
  <si>
    <t>Atualização Cadastro Técnico</t>
  </si>
  <si>
    <t>1.9</t>
  </si>
  <si>
    <t>4.9</t>
  </si>
  <si>
    <t>Serviços de troca de motores em elevatórias (a/e)</t>
  </si>
  <si>
    <t>2.12</t>
  </si>
  <si>
    <t>2.13</t>
  </si>
  <si>
    <t>3.2</t>
  </si>
  <si>
    <t>Melhoria na rede de monitoramento de Recursos Hídricos da bacia do Lago Paranoá</t>
  </si>
  <si>
    <t>3.3</t>
  </si>
  <si>
    <t>Projeto de implantação de sistema de gerenciamento de dados de recursos hídricos</t>
  </si>
  <si>
    <t>3.4</t>
  </si>
  <si>
    <t>4.8</t>
  </si>
  <si>
    <t>3.5</t>
  </si>
  <si>
    <t>3.6</t>
  </si>
  <si>
    <t>3.7</t>
  </si>
  <si>
    <t>2.14</t>
  </si>
  <si>
    <t>Fiscalização de Obras</t>
  </si>
  <si>
    <t>Serviços com instalação de equipamentos</t>
  </si>
  <si>
    <t>3.8</t>
  </si>
  <si>
    <t>3.9</t>
  </si>
  <si>
    <t>Inversor de 800 HP / 2.300 Volts para EAB PIP 001</t>
  </si>
  <si>
    <t>TOTAL</t>
  </si>
  <si>
    <t>Automação de sistemas operacionais</t>
  </si>
  <si>
    <t>Serviços com fornecimento de equipamentos</t>
  </si>
  <si>
    <t>2.15</t>
  </si>
  <si>
    <t>Aquisição de  Inversor de Frequência p/ elevatória Pipiripau</t>
  </si>
  <si>
    <t>7.1</t>
  </si>
  <si>
    <t>Serviços de automação de sistemas operacionais.</t>
  </si>
  <si>
    <t>Implantação do Reservatório RAP RF2 001 e 2ª câmara REQ-GAM</t>
  </si>
  <si>
    <t xml:space="preserve">Melhorias na EAB do Rio Descoberto  (EAB RDE 001). </t>
  </si>
  <si>
    <t>Equipamentos de medição e controle de processos e laboratoriais para as ETE’s da CAESB.</t>
  </si>
  <si>
    <t>Serviços de Melhoria em CCM e instalação de inversores de frequência em diversas elevatórias (a/e)</t>
  </si>
  <si>
    <t>Geração de Energia Fotovoltáica - Ed. Sede</t>
  </si>
  <si>
    <t>0322/2014</t>
  </si>
  <si>
    <t>Valores em US$ 1.000,00</t>
  </si>
  <si>
    <t>Implantação de redes de esgotos no INCRA 8.</t>
  </si>
  <si>
    <t>Implantação de redes de esgotos em Nova Colina e Setor de Mansões de Sobradinho</t>
  </si>
  <si>
    <t>Levantamento, avaliação e reorganização da base de dados de ativos</t>
  </si>
  <si>
    <t>Implantação de redes de esgotos na 5ª etapa do Lago Sul</t>
  </si>
  <si>
    <t>3304/2011</t>
  </si>
  <si>
    <t>2185/2013</t>
  </si>
  <si>
    <t>10.111/2009 e
4.566/2014</t>
  </si>
  <si>
    <t>Etp1 06/02/13
Etp2 01/11/13
Etp3 25/01/13</t>
  </si>
  <si>
    <t>1.10</t>
  </si>
  <si>
    <t>1.11</t>
  </si>
  <si>
    <t>1.12</t>
  </si>
  <si>
    <t>1.13</t>
  </si>
  <si>
    <t>1.14</t>
  </si>
  <si>
    <t>1.15</t>
  </si>
  <si>
    <t>Não se aplica</t>
  </si>
  <si>
    <t>2.16</t>
  </si>
  <si>
    <t>Contratação de empresa projetista</t>
  </si>
  <si>
    <t>Atualizado por : Gerência de Programas Internacionais/PREI/CAESB</t>
  </si>
  <si>
    <t>4 lotes;
 03 CT Firmados</t>
  </si>
  <si>
    <t>4703/2012</t>
  </si>
  <si>
    <t xml:space="preserve">Aquis.  Motor Elétrico de 5.500 hp </t>
  </si>
  <si>
    <t>08/01/2010
18/08/2014</t>
  </si>
  <si>
    <t>01/2011
02/2015</t>
  </si>
  <si>
    <t>7565/2014</t>
  </si>
  <si>
    <t>2123/2014</t>
  </si>
  <si>
    <t>1205/2015</t>
  </si>
  <si>
    <t>4075/2015</t>
  </si>
  <si>
    <t>1.16</t>
  </si>
  <si>
    <t>1.17</t>
  </si>
  <si>
    <t>Realizado pregão eletrônico e solicitado reembolso ao BID</t>
  </si>
  <si>
    <t>Gestão da Macromedição - construção do laboratório de macromedição</t>
  </si>
  <si>
    <t>Prestação de serviços  para complementação, atualização e correções do GIS corporativo e levantamentos de campo</t>
  </si>
  <si>
    <t>1.18</t>
  </si>
  <si>
    <t>Usado US$ = 3,85 (14/10/2015)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</si>
  <si>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  <r>
      <rPr>
        <b/>
        <sz val="12"/>
        <rFont val="Times New Roman"/>
        <family val="1"/>
      </rPr>
      <t>*</t>
    </r>
  </si>
  <si>
    <t>8612/2011</t>
  </si>
  <si>
    <t>Recuperação estrutural e impermeabilização de unidades da ETA Descoberto</t>
  </si>
  <si>
    <t>10067/2012</t>
  </si>
  <si>
    <t>1.19</t>
  </si>
  <si>
    <t>Reforma e ampliação da ETE Sobradinho</t>
  </si>
  <si>
    <t>1236/2008</t>
  </si>
  <si>
    <t>Ampliação do SES no Setor de Clubes Sul</t>
  </si>
  <si>
    <t>2471/2011</t>
  </si>
  <si>
    <t xml:space="preserve">Aquisição de Centro de Dados Manejáveis </t>
  </si>
  <si>
    <t>5470/2013</t>
  </si>
  <si>
    <t>2.17</t>
  </si>
  <si>
    <t>1.21</t>
  </si>
  <si>
    <t xml:space="preserve">Aquisição de maquinário para manutenção de redes  </t>
  </si>
  <si>
    <t>5444/2015</t>
  </si>
  <si>
    <t>6404/2015</t>
  </si>
  <si>
    <t>8095/2015</t>
  </si>
  <si>
    <t>ITEM</t>
  </si>
  <si>
    <t>Não há previsão para o período em pauta.</t>
  </si>
  <si>
    <t>5.1</t>
  </si>
  <si>
    <t>1.20</t>
  </si>
  <si>
    <t>2.18</t>
  </si>
  <si>
    <t>2.19</t>
  </si>
  <si>
    <t>2.20</t>
  </si>
  <si>
    <t>2.21</t>
  </si>
  <si>
    <t>2.22</t>
  </si>
  <si>
    <t>2.23</t>
  </si>
  <si>
    <t>2.24</t>
  </si>
  <si>
    <t>8210/2013</t>
  </si>
  <si>
    <t>9369/2013</t>
  </si>
  <si>
    <t>2282/2014</t>
  </si>
  <si>
    <t>4854/2013</t>
  </si>
  <si>
    <t>Melhorias em Estações de Tratamento de Água</t>
  </si>
  <si>
    <t>Projeto de readequação da antiga ETA Taguatinga</t>
  </si>
  <si>
    <t>Elaboração de projetos técnicos visando a melhoria de SAA e SES.</t>
  </si>
  <si>
    <t>NEs 2294 e 3220, ambas de 2014</t>
  </si>
  <si>
    <t>NEs 3218 e 3219, ambas de 2014</t>
  </si>
  <si>
    <t>NE 3562/2014</t>
  </si>
  <si>
    <t xml:space="preserve">Aquisição de disjuntores a vácuo </t>
  </si>
  <si>
    <t>2.25</t>
  </si>
  <si>
    <t>Aquisição composta por 03 lotes:
- Aquisição de disjuntores a vácuo (Elevatória de Esgotos E4 e E1 do Lago Norte e Elevatória Asa Delta);
- Aquisição de disjuntores a vácuo para ETA Pipiripau e ETA Descoberto;
- Aquisição de disjuntores a vácuo para ETE Norte</t>
  </si>
  <si>
    <t>7095/2007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</si>
  <si>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</si>
  <si>
    <t>2.2.1.1.1.a</t>
  </si>
  <si>
    <t>2.2.1.1.1.b</t>
  </si>
  <si>
    <r>
      <rPr>
        <u/>
        <sz val="12"/>
        <rFont val="Times New Roman"/>
        <family val="1"/>
      </rPr>
      <t>Seleção composta pelas seguintes atividades:</t>
    </r>
    <r>
      <rPr>
        <sz val="12"/>
        <rFont val="Times New Roman"/>
        <family val="1"/>
      </rPr>
      <t xml:space="preserve">
- Laboratório de Automação - PGOA;
- Readequação e ampliação do laboratório Central - PGOQ;
- Laboratório de micromedição - PGOM</t>
    </r>
  </si>
  <si>
    <t>1.22</t>
  </si>
  <si>
    <t>1.23</t>
  </si>
  <si>
    <t>Implantação do SES do Setor Noroeste</t>
  </si>
  <si>
    <t>0557/2011</t>
  </si>
  <si>
    <t>9996/2011</t>
  </si>
  <si>
    <t>9222/2015</t>
  </si>
  <si>
    <t>2.2.1.2.3.a</t>
  </si>
  <si>
    <t>Aquisição de 02 reguladores automáticos de tensão para motores síncronos de 5.500Hp e 11.000 Hp</t>
  </si>
  <si>
    <t>9221/2015</t>
  </si>
  <si>
    <t>2.1.1.2.4.c</t>
  </si>
  <si>
    <t>2.1.1.2.4.a</t>
  </si>
  <si>
    <t>2.26</t>
  </si>
  <si>
    <t>2.27</t>
  </si>
  <si>
    <t>2.1.2.2.6.a</t>
  </si>
  <si>
    <t>4.11</t>
  </si>
  <si>
    <t>Estratégia de comunicação</t>
  </si>
  <si>
    <t>2.28</t>
  </si>
  <si>
    <t>3.10</t>
  </si>
  <si>
    <t>4.12</t>
  </si>
  <si>
    <t>Estudos Operacionais - Implantação da ETA Piloto</t>
  </si>
  <si>
    <t>2.29</t>
  </si>
  <si>
    <t>2.30</t>
  </si>
  <si>
    <t xml:space="preserve">Aquisição de 45 transformadores de corrente para a EAB RD </t>
  </si>
  <si>
    <t>2.1.1.2.4.d</t>
  </si>
  <si>
    <t>2.31</t>
  </si>
  <si>
    <t>2.32</t>
  </si>
  <si>
    <t>4.13</t>
  </si>
  <si>
    <t>Aquisição de Equipamentos para Reestruturação da Manutenção Industrial.</t>
  </si>
  <si>
    <t>Melhorias Operacionais e de Segurança do Sistema Esgotamento Sanitário de diversas unidades.</t>
  </si>
  <si>
    <t>Aquisição de Equipamentos para a Modernização do Laboratório de Manutenção de Automação.</t>
  </si>
  <si>
    <t>2.2.1.6.3.a
2.2.1.6.3.b
2.2.1.6.3.c</t>
  </si>
  <si>
    <t>Reforço no Sist. de Abastec. SPMW- Setores I e II, Vargem Bonita e Aeroporto</t>
  </si>
  <si>
    <t>Implantação de redes de esgotos no Jardim Botânico e São Bartolomeu - 1ª Etapa</t>
  </si>
  <si>
    <t>2.1.1.2.4.b</t>
  </si>
  <si>
    <t>2.2.1.3.1.b</t>
  </si>
  <si>
    <t>Implantação de sistema de  abastecimento de água nos condomínios Sobradinho I e II. Melhorias nos Booster EBO. TQ1 e EBO . TQ2  - RAP TQ1, Lago Norte - DF</t>
  </si>
  <si>
    <t>Etapa 1/3 - Melhorias nos Booster EBO. TQ1 e EBO . TQ2  - RAP TQ1, Lago Norte - DF</t>
  </si>
  <si>
    <t>2.33</t>
  </si>
  <si>
    <t>2.2.2.3.1.a</t>
  </si>
  <si>
    <t>2.2.2.3.1.c</t>
  </si>
  <si>
    <t>2.34</t>
  </si>
  <si>
    <t>4.14</t>
  </si>
  <si>
    <t>2.35</t>
  </si>
  <si>
    <t xml:space="preserve">Aquisição de Equipamentos de Hidrojateamento Combinado de Grande e Médio Portes </t>
  </si>
  <si>
    <t>2.36</t>
  </si>
  <si>
    <t>2.37</t>
  </si>
  <si>
    <t>2.2.1.4.2</t>
  </si>
  <si>
    <t xml:space="preserve">Consultoria para Fortalecimento Institucional </t>
  </si>
  <si>
    <t>1.24</t>
  </si>
  <si>
    <t>0154/2016</t>
  </si>
  <si>
    <t>1.25</t>
  </si>
  <si>
    <t>6195/2015</t>
  </si>
  <si>
    <t>5307/2015</t>
  </si>
  <si>
    <t>Remanejamentos necessários em função das obras de implantação do Viaduto na intersecção Viária da EPIG com a Estrada Contorno do Bosque</t>
  </si>
  <si>
    <t>0300/2016</t>
  </si>
  <si>
    <t>1153/2016</t>
  </si>
  <si>
    <t>Elaboração de  estudos e projetos de eficiência energética e de melhorias operacionais em unidades da Caesb</t>
  </si>
  <si>
    <t>0583/2016</t>
  </si>
  <si>
    <t>3.11</t>
  </si>
  <si>
    <t>Antigo 4.9  SBQC</t>
  </si>
  <si>
    <t>Auditoria</t>
  </si>
  <si>
    <t>Estudo de tratabilidade e alternativas de tratamento para readequação da ETA  do Rio Descoberto</t>
  </si>
  <si>
    <t>9907/2012</t>
  </si>
  <si>
    <t>4.10</t>
  </si>
  <si>
    <t>LPN</t>
  </si>
  <si>
    <t>Modernização de UTSs</t>
  </si>
  <si>
    <t>Aquisição de Hidrômetros incluidos serviços de instalação</t>
  </si>
  <si>
    <t>BRB3156</t>
  </si>
  <si>
    <t>BRB3024</t>
  </si>
  <si>
    <t>BRB3025</t>
  </si>
  <si>
    <t>BRB3026</t>
  </si>
  <si>
    <t>BRB3027</t>
  </si>
  <si>
    <t>1342/2016</t>
  </si>
  <si>
    <t>3.12</t>
  </si>
  <si>
    <t>Aquisição de tubulação e materiais para a obra de "Remanejamento das Adutoras SAT.TAG.011, AAT.GUA.010 e rede de abastecimento de água do Complexo da Policia Civil (paralelas à EPIG) e Remanejamento do Interceptor INT.CRZ.002 (paralelo à EPIG)".</t>
  </si>
  <si>
    <t>Serviços de instalação de hidrômetros</t>
  </si>
  <si>
    <t>CT 08485/2014</t>
  </si>
  <si>
    <t>Contratação de empresa projetista para a 2ª Etapa de Projetos</t>
  </si>
  <si>
    <t>TOTAL GERAL</t>
  </si>
  <si>
    <t xml:space="preserve">Aquisição de equipamentos de processamento, armazenamento e comunicação (Centro de Dados Manejáveis - tipo Container Data Center), incluídos os serviços de instalação. </t>
  </si>
  <si>
    <t>Elaboração de projetos técnicos de laboratórios</t>
  </si>
  <si>
    <t>2.1.2.1.7.a</t>
  </si>
  <si>
    <t>2.1.2.1.3.a</t>
  </si>
  <si>
    <t>Aquisição de 02 hidrojatos de grande porte e 02 hidrojatos de médio porte.</t>
  </si>
  <si>
    <t>Um equipamento, montado sobre chassi de veículo tipo caminhão, para desassoreamento, desobstrução e limpeza de Sistemas de Esgotos Sanitários.</t>
  </si>
  <si>
    <t>1.26</t>
  </si>
  <si>
    <t>1.27</t>
  </si>
  <si>
    <t>Reforma e ampliação da ETE Sobradinho 2ª Etapa</t>
  </si>
  <si>
    <t xml:space="preserve">8647/2013  </t>
  </si>
  <si>
    <t>Implantação da EEB no Setor Ribeirão, em Santa Maria</t>
  </si>
  <si>
    <t>9148/2015</t>
  </si>
  <si>
    <t xml:space="preserve">2.2.1.6.1.a
2.2.1.6.1.b
2.2.1.6.1.c
</t>
  </si>
  <si>
    <t>Aquisição de 01 Caminhão Hidra Basket e 03 caminhões guindautos</t>
  </si>
  <si>
    <t>2.1.1.1.1.a</t>
  </si>
  <si>
    <t>2.1.1.1.3.a</t>
  </si>
  <si>
    <t>2.1.1.1.4.a</t>
  </si>
  <si>
    <t>2.1.1.1.6.a</t>
  </si>
  <si>
    <t>2.1.1.2.1.a</t>
  </si>
  <si>
    <t>2.1.2.1.2.a</t>
  </si>
  <si>
    <t>2.1.2.1.2.b</t>
  </si>
  <si>
    <t>2.1.2.1.4.a</t>
  </si>
  <si>
    <t>2.1.2.1.5.a</t>
  </si>
  <si>
    <t>2.1.2.2.4</t>
  </si>
  <si>
    <t>2.2.1.1.3.b</t>
  </si>
  <si>
    <t>2.2.2.3.2.a</t>
  </si>
  <si>
    <t>2.1.2.2.8.a</t>
  </si>
  <si>
    <t>2.2.1.3.7.b</t>
  </si>
  <si>
    <t>2.2.1.3.8.a</t>
  </si>
  <si>
    <t>1.28</t>
  </si>
  <si>
    <t>Complementação das Obras do SES Águas Claras (Elevatórias, Interceptores e Obras Complementares)</t>
  </si>
  <si>
    <t>Implementação de melhorias no Sistema de Gestão Ambiental  (Maquete)</t>
  </si>
  <si>
    <t xml:space="preserve">PLANO DE AQUISIÇÕES (PA) - 12 MESES </t>
  </si>
  <si>
    <t>3. Serviços que Não São de Consultoria</t>
  </si>
  <si>
    <t xml:space="preserve">Aquisição de sistema de classificador de sólidos para elevatória de Brazlândia </t>
  </si>
  <si>
    <t>Retrofit na Subestação Elétrica contemplando substituição de equipamentos elétricos de alta tensão na EAB do Descoberto. Substituição de 04 (quatro) Disjuntores e 08 (oito) Seccionadoras de 138.000 Volts - (EAB RDE 001)</t>
  </si>
  <si>
    <t>Contratação de empresa para produção de videos institucionais com enfoque no ciclo do saneamento, desde a proteção de bacias hidrográficas até o lançamento de efluentes finais</t>
  </si>
  <si>
    <t xml:space="preserve"> Contratação de serviços para elaboração de maquete do ciclo de saneamento para instalação no ônibus com plataforma móvel para educação ambiental (Expresso Caesb)</t>
  </si>
  <si>
    <r>
      <rPr>
        <u/>
        <sz val="12"/>
        <rFont val="Times New Roman"/>
        <family val="1"/>
      </rPr>
      <t>Seleção composta pelas seguintes atividades</t>
    </r>
    <r>
      <rPr>
        <sz val="12"/>
        <rFont val="Times New Roman"/>
        <family val="1"/>
      </rPr>
      <t>:
- Avaliação de eficiência energética de conjuntos elevat/reservat. dos  SAAs;
- Melhoria do desempenho energético de elevatórias dos SES; 
- Projeto de Melhorias Operacionais e de Segurança dos SES nas ETEs  Sul, Norte, Gama e Melchior;
- Projeto básico para o aproveitamento hidro-energético da descarga de efluentes das ETEs de Samambaia e Melchior; e 
-  Projeto básico para a melhorias  das ETEs Sul e Norte de Brasília</t>
    </r>
  </si>
  <si>
    <t>Implementação de melhorias no Sistema de Gestão Ambiental  (Vídeos Institucionais)</t>
  </si>
  <si>
    <t>1.29</t>
  </si>
  <si>
    <t>Modernização do sistema de bombeamento da elevatória de Santa Maria.</t>
  </si>
  <si>
    <t>2.1.1.2.6.a</t>
  </si>
  <si>
    <t>2.38</t>
  </si>
  <si>
    <t xml:space="preserve">Estudo da proteção hidráulica das adutoras do Sistema Torto-Santa Maria </t>
  </si>
  <si>
    <t>4.15</t>
  </si>
  <si>
    <t>2.1.1.2.6.b</t>
  </si>
  <si>
    <t>1.30</t>
  </si>
  <si>
    <t>Melhorias na ETE Recanto das EMAS</t>
  </si>
  <si>
    <t>Construção de abrigo para CCM; estrutura de apoio para duas centrífugas e leito de secagem</t>
  </si>
  <si>
    <t>1.31</t>
  </si>
  <si>
    <t>Reforma do Galpão da Oficina da Manutenção Industrial</t>
  </si>
  <si>
    <t>2.2.1.6.1.f</t>
  </si>
  <si>
    <t>1.32</t>
  </si>
  <si>
    <t>2.1.2.2.5.e</t>
  </si>
  <si>
    <t>1.33</t>
  </si>
  <si>
    <t>Construção do Galpão de Hidrologia</t>
  </si>
  <si>
    <t>2.2.1.5.1.a</t>
  </si>
  <si>
    <t>1.34</t>
  </si>
  <si>
    <t>Captação, Elevatória e Adutoras do Taquara + Estação de Tratamento do Taquara (Q= 290 l/s) + Reservatório de Vol= 10.000 m3 (2x 5.000 m3)</t>
  </si>
  <si>
    <t>1.35</t>
  </si>
  <si>
    <t>Ampliação e revitalização do sub sistema produtor Gama</t>
  </si>
  <si>
    <t>2.39</t>
  </si>
  <si>
    <t>Aquisição de tubulação para as obras de remanejamento de interceptores em diversas localidades do DF, 1ª Etapa.</t>
  </si>
  <si>
    <t>4039/2016</t>
  </si>
  <si>
    <t>2.40</t>
  </si>
  <si>
    <t>Aquisição de tubulação para as obras de remanejamento de interceptores em diversas localidades do DF, 2ª Etapa.</t>
  </si>
  <si>
    <t>2.1.2.2.5.f</t>
  </si>
  <si>
    <t>2.41</t>
  </si>
  <si>
    <t>Aquisição de Máquinas Especiais</t>
  </si>
  <si>
    <t>1.3.5</t>
  </si>
  <si>
    <t>2.2.2.3.1.d</t>
  </si>
  <si>
    <t>4040/2016</t>
  </si>
  <si>
    <t>Remanejamento de interceptores nas regiões de Taguatinga, Planaltina, SMAS/SCIA-ETE Sul, Sol Nascente, Zoológico e SIA - TR06/TR08.</t>
  </si>
  <si>
    <t>Aquisição de Motores Elétricos - 1ª etapa</t>
  </si>
  <si>
    <t>BRB3272</t>
  </si>
  <si>
    <t>Contratação complementar CT 8601/2016 de 05/02/16</t>
  </si>
  <si>
    <t>CT8224/2012 Em recebimento provisório da obra</t>
  </si>
  <si>
    <t>2.1.1.3.2.a
2.1.1.3.3.a
2.1.1.3.4.a</t>
  </si>
  <si>
    <t>Implantação do SES do Setor Habitacional Sol Nascente (Regiões A, B e C)</t>
  </si>
  <si>
    <t>2.1.2.1.7.b</t>
  </si>
  <si>
    <t>2.1.2.1.6.a</t>
  </si>
  <si>
    <t>2.1.2.1.8.a</t>
  </si>
  <si>
    <t>2.2.2.3.6.a</t>
  </si>
  <si>
    <t>out-16</t>
  </si>
  <si>
    <t>2.2.1.6.1.i</t>
  </si>
  <si>
    <t xml:space="preserve">Construção do Galpão de Hidrologia </t>
  </si>
  <si>
    <t>2.1.2.2.1.c</t>
  </si>
  <si>
    <t>Aquisição de 30 unidades, para monitoramento do processo de 16 ETEs da Caesb - Amostradores automáticos refrigerados fixos, para local abrigado, para serem utilizados em coleta de amostras de esgotos domésticos.</t>
  </si>
  <si>
    <t>2676/2016</t>
  </si>
  <si>
    <t>2078/2016</t>
  </si>
  <si>
    <t>3606/2016</t>
  </si>
  <si>
    <t>2.2.1.5.2.a</t>
  </si>
  <si>
    <t>4381/2016</t>
  </si>
  <si>
    <t>Aquisição de equipamentos para melhorias nos sistemas de abastecimento de água</t>
  </si>
  <si>
    <t xml:space="preserve">2.1.1.2.7.a
2.1.1.2.7.b
</t>
  </si>
  <si>
    <t>2.2.1.2.1.a</t>
  </si>
  <si>
    <t>2.2.1.2.2.a</t>
  </si>
  <si>
    <t>2.2.1.4.1.f</t>
  </si>
  <si>
    <t>2.2.2.2.3.a</t>
  </si>
  <si>
    <t>2.2.1.2.8.a</t>
  </si>
  <si>
    <t>2.42</t>
  </si>
  <si>
    <t>3660/2016</t>
  </si>
  <si>
    <t>BRB3322</t>
  </si>
  <si>
    <t>Elaboração de Curso, modalidade EAD, voltado para a Política Ambiental da Caesb.</t>
  </si>
  <si>
    <t>3.13</t>
  </si>
  <si>
    <t>2.2.1.2.4.b</t>
  </si>
  <si>
    <t>NEs: 2294-143218/14-3219/14-3220/143562/14-1869/14-1888/14 e 2184/14</t>
  </si>
  <si>
    <t>NEs: 4458/15-508/16-509/16-510/16</t>
  </si>
  <si>
    <t>Aquisição de Hidrômetros BID (Normal)</t>
  </si>
  <si>
    <t>Aquisição de Hidrômetros BID (Reembolso)</t>
  </si>
  <si>
    <t>Aquisição de Hidrômetros (Contrapartida)</t>
  </si>
  <si>
    <t xml:space="preserve">Serviços de Instalação de Hidrômetros </t>
  </si>
  <si>
    <t>CT 8485</t>
  </si>
  <si>
    <t>4854/2014</t>
  </si>
  <si>
    <t>Serviços de Instalação de Hidrômetros BID</t>
  </si>
  <si>
    <t>Diversos</t>
  </si>
  <si>
    <t>Nes: 563/13-516/14-564/13-230/13-2950/12-562/13-1847/13-247/13</t>
  </si>
  <si>
    <t>Serviços de Instalação de Hidrômetros (Contrapartida)</t>
  </si>
  <si>
    <t>2.2.1.1.3.c</t>
  </si>
  <si>
    <t>2.2.2.2.1.a</t>
  </si>
  <si>
    <t xml:space="preserve">Implementação de melhorias no Sistema de Gestão Ambiental </t>
  </si>
  <si>
    <t>Proc 1236/08 : 1ª etapa - concluída</t>
  </si>
  <si>
    <t>Proc.0557/2011: CT rescindido;
Obra parcialmente executada (só Região A e parte da Região B).</t>
  </si>
  <si>
    <t>1.36</t>
  </si>
  <si>
    <t>Licitação composta por 03 lotes
- ETA Lago Sul (ETA-LS1)
- ETA Paranoá
- Vale do Amanhecer</t>
  </si>
  <si>
    <t>2.43</t>
  </si>
  <si>
    <t>Equipamentos da ETA Corumbá para reforço no Sistema Descoberto em 1,4 m3/s</t>
  </si>
  <si>
    <t>ETA Brasília
ETE Sul, ETE Norte
Elevatórias de Esgoto</t>
  </si>
  <si>
    <t>Aquisição de Bombas Submersíveis</t>
  </si>
  <si>
    <t>ETEs Sul e Norte
ETA Pipiripau</t>
  </si>
  <si>
    <t>Aquisição de Misturadores tipo "Mixers"</t>
  </si>
  <si>
    <t>2.44</t>
  </si>
  <si>
    <t>2.45</t>
  </si>
  <si>
    <t>2.46</t>
  </si>
  <si>
    <t>2.47</t>
  </si>
  <si>
    <t>Sistema de Agua (ETA Bsb e Elevatórias Mestre D'Armas, Rib Pipiripau)
Sistema de Esgoto (ETEs Sul, Norte, Alagado, Sambambaia e Melchior)</t>
  </si>
  <si>
    <t>PROGRAMA DE SANEAMENTO AMBIENTAL DA CAESB - PLANO DE AQUISIÇÕES</t>
  </si>
  <si>
    <t>2.48</t>
  </si>
  <si>
    <t>2.49</t>
  </si>
  <si>
    <t>6.1</t>
  </si>
  <si>
    <t>1.37</t>
  </si>
  <si>
    <t>2.1.2.1.1.a
2.1.2.1.1.b
2.1.2.1.1.c</t>
  </si>
  <si>
    <t>2.1.1.1.8.a</t>
  </si>
  <si>
    <t>2.2.1.3.1.e</t>
  </si>
  <si>
    <t>2.2.1.4.1.a
2.2.1.4.1.b
2.2.1.4.1.c
2.2.1.4.1.d
2.2.1.4.1.e</t>
  </si>
  <si>
    <t>09 lotes</t>
  </si>
  <si>
    <t>2.2.2.1.1.j</t>
  </si>
  <si>
    <t>2.2.1.6.1.d</t>
  </si>
  <si>
    <t>2.2.1.3.4.a</t>
  </si>
  <si>
    <t>1.3.1</t>
  </si>
  <si>
    <t>1.3.3</t>
  </si>
  <si>
    <t>1.3.4</t>
  </si>
  <si>
    <t>2.2.1.5.3.a</t>
  </si>
  <si>
    <t>2.2.2.4.1.a</t>
  </si>
  <si>
    <t>2.2.1.5.4.a</t>
  </si>
  <si>
    <t>3.1.1.1</t>
  </si>
  <si>
    <t>Contrato rescincido. Foi realizada nova licitação para a implantação das obras -  Item 1.24</t>
  </si>
  <si>
    <t>BRB 3402</t>
  </si>
  <si>
    <t>4910/2012
4911/2012
4912/2012</t>
  </si>
  <si>
    <t>6612/2012</t>
  </si>
  <si>
    <t>3635/2016</t>
  </si>
  <si>
    <t>8015/2016</t>
  </si>
  <si>
    <t>6677/2016</t>
  </si>
  <si>
    <t>7803/2016</t>
  </si>
  <si>
    <t>7801/2016</t>
  </si>
  <si>
    <t>6553/2016</t>
  </si>
  <si>
    <t>7866/2016</t>
  </si>
  <si>
    <t>7051/2016</t>
  </si>
  <si>
    <t>5300/2016</t>
  </si>
  <si>
    <t>0350/2017</t>
  </si>
  <si>
    <t>0279/2017</t>
  </si>
  <si>
    <t>0278/2017</t>
  </si>
  <si>
    <t>7013/2016</t>
  </si>
  <si>
    <t>5045/2016</t>
  </si>
  <si>
    <t>1717/2016</t>
  </si>
  <si>
    <t>7747/2016</t>
  </si>
  <si>
    <t>3564/2016</t>
  </si>
  <si>
    <t xml:space="preserve">7978/2015
</t>
  </si>
  <si>
    <t>1.1.1</t>
  </si>
  <si>
    <t>3617/2016</t>
  </si>
  <si>
    <t xml:space="preserve">Aquisição de plataforma flutuante equipada;
Analisadores automáticos de óleos e graxas tipo soxhlet
Aquisição de medidores de pH; Balanças; Sistema completo para análise de DBO; Estufas, Incubadora para DBO e Bombas de vácuo.
Aquisição de Espectrofotômetro UV-Vis de média resolução; Aquisição de Termometros digitais </t>
  </si>
  <si>
    <t xml:space="preserve">2.1.2.2.1.a
2.1.2.2.1.b
2.1.2.2.1.d
2.1.2.2.1.e
</t>
  </si>
  <si>
    <t xml:space="preserve">1.3.2
</t>
  </si>
  <si>
    <t>BRB3595</t>
  </si>
  <si>
    <t>Execução das obras para implantação do SAA do Setor Hbitacional Sol Nascente, Bacia F</t>
  </si>
  <si>
    <t>BRB11035</t>
  </si>
  <si>
    <t>BRB11712</t>
  </si>
  <si>
    <t xml:space="preserve">BRB3418
BRB3419
BRB3420
</t>
  </si>
  <si>
    <t>BRB3593</t>
  </si>
  <si>
    <t>2.50</t>
  </si>
  <si>
    <t>2.1.1.2.8.c</t>
  </si>
  <si>
    <t>(GPLAN 5090)</t>
  </si>
  <si>
    <t>2.51</t>
  </si>
  <si>
    <t>Gradeamento Mecanizado para ETE Sul e EEB Águas Claras</t>
  </si>
  <si>
    <t>(GPLAN 5091)</t>
  </si>
  <si>
    <t>2.52</t>
  </si>
  <si>
    <t>Unidade Pré-tratamento resíduo fossa</t>
  </si>
  <si>
    <t>2.53</t>
  </si>
  <si>
    <t>Mini Carregadeira</t>
  </si>
  <si>
    <t>4.16</t>
  </si>
  <si>
    <t>7792/2009</t>
  </si>
  <si>
    <t>8601/2016</t>
  </si>
  <si>
    <t>071/2013</t>
  </si>
  <si>
    <t>8381/2013</t>
  </si>
  <si>
    <t>8224/2012</t>
  </si>
  <si>
    <t>8345/2011</t>
  </si>
  <si>
    <t>8393/2013</t>
  </si>
  <si>
    <t>8184/2016</t>
  </si>
  <si>
    <t>8185/2011</t>
  </si>
  <si>
    <t>8608/2016</t>
  </si>
  <si>
    <t>8316/2013
8405/2013
8314/2013</t>
  </si>
  <si>
    <t>Implantação de redes de esgotos na região do Grande Colorado (4 etapas) Realizados 3 CT (etapas 1, 2, e 3)</t>
  </si>
  <si>
    <t>Etp1 06/02/13 = R$10.791.012,86
Etp2 01/11/13 = R$4.012.388,31
Etp3 25/01/13 = R$5.763.788,93</t>
  </si>
  <si>
    <t>Número do Contrato</t>
  </si>
  <si>
    <t>070/2013-SO</t>
  </si>
  <si>
    <t>8485/2013</t>
  </si>
  <si>
    <t>ALSAN/ERCON/SANESI</t>
  </si>
  <si>
    <t>8444/2014</t>
  </si>
  <si>
    <t>8525/2015</t>
  </si>
  <si>
    <t>8599/2016</t>
  </si>
  <si>
    <t>8607/2016</t>
  </si>
  <si>
    <t>8629/2016</t>
  </si>
  <si>
    <t>8661/2016</t>
  </si>
  <si>
    <t>1.38</t>
  </si>
  <si>
    <t>7716/2009</t>
  </si>
  <si>
    <t>Melhorias nas ETE's Sul e Norte</t>
  </si>
  <si>
    <t>1.39</t>
  </si>
  <si>
    <t>Recuperação do Reservatório de Sobradinho: RAP SO5</t>
  </si>
  <si>
    <t>7874/2007</t>
  </si>
  <si>
    <t>2429/2010</t>
  </si>
  <si>
    <t>8186/2011</t>
  </si>
  <si>
    <t>1.40</t>
  </si>
  <si>
    <t>8244/2012</t>
  </si>
  <si>
    <t>1.41</t>
  </si>
  <si>
    <t>Implantação do SES dos Condomínios La Font, Mansões entre Lagos e Novo Horizonte</t>
  </si>
  <si>
    <t>8645/2013</t>
  </si>
  <si>
    <t>1.42</t>
  </si>
  <si>
    <t>Implantação do SES do Setor de Mansões Dom Bosco</t>
  </si>
  <si>
    <t>8646/2013</t>
  </si>
  <si>
    <r>
      <t xml:space="preserve">Metodologia à distância, será hospedado e ofertado no Sistema de Gerenciamento de Cursos da Caesb – plataforma </t>
    </r>
    <r>
      <rPr>
        <i/>
        <sz val="12"/>
        <rFont val="Times New Roman"/>
        <family val="1"/>
      </rPr>
      <t>Moodle.</t>
    </r>
  </si>
  <si>
    <t>2.54</t>
  </si>
  <si>
    <t>2.55</t>
  </si>
  <si>
    <t>2.56</t>
  </si>
  <si>
    <t>Equipamentos de Instrumentação (05 lotes)</t>
  </si>
  <si>
    <t>Sistema de Automação e Controle (06 Lotes)</t>
  </si>
  <si>
    <t>7760/16</t>
  </si>
  <si>
    <t>Equipamentos para adequação de metodologia aos requisitos da Norma  ISO 17025/2005</t>
  </si>
  <si>
    <t>2.57</t>
  </si>
  <si>
    <t>1.43</t>
  </si>
  <si>
    <t>1.44</t>
  </si>
  <si>
    <t>1.45</t>
  </si>
  <si>
    <t>Melhorias na Estação Elavatória de Esgotos de Planaltina Sul (EEB. PLT. 002) 5.14</t>
  </si>
  <si>
    <t>Recuperação e revitalização do reservatório de Equalização do GAMA 01 (REQ GAMA 001) 5.10</t>
  </si>
  <si>
    <t>1.46</t>
  </si>
  <si>
    <t>2.1.1.1.7.a</t>
  </si>
  <si>
    <t>2.1.1.5.5.a</t>
  </si>
  <si>
    <t>2.1.2.2.4.c</t>
  </si>
  <si>
    <t>1.47</t>
  </si>
  <si>
    <t>1.48</t>
  </si>
  <si>
    <t>Substituição do Interceptor STRC Q. 142 a 146 - Planaltina</t>
  </si>
  <si>
    <t>2.58</t>
  </si>
  <si>
    <t xml:space="preserve"> - 10 unid para SAA 
 - 24 unid para SES</t>
  </si>
  <si>
    <t>2.59</t>
  </si>
  <si>
    <t>2.60</t>
  </si>
  <si>
    <t>2.61</t>
  </si>
  <si>
    <t>Aquisição de Rotoválvulas para descargas das bombas da EAB. RDE.001</t>
  </si>
  <si>
    <t>Aquisição de Motoredutor de engrenagem helicoidais</t>
  </si>
  <si>
    <t>2.2.1.6.1.p</t>
  </si>
  <si>
    <t>2.2.1.6.1.l</t>
  </si>
  <si>
    <t>2.2.1.6.1.m</t>
  </si>
  <si>
    <t>GPLAN 6097</t>
  </si>
  <si>
    <t>7804/2016</t>
  </si>
  <si>
    <t>Recuperação dos Reservatórios Apoiado e Elevado de Ceilândia (RAP CEI e REL CE1)</t>
  </si>
  <si>
    <t>2.1.1.5.1.b</t>
  </si>
  <si>
    <t>2.62</t>
  </si>
  <si>
    <t>5.2</t>
  </si>
  <si>
    <t>Automação de sistemas operacionais. . Equipamentos de Instrumentação (05 lotes)</t>
  </si>
  <si>
    <t>Automação de sistemas operacionais. Sistema de Automação e Controle (06 Lotes)</t>
  </si>
  <si>
    <t>Este empreendimento foi subsituidos pelos itens: 2.55, 2.56, e 2.57</t>
  </si>
  <si>
    <t>2.1.1.5.8.a</t>
  </si>
  <si>
    <t>Bacia G - Esgoto Sol Nascente</t>
  </si>
  <si>
    <t>BRB3428
BRB3429
BRB3430
BRB3431
BRB3432
BRB3433
BRB3434
BRB3435
BRB3436</t>
  </si>
  <si>
    <t>1.49</t>
  </si>
  <si>
    <t>BRB3599</t>
  </si>
  <si>
    <t>BRB3401</t>
  </si>
  <si>
    <t xml:space="preserve">
BRB 3202
BRB3323</t>
  </si>
  <si>
    <t>PGOA</t>
  </si>
  <si>
    <t>Área</t>
  </si>
  <si>
    <t>EPR</t>
  </si>
  <si>
    <t>PMI</t>
  </si>
  <si>
    <t>Aquisição de disjuntores a vácuo de 2.300 Volts e execução de serviços decorrentes de retrofit</t>
  </si>
  <si>
    <t>PMIE</t>
  </si>
  <si>
    <t>PGO</t>
  </si>
  <si>
    <t>PRE/SSA</t>
  </si>
  <si>
    <t>ECO</t>
  </si>
  <si>
    <t>PRE</t>
  </si>
  <si>
    <t>PRH</t>
  </si>
  <si>
    <t>PHI</t>
  </si>
  <si>
    <t xml:space="preserve"> Aquisição de preparadores automáticos de polímeros para as estações de tratamento de esgotos</t>
  </si>
  <si>
    <t>POE</t>
  </si>
  <si>
    <t>7014/2015</t>
  </si>
  <si>
    <t>1152/2016</t>
  </si>
  <si>
    <t>7051/2016
960/2017</t>
  </si>
  <si>
    <t xml:space="preserve"> GPLAN 6212</t>
  </si>
  <si>
    <t>ESO</t>
  </si>
  <si>
    <t>PREE</t>
  </si>
  <si>
    <t>SSA</t>
  </si>
  <si>
    <t>PRT</t>
  </si>
  <si>
    <t>ESET</t>
  </si>
  <si>
    <t>PREP</t>
  </si>
  <si>
    <t>PRM</t>
  </si>
  <si>
    <t>PREI</t>
  </si>
  <si>
    <t>Em elaboração de TR e Orçamento</t>
  </si>
  <si>
    <t>Um ano atrasado</t>
  </si>
  <si>
    <t>8509/2014</t>
  </si>
  <si>
    <t>8495/2014</t>
  </si>
  <si>
    <t>2.1.2.1.2.c </t>
  </si>
  <si>
    <t>Remanejameno da Adutora SAT. TAG 011, AAT.GUA 010 e rede de abastecimento de água do Complexo da Polícia Civil (EPIG) e Remanjeamento do Interceptor INT. CRZ 002 (EPIG)</t>
  </si>
  <si>
    <t>Período: 01/06/2017 a 30/05/2018</t>
  </si>
  <si>
    <t>Projetos em finalização</t>
  </si>
  <si>
    <t>8666/2016</t>
  </si>
  <si>
    <t>8709/2017</t>
  </si>
  <si>
    <t>2.63</t>
  </si>
  <si>
    <t>2.64</t>
  </si>
  <si>
    <t>2.65</t>
  </si>
  <si>
    <t>2.66</t>
  </si>
  <si>
    <t>2.67</t>
  </si>
  <si>
    <t>2.68</t>
  </si>
  <si>
    <t>2.69</t>
  </si>
  <si>
    <t>Mesa de corte a plasma e oxicombustível controlada por CNC</t>
  </si>
  <si>
    <t>Frezadora CNC</t>
  </si>
  <si>
    <t>2.70</t>
  </si>
  <si>
    <t>2.71</t>
  </si>
  <si>
    <t>Conjunto Motobomba - Draga, para ETA RD</t>
  </si>
  <si>
    <t>Redefinida a ação</t>
  </si>
  <si>
    <t>2.2.1.6.1.n</t>
  </si>
  <si>
    <t>2.2.1.6.1.o</t>
  </si>
  <si>
    <t>2.2.1.6.1.h</t>
  </si>
  <si>
    <t>2.72</t>
  </si>
  <si>
    <t>2.1.1.4.4.a
2.1.2.2.6.c</t>
  </si>
  <si>
    <t>2.1.2.1.3.b</t>
  </si>
  <si>
    <t>1ª Etapa</t>
  </si>
  <si>
    <t>GPLAN 1490</t>
  </si>
  <si>
    <t xml:space="preserve">Complementação GPLAN </t>
  </si>
  <si>
    <t>Const. Vale do Ouro GPLAN 1550</t>
  </si>
  <si>
    <t>GPLAN 1553</t>
  </si>
  <si>
    <t>2.1.2.2.5.d</t>
  </si>
  <si>
    <t>2.2.1.6.1.g</t>
  </si>
  <si>
    <t>GPLAN 4446</t>
  </si>
  <si>
    <t>2.1.2.2.6.e</t>
  </si>
  <si>
    <t>GPLAN 4530</t>
  </si>
  <si>
    <t>1.50</t>
  </si>
  <si>
    <t>Ampliação e revitalização do sub sistema produtor Gama - 1ª Etapa</t>
  </si>
  <si>
    <t>2.1.1.2.8.a</t>
  </si>
  <si>
    <t>Obras de Captação do Gama</t>
  </si>
  <si>
    <t>2.1.1.2.8.b
2.1.1.2.8.d</t>
  </si>
  <si>
    <t>2.1.1.4.5.b</t>
  </si>
  <si>
    <t>GPLAN 5992</t>
  </si>
  <si>
    <t>2.1.2.2.5.c</t>
  </si>
  <si>
    <t>2.1.2.2.4.g</t>
  </si>
  <si>
    <t>Implantação Adutora Paranoazinho (AAB. PRZ. 010)</t>
  </si>
  <si>
    <r>
      <t>Estação Elevatória de Esgotos, extravasor</t>
    </r>
    <r>
      <rPr>
        <sz val="12"/>
        <rFont val="Timt"/>
      </rPr>
      <t xml:space="preserve">, </t>
    </r>
    <r>
      <rPr>
        <sz val="12"/>
        <rFont val="Times New Roman"/>
        <family val="1"/>
      </rPr>
      <t xml:space="preserve">linhas de recalque e redes públicas na </t>
    </r>
    <r>
      <rPr>
        <b/>
        <sz val="11"/>
        <rFont val="Times New Roman"/>
        <family val="1"/>
      </rPr>
      <t>Bacia F</t>
    </r>
    <r>
      <rPr>
        <sz val="11"/>
        <rFont val="Times New Roman"/>
        <family val="1"/>
      </rPr>
      <t xml:space="preserve"> do Setor Sol Nascente, Ceilândia, DF</t>
    </r>
  </si>
  <si>
    <t>8647/2016</t>
  </si>
  <si>
    <t>2.1.2.2.8.b</t>
  </si>
  <si>
    <t>2.1.2.2.4.a
2.2.2.3.2.b
2.2.2.3.3.b</t>
  </si>
  <si>
    <t xml:space="preserve">Gestão da Macromedição: 
Equipamentos para adequação do laboratório de hidráulica aplicada e melhoria das atividades de macromedição e pitometria </t>
  </si>
  <si>
    <t>6793/2016</t>
  </si>
  <si>
    <t>Aquisição de Motores Elétricos - 2ª etapa</t>
  </si>
  <si>
    <t xml:space="preserve">2.2.1.3.1.a
2.2.1.6.1.e
</t>
  </si>
  <si>
    <t>Aquisição de Maquinários para Manutenção de Redes 2ª Fase</t>
  </si>
  <si>
    <t>0336/2017
PE 054/2017</t>
  </si>
  <si>
    <t xml:space="preserve">7869/2015
</t>
  </si>
  <si>
    <t xml:space="preserve">GPLANs: 
4755; 4756; 4757; 4758; 4759; 4760; 4761; 5667; 5668; </t>
  </si>
  <si>
    <t>GPLAN: 1862</t>
  </si>
  <si>
    <t>GPLAN 4082</t>
  </si>
  <si>
    <t xml:space="preserve"> 01 Classificador de Sólidos (GPLAN 4283) +
 01 Bomba Reautoescorvante (GPLAN  4289) + 
 02 Trituradores (GPLAN  4290)</t>
  </si>
  <si>
    <t>- Prensa viradeira para cortar chapa de até 13mm e comprimento de 3200mm (GPLAN 4221);
- Máquinas e Equipamentos de Oficinas (Prensa Hidráulica, Parafusadeira, Extrator de Rolamento e etc.)  (GPLAN 4223);
- Guilhotina de 3200mm, capacidade de corte de até 13mm  (GPLAN 4229);</t>
  </si>
  <si>
    <t>- Equipamento para ensaio de rigidez (GPLAN 5183)
- Oscílografo Digital (GPLAN 5184)
- Equipamento para Ensaio de Fator de Potência (GPLAN 5185)</t>
  </si>
  <si>
    <t>- Aquisição de um Ônibus (Expresso Caesb) GPL5664
- Elaboração de maquete do ciclo de saneamento para instalação no ônibus (GPLAN 5665)</t>
  </si>
  <si>
    <t xml:space="preserve">GPLAN 5845 e 5846
</t>
  </si>
  <si>
    <t>2.1.1.4.4.b
2.1.2.2.6.d</t>
  </si>
  <si>
    <t>2.1.2.2.6.b</t>
  </si>
  <si>
    <t>PPA/DP</t>
  </si>
  <si>
    <t>deve ser incluido os dois Gpans no memo proceso</t>
  </si>
  <si>
    <t>2.1.1.4.5.a</t>
  </si>
  <si>
    <t>Retrofit na Subestação Elétrica contemplando substituição de equipamentos elétricos de alta tensão na EAB do Descoberto. Substituição de 04 (quatro) Disjuntores e 08 (oito) Seccionadoras de 138.000 Volts - (EAB RDE 001) GPLAN 4305</t>
  </si>
  <si>
    <t>2.2.1.6.1.j
2.2.1.6.1.k</t>
  </si>
  <si>
    <t>6133
6134</t>
  </si>
  <si>
    <t>3.1.2.1</t>
  </si>
  <si>
    <t>2.1.1.3.6.e</t>
  </si>
  <si>
    <t>Ex-post CBR 1576</t>
  </si>
  <si>
    <t>2.2.1.6.2.c</t>
  </si>
  <si>
    <t>2.1.2.2.7.a
2.1.2.2.5.a
2.1.2.2.5.b</t>
  </si>
  <si>
    <t>2.2.2.3.1.b
2.2.2.3.1.c</t>
  </si>
  <si>
    <t xml:space="preserve">Equipamentos para adequações do laboratório central
</t>
  </si>
  <si>
    <t>2.1.2.2.3.b</t>
  </si>
  <si>
    <t>8701/2016</t>
  </si>
  <si>
    <t>Aquisição de válvula para adutora da EPTG (válvula de manobra da entrada da adutora reversível) GPLAN 5997</t>
  </si>
  <si>
    <t>2.1.1.3.6.a
2.1.2.2.4.h
2.1.2.2.5.h</t>
  </si>
  <si>
    <t>2.1.2.2.5.i
2.1.1.3.6.b</t>
  </si>
  <si>
    <t>(GPLAN 5978)</t>
  </si>
  <si>
    <t>2.2.2.3.2.f</t>
  </si>
  <si>
    <t>2.1.2.2.4.i</t>
  </si>
  <si>
    <t>Novos empreendimentos incluídos</t>
  </si>
  <si>
    <t>Aquisição de Equipamentos e Serviços para monitoramento de vazões e níveis de córregos e mananciais GPLAN 5887</t>
  </si>
  <si>
    <t>Aquisição de Bombas dosadoras peristálticas para Sistemas de Saneamento Rurais GPLAN 5294
Aquisição de bombas dosadoras para sistema produtor urbano GPLAN 5866</t>
  </si>
  <si>
    <t xml:space="preserve">Fornecimento, Montagem e Comissionamento Elev Santa Maria </t>
  </si>
  <si>
    <t>Melhorias em Estações Elevatórias e Linhas de Recalque em diversas localidades do DF (Aquisição emergencial de equipamentos elétricos).</t>
  </si>
  <si>
    <t>Organizado em 41 lotes de compras (41 GPLANs)
5392;6009;6010;6011;6013;5390;6014.6015;6016;6018;6019;6020;6021;6022;6023;5388;6024;6025;6026;6027;6028;6030;6031;5391;6033;6034;6039;5387;5385; 6035;6036;5393;6038;6087;6088;6089</t>
  </si>
  <si>
    <t xml:space="preserve">Aquisição de motores para elevatórias (água/esgoto)
Aquisição de motores elétricos para renovação do parque industrial </t>
  </si>
  <si>
    <t>Diagnóstico operacional, modelagem hidráulica e projeto de setorização de sistemas de abastecimentode água do DF.</t>
  </si>
  <si>
    <t>Local: Balão Periquito 
OS não foi expedida</t>
  </si>
  <si>
    <t>8729/2017</t>
  </si>
  <si>
    <t xml:space="preserve">Recuperação de interceptores em diversas localidades do DF - 1ª etapa
Obras </t>
  </si>
  <si>
    <t>CT 8739/2017
CT 8740/2017
CT 8741/2017</t>
  </si>
  <si>
    <t>Implantação do Sistema de Gestão de Perdas</t>
  </si>
  <si>
    <t>2.1.2.2.6.h</t>
  </si>
  <si>
    <t xml:space="preserve">2.1.2.2.5.l </t>
  </si>
  <si>
    <t xml:space="preserve">Implantação do Parque Bernardo Sayão  </t>
  </si>
  <si>
    <t>Empreendimento de compensação ambiental GPLAN 5266</t>
  </si>
  <si>
    <t xml:space="preserve">Implantação do SES do Setor Habitacional Sol Nascente </t>
  </si>
  <si>
    <t>Complementação da Região B e execução da Região C - GPLAN 5347</t>
  </si>
  <si>
    <t xml:space="preserve">Execução de obras de troca de redes de água Asa Norte </t>
  </si>
  <si>
    <t>Obras de engenharia para substituição de redes de abastecimento de água  SCLRN/SHCG 703 a 712 - GPLAN 5439</t>
  </si>
  <si>
    <t>2.1.1.5.9.a </t>
  </si>
  <si>
    <t>2.1.2.1.4.b  </t>
  </si>
  <si>
    <t>Recuperação e revitalização do reservatório apoiado de Brasília 02 (RAP PPL 002)</t>
  </si>
  <si>
    <t>Projeto 5.6</t>
  </si>
  <si>
    <t>GPLAN 4512 - Projeto 5.1</t>
  </si>
  <si>
    <t>GPLAN 4548 - Projeto 5.10</t>
  </si>
  <si>
    <t xml:space="preserve"> Projeto 5.14</t>
  </si>
  <si>
    <t>Publicação do Anúncio/ 
Convite</t>
  </si>
  <si>
    <t>2.1.2.2.5.m</t>
  </si>
  <si>
    <t>2.1.2.2.3.a</t>
  </si>
  <si>
    <t>2.2.1.6.2.a
2.2.1.6.2.b</t>
  </si>
  <si>
    <t>8753/2017</t>
  </si>
  <si>
    <t>8751/2017</t>
  </si>
  <si>
    <t xml:space="preserve">Aquisição de Centrífugas Decanter para ETAs e ETEs </t>
  </si>
  <si>
    <t>Automação de sistemas operacionais. Equipamentos de Infraestrutura de Comunicação </t>
  </si>
  <si>
    <t>Equipamentos de Infraestrutura de Comunicação  (01 lotes): Segmentação e Gerenciamento da Rede de Automação GPLAN 5421</t>
  </si>
  <si>
    <t>Equipamentos de Infraestrutura de Comunicação  (07 lotes):</t>
  </si>
  <si>
    <t>Automação de sistemas operacionais. Equipamentos de Infraestrutura de Comunicação  (07 lotes):</t>
  </si>
  <si>
    <t xml:space="preserve">Aquisição de Subestação Elétrica Móvel de 1,5 MVA - 13.800 V/ 380 V </t>
  </si>
  <si>
    <t>2.2.1.6.3.d</t>
  </si>
  <si>
    <t>Aquisição de Equipamentos para Reestruturação da Manutenção Industrial - 2ª Etapa</t>
  </si>
  <si>
    <t>Aquisição de Escavadeira hidraulica/esteira (lote 1) GPLAN 4733
01 Retroescavadeira 4x2/pneu e 01 Retroesc. 4x4/pneu (Antigo GPLAN 5847) = este item foi cancelado e inserido no item PA 2.70</t>
  </si>
  <si>
    <t>1.51</t>
  </si>
  <si>
    <t>Implantação da ETA Piloto</t>
  </si>
  <si>
    <t>2.2.1.6.1.q
2.2.1.6.1.r</t>
  </si>
  <si>
    <t>Recuperação de interceptores nas regiões de:  Interceptor 414 Sul/ETE Sul – Brasília; Interceptor AE 2 AE 4 – IAPI – Guará; Interceptor AR24 - Sobradinho II; e Interceptor Q 07 ETE Sobradinho – Sobradinho GPLAN 5850</t>
  </si>
  <si>
    <t>COMENTÁRIO (xUS$1000)</t>
  </si>
  <si>
    <t>Impressora Industrial p/ confecção de modelos em PLA, ABS, ASA e QSR</t>
  </si>
  <si>
    <t>1.52</t>
  </si>
  <si>
    <t>Execução das obras/serviços para Implantação do Sistema de Abastecimento de Água do Setor Habitacional Sol Nascente, Região G</t>
  </si>
  <si>
    <t>2.1.1.1.8.b</t>
  </si>
  <si>
    <t>1.53</t>
  </si>
  <si>
    <t>Execução de Obras com fornecimento equipamentos da ETA Valparaíso - Sistema Corumbá 2ª fase</t>
  </si>
  <si>
    <t>1.54</t>
  </si>
  <si>
    <t>2.1.1.4.5.c</t>
  </si>
  <si>
    <t>Ampliação e Melhorias do Sistema Abastecimento de Água na Fercal (2 Etapas)</t>
  </si>
  <si>
    <t>2.1.1.1.2.a</t>
  </si>
  <si>
    <t>1.55</t>
  </si>
  <si>
    <t>2.73</t>
  </si>
  <si>
    <t xml:space="preserve">Aquisição de equipamentos  para controle e medição das ETE's </t>
  </si>
  <si>
    <t>2.2.1.1.3.a até 2.2.1.1.3.am</t>
  </si>
  <si>
    <t xml:space="preserve">2.2.2.3.4.a até 2.2.2.3.4.j
</t>
  </si>
  <si>
    <t>Aquisição de válvula para adutora da EPTG</t>
  </si>
  <si>
    <t>2.2.1.4.1.o até 2.2.1.4.1.s</t>
  </si>
  <si>
    <t>2.2.2.3.4.l</t>
  </si>
  <si>
    <t>2.1.2.2.5.q</t>
  </si>
  <si>
    <t>1.56</t>
  </si>
  <si>
    <t>2.1.2.1.5.b</t>
  </si>
  <si>
    <t>8670/2016</t>
  </si>
  <si>
    <t>7727/2015</t>
  </si>
  <si>
    <t>2.74</t>
  </si>
  <si>
    <t>2.2.1.6.1.s</t>
  </si>
  <si>
    <t>Aquisição de 12 CCMs para unidades Operacionais da Caesb</t>
  </si>
  <si>
    <t>GPLAN 4254 e
GPLAN 5179</t>
  </si>
  <si>
    <t>2.2.1.3.1.f
2.2.1.3.1.h</t>
  </si>
  <si>
    <t>Aquisição de 04 Centrífugas Decanter:
1 Centrífuga Decanter para ETA Descoberto (5172)
1 Centrífuga Decanter para ETE Gama (5174)
1 Centrífuga Decanter para ETE Norte (5174)
1 Centrífuga Decanter para ETE Sul (5174)</t>
  </si>
  <si>
    <t xml:space="preserve">
2.2.2.3.2.c
2.2.2.3.3.a</t>
  </si>
  <si>
    <t>1.57</t>
  </si>
  <si>
    <t>2.1.2.1.9.a</t>
  </si>
  <si>
    <t>GPLAN 4097</t>
  </si>
  <si>
    <t>1.58</t>
  </si>
  <si>
    <t>Execução de obras/serviços para instalação de 14 geradores de emergência para  estações elevatórias de esgotos, com fornecimento dos equipamentos</t>
  </si>
  <si>
    <t>Aquisição de dois geradores sobre rodas de 500 Kva para EEB.</t>
  </si>
  <si>
    <t>5452/2017</t>
  </si>
  <si>
    <t>GPLAN 4821</t>
  </si>
  <si>
    <t>GPLAN 3595</t>
  </si>
  <si>
    <t>Implantação do interceptor INT.GAM.010 para o rejeito da ETA Gama (ETA.GAM.001)</t>
  </si>
  <si>
    <t>2.1.1.2.8.e</t>
  </si>
  <si>
    <t>1.59</t>
  </si>
  <si>
    <t>2.1.2.2.5.p</t>
  </si>
  <si>
    <t>GPLAN 6358</t>
  </si>
  <si>
    <t>Implantação de redes Públicas e Ramais Condominiais do SES - Setor de Mansões Park Way.</t>
  </si>
  <si>
    <t>GPLAN 6365</t>
  </si>
  <si>
    <t>GPLANs 5678 e 5679</t>
  </si>
  <si>
    <t xml:space="preserve">Aquisição de Válvulas Borboletas para SAA e SES
</t>
  </si>
  <si>
    <t>Licitação Vazia</t>
  </si>
  <si>
    <t>2.2.1.4.1.b</t>
  </si>
  <si>
    <t>2.2.2.3.4.k</t>
  </si>
  <si>
    <t>Obras de revitalização da EEB Lago Norte AE IV EE4 e Melhorias Operacionais na Linha de recalque LRE.LTN. 003</t>
  </si>
  <si>
    <t>5795/2017</t>
  </si>
  <si>
    <t>3627/2017</t>
  </si>
  <si>
    <t>5731/2017</t>
  </si>
  <si>
    <t>5158/2017</t>
  </si>
  <si>
    <t>2.75</t>
  </si>
  <si>
    <t>2.2.1.6.1.t</t>
  </si>
  <si>
    <t>Aquisição de Estrutura tipo drive-in</t>
  </si>
  <si>
    <t>5974/2017</t>
  </si>
  <si>
    <t>SLG</t>
  </si>
  <si>
    <t xml:space="preserve">Estação de Tratamento do Gama (Q=265 l/s) Pré fabricada  </t>
  </si>
  <si>
    <t>Complemento da Adutora de água Tratada do Sistema Corumbá - trecho Santa Maria/REQ Gama</t>
  </si>
  <si>
    <t>3.14</t>
  </si>
  <si>
    <t>Novo Empreendimeno incluído</t>
  </si>
  <si>
    <t>6.2</t>
  </si>
  <si>
    <t>Serviços de Treinamento padrão sobre as diferentes  normas de segurança do trabalho.</t>
  </si>
  <si>
    <t>2.2.2.4.2.b</t>
  </si>
  <si>
    <t>2.2.2.2.3.b</t>
  </si>
  <si>
    <t>Implantação de rede de esgoto no Setor de Mansões Sobradinho 2ª Etapa</t>
  </si>
  <si>
    <t>2.76</t>
  </si>
  <si>
    <t>6233/2017</t>
  </si>
  <si>
    <t>2.1.1.4.5.d</t>
  </si>
  <si>
    <t>2.1.2.2.1.m</t>
  </si>
  <si>
    <t>2.1.2.2.1.n</t>
  </si>
  <si>
    <t>2.1.2.2.1.o</t>
  </si>
  <si>
    <t>2.1.2.2.1.p</t>
  </si>
  <si>
    <t xml:space="preserve">2.1.1.3.6.c
2.1.2.2.5.k
</t>
  </si>
  <si>
    <t xml:space="preserve">2.2.2.1.1.a, 2.2.2.1.1.b, 2.2.2.1.1c, 2.2.2.1.1.d,2.2.2.1.1.e  2.2.2.1.1.f, 2.2.2.1.1.g, 2.2.2.1.1.h, 2.2.2.1.1.i, </t>
  </si>
  <si>
    <t>Barco e carreta para monitoramento da qualidade da água, Espectrofotômetro UV/Vis de alta resolução, Espectrofotômetro infravermelho, Concentradores de amostras para cromatografia gasosa (2), Autoamostrador para ICP-OES, Sondas Multiparâmetros Autônomas (3), Aquisição de unidades automatizadas para lavagem e termodesinfecção de vidrarias de laboratório (5), aquisição de purificação de água para laboratórios, Microscópios para análise de Cryptosporidium e Parasitologia. 
GPLANs: 5407; 5408; 5409; 5410; 5411; 5412; 5413; 5415; 5416; 5417; 5418; 5419</t>
  </si>
  <si>
    <t xml:space="preserve">Aquisição de três Retroescavadeiras para manutenção/construção de redes de agua e esgoto. GPLAN 5847 </t>
  </si>
  <si>
    <t>Balanceador dinâmico computadorizado - 5913, Furadeira Radial com mesa fixa tipo caixa - 5913, Fresadora Universal com capacidade de carga de 350 kg - 5913, Aquisição de 4 Hidrojatos (2 de 50 HP e 2 de 25 HP) - 5189, Prensas Hidraúlicas de 30T (3unid) e 150T (1und)</t>
  </si>
  <si>
    <t>Aquisição de Valvulas para o sistema de filtração da ETA RD - Aquisição de Válvulas Borboletas para SES Riacho Fundo &amp; Melchior e para ETA Brasilia e EAT Mestre D'armas, GPLAN 5937 e 6406</t>
  </si>
  <si>
    <t>Recuperação de interceptores nas regiões de:  Interceptor 414 Sul/ETE Sul – Brasília; Interceptor AE 2 AE 4 – IAPI – Guará; Interceptor AR24 - Sobradinho II; e Interceptor Q 07 ETE Sobradinho</t>
  </si>
  <si>
    <t>Execução da EEE, LR, sifão invertido e complementação das redes públicas e ramais condominiais do SES no INCRA 8</t>
  </si>
  <si>
    <t xml:space="preserve">Implantação da LDAT 2x138 kV (Pacaembu – Marajoara) / Estrela d’Alva – Caesb </t>
  </si>
  <si>
    <t>Com extensão de 3,81 km, em circuito duplo, compreendendo os serviços de Obras Civis, Montagem Eletromecânica, entre outros</t>
  </si>
  <si>
    <t>Prestação de serviço de telemetria e controle em nos DMCs já implantados no DF</t>
  </si>
  <si>
    <t xml:space="preserve">5,5 km ADT DN 1.200mm - Aço / Ligação do Res. Sta Maria ao Balão do Periquito </t>
  </si>
  <si>
    <t>2.2.1.2.6.a</t>
  </si>
  <si>
    <t>GPLAN 5291</t>
  </si>
  <si>
    <t>3.15</t>
  </si>
  <si>
    <t>2.2.1.2.4.c</t>
  </si>
  <si>
    <t>2.2.1.2.4.d</t>
  </si>
  <si>
    <t>2.2.1.2.4.e</t>
  </si>
  <si>
    <t>1.60</t>
  </si>
  <si>
    <t>1.61</t>
  </si>
  <si>
    <t>1.62</t>
  </si>
  <si>
    <t>1.63</t>
  </si>
  <si>
    <t>2.2.1.2.4.a</t>
  </si>
  <si>
    <t>Implantação de DMCs (inclusive serviços de adequação e substituição de redes e ramais) - São Sebastião e Jardim Botânico</t>
  </si>
  <si>
    <t>GPLAN 3683</t>
  </si>
  <si>
    <t>Implantação de DMCs (inclusive serviços de adequação e substituição de redes e ramais) - Asa Norte, Asa Sul e Lago Sul</t>
  </si>
  <si>
    <t>Implantação de DMCs (inclusive serviços de adequação e substituição de redes e ramais) - Sobradinho 1 e 2, Itapoã e Paranoá</t>
  </si>
  <si>
    <t>Implantação de DMCs (inclusive serviços de adequação e substituição de redes e ramais) - Taguatinga e Ceilândia</t>
  </si>
  <si>
    <t>1.64</t>
  </si>
  <si>
    <t>2.2.2.3.2.e</t>
  </si>
  <si>
    <t>Obras de alteamento da barragem do Descoberto</t>
  </si>
  <si>
    <t>4.17</t>
  </si>
  <si>
    <t>1.2.1</t>
  </si>
  <si>
    <t xml:space="preserve">Contra Partida </t>
  </si>
  <si>
    <t>4.18</t>
  </si>
  <si>
    <t>2.2.2.2.1.b</t>
  </si>
  <si>
    <t>01 micro trator + 01 pá carregadeira + 01 pá escavadeira + 01 Minicarregadeira (POE)  GPLAN 4243</t>
  </si>
  <si>
    <t>2.77</t>
  </si>
  <si>
    <t>GPLAN: 6468</t>
  </si>
  <si>
    <t xml:space="preserve">2.2.1.4.2.b </t>
  </si>
  <si>
    <t xml:space="preserve">2.2.1.6.1.u </t>
  </si>
  <si>
    <t>GPLAN: 6453</t>
  </si>
  <si>
    <t xml:space="preserve">2.2.1.6.1.v </t>
  </si>
  <si>
    <t>1.65</t>
  </si>
  <si>
    <t xml:space="preserve">2.1.1.1.5.b </t>
  </si>
  <si>
    <t>2.78</t>
  </si>
  <si>
    <t>3.16</t>
  </si>
  <si>
    <t>GPLAN 6464</t>
  </si>
  <si>
    <t xml:space="preserve">2.2.1.4.1.x </t>
  </si>
  <si>
    <t>1416/2017</t>
  </si>
  <si>
    <t>3783/2017</t>
  </si>
  <si>
    <t>Andre</t>
  </si>
  <si>
    <t>3784/2017</t>
  </si>
  <si>
    <t>Refazer TR e encaminhar p/ SLG Nivan</t>
  </si>
  <si>
    <t>Torno multifuncional</t>
  </si>
  <si>
    <t>2.1.2.2.9.a</t>
  </si>
  <si>
    <t>2.2.2.3.2.d
2.1.2.2.5.r
2.2.2.3.7.a
2.2.2.3.7.b
2.1.1.3.6.d</t>
  </si>
  <si>
    <t>2.2.1.4.1.t até 2.2.1.4.1.w</t>
  </si>
  <si>
    <t>2.2.1.4.1.h até 2.2.1.4.1.n</t>
  </si>
  <si>
    <t>1.67</t>
  </si>
  <si>
    <t>5.500 metros 
GPLAN: 6478</t>
  </si>
  <si>
    <t>1.68</t>
  </si>
  <si>
    <t>1.69</t>
  </si>
  <si>
    <t>GPLAN 6480</t>
  </si>
  <si>
    <t>2.79</t>
  </si>
  <si>
    <t>8706/2017</t>
  </si>
  <si>
    <t>8783/2017</t>
  </si>
  <si>
    <t>8760/2017</t>
  </si>
  <si>
    <t>8800/2017</t>
  </si>
  <si>
    <t>3426/2017</t>
  </si>
  <si>
    <t>8349/2015</t>
  </si>
  <si>
    <t>8602/2016</t>
  </si>
  <si>
    <t>8614/2016
8615/2016
8648/2016
8678/2016</t>
  </si>
  <si>
    <t>8680/2016 à 
8686/2016</t>
  </si>
  <si>
    <t>8799/2017</t>
  </si>
  <si>
    <t>8715/2016</t>
  </si>
  <si>
    <t>8727/2017</t>
  </si>
  <si>
    <t>8712/2017
8723/2017</t>
  </si>
  <si>
    <t>8633/2016</t>
  </si>
  <si>
    <t>8779/2017</t>
  </si>
  <si>
    <t>8797/2017
8798/2017</t>
  </si>
  <si>
    <t>Aquisição de Compressores
GPLAN 5261</t>
  </si>
  <si>
    <t>8764/2017</t>
  </si>
  <si>
    <t>Geração de Energia Fotovoltáica - Ed. Sede
GPLAN 4556</t>
  </si>
  <si>
    <t>8658/2016</t>
  </si>
  <si>
    <t>8808/2017</t>
  </si>
  <si>
    <t>3173/2017</t>
  </si>
  <si>
    <t>8784/2017</t>
  </si>
  <si>
    <t>8569/2015</t>
  </si>
  <si>
    <t>8711/2017</t>
  </si>
  <si>
    <t>8736/2017</t>
  </si>
  <si>
    <t>8791/2017</t>
  </si>
  <si>
    <t>8710/2017</t>
  </si>
  <si>
    <t>CT8810/2017</t>
  </si>
  <si>
    <t>CT8801/2017</t>
  </si>
  <si>
    <t>1.66</t>
  </si>
  <si>
    <t>2.1.2.2.6.j</t>
  </si>
  <si>
    <t>2.1.2.2.6.k</t>
  </si>
  <si>
    <t>2.1.2.2.6.l</t>
  </si>
  <si>
    <t>Serviços de Diagnóstico de Cultura Organizacional   GPLAN 6480</t>
  </si>
  <si>
    <t>Projeto de Controle Ativo de Vazamentos
GPLAN 5291</t>
  </si>
  <si>
    <t>2.1.2.2.5.s
2.2.2.3.8.a</t>
  </si>
  <si>
    <t>Realização de Ações Educacionais em Segurança do Trabalho</t>
  </si>
  <si>
    <t>Recomendada a CP</t>
  </si>
  <si>
    <r>
      <t>Aquisição de bombas dosadoras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para o sistema de água e esgoto 2ª Etapa</t>
    </r>
  </si>
  <si>
    <t>7080/2017</t>
  </si>
  <si>
    <t>Reforma do Posto de Serviço da QI 10 (PAS) GPLAN 6060</t>
  </si>
  <si>
    <t>Aquisição de Torno Vertical
GPLAN 6453</t>
  </si>
  <si>
    <t>Aquisição de Contêiner para UTS NR Capão Seco, Catingueiro e Taquara - GPLAN 6468</t>
  </si>
  <si>
    <t>Fornecimento de materias para o Complemento da Adutora de Água Tratada do Sistema Corumbá - trecho Santa Maria/REQ Gama - GPLAN 6478</t>
  </si>
  <si>
    <t>Fiscalização de Obras - GPLAN 5268</t>
  </si>
  <si>
    <t>Consultoria para Governança e Gestão de Riscos - GPLAN 6305</t>
  </si>
  <si>
    <t>Consultoria para acreditação na Norma ABNT ISO 17025/2005 - GPLAN 5413</t>
  </si>
  <si>
    <t xml:space="preserve"> Elaboração de Projeto Executivo para adequações da ETA Brasília - GPLAN 6325</t>
  </si>
  <si>
    <t>Avaliação Intermediária do Programa -
GPLAN 6308</t>
  </si>
  <si>
    <t>Elaboração de Curso, modalidade EAD, voltado para a Política Ambiental da Caesb. 
GPLAN 5918</t>
  </si>
  <si>
    <t>Implantação de Telemetria de Hidrômetros   GPLAN 5531</t>
  </si>
  <si>
    <t>5.3</t>
  </si>
  <si>
    <t xml:space="preserve">Diagnostico do Sistema de Esgotamento Sanitário da Caesb </t>
  </si>
  <si>
    <t>2.2.2.3.8.b</t>
  </si>
  <si>
    <t>Atualização No: 6.b</t>
  </si>
  <si>
    <t>Atualização No : 6.b - (UF 28)</t>
  </si>
  <si>
    <t xml:space="preserve">2.77 à 2.79 </t>
  </si>
  <si>
    <t>Ampliação e revitalização do sub sistema produtor Taquara/Catetinho</t>
  </si>
  <si>
    <t>Remanejamento de interceptores em Taguatinga</t>
  </si>
  <si>
    <t>2.1.1.2.9.a
2.1.1.2.9.b
2.1.1.2.9.c
2.1.1.2.9.d
2.1.1.2.9.e</t>
  </si>
  <si>
    <t>1.31 Substituição de Interceptores em Taguatinga</t>
  </si>
  <si>
    <t xml:space="preserve">Melhorias Operacionais na Adutora do Jardim Botânico (AAT.JBT.030) </t>
  </si>
  <si>
    <t>GPLAN 6060</t>
  </si>
  <si>
    <t>Ampliação e revitalização do sub sistema produtor Gama - Recuperação de Adutoras, Elevatórias e Reservatórios do Sistema Produtor do Gama  - 2ª Etapa</t>
  </si>
  <si>
    <t xml:space="preserve">Substituição do Interceptor do Sol Nascente </t>
  </si>
  <si>
    <t xml:space="preserve">Substituição do interceptor do Zoológico </t>
  </si>
  <si>
    <t>Substituição do Interceptor TR 06 e TR 08 - SAI</t>
  </si>
  <si>
    <t>Aquisição de 02 caminhões hidrabasket para serviços em instalações elétricas</t>
  </si>
  <si>
    <t>Equipamentos para o tratamento preliminar de diversas unidades operacionais do sistema de esgotamento sanitário do Distrito Federal, operadas pela Caesb.</t>
  </si>
  <si>
    <t>Primeira licitação cancelada. Será realizada nova licitação.</t>
  </si>
  <si>
    <t>Novos empreendimentos incluídos, originários do desmembramento do antigo item 1.31 - substituição de interceptores em várias localidades.</t>
  </si>
  <si>
    <t>Observaçõe Gerais:
Esta versão do PA constitui uma atualizaçaõ do PA versão 6 e contempla as seguintes alterações:
i. Inclusão de novos empreendimentos a serem adquiridos;
ii. Atualização nas datas previstas para publicação dos anúncios/convite e de asinatura do contrato;
iii. Adequação de alguns empreendimentos com relação a descrição, datas e situação (Status).</t>
  </si>
  <si>
    <t>Alteração da Atividade. Este empreendimento é originário do Item anterior (1.31 -Substituição de Interceptores em varias Localidade do DF) o qual foi desmembrado nos seguintes itens: 1.31; 1.67; 1.68; 1.69; e 1.70.</t>
  </si>
  <si>
    <t>1.34 Ampliação e revitalização do sub sistema produtor Gama - 1ª Etapa</t>
  </si>
  <si>
    <t xml:space="preserve">5.3 Diagnostico do Sistema de Esgotamento Sanitário da Caesb </t>
  </si>
  <si>
    <t>4.18 Consultoria para Governança e Gestão de Riscos</t>
  </si>
  <si>
    <t>6.2 Realização de Ações Educacionais em Segurança do Trabalho</t>
  </si>
  <si>
    <t>3.14 à 3.16</t>
  </si>
  <si>
    <t>8673/2016
8674/2016
8675/2016</t>
  </si>
  <si>
    <t>8772/2017
8773/2017
8774/2017</t>
  </si>
  <si>
    <t>3099/2017</t>
  </si>
  <si>
    <t>5732/2017</t>
  </si>
  <si>
    <t>1761/2017</t>
  </si>
  <si>
    <t>4321/2017</t>
  </si>
  <si>
    <t>7287/2017</t>
  </si>
  <si>
    <t>4521/2017</t>
  </si>
  <si>
    <t>1788/2017</t>
  </si>
  <si>
    <t>3002/2017</t>
  </si>
  <si>
    <t>7522/2017</t>
  </si>
  <si>
    <t>7856/2017</t>
  </si>
  <si>
    <t>Atualizado em:22/11/2017</t>
  </si>
  <si>
    <t>Atualizado em: 22/11/2017</t>
  </si>
  <si>
    <t>1.65 a 1.69</t>
  </si>
  <si>
    <t>GPLAN 4524</t>
  </si>
  <si>
    <t>GPLAN 4522</t>
  </si>
  <si>
    <t>GPLAN 4515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</si>
</sst>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#,##0.00_ ;\-#,##0.00\ "/>
    <numFmt numFmtId="166" formatCode="&quot;R$ &quot;#,##0.00_);[Red]\(&quot;R$ &quot;#,##0.00\)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u/>
      <sz val="12"/>
      <name val="Times New Roman"/>
      <family val="1"/>
    </font>
    <font>
      <sz val="2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0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strike/>
      <sz val="12"/>
      <color theme="1"/>
      <name val="Times New Roman"/>
      <family val="1"/>
    </font>
    <font>
      <i/>
      <sz val="12"/>
      <name val="Times New Roman"/>
      <family val="1"/>
    </font>
    <font>
      <b/>
      <u/>
      <sz val="14"/>
      <name val="Arial"/>
      <family val="2"/>
    </font>
    <font>
      <sz val="10"/>
      <color rgb="FF000000"/>
      <name val="Arial"/>
      <family val="2"/>
    </font>
    <font>
      <sz val="12"/>
      <name val="Timt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Calibri"/>
      <family val="2"/>
      <scheme val="minor"/>
    </font>
    <font>
      <sz val="12"/>
      <color theme="0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7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5" fillId="0" borderId="0"/>
    <xf numFmtId="166" fontId="48" fillId="0" borderId="0" applyFont="0" applyFill="0" applyBorder="0" applyAlignment="0" applyProtection="0"/>
    <xf numFmtId="0" fontId="6" fillId="20" borderId="41" applyNumberFormat="0" applyAlignment="0" applyProtection="0"/>
    <xf numFmtId="0" fontId="12" fillId="0" borderId="42" applyNumberFormat="0" applyFill="0" applyAlignment="0" applyProtection="0"/>
    <xf numFmtId="0" fontId="13" fillId="7" borderId="41" applyNumberFormat="0" applyAlignment="0" applyProtection="0"/>
    <xf numFmtId="0" fontId="1" fillId="23" borderId="43" applyNumberFormat="0" applyFont="0" applyAlignment="0" applyProtection="0"/>
    <xf numFmtId="0" fontId="16" fillId="20" borderId="44" applyNumberFormat="0" applyAlignment="0" applyProtection="0"/>
    <xf numFmtId="0" fontId="18" fillId="0" borderId="45" applyNumberFormat="0" applyFill="0" applyAlignment="0" applyProtection="0"/>
    <xf numFmtId="0" fontId="1" fillId="23" borderId="43" applyNumberFormat="0" applyFont="0" applyAlignment="0" applyProtection="0"/>
    <xf numFmtId="43" fontId="37" fillId="0" borderId="0" applyFont="0" applyFill="0" applyBorder="0" applyAlignment="0" applyProtection="0"/>
    <xf numFmtId="0" fontId="49" fillId="0" borderId="0"/>
    <xf numFmtId="44" fontId="37" fillId="0" borderId="0" applyFont="0" applyFill="0" applyBorder="0" applyAlignment="0" applyProtection="0"/>
  </cellStyleXfs>
  <cellXfs count="573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1" xfId="38" applyFont="1" applyBorder="1"/>
    <xf numFmtId="0" fontId="30" fillId="0" borderId="21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17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6" borderId="24" xfId="44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9" fillId="26" borderId="18" xfId="44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7" fillId="26" borderId="23" xfId="0" applyFont="1" applyFill="1" applyBorder="1" applyAlignment="1">
      <alignment horizontal="center" vertical="center"/>
    </xf>
    <xf numFmtId="0" fontId="29" fillId="26" borderId="19" xfId="44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9" fillId="26" borderId="14" xfId="44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8" fillId="0" borderId="11" xfId="1" applyFont="1" applyFill="1" applyBorder="1" applyAlignment="1">
      <alignment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22" xfId="1" applyFont="1" applyFill="1" applyBorder="1" applyAlignment="1">
      <alignment vertical="center" wrapText="1"/>
    </xf>
    <xf numFmtId="0" fontId="32" fillId="27" borderId="0" xfId="44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33" fillId="0" borderId="0" xfId="0" applyFont="1" applyAlignment="1">
      <alignment vertical="center"/>
    </xf>
    <xf numFmtId="0" fontId="30" fillId="0" borderId="0" xfId="0" applyFont="1" applyBorder="1"/>
    <xf numFmtId="4" fontId="30" fillId="0" borderId="0" xfId="0" applyNumberFormat="1" applyFont="1" applyBorder="1"/>
    <xf numFmtId="10" fontId="30" fillId="0" borderId="0" xfId="0" applyNumberFormat="1" applyFont="1" applyBorder="1"/>
    <xf numFmtId="0" fontId="32" fillId="27" borderId="32" xfId="44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32" fillId="0" borderId="0" xfId="0" applyFont="1" applyBorder="1"/>
    <xf numFmtId="10" fontId="32" fillId="0" borderId="0" xfId="0" applyNumberFormat="1" applyFont="1" applyBorder="1" applyAlignment="1">
      <alignment horizontal="center" vertical="center"/>
    </xf>
    <xf numFmtId="10" fontId="32" fillId="0" borderId="0" xfId="0" applyNumberFormat="1" applyFont="1" applyBorder="1"/>
    <xf numFmtId="0" fontId="32" fillId="0" borderId="31" xfId="0" applyFont="1" applyBorder="1" applyAlignment="1">
      <alignment horizontal="center" vertical="center"/>
    </xf>
    <xf numFmtId="0" fontId="32" fillId="0" borderId="31" xfId="0" applyFont="1" applyBorder="1"/>
    <xf numFmtId="0" fontId="30" fillId="27" borderId="0" xfId="0" applyFont="1" applyFill="1" applyBorder="1" applyAlignment="1">
      <alignment horizontal="center"/>
    </xf>
    <xf numFmtId="0" fontId="30" fillId="27" borderId="0" xfId="0" applyFont="1" applyFill="1" applyBorder="1"/>
    <xf numFmtId="0" fontId="30" fillId="27" borderId="0" xfId="0" applyFont="1" applyFill="1"/>
    <xf numFmtId="0" fontId="32" fillId="0" borderId="31" xfId="0" applyFont="1" applyBorder="1" applyAlignment="1">
      <alignment vertical="center"/>
    </xf>
    <xf numFmtId="10" fontId="32" fillId="0" borderId="31" xfId="0" applyNumberFormat="1" applyFont="1" applyBorder="1"/>
    <xf numFmtId="4" fontId="32" fillId="27" borderId="31" xfId="0" applyNumberFormat="1" applyFont="1" applyFill="1" applyBorder="1" applyAlignment="1">
      <alignment horizontal="left" vertical="center" wrapText="1"/>
    </xf>
    <xf numFmtId="0" fontId="32" fillId="27" borderId="31" xfId="0" applyFont="1" applyFill="1" applyBorder="1"/>
    <xf numFmtId="0" fontId="30" fillId="0" borderId="0" xfId="0" applyFont="1" applyAlignment="1">
      <alignment vertical="center"/>
    </xf>
    <xf numFmtId="43" fontId="36" fillId="27" borderId="31" xfId="48" applyFont="1" applyFill="1" applyBorder="1" applyAlignment="1">
      <alignment horizontal="center" vertical="center"/>
    </xf>
    <xf numFmtId="0" fontId="22" fillId="27" borderId="31" xfId="0" applyFont="1" applyFill="1" applyBorder="1" applyAlignment="1">
      <alignment horizontal="center" vertical="center"/>
    </xf>
    <xf numFmtId="43" fontId="43" fillId="27" borderId="31" xfId="48" applyFont="1" applyFill="1" applyBorder="1" applyAlignment="1">
      <alignment horizontal="center" vertical="center"/>
    </xf>
    <xf numFmtId="0" fontId="31" fillId="0" borderId="37" xfId="0" applyFont="1" applyBorder="1" applyAlignment="1">
      <alignment horizontal="justify" vertical="center"/>
    </xf>
    <xf numFmtId="0" fontId="30" fillId="0" borderId="11" xfId="0" applyFont="1" applyBorder="1"/>
    <xf numFmtId="0" fontId="33" fillId="0" borderId="0" xfId="44" applyFont="1" applyFill="1" applyBorder="1" applyAlignment="1">
      <alignment vertical="center" wrapText="1"/>
    </xf>
    <xf numFmtId="0" fontId="32" fillId="0" borderId="0" xfId="44" applyFont="1"/>
    <xf numFmtId="0" fontId="30" fillId="0" borderId="38" xfId="0" applyFont="1" applyBorder="1" applyAlignment="1">
      <alignment vertical="center" wrapText="1"/>
    </xf>
    <xf numFmtId="0" fontId="32" fillId="27" borderId="39" xfId="44" applyFont="1" applyFill="1" applyBorder="1" applyAlignment="1">
      <alignment horizontal="left" vertical="center" wrapText="1"/>
    </xf>
    <xf numFmtId="0" fontId="32" fillId="0" borderId="22" xfId="0" applyFont="1" applyBorder="1" applyAlignment="1">
      <alignment vertical="center"/>
    </xf>
    <xf numFmtId="4" fontId="32" fillId="0" borderId="0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 wrapText="1"/>
    </xf>
    <xf numFmtId="0" fontId="32" fillId="0" borderId="31" xfId="0" applyNumberFormat="1" applyFont="1" applyFill="1" applyBorder="1" applyAlignment="1" applyProtection="1">
      <alignment horizontal="center" vertical="center"/>
      <protection locked="0"/>
    </xf>
    <xf numFmtId="3" fontId="32" fillId="0" borderId="31" xfId="0" applyNumberFormat="1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>
      <alignment horizontal="center" vertical="center"/>
    </xf>
    <xf numFmtId="0" fontId="32" fillId="0" borderId="31" xfId="0" applyFont="1" applyFill="1" applyBorder="1"/>
    <xf numFmtId="0" fontId="32" fillId="0" borderId="31" xfId="0" applyFont="1" applyFill="1" applyBorder="1" applyAlignment="1">
      <alignment vertical="center"/>
    </xf>
    <xf numFmtId="0" fontId="32" fillId="27" borderId="47" xfId="0" applyFont="1" applyFill="1" applyBorder="1" applyAlignment="1">
      <alignment horizontal="center" vertical="center" wrapText="1"/>
    </xf>
    <xf numFmtId="0" fontId="32" fillId="27" borderId="47" xfId="0" applyFont="1" applyFill="1" applyBorder="1" applyAlignment="1">
      <alignment horizontal="center" vertical="center"/>
    </xf>
    <xf numFmtId="0" fontId="32" fillId="27" borderId="47" xfId="44" applyFont="1" applyFill="1" applyBorder="1" applyAlignment="1">
      <alignment horizontal="center" vertical="center" wrapText="1"/>
    </xf>
    <xf numFmtId="0" fontId="43" fillId="27" borderId="47" xfId="0" applyFont="1" applyFill="1" applyBorder="1" applyAlignment="1">
      <alignment horizontal="center" vertical="center"/>
    </xf>
    <xf numFmtId="164" fontId="32" fillId="27" borderId="47" xfId="0" applyNumberFormat="1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/>
    </xf>
    <xf numFmtId="43" fontId="43" fillId="27" borderId="31" xfId="48" applyFont="1" applyFill="1" applyBorder="1" applyAlignment="1">
      <alignment horizontal="center" vertical="center" wrapText="1"/>
    </xf>
    <xf numFmtId="43" fontId="36" fillId="27" borderId="31" xfId="48" applyFont="1" applyFill="1" applyBorder="1" applyAlignment="1">
      <alignment horizontal="center" vertical="center" wrapText="1"/>
    </xf>
    <xf numFmtId="0" fontId="32" fillId="27" borderId="31" xfId="0" applyFont="1" applyFill="1" applyBorder="1" applyAlignment="1">
      <alignment wrapText="1"/>
    </xf>
    <xf numFmtId="0" fontId="32" fillId="27" borderId="47" xfId="0" applyFont="1" applyFill="1" applyBorder="1" applyAlignment="1">
      <alignment vertical="center" wrapText="1"/>
    </xf>
    <xf numFmtId="0" fontId="32" fillId="27" borderId="32" xfId="0" applyFont="1" applyFill="1" applyBorder="1" applyAlignment="1">
      <alignment vertical="center" wrapText="1"/>
    </xf>
    <xf numFmtId="0" fontId="33" fillId="27" borderId="32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 applyProtection="1">
      <alignment horizontal="center" vertical="center"/>
      <protection locked="0"/>
    </xf>
    <xf numFmtId="3" fontId="32" fillId="27" borderId="47" xfId="0" applyNumberFormat="1" applyFont="1" applyFill="1" applyBorder="1" applyAlignment="1" applyProtection="1">
      <alignment horizontal="center" vertical="center"/>
      <protection locked="0"/>
    </xf>
    <xf numFmtId="43" fontId="32" fillId="27" borderId="47" xfId="48" applyFont="1" applyFill="1" applyBorder="1" applyAlignment="1">
      <alignment horizontal="center" vertical="center" wrapText="1"/>
    </xf>
    <xf numFmtId="43" fontId="32" fillId="27" borderId="47" xfId="48" applyFont="1" applyFill="1" applyBorder="1" applyAlignment="1">
      <alignment horizontal="center" vertical="center"/>
    </xf>
    <xf numFmtId="0" fontId="32" fillId="27" borderId="47" xfId="0" applyFont="1" applyFill="1" applyBorder="1"/>
    <xf numFmtId="0" fontId="30" fillId="27" borderId="47" xfId="0" applyFont="1" applyFill="1" applyBorder="1" applyAlignment="1">
      <alignment horizontal="center" vertical="center"/>
    </xf>
    <xf numFmtId="0" fontId="43" fillId="27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/>
    </xf>
    <xf numFmtId="0" fontId="32" fillId="0" borderId="31" xfId="0" applyFont="1" applyFill="1" applyBorder="1" applyAlignment="1">
      <alignment horizontal="left" vertical="center" wrapText="1"/>
    </xf>
    <xf numFmtId="0" fontId="32" fillId="27" borderId="47" xfId="0" applyFont="1" applyFill="1" applyBorder="1" applyAlignment="1">
      <alignment horizontal="left" vertical="center" wrapText="1"/>
    </xf>
    <xf numFmtId="0" fontId="36" fillId="27" borderId="47" xfId="0" applyFont="1" applyFill="1" applyBorder="1" applyAlignment="1">
      <alignment horizontal="center" vertical="center"/>
    </xf>
    <xf numFmtId="164" fontId="36" fillId="27" borderId="47" xfId="0" applyNumberFormat="1" applyFont="1" applyFill="1" applyBorder="1" applyAlignment="1">
      <alignment horizontal="center" vertical="center"/>
    </xf>
    <xf numFmtId="0" fontId="32" fillId="27" borderId="47" xfId="0" applyFont="1" applyFill="1" applyBorder="1" applyAlignment="1">
      <alignment vertical="center"/>
    </xf>
    <xf numFmtId="0" fontId="28" fillId="31" borderId="10" xfId="1" applyFont="1" applyFill="1" applyBorder="1" applyAlignment="1">
      <alignment vertical="center" wrapText="1"/>
    </xf>
    <xf numFmtId="0" fontId="32" fillId="27" borderId="48" xfId="0" applyFont="1" applyFill="1" applyBorder="1" applyAlignment="1">
      <alignment horizontal="center" vertical="center"/>
    </xf>
    <xf numFmtId="0" fontId="32" fillId="0" borderId="47" xfId="0" applyFont="1" applyBorder="1"/>
    <xf numFmtId="0" fontId="32" fillId="0" borderId="47" xfId="0" applyFont="1" applyBorder="1" applyAlignment="1">
      <alignment vertical="center"/>
    </xf>
    <xf numFmtId="0" fontId="32" fillId="27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47" xfId="0" applyFont="1" applyBorder="1" applyAlignment="1">
      <alignment horizontal="center" vertical="center"/>
    </xf>
    <xf numFmtId="164" fontId="32" fillId="27" borderId="48" xfId="0" applyNumberFormat="1" applyFont="1" applyFill="1" applyBorder="1" applyAlignment="1" applyProtection="1">
      <alignment horizontal="center" vertical="center" wrapText="1"/>
    </xf>
    <xf numFmtId="0" fontId="32" fillId="27" borderId="48" xfId="44" applyFont="1" applyFill="1" applyBorder="1" applyAlignment="1">
      <alignment horizontal="center" vertical="center" wrapText="1"/>
    </xf>
    <xf numFmtId="0" fontId="32" fillId="27" borderId="48" xfId="44" applyFont="1" applyFill="1" applyBorder="1" applyAlignment="1">
      <alignment horizontal="center" vertical="center"/>
    </xf>
    <xf numFmtId="0" fontId="43" fillId="27" borderId="48" xfId="0" applyFont="1" applyFill="1" applyBorder="1" applyAlignment="1">
      <alignment horizontal="center" vertical="center"/>
    </xf>
    <xf numFmtId="0" fontId="32" fillId="27" borderId="48" xfId="0" applyFont="1" applyFill="1" applyBorder="1" applyAlignment="1">
      <alignment horizontal="center" vertical="center" wrapText="1"/>
    </xf>
    <xf numFmtId="0" fontId="33" fillId="27" borderId="48" xfId="44" applyFont="1" applyFill="1" applyBorder="1" applyAlignment="1">
      <alignment horizontal="center" vertical="center" wrapText="1"/>
    </xf>
    <xf numFmtId="164" fontId="32" fillId="27" borderId="48" xfId="0" applyNumberFormat="1" applyFont="1" applyFill="1" applyBorder="1" applyAlignment="1">
      <alignment horizontal="center" vertical="center"/>
    </xf>
    <xf numFmtId="0" fontId="32" fillId="31" borderId="48" xfId="44" applyFont="1" applyFill="1" applyBorder="1" applyAlignment="1">
      <alignment horizontal="center" vertical="center"/>
    </xf>
    <xf numFmtId="0" fontId="43" fillId="27" borderId="48" xfId="44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3" fillId="33" borderId="48" xfId="0" applyFont="1" applyFill="1" applyBorder="1" applyAlignment="1">
      <alignment horizontal="center" vertical="center"/>
    </xf>
    <xf numFmtId="0" fontId="43" fillId="27" borderId="47" xfId="0" applyFont="1" applyFill="1" applyBorder="1" applyAlignment="1">
      <alignment vertical="center" wrapText="1"/>
    </xf>
    <xf numFmtId="0" fontId="43" fillId="27" borderId="47" xfId="0" applyFont="1" applyFill="1" applyBorder="1" applyAlignment="1">
      <alignment horizontal="left" vertical="center" wrapText="1"/>
    </xf>
    <xf numFmtId="3" fontId="43" fillId="27" borderId="47" xfId="0" applyNumberFormat="1" applyFont="1" applyFill="1" applyBorder="1" applyAlignment="1" applyProtection="1">
      <alignment horizontal="center" vertical="center"/>
      <protection locked="0"/>
    </xf>
    <xf numFmtId="164" fontId="43" fillId="27" borderId="47" xfId="0" applyNumberFormat="1" applyFont="1" applyFill="1" applyBorder="1" applyAlignment="1">
      <alignment horizontal="center" vertical="center"/>
    </xf>
    <xf numFmtId="0" fontId="32" fillId="27" borderId="47" xfId="0" applyFont="1" applyFill="1" applyBorder="1" applyAlignment="1">
      <alignment horizontal="left" vertical="center"/>
    </xf>
    <xf numFmtId="4" fontId="32" fillId="27" borderId="47" xfId="0" applyNumberFormat="1" applyFont="1" applyFill="1" applyBorder="1" applyAlignment="1">
      <alignment horizontal="left" vertical="center" wrapText="1"/>
    </xf>
    <xf numFmtId="165" fontId="32" fillId="27" borderId="47" xfId="48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/>
    </xf>
    <xf numFmtId="10" fontId="32" fillId="0" borderId="47" xfId="0" applyNumberFormat="1" applyFont="1" applyBorder="1"/>
    <xf numFmtId="0" fontId="32" fillId="0" borderId="47" xfId="44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right" vertical="center"/>
    </xf>
    <xf numFmtId="165" fontId="33" fillId="0" borderId="47" xfId="48" applyNumberFormat="1" applyFont="1" applyFill="1" applyBorder="1" applyAlignment="1">
      <alignment horizontal="center" vertical="center"/>
    </xf>
    <xf numFmtId="4" fontId="32" fillId="27" borderId="47" xfId="0" applyNumberFormat="1" applyFont="1" applyFill="1" applyBorder="1" applyAlignment="1">
      <alignment horizontal="center" vertical="center" wrapText="1"/>
    </xf>
    <xf numFmtId="164" fontId="32" fillId="27" borderId="47" xfId="0" applyNumberFormat="1" applyFont="1" applyFill="1" applyBorder="1" applyAlignment="1">
      <alignment horizontal="center" vertical="center" wrapText="1"/>
    </xf>
    <xf numFmtId="3" fontId="30" fillId="27" borderId="47" xfId="0" applyNumberFormat="1" applyFont="1" applyFill="1" applyBorder="1" applyAlignment="1" applyProtection="1">
      <alignment horizontal="center" vertical="center"/>
      <protection locked="0"/>
    </xf>
    <xf numFmtId="0" fontId="46" fillId="27" borderId="47" xfId="0" applyFont="1" applyFill="1" applyBorder="1" applyAlignment="1">
      <alignment horizontal="center" vertical="center" wrapText="1"/>
    </xf>
    <xf numFmtId="0" fontId="43" fillId="27" borderId="47" xfId="0" applyFont="1" applyFill="1" applyBorder="1" applyAlignment="1">
      <alignment horizontal="center" vertical="center" wrapText="1"/>
    </xf>
    <xf numFmtId="165" fontId="32" fillId="27" borderId="47" xfId="48" applyNumberFormat="1" applyFont="1" applyFill="1" applyBorder="1" applyAlignment="1" applyProtection="1">
      <alignment horizontal="center" vertical="center"/>
      <protection locked="0"/>
    </xf>
    <xf numFmtId="165" fontId="43" fillId="27" borderId="47" xfId="48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left" vertical="center" wrapText="1"/>
    </xf>
    <xf numFmtId="165" fontId="32" fillId="0" borderId="47" xfId="48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vertical="center"/>
    </xf>
    <xf numFmtId="10" fontId="32" fillId="0" borderId="47" xfId="0" applyNumberFormat="1" applyFont="1" applyFill="1" applyBorder="1"/>
    <xf numFmtId="0" fontId="32" fillId="0" borderId="47" xfId="0" applyFont="1" applyFill="1" applyBorder="1"/>
    <xf numFmtId="10" fontId="32" fillId="0" borderId="47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8" xfId="48" applyNumberFormat="1" applyFont="1" applyFill="1" applyBorder="1" applyAlignment="1">
      <alignment horizontal="center" vertical="center"/>
    </xf>
    <xf numFmtId="0" fontId="32" fillId="27" borderId="47" xfId="44" applyFont="1" applyFill="1" applyBorder="1" applyAlignment="1">
      <alignment horizontal="left" vertical="center" wrapText="1"/>
    </xf>
    <xf numFmtId="4" fontId="33" fillId="0" borderId="47" xfId="48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 applyProtection="1">
      <alignment horizontal="center" vertical="center"/>
      <protection locked="0"/>
    </xf>
    <xf numFmtId="3" fontId="32" fillId="27" borderId="47" xfId="44" applyNumberFormat="1" applyFont="1" applyFill="1" applyBorder="1" applyAlignment="1">
      <alignment horizontal="center" vertical="center" wrapText="1"/>
    </xf>
    <xf numFmtId="164" fontId="32" fillId="27" borderId="47" xfId="44" applyNumberFormat="1" applyFont="1" applyFill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left"/>
    </xf>
    <xf numFmtId="10" fontId="32" fillId="0" borderId="47" xfId="0" applyNumberFormat="1" applyFont="1" applyBorder="1" applyAlignment="1">
      <alignment horizontal="center" vertical="center"/>
    </xf>
    <xf numFmtId="1" fontId="32" fillId="0" borderId="47" xfId="0" applyNumberFormat="1" applyFont="1" applyFill="1" applyBorder="1" applyAlignment="1">
      <alignment horizontal="center" vertical="center"/>
    </xf>
    <xf numFmtId="3" fontId="32" fillId="0" borderId="47" xfId="44" applyNumberFormat="1" applyFont="1" applyFill="1" applyBorder="1" applyAlignment="1">
      <alignment horizontal="center" vertical="center" wrapText="1"/>
    </xf>
    <xf numFmtId="3" fontId="32" fillId="0" borderId="47" xfId="0" applyNumberFormat="1" applyFont="1" applyFill="1" applyBorder="1" applyAlignment="1">
      <alignment horizontal="center" vertical="center"/>
    </xf>
    <xf numFmtId="164" fontId="32" fillId="0" borderId="47" xfId="44" applyNumberFormat="1" applyFont="1" applyFill="1" applyBorder="1" applyAlignment="1">
      <alignment horizontal="center" vertical="center" wrapText="1"/>
    </xf>
    <xf numFmtId="164" fontId="32" fillId="0" borderId="47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33" fillId="0" borderId="47" xfId="0" applyFont="1" applyFill="1" applyBorder="1" applyAlignment="1">
      <alignment horizontal="center" vertical="center"/>
    </xf>
    <xf numFmtId="0" fontId="32" fillId="27" borderId="48" xfId="44" applyFont="1" applyFill="1" applyBorder="1" applyAlignment="1">
      <alignment vertical="center" wrapText="1"/>
    </xf>
    <xf numFmtId="3" fontId="32" fillId="0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47" xfId="44" applyFont="1" applyFill="1" applyBorder="1" applyAlignment="1">
      <alignment horizontal="center" vertical="center" wrapText="1"/>
    </xf>
    <xf numFmtId="164" fontId="32" fillId="0" borderId="47" xfId="0" applyNumberFormat="1" applyFont="1" applyFill="1" applyBorder="1" applyAlignment="1" applyProtection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vertical="center" wrapText="1"/>
    </xf>
    <xf numFmtId="0" fontId="43" fillId="0" borderId="47" xfId="0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horizontal="center" vertical="center"/>
    </xf>
    <xf numFmtId="4" fontId="43" fillId="0" borderId="47" xfId="0" applyNumberFormat="1" applyFont="1" applyFill="1" applyBorder="1" applyAlignment="1">
      <alignment horizontal="center" vertical="center"/>
    </xf>
    <xf numFmtId="0" fontId="43" fillId="0" borderId="47" xfId="0" applyNumberFormat="1" applyFont="1" applyFill="1" applyBorder="1" applyAlignment="1" applyProtection="1">
      <alignment horizontal="center" vertical="center"/>
      <protection locked="0"/>
    </xf>
    <xf numFmtId="3" fontId="43" fillId="0" borderId="47" xfId="0" applyNumberFormat="1" applyFont="1" applyFill="1" applyBorder="1" applyAlignment="1" applyProtection="1">
      <alignment horizontal="center" vertical="center"/>
      <protection locked="0"/>
    </xf>
    <xf numFmtId="164" fontId="43" fillId="0" borderId="47" xfId="0" applyNumberFormat="1" applyFont="1" applyFill="1" applyBorder="1" applyAlignment="1">
      <alignment horizontal="center" vertical="center"/>
    </xf>
    <xf numFmtId="164" fontId="43" fillId="0" borderId="47" xfId="0" applyNumberFormat="1" applyFont="1" applyFill="1" applyBorder="1" applyAlignment="1" applyProtection="1">
      <alignment horizontal="center" vertical="center" wrapText="1"/>
    </xf>
    <xf numFmtId="164" fontId="32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left" vertical="center"/>
    </xf>
    <xf numFmtId="0" fontId="32" fillId="0" borderId="47" xfId="0" applyFont="1" applyFill="1" applyBorder="1" applyAlignment="1">
      <alignment vertical="top" wrapText="1"/>
    </xf>
    <xf numFmtId="4" fontId="32" fillId="0" borderId="47" xfId="0" applyNumberFormat="1" applyFont="1" applyFill="1" applyBorder="1" applyAlignment="1">
      <alignment horizontal="left" vertical="center" wrapText="1"/>
    </xf>
    <xf numFmtId="4" fontId="43" fillId="0" borderId="47" xfId="0" applyNumberFormat="1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vertical="center"/>
    </xf>
    <xf numFmtId="0" fontId="43" fillId="0" borderId="47" xfId="44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vertical="center" wrapText="1"/>
    </xf>
    <xf numFmtId="0" fontId="32" fillId="0" borderId="47" xfId="44" applyFont="1" applyFill="1" applyBorder="1" applyAlignment="1">
      <alignment vertical="center" wrapText="1"/>
    </xf>
    <xf numFmtId="164" fontId="32" fillId="0" borderId="47" xfId="0" applyNumberFormat="1" applyFont="1" applyFill="1" applyBorder="1" applyAlignment="1">
      <alignment horizontal="left" vertical="center"/>
    </xf>
    <xf numFmtId="2" fontId="32" fillId="0" borderId="47" xfId="0" applyNumberFormat="1" applyFont="1" applyFill="1" applyBorder="1" applyAlignment="1">
      <alignment horizontal="center" vertical="center"/>
    </xf>
    <xf numFmtId="4" fontId="43" fillId="0" borderId="47" xfId="0" applyNumberFormat="1" applyFont="1" applyFill="1" applyBorder="1" applyAlignment="1">
      <alignment horizontal="center" vertical="center" wrapText="1"/>
    </xf>
    <xf numFmtId="49" fontId="32" fillId="0" borderId="47" xfId="0" applyNumberFormat="1" applyFont="1" applyFill="1" applyBorder="1" applyAlignment="1">
      <alignment vertical="center" wrapText="1"/>
    </xf>
    <xf numFmtId="49" fontId="32" fillId="0" borderId="47" xfId="0" applyNumberFormat="1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7" xfId="44" applyFont="1" applyFill="1" applyBorder="1" applyAlignment="1">
      <alignment vertical="center" wrapText="1"/>
    </xf>
    <xf numFmtId="2" fontId="32" fillId="0" borderId="47" xfId="0" applyNumberFormat="1" applyFont="1" applyFill="1" applyBorder="1" applyAlignment="1">
      <alignment horizontal="center" vertical="center" wrapText="1"/>
    </xf>
    <xf numFmtId="165" fontId="32" fillId="0" borderId="47" xfId="48" applyNumberFormat="1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>
      <alignment horizontal="left" vertical="center"/>
    </xf>
    <xf numFmtId="0" fontId="33" fillId="0" borderId="47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43" fontId="53" fillId="0" borderId="47" xfId="0" applyNumberFormat="1" applyFont="1" applyFill="1" applyBorder="1"/>
    <xf numFmtId="43" fontId="53" fillId="0" borderId="0" xfId="0" applyNumberFormat="1" applyFont="1" applyFill="1" applyBorder="1"/>
    <xf numFmtId="2" fontId="43" fillId="0" borderId="47" xfId="0" applyNumberFormat="1" applyFont="1" applyFill="1" applyBorder="1" applyAlignment="1">
      <alignment horizontal="center" vertical="center" wrapText="1"/>
    </xf>
    <xf numFmtId="17" fontId="43" fillId="0" borderId="47" xfId="0" applyNumberFormat="1" applyFont="1" applyFill="1" applyBorder="1" applyAlignment="1">
      <alignment horizontal="center" vertical="center" wrapText="1"/>
    </xf>
    <xf numFmtId="4" fontId="32" fillId="0" borderId="47" xfId="48" applyNumberFormat="1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top" wrapText="1"/>
    </xf>
    <xf numFmtId="2" fontId="43" fillId="0" borderId="47" xfId="48" applyNumberFormat="1" applyFont="1" applyFill="1" applyBorder="1" applyAlignment="1">
      <alignment horizontal="center" vertical="center"/>
    </xf>
    <xf numFmtId="165" fontId="43" fillId="0" borderId="47" xfId="48" applyNumberFormat="1" applyFont="1" applyFill="1" applyBorder="1" applyAlignment="1">
      <alignment horizontal="center" vertical="center"/>
    </xf>
    <xf numFmtId="2" fontId="43" fillId="0" borderId="47" xfId="0" applyNumberFormat="1" applyFont="1" applyFill="1" applyBorder="1" applyAlignment="1">
      <alignment horizontal="center" vertical="center"/>
    </xf>
    <xf numFmtId="164" fontId="32" fillId="0" borderId="47" xfId="0" applyNumberFormat="1" applyFont="1" applyFill="1" applyBorder="1" applyAlignment="1">
      <alignment horizontal="center" vertical="center" wrapText="1"/>
    </xf>
    <xf numFmtId="9" fontId="43" fillId="0" borderId="47" xfId="49" applyFont="1" applyFill="1" applyBorder="1" applyAlignment="1" applyProtection="1">
      <alignment horizontal="center" vertical="center"/>
      <protection locked="0"/>
    </xf>
    <xf numFmtId="165" fontId="33" fillId="0" borderId="47" xfId="48" applyNumberFormat="1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vertical="center" wrapText="1"/>
    </xf>
    <xf numFmtId="4" fontId="43" fillId="0" borderId="47" xfId="48" applyNumberFormat="1" applyFont="1" applyFill="1" applyBorder="1" applyAlignment="1">
      <alignment horizontal="center" vertical="center"/>
    </xf>
    <xf numFmtId="0" fontId="32" fillId="0" borderId="31" xfId="44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4" fontId="54" fillId="27" borderId="0" xfId="0" applyNumberFormat="1" applyFont="1" applyFill="1" applyBorder="1" applyAlignment="1">
      <alignment horizontal="center" vertical="center"/>
    </xf>
    <xf numFmtId="10" fontId="54" fillId="0" borderId="0" xfId="0" applyNumberFormat="1" applyFont="1" applyBorder="1" applyAlignment="1">
      <alignment horizontal="center" vertical="center"/>
    </xf>
    <xf numFmtId="0" fontId="32" fillId="0" borderId="47" xfId="55" applyFont="1" applyFill="1" applyBorder="1" applyAlignment="1">
      <alignment horizontal="left" vertical="center" wrapText="1"/>
    </xf>
    <xf numFmtId="0" fontId="32" fillId="27" borderId="52" xfId="44" applyFont="1" applyFill="1" applyBorder="1" applyAlignment="1">
      <alignment horizontal="left" vertical="center" wrapText="1"/>
    </xf>
    <xf numFmtId="0" fontId="31" fillId="0" borderId="46" xfId="0" applyFont="1" applyBorder="1" applyAlignment="1">
      <alignment horizontal="left"/>
    </xf>
    <xf numFmtId="0" fontId="31" fillId="0" borderId="52" xfId="0" applyFont="1" applyBorder="1" applyAlignment="1"/>
    <xf numFmtId="0" fontId="33" fillId="0" borderId="46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4" fillId="0" borderId="46" xfId="0" applyFont="1" applyBorder="1" applyAlignment="1">
      <alignment horizontal="left" vertical="center"/>
    </xf>
    <xf numFmtId="0" fontId="30" fillId="0" borderId="52" xfId="0" applyFont="1" applyBorder="1"/>
    <xf numFmtId="0" fontId="30" fillId="0" borderId="46" xfId="0" applyFont="1" applyBorder="1"/>
    <xf numFmtId="0" fontId="35" fillId="0" borderId="52" xfId="0" applyFont="1" applyBorder="1" applyAlignment="1">
      <alignment horizontal="left" vertical="center"/>
    </xf>
    <xf numFmtId="0" fontId="36" fillId="27" borderId="52" xfId="44" applyFont="1" applyFill="1" applyBorder="1" applyAlignment="1">
      <alignment horizontal="left" vertical="center" wrapText="1"/>
    </xf>
    <xf numFmtId="0" fontId="32" fillId="0" borderId="46" xfId="0" applyFont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33" fillId="28" borderId="46" xfId="0" applyFont="1" applyFill="1" applyBorder="1" applyAlignment="1">
      <alignment vertical="center" wrapText="1"/>
    </xf>
    <xf numFmtId="0" fontId="32" fillId="28" borderId="52" xfId="0" applyFont="1" applyFill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52" fillId="26" borderId="47" xfId="0" applyFont="1" applyFill="1" applyBorder="1" applyAlignment="1">
      <alignment horizontal="center" vertical="center"/>
    </xf>
    <xf numFmtId="0" fontId="43" fillId="0" borderId="47" xfId="44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center" vertical="center"/>
    </xf>
    <xf numFmtId="43" fontId="36" fillId="0" borderId="31" xfId="48" applyFont="1" applyFill="1" applyBorder="1" applyAlignment="1">
      <alignment horizontal="center" vertical="center" wrapText="1"/>
    </xf>
    <xf numFmtId="43" fontId="36" fillId="0" borderId="31" xfId="48" applyFont="1" applyFill="1" applyBorder="1" applyAlignment="1">
      <alignment horizontal="center" vertical="center"/>
    </xf>
    <xf numFmtId="0" fontId="36" fillId="31" borderId="47" xfId="0" applyFont="1" applyFill="1" applyBorder="1" applyAlignment="1">
      <alignment vertical="center" wrapText="1"/>
    </xf>
    <xf numFmtId="0" fontId="32" fillId="31" borderId="47" xfId="0" applyFont="1" applyFill="1" applyBorder="1" applyAlignment="1">
      <alignment vertical="center" wrapText="1"/>
    </xf>
    <xf numFmtId="0" fontId="32" fillId="27" borderId="47" xfId="55" applyFont="1" applyFill="1" applyBorder="1" applyAlignment="1">
      <alignment horizontal="left" vertical="center" wrapText="1"/>
    </xf>
    <xf numFmtId="0" fontId="32" fillId="27" borderId="47" xfId="44" applyFont="1" applyFill="1" applyBorder="1" applyAlignment="1">
      <alignment vertical="center" wrapText="1"/>
    </xf>
    <xf numFmtId="0" fontId="36" fillId="27" borderId="46" xfId="44" applyFont="1" applyFill="1" applyBorder="1" applyAlignment="1">
      <alignment horizontal="left" vertical="center" wrapText="1"/>
    </xf>
    <xf numFmtId="0" fontId="36" fillId="0" borderId="52" xfId="44" applyFont="1" applyFill="1" applyBorder="1" applyAlignment="1">
      <alignment horizontal="left" vertical="center" wrapText="1"/>
    </xf>
    <xf numFmtId="0" fontId="36" fillId="0" borderId="46" xfId="44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2" fillId="27" borderId="22" xfId="0" applyFont="1" applyFill="1" applyBorder="1" applyAlignment="1">
      <alignment horizontal="center" vertical="center"/>
    </xf>
    <xf numFmtId="43" fontId="32" fillId="27" borderId="31" xfId="48" applyFont="1" applyFill="1" applyBorder="1" applyAlignment="1">
      <alignment horizontal="center" vertical="center" wrapText="1"/>
    </xf>
    <xf numFmtId="43" fontId="32" fillId="27" borderId="31" xfId="48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vertical="center" wrapText="1"/>
    </xf>
    <xf numFmtId="0" fontId="30" fillId="0" borderId="47" xfId="0" applyNumberFormat="1" applyFont="1" applyFill="1" applyBorder="1" applyAlignment="1" applyProtection="1">
      <alignment horizontal="center" vertical="center"/>
      <protection locked="0"/>
    </xf>
    <xf numFmtId="3" fontId="30" fillId="0" borderId="47" xfId="0" applyNumberFormat="1" applyFont="1" applyFill="1" applyBorder="1" applyAlignment="1" applyProtection="1">
      <alignment horizontal="center" vertical="center"/>
      <protection locked="0"/>
    </xf>
    <xf numFmtId="164" fontId="30" fillId="0" borderId="47" xfId="0" applyNumberFormat="1" applyFont="1" applyFill="1" applyBorder="1" applyAlignment="1" applyProtection="1">
      <alignment horizontal="center" vertical="center" wrapText="1"/>
    </xf>
    <xf numFmtId="0" fontId="30" fillId="27" borderId="48" xfId="44" applyFont="1" applyFill="1" applyBorder="1" applyAlignment="1">
      <alignment horizontal="center" vertical="center" wrapText="1"/>
    </xf>
    <xf numFmtId="43" fontId="30" fillId="27" borderId="31" xfId="48" applyFont="1" applyFill="1" applyBorder="1" applyAlignment="1">
      <alignment horizontal="center" vertical="center" wrapText="1"/>
    </xf>
    <xf numFmtId="43" fontId="30" fillId="27" borderId="31" xfId="48" applyFont="1" applyFill="1" applyBorder="1" applyAlignment="1">
      <alignment horizontal="center" vertical="center"/>
    </xf>
    <xf numFmtId="0" fontId="22" fillId="27" borderId="47" xfId="0" applyFont="1" applyFill="1" applyBorder="1" applyAlignment="1">
      <alignment horizontal="center" vertical="center"/>
    </xf>
    <xf numFmtId="0" fontId="32" fillId="27" borderId="47" xfId="0" applyFont="1" applyFill="1" applyBorder="1" applyAlignment="1">
      <alignment wrapText="1"/>
    </xf>
    <xf numFmtId="0" fontId="33" fillId="0" borderId="47" xfId="0" applyFont="1" applyBorder="1"/>
    <xf numFmtId="0" fontId="32" fillId="27" borderId="48" xfId="0" applyFont="1" applyFill="1" applyBorder="1" applyAlignment="1">
      <alignment vertical="center" wrapText="1"/>
    </xf>
    <xf numFmtId="0" fontId="32" fillId="0" borderId="47" xfId="1" applyFont="1" applyFill="1" applyBorder="1" applyAlignment="1">
      <alignment vertical="center" wrapText="1"/>
    </xf>
    <xf numFmtId="0" fontId="32" fillId="0" borderId="47" xfId="1" applyFont="1" applyFill="1" applyBorder="1" applyAlignment="1">
      <alignment horizontal="left" vertical="center" wrapText="1"/>
    </xf>
    <xf numFmtId="0" fontId="33" fillId="0" borderId="22" xfId="44" applyFont="1" applyFill="1" applyBorder="1" applyAlignment="1">
      <alignment vertical="center" wrapText="1"/>
    </xf>
    <xf numFmtId="0" fontId="32" fillId="0" borderId="22" xfId="44" applyFont="1" applyFill="1" applyBorder="1" applyAlignment="1">
      <alignment vertical="center" wrapText="1"/>
    </xf>
    <xf numFmtId="0" fontId="32" fillId="0" borderId="22" xfId="44" applyFont="1" applyFill="1" applyBorder="1" applyAlignment="1">
      <alignment horizontal="center" vertical="center" wrapText="1"/>
    </xf>
    <xf numFmtId="10" fontId="32" fillId="0" borderId="22" xfId="44" applyNumberFormat="1" applyFont="1" applyFill="1" applyBorder="1" applyAlignment="1">
      <alignment horizontal="center" vertical="center" wrapText="1"/>
    </xf>
    <xf numFmtId="4" fontId="32" fillId="0" borderId="22" xfId="44" applyNumberFormat="1" applyFont="1" applyFill="1" applyBorder="1" applyAlignment="1">
      <alignment vertical="center" wrapText="1"/>
    </xf>
    <xf numFmtId="0" fontId="33" fillId="0" borderId="39" xfId="44" applyFont="1" applyFill="1" applyBorder="1" applyAlignment="1">
      <alignment vertical="center" wrapText="1"/>
    </xf>
    <xf numFmtId="0" fontId="32" fillId="0" borderId="54" xfId="44" applyFont="1" applyFill="1" applyBorder="1" applyAlignment="1">
      <alignment horizontal="center" vertical="center" wrapText="1"/>
    </xf>
    <xf numFmtId="0" fontId="32" fillId="0" borderId="54" xfId="44" applyFont="1" applyFill="1" applyBorder="1" applyAlignment="1">
      <alignment vertical="center" wrapText="1"/>
    </xf>
    <xf numFmtId="10" fontId="32" fillId="0" borderId="54" xfId="44" applyNumberFormat="1" applyFont="1" applyFill="1" applyBorder="1" applyAlignment="1">
      <alignment horizontal="center" vertical="center" wrapText="1"/>
    </xf>
    <xf numFmtId="1" fontId="32" fillId="0" borderId="54" xfId="44" applyNumberFormat="1" applyFont="1" applyFill="1" applyBorder="1" applyAlignment="1">
      <alignment horizontal="center" vertical="center" wrapText="1"/>
    </xf>
    <xf numFmtId="4" fontId="32" fillId="0" borderId="54" xfId="44" applyNumberFormat="1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vertical="center" wrapText="1"/>
    </xf>
    <xf numFmtId="0" fontId="32" fillId="0" borderId="54" xfId="0" applyFont="1" applyBorder="1" applyAlignment="1">
      <alignment vertical="center"/>
    </xf>
    <xf numFmtId="0" fontId="32" fillId="27" borderId="38" xfId="0" applyFont="1" applyFill="1" applyBorder="1" applyAlignment="1">
      <alignment horizontal="center" vertical="center"/>
    </xf>
    <xf numFmtId="0" fontId="33" fillId="30" borderId="47" xfId="44" applyFont="1" applyFill="1" applyBorder="1" applyAlignment="1">
      <alignment horizontal="center" vertical="center" wrapText="1"/>
    </xf>
    <xf numFmtId="4" fontId="33" fillId="30" borderId="47" xfId="44" applyNumberFormat="1" applyFont="1" applyFill="1" applyBorder="1" applyAlignment="1">
      <alignment horizontal="center" vertical="center" wrapText="1"/>
    </xf>
    <xf numFmtId="0" fontId="33" fillId="27" borderId="58" xfId="0" applyFont="1" applyFill="1" applyBorder="1" applyAlignment="1">
      <alignment horizontal="center" vertical="center"/>
    </xf>
    <xf numFmtId="10" fontId="32" fillId="0" borderId="47" xfId="44" applyNumberFormat="1" applyFont="1" applyFill="1" applyBorder="1" applyAlignment="1">
      <alignment horizontal="center" vertical="center" wrapText="1"/>
    </xf>
    <xf numFmtId="10" fontId="32" fillId="0" borderId="47" xfId="44" applyNumberFormat="1" applyFont="1" applyFill="1" applyBorder="1" applyAlignment="1">
      <alignment vertical="center" wrapText="1"/>
    </xf>
    <xf numFmtId="4" fontId="32" fillId="0" borderId="47" xfId="44" applyNumberFormat="1" applyFont="1" applyFill="1" applyBorder="1" applyAlignment="1">
      <alignment horizontal="center" vertical="center" wrapText="1"/>
    </xf>
    <xf numFmtId="0" fontId="32" fillId="27" borderId="58" xfId="0" applyFont="1" applyFill="1" applyBorder="1" applyAlignment="1">
      <alignment horizontal="center" vertical="center"/>
    </xf>
    <xf numFmtId="4" fontId="32" fillId="0" borderId="47" xfId="44" applyNumberFormat="1" applyFont="1" applyFill="1" applyBorder="1" applyAlignment="1">
      <alignment vertical="center" wrapText="1"/>
    </xf>
    <xf numFmtId="43" fontId="33" fillId="27" borderId="47" xfId="0" applyNumberFormat="1" applyFont="1" applyFill="1" applyBorder="1" applyAlignment="1">
      <alignment horizontal="center" vertical="center"/>
    </xf>
    <xf numFmtId="0" fontId="33" fillId="27" borderId="48" xfId="0" applyFont="1" applyFill="1" applyBorder="1" applyAlignment="1">
      <alignment horizontal="center" vertical="center"/>
    </xf>
    <xf numFmtId="0" fontId="33" fillId="27" borderId="48" xfId="0" applyFont="1" applyFill="1" applyBorder="1" applyAlignment="1">
      <alignment horizontal="center" vertical="center" wrapText="1"/>
    </xf>
    <xf numFmtId="43" fontId="33" fillId="27" borderId="47" xfId="0" applyNumberFormat="1" applyFont="1" applyFill="1" applyBorder="1" applyAlignment="1">
      <alignment horizontal="center"/>
    </xf>
    <xf numFmtId="0" fontId="33" fillId="27" borderId="48" xfId="0" applyFont="1" applyFill="1" applyBorder="1"/>
    <xf numFmtId="0" fontId="33" fillId="27" borderId="48" xfId="0" applyFont="1" applyFill="1" applyBorder="1" applyAlignment="1">
      <alignment vertical="center" wrapText="1"/>
    </xf>
    <xf numFmtId="0" fontId="33" fillId="26" borderId="48" xfId="44" applyFont="1" applyFill="1" applyBorder="1" applyAlignment="1">
      <alignment horizontal="center" vertical="center" wrapText="1"/>
    </xf>
    <xf numFmtId="43" fontId="33" fillId="27" borderId="47" xfId="0" applyNumberFormat="1" applyFont="1" applyFill="1" applyBorder="1" applyAlignment="1">
      <alignment horizontal="center" wrapText="1"/>
    </xf>
    <xf numFmtId="0" fontId="32" fillId="27" borderId="48" xfId="0" applyFont="1" applyFill="1" applyBorder="1"/>
    <xf numFmtId="43" fontId="32" fillId="27" borderId="47" xfId="48" applyFont="1" applyFill="1" applyBorder="1" applyAlignment="1">
      <alignment horizontal="center"/>
    </xf>
    <xf numFmtId="43" fontId="32" fillId="27" borderId="47" xfId="48" applyFont="1" applyFill="1" applyBorder="1" applyAlignment="1">
      <alignment horizontal="center" wrapText="1"/>
    </xf>
    <xf numFmtId="4" fontId="33" fillId="0" borderId="47" xfId="44" applyNumberFormat="1" applyFont="1" applyFill="1" applyBorder="1" applyAlignment="1">
      <alignment horizontal="center" vertical="center" wrapText="1"/>
    </xf>
    <xf numFmtId="0" fontId="31" fillId="27" borderId="47" xfId="44" applyFont="1" applyFill="1" applyBorder="1" applyAlignment="1">
      <alignment horizontal="center" vertical="center" wrapText="1"/>
    </xf>
    <xf numFmtId="4" fontId="36" fillId="0" borderId="47" xfId="44" applyNumberFormat="1" applyFont="1" applyFill="1" applyBorder="1" applyAlignment="1">
      <alignment horizontal="center" vertical="center" wrapText="1"/>
    </xf>
    <xf numFmtId="0" fontId="33" fillId="27" borderId="47" xfId="44" applyFont="1" applyFill="1" applyBorder="1" applyAlignment="1">
      <alignment horizontal="center" vertical="center" wrapText="1"/>
    </xf>
    <xf numFmtId="0" fontId="32" fillId="27" borderId="17" xfId="44" applyFont="1" applyFill="1" applyBorder="1" applyAlignment="1">
      <alignment vertical="center" wrapText="1"/>
    </xf>
    <xf numFmtId="0" fontId="30" fillId="27" borderId="34" xfId="44" applyFont="1" applyFill="1" applyBorder="1" applyAlignment="1">
      <alignment vertical="center" wrapText="1"/>
    </xf>
    <xf numFmtId="0" fontId="33" fillId="0" borderId="47" xfId="44" applyFont="1" applyFill="1" applyBorder="1" applyAlignment="1">
      <alignment horizontal="center" vertical="center" wrapText="1"/>
    </xf>
    <xf numFmtId="0" fontId="32" fillId="0" borderId="32" xfId="44" applyFont="1" applyFill="1" applyBorder="1" applyAlignment="1">
      <alignment vertical="center" wrapText="1"/>
    </xf>
    <xf numFmtId="0" fontId="43" fillId="0" borderId="32" xfId="44" applyFont="1" applyFill="1" applyBorder="1" applyAlignment="1">
      <alignment vertical="center" wrapText="1"/>
    </xf>
    <xf numFmtId="0" fontId="43" fillId="27" borderId="47" xfId="0" applyFont="1" applyFill="1" applyBorder="1"/>
    <xf numFmtId="43" fontId="43" fillId="27" borderId="47" xfId="48" applyFont="1" applyFill="1" applyBorder="1" applyAlignment="1">
      <alignment horizontal="center" vertical="center"/>
    </xf>
    <xf numFmtId="43" fontId="43" fillId="27" borderId="47" xfId="48" applyFont="1" applyFill="1" applyBorder="1" applyAlignment="1">
      <alignment horizontal="center" vertical="center" wrapText="1"/>
    </xf>
    <xf numFmtId="0" fontId="43" fillId="27" borderId="48" xfId="0" applyFont="1" applyFill="1" applyBorder="1" applyAlignment="1">
      <alignment vertical="center" wrapText="1"/>
    </xf>
    <xf numFmtId="0" fontId="33" fillId="26" borderId="47" xfId="44" applyFont="1" applyFill="1" applyBorder="1" applyAlignment="1">
      <alignment vertical="center" wrapText="1"/>
    </xf>
    <xf numFmtId="0" fontId="33" fillId="26" borderId="47" xfId="44" applyFont="1" applyFill="1" applyBorder="1" applyAlignment="1">
      <alignment horizontal="center" vertical="center" wrapText="1"/>
    </xf>
    <xf numFmtId="0" fontId="33" fillId="26" borderId="47" xfId="44" applyFont="1" applyFill="1" applyBorder="1" applyAlignment="1">
      <alignment horizontal="left" vertical="center" wrapText="1"/>
    </xf>
    <xf numFmtId="0" fontId="36" fillId="27" borderId="48" xfId="0" applyFont="1" applyFill="1" applyBorder="1" applyAlignment="1">
      <alignment horizontal="center" vertical="center" wrapText="1"/>
    </xf>
    <xf numFmtId="0" fontId="43" fillId="27" borderId="48" xfId="0" applyFont="1" applyFill="1" applyBorder="1"/>
    <xf numFmtId="0" fontId="43" fillId="27" borderId="48" xfId="44" applyFont="1" applyFill="1" applyBorder="1" applyAlignment="1">
      <alignment vertical="center" wrapText="1"/>
    </xf>
    <xf numFmtId="43" fontId="43" fillId="0" borderId="47" xfId="44" applyNumberFormat="1" applyFont="1" applyFill="1" applyBorder="1" applyAlignment="1">
      <alignment vertical="center" wrapText="1"/>
    </xf>
    <xf numFmtId="0" fontId="43" fillId="27" borderId="47" xfId="0" applyFont="1" applyFill="1" applyBorder="1" applyAlignment="1">
      <alignment vertical="center"/>
    </xf>
    <xf numFmtId="0" fontId="33" fillId="27" borderId="47" xfId="0" applyFont="1" applyFill="1" applyBorder="1"/>
    <xf numFmtId="0" fontId="33" fillId="27" borderId="47" xfId="0" applyFont="1" applyFill="1" applyBorder="1" applyAlignment="1">
      <alignment horizontal="center" vertical="top" wrapText="1"/>
    </xf>
    <xf numFmtId="0" fontId="36" fillId="27" borderId="47" xfId="0" applyFont="1" applyFill="1" applyBorder="1"/>
    <xf numFmtId="0" fontId="36" fillId="27" borderId="48" xfId="0" applyFont="1" applyFill="1" applyBorder="1" applyAlignment="1">
      <alignment horizontal="left" vertical="center" wrapText="1"/>
    </xf>
    <xf numFmtId="0" fontId="36" fillId="0" borderId="47" xfId="0" applyFont="1" applyFill="1" applyBorder="1"/>
    <xf numFmtId="0" fontId="36" fillId="0" borderId="48" xfId="0" applyFont="1" applyFill="1" applyBorder="1" applyAlignment="1">
      <alignment horizontal="left" vertical="center" wrapText="1"/>
    </xf>
    <xf numFmtId="0" fontId="32" fillId="27" borderId="48" xfId="0" applyFont="1" applyFill="1" applyBorder="1" applyAlignment="1">
      <alignment horizontal="left" vertical="center" wrapText="1"/>
    </xf>
    <xf numFmtId="0" fontId="32" fillId="27" borderId="48" xfId="44" applyFont="1" applyFill="1" applyBorder="1" applyAlignment="1">
      <alignment horizontal="left" vertical="center" wrapText="1"/>
    </xf>
    <xf numFmtId="0" fontId="43" fillId="27" borderId="48" xfId="44" applyFont="1" applyFill="1" applyBorder="1" applyAlignment="1">
      <alignment horizontal="left" vertical="center" wrapText="1"/>
    </xf>
    <xf numFmtId="0" fontId="43" fillId="27" borderId="48" xfId="44" applyFont="1" applyFill="1" applyBorder="1" applyAlignment="1">
      <alignment horizontal="center" vertical="center" wrapText="1"/>
    </xf>
    <xf numFmtId="164" fontId="32" fillId="27" borderId="48" xfId="0" applyNumberFormat="1" applyFont="1" applyFill="1" applyBorder="1" applyAlignment="1">
      <alignment horizontal="center" vertical="center" wrapText="1"/>
    </xf>
    <xf numFmtId="0" fontId="43" fillId="27" borderId="47" xfId="44" applyFont="1" applyFill="1" applyBorder="1" applyAlignment="1">
      <alignment vertical="center" wrapText="1"/>
    </xf>
    <xf numFmtId="0" fontId="43" fillId="27" borderId="47" xfId="44" applyFont="1" applyFill="1" applyBorder="1" applyAlignment="1">
      <alignment horizontal="center" vertical="center" wrapText="1"/>
    </xf>
    <xf numFmtId="0" fontId="40" fillId="27" borderId="47" xfId="44" applyFont="1" applyFill="1" applyBorder="1" applyAlignment="1">
      <alignment horizontal="center" vertical="center" wrapText="1"/>
    </xf>
    <xf numFmtId="0" fontId="32" fillId="27" borderId="30" xfId="44" applyFont="1" applyFill="1" applyBorder="1" applyAlignment="1">
      <alignment vertical="center" wrapText="1"/>
    </xf>
    <xf numFmtId="0" fontId="32" fillId="27" borderId="27" xfId="44" applyFont="1" applyFill="1" applyBorder="1" applyAlignment="1">
      <alignment vertical="center" wrapText="1"/>
    </xf>
    <xf numFmtId="0" fontId="32" fillId="27" borderId="34" xfId="44" applyFont="1" applyFill="1" applyBorder="1" applyAlignment="1">
      <alignment vertical="center" wrapText="1"/>
    </xf>
    <xf numFmtId="0" fontId="36" fillId="27" borderId="48" xfId="44" applyFont="1" applyFill="1" applyBorder="1" applyAlignment="1">
      <alignment vertical="center" wrapText="1"/>
    </xf>
    <xf numFmtId="0" fontId="36" fillId="27" borderId="48" xfId="44" applyFont="1" applyFill="1" applyBorder="1" applyAlignment="1">
      <alignment horizontal="left" vertical="center" wrapText="1"/>
    </xf>
    <xf numFmtId="0" fontId="32" fillId="32" borderId="48" xfId="44" applyFont="1" applyFill="1" applyBorder="1" applyAlignment="1">
      <alignment horizontal="center" vertical="center"/>
    </xf>
    <xf numFmtId="0" fontId="36" fillId="27" borderId="48" xfId="44" applyFont="1" applyFill="1" applyBorder="1" applyAlignment="1">
      <alignment horizontal="center" vertical="center" wrapText="1"/>
    </xf>
    <xf numFmtId="0" fontId="32" fillId="27" borderId="47" xfId="0" applyFont="1" applyFill="1" applyBorder="1" applyAlignment="1">
      <alignment horizontal="center" vertical="top" wrapText="1"/>
    </xf>
    <xf numFmtId="0" fontId="31" fillId="30" borderId="22" xfId="44" applyFont="1" applyFill="1" applyBorder="1" applyAlignment="1">
      <alignment horizontal="center" vertical="center" wrapText="1"/>
    </xf>
    <xf numFmtId="0" fontId="31" fillId="30" borderId="31" xfId="44" applyFont="1" applyFill="1" applyBorder="1" applyAlignment="1">
      <alignment horizontal="center" vertical="center" wrapText="1"/>
    </xf>
    <xf numFmtId="0" fontId="33" fillId="26" borderId="22" xfId="44" applyFont="1" applyFill="1" applyBorder="1" applyAlignment="1">
      <alignment horizontal="center" vertical="center" wrapText="1"/>
    </xf>
    <xf numFmtId="0" fontId="33" fillId="27" borderId="32" xfId="44" applyFont="1" applyFill="1" applyBorder="1" applyAlignment="1">
      <alignment horizontal="center" vertical="center" wrapText="1"/>
    </xf>
    <xf numFmtId="0" fontId="30" fillId="27" borderId="22" xfId="44" applyFont="1" applyFill="1" applyBorder="1" applyAlignment="1">
      <alignment vertical="center" wrapText="1"/>
    </xf>
    <xf numFmtId="0" fontId="30" fillId="27" borderId="47" xfId="0" applyFont="1" applyFill="1" applyBorder="1"/>
    <xf numFmtId="0" fontId="30" fillId="27" borderId="48" xfId="44" applyFont="1" applyFill="1" applyBorder="1" applyAlignment="1">
      <alignment vertical="center" wrapText="1"/>
    </xf>
    <xf numFmtId="0" fontId="30" fillId="0" borderId="47" xfId="44" applyFont="1" applyFill="1" applyBorder="1" applyAlignment="1">
      <alignment horizontal="left" vertical="center" wrapText="1"/>
    </xf>
    <xf numFmtId="0" fontId="30" fillId="0" borderId="47" xfId="44" applyFont="1" applyFill="1" applyBorder="1" applyAlignment="1">
      <alignment horizontal="center" vertical="center" wrapText="1"/>
    </xf>
    <xf numFmtId="0" fontId="32" fillId="31" borderId="47" xfId="44" applyFont="1" applyFill="1" applyBorder="1" applyAlignment="1">
      <alignment horizontal="left" vertical="center" wrapText="1"/>
    </xf>
    <xf numFmtId="164" fontId="32" fillId="27" borderId="48" xfId="0" applyNumberFormat="1" applyFont="1" applyFill="1" applyBorder="1" applyAlignment="1" applyProtection="1">
      <alignment horizontal="left" vertical="center" wrapText="1"/>
    </xf>
    <xf numFmtId="0" fontId="33" fillId="27" borderId="48" xfId="44" applyFont="1" applyFill="1" applyBorder="1" applyAlignment="1">
      <alignment vertical="center" wrapText="1"/>
    </xf>
    <xf numFmtId="0" fontId="33" fillId="27" borderId="47" xfId="0" applyFont="1" applyFill="1" applyBorder="1" applyAlignment="1">
      <alignment wrapText="1"/>
    </xf>
    <xf numFmtId="0" fontId="52" fillId="26" borderId="47" xfId="44" applyFont="1" applyFill="1" applyBorder="1" applyAlignment="1">
      <alignment horizontal="center" vertical="center" wrapText="1"/>
    </xf>
    <xf numFmtId="4" fontId="33" fillId="0" borderId="31" xfId="48" applyNumberFormat="1" applyFont="1" applyFill="1" applyBorder="1" applyAlignment="1">
      <alignment horizontal="center" vertical="center"/>
    </xf>
    <xf numFmtId="0" fontId="32" fillId="0" borderId="49" xfId="44" applyFont="1" applyFill="1" applyBorder="1" applyAlignment="1">
      <alignment horizontal="center" vertical="center" wrapText="1"/>
    </xf>
    <xf numFmtId="0" fontId="32" fillId="0" borderId="48" xfId="44" applyFont="1" applyFill="1" applyBorder="1" applyAlignment="1">
      <alignment horizontal="center" vertical="center" wrapText="1"/>
    </xf>
    <xf numFmtId="4" fontId="32" fillId="0" borderId="31" xfId="0" applyNumberFormat="1" applyFont="1" applyFill="1" applyBorder="1" applyAlignment="1">
      <alignment horizontal="center" vertical="center"/>
    </xf>
    <xf numFmtId="0" fontId="0" fillId="27" borderId="47" xfId="0" applyFill="1" applyBorder="1" applyAlignment="1">
      <alignment vertical="center"/>
    </xf>
    <xf numFmtId="0" fontId="36" fillId="27" borderId="46" xfId="0" applyFont="1" applyFill="1" applyBorder="1" applyAlignment="1">
      <alignment vertical="center" wrapText="1"/>
    </xf>
    <xf numFmtId="17" fontId="32" fillId="0" borderId="47" xfId="44" applyNumberFormat="1" applyFont="1" applyFill="1" applyBorder="1" applyAlignment="1">
      <alignment horizontal="center" vertical="center" wrapText="1"/>
    </xf>
    <xf numFmtId="4" fontId="33" fillId="30" borderId="47" xfId="48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4" fontId="32" fillId="27" borderId="47" xfId="48" applyNumberFormat="1" applyFont="1" applyFill="1" applyBorder="1" applyAlignment="1">
      <alignment horizontal="center" vertical="center"/>
    </xf>
    <xf numFmtId="0" fontId="36" fillId="0" borderId="53" xfId="0" applyFont="1" applyBorder="1" applyAlignment="1">
      <alignment vertical="center" wrapText="1"/>
    </xf>
    <xf numFmtId="0" fontId="36" fillId="31" borderId="31" xfId="0" applyFont="1" applyFill="1" applyBorder="1" applyAlignment="1">
      <alignment vertical="center" wrapText="1"/>
    </xf>
    <xf numFmtId="0" fontId="32" fillId="27" borderId="32" xfId="44" applyFont="1" applyFill="1" applyBorder="1" applyAlignment="1">
      <alignment vertical="center" wrapText="1"/>
    </xf>
    <xf numFmtId="4" fontId="32" fillId="27" borderId="47" xfId="0" applyNumberFormat="1" applyFont="1" applyFill="1" applyBorder="1" applyAlignment="1">
      <alignment horizontal="center" vertical="center"/>
    </xf>
    <xf numFmtId="0" fontId="32" fillId="27" borderId="31" xfId="44" applyFont="1" applyFill="1" applyBorder="1" applyAlignment="1">
      <alignment horizontal="center" vertical="center" wrapText="1"/>
    </xf>
    <xf numFmtId="4" fontId="36" fillId="0" borderId="47" xfId="0" applyNumberFormat="1" applyFont="1" applyFill="1" applyBorder="1" applyAlignment="1">
      <alignment horizontal="center" vertical="center"/>
    </xf>
    <xf numFmtId="0" fontId="36" fillId="31" borderId="47" xfId="0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34" borderId="47" xfId="0" applyFont="1" applyFill="1" applyBorder="1" applyAlignment="1">
      <alignment horizontal="left" vertical="center" wrapText="1"/>
    </xf>
    <xf numFmtId="0" fontId="32" fillId="34" borderId="47" xfId="0" applyFont="1" applyFill="1" applyBorder="1" applyAlignment="1">
      <alignment horizontal="center" vertical="center"/>
    </xf>
    <xf numFmtId="43" fontId="32" fillId="27" borderId="31" xfId="48" applyFont="1" applyFill="1" applyBorder="1" applyAlignment="1">
      <alignment horizontal="center" vertical="center"/>
    </xf>
    <xf numFmtId="43" fontId="32" fillId="27" borderId="31" xfId="48" applyFont="1" applyFill="1" applyBorder="1" applyAlignment="1">
      <alignment horizontal="center" vertical="center" wrapText="1"/>
    </xf>
    <xf numFmtId="43" fontId="32" fillId="27" borderId="31" xfId="48" applyFont="1" applyFill="1" applyBorder="1" applyAlignment="1">
      <alignment horizontal="center" vertical="center"/>
    </xf>
    <xf numFmtId="43" fontId="32" fillId="27" borderId="31" xfId="48" applyFont="1" applyFill="1" applyBorder="1" applyAlignment="1">
      <alignment horizontal="center" vertical="center" wrapText="1"/>
    </xf>
    <xf numFmtId="0" fontId="32" fillId="27" borderId="22" xfId="44" applyFont="1" applyFill="1" applyBorder="1" applyAlignment="1">
      <alignment vertical="center" wrapText="1"/>
    </xf>
    <xf numFmtId="0" fontId="32" fillId="27" borderId="22" xfId="44" applyFont="1" applyFill="1" applyBorder="1" applyAlignment="1">
      <alignment horizontal="center" vertical="center" wrapText="1"/>
    </xf>
    <xf numFmtId="0" fontId="32" fillId="27" borderId="32" xfId="44" applyFont="1" applyFill="1" applyBorder="1" applyAlignment="1">
      <alignment horizontal="center" vertical="center" wrapText="1"/>
    </xf>
    <xf numFmtId="164" fontId="32" fillId="27" borderId="47" xfId="0" applyNumberFormat="1" applyFont="1" applyFill="1" applyBorder="1" applyAlignment="1" applyProtection="1">
      <alignment horizontal="center" vertical="center" wrapText="1"/>
    </xf>
    <xf numFmtId="0" fontId="32" fillId="27" borderId="32" xfId="0" applyFont="1" applyFill="1" applyBorder="1" applyAlignment="1">
      <alignment horizontal="center" vertical="center"/>
    </xf>
    <xf numFmtId="0" fontId="32" fillId="0" borderId="32" xfId="44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wrapText="1"/>
    </xf>
    <xf numFmtId="0" fontId="32" fillId="27" borderId="22" xfId="0" applyFont="1" applyFill="1" applyBorder="1" applyAlignment="1">
      <alignment horizontal="center" vertical="center" wrapText="1"/>
    </xf>
    <xf numFmtId="0" fontId="30" fillId="27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0" fillId="27" borderId="22" xfId="0" applyFont="1" applyFill="1" applyBorder="1" applyAlignment="1">
      <alignment horizontal="center" vertical="center" wrapText="1"/>
    </xf>
    <xf numFmtId="0" fontId="36" fillId="0" borderId="47" xfId="44" applyFont="1" applyFill="1" applyBorder="1" applyAlignment="1">
      <alignment vertical="center" wrapText="1"/>
    </xf>
    <xf numFmtId="0" fontId="32" fillId="27" borderId="31" xfId="0" applyNumberFormat="1" applyFont="1" applyFill="1" applyBorder="1" applyAlignment="1" applyProtection="1">
      <alignment horizontal="center" vertical="center"/>
      <protection locked="0"/>
    </xf>
    <xf numFmtId="3" fontId="32" fillId="27" borderId="31" xfId="0" applyNumberFormat="1" applyFont="1" applyFill="1" applyBorder="1" applyAlignment="1" applyProtection="1">
      <alignment horizontal="center" vertical="center"/>
      <protection locked="0"/>
    </xf>
    <xf numFmtId="10" fontId="32" fillId="27" borderId="47" xfId="0" applyNumberFormat="1" applyFont="1" applyFill="1" applyBorder="1"/>
    <xf numFmtId="43" fontId="32" fillId="27" borderId="31" xfId="48" applyFont="1" applyFill="1" applyBorder="1" applyAlignment="1">
      <alignment horizontal="center" vertical="center"/>
    </xf>
    <xf numFmtId="43" fontId="32" fillId="27" borderId="31" xfId="48" applyFont="1" applyFill="1" applyBorder="1" applyAlignment="1">
      <alignment horizontal="center" vertical="center" wrapText="1"/>
    </xf>
    <xf numFmtId="0" fontId="32" fillId="0" borderId="49" xfId="44" applyFont="1" applyFill="1" applyBorder="1" applyAlignment="1">
      <alignment vertical="center" wrapText="1"/>
    </xf>
    <xf numFmtId="0" fontId="32" fillId="0" borderId="48" xfId="44" applyFont="1" applyFill="1" applyBorder="1" applyAlignment="1">
      <alignment vertical="center" wrapText="1"/>
    </xf>
    <xf numFmtId="0" fontId="32" fillId="35" borderId="47" xfId="0" applyFont="1" applyFill="1" applyBorder="1" applyAlignment="1">
      <alignment vertical="center"/>
    </xf>
    <xf numFmtId="0" fontId="32" fillId="0" borderId="48" xfId="0" applyFont="1" applyBorder="1"/>
    <xf numFmtId="164" fontId="36" fillId="0" borderId="47" xfId="44" applyNumberFormat="1" applyFont="1" applyFill="1" applyBorder="1" applyAlignment="1">
      <alignment horizontal="center" vertical="center" wrapText="1"/>
    </xf>
    <xf numFmtId="164" fontId="36" fillId="0" borderId="47" xfId="0" applyNumberFormat="1" applyFont="1" applyFill="1" applyBorder="1" applyAlignment="1">
      <alignment horizontal="center" vertical="center"/>
    </xf>
    <xf numFmtId="0" fontId="56" fillId="29" borderId="58" xfId="0" applyFont="1" applyFill="1" applyBorder="1" applyAlignment="1">
      <alignment horizontal="justify" vertical="center" wrapText="1"/>
    </xf>
    <xf numFmtId="4" fontId="43" fillId="27" borderId="47" xfId="0" applyNumberFormat="1" applyFont="1" applyFill="1" applyBorder="1" applyAlignment="1">
      <alignment horizontal="left" vertical="center" wrapText="1"/>
    </xf>
    <xf numFmtId="0" fontId="36" fillId="29" borderId="52" xfId="0" applyFont="1" applyFill="1" applyBorder="1" applyAlignment="1">
      <alignment horizontal="justify" vertical="center" wrapText="1"/>
    </xf>
    <xf numFmtId="0" fontId="32" fillId="0" borderId="48" xfId="44" applyFont="1" applyFill="1" applyBorder="1" applyAlignment="1">
      <alignment horizontal="center" vertical="center"/>
    </xf>
    <xf numFmtId="43" fontId="32" fillId="0" borderId="47" xfId="48" applyFont="1" applyFill="1" applyBorder="1" applyAlignment="1">
      <alignment horizontal="center" vertical="center" wrapText="1"/>
    </xf>
    <xf numFmtId="43" fontId="32" fillId="0" borderId="47" xfId="48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left" vertical="center" wrapText="1"/>
    </xf>
    <xf numFmtId="4" fontId="30" fillId="0" borderId="47" xfId="0" applyNumberFormat="1" applyFont="1" applyFill="1" applyBorder="1" applyAlignment="1">
      <alignment horizontal="center" vertical="center"/>
    </xf>
    <xf numFmtId="0" fontId="42" fillId="26" borderId="47" xfId="44" applyFont="1" applyFill="1" applyBorder="1" applyAlignment="1">
      <alignment horizontal="center" vertical="center" wrapText="1"/>
    </xf>
    <xf numFmtId="0" fontId="33" fillId="30" borderId="47" xfId="44" applyFont="1" applyFill="1" applyBorder="1" applyAlignment="1">
      <alignment horizontal="center" vertical="center" wrapText="1"/>
    </xf>
    <xf numFmtId="10" fontId="33" fillId="30" borderId="47" xfId="44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27" borderId="31" xfId="0" applyFont="1" applyFill="1" applyBorder="1" applyAlignment="1">
      <alignment horizontal="center" vertical="center"/>
    </xf>
    <xf numFmtId="0" fontId="32" fillId="27" borderId="22" xfId="0" applyFont="1" applyFill="1" applyBorder="1" applyAlignment="1">
      <alignment horizontal="center" vertical="center"/>
    </xf>
    <xf numFmtId="0" fontId="36" fillId="0" borderId="47" xfId="44" applyFont="1" applyFill="1" applyBorder="1" applyAlignment="1">
      <alignment horizontal="left" vertical="center" wrapText="1"/>
    </xf>
    <xf numFmtId="164" fontId="36" fillId="0" borderId="47" xfId="0" applyNumberFormat="1" applyFont="1" applyFill="1" applyBorder="1" applyAlignment="1" applyProtection="1">
      <alignment horizontal="center" vertical="center" wrapText="1"/>
    </xf>
    <xf numFmtId="0" fontId="36" fillId="27" borderId="47" xfId="44" applyFont="1" applyFill="1" applyBorder="1" applyAlignment="1">
      <alignment horizontal="left" vertical="center" wrapText="1"/>
    </xf>
    <xf numFmtId="0" fontId="36" fillId="0" borderId="47" xfId="0" applyFont="1" applyBorder="1"/>
    <xf numFmtId="0" fontId="36" fillId="0" borderId="47" xfId="0" applyFont="1" applyBorder="1" applyAlignment="1">
      <alignment vertical="center"/>
    </xf>
    <xf numFmtId="0" fontId="36" fillId="0" borderId="31" xfId="0" applyFont="1" applyFill="1" applyBorder="1"/>
    <xf numFmtId="0" fontId="36" fillId="0" borderId="31" xfId="0" applyFont="1" applyFill="1" applyBorder="1" applyAlignment="1">
      <alignment vertical="center"/>
    </xf>
    <xf numFmtId="0" fontId="36" fillId="27" borderId="47" xfId="44" applyFont="1" applyFill="1" applyBorder="1" applyAlignment="1">
      <alignment vertical="center" wrapText="1"/>
    </xf>
    <xf numFmtId="17" fontId="36" fillId="0" borderId="47" xfId="44" applyNumberFormat="1" applyFont="1" applyFill="1" applyBorder="1" applyAlignment="1">
      <alignment horizontal="center" vertical="center" wrapText="1"/>
    </xf>
    <xf numFmtId="164" fontId="32" fillId="0" borderId="31" xfId="0" applyNumberFormat="1" applyFont="1" applyFill="1" applyBorder="1" applyAlignment="1">
      <alignment horizontal="center" vertical="center"/>
    </xf>
    <xf numFmtId="0" fontId="33" fillId="0" borderId="51" xfId="44" applyFont="1" applyFill="1" applyBorder="1" applyAlignment="1">
      <alignment vertical="center" wrapText="1"/>
    </xf>
    <xf numFmtId="0" fontId="32" fillId="27" borderId="59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/>
    <xf numFmtId="0" fontId="32" fillId="0" borderId="17" xfId="0" applyFont="1" applyBorder="1" applyAlignment="1">
      <alignment vertical="center"/>
    </xf>
    <xf numFmtId="0" fontId="33" fillId="0" borderId="34" xfId="0" applyFont="1" applyBorder="1"/>
    <xf numFmtId="0" fontId="32" fillId="27" borderId="60" xfId="0" applyFont="1" applyFill="1" applyBorder="1" applyAlignment="1">
      <alignment horizontal="center" vertical="center"/>
    </xf>
    <xf numFmtId="0" fontId="33" fillId="0" borderId="27" xfId="0" applyFont="1" applyBorder="1"/>
    <xf numFmtId="0" fontId="33" fillId="27" borderId="60" xfId="46" applyFont="1" applyFill="1" applyBorder="1" applyAlignment="1">
      <alignment horizontal="center" vertical="center"/>
    </xf>
    <xf numFmtId="0" fontId="42" fillId="26" borderId="47" xfId="0" applyFont="1" applyFill="1" applyBorder="1" applyAlignment="1">
      <alignment horizontal="center" vertical="center"/>
    </xf>
    <xf numFmtId="0" fontId="32" fillId="26" borderId="47" xfId="44" applyFont="1" applyFill="1" applyBorder="1" applyAlignment="1">
      <alignment vertical="center" wrapText="1"/>
    </xf>
    <xf numFmtId="164" fontId="32" fillId="27" borderId="47" xfId="0" applyNumberFormat="1" applyFont="1" applyFill="1" applyBorder="1" applyAlignment="1">
      <alignment horizontal="left" vertical="center" wrapText="1"/>
    </xf>
    <xf numFmtId="164" fontId="43" fillId="27" borderId="47" xfId="0" applyNumberFormat="1" applyFont="1" applyFill="1" applyBorder="1" applyAlignment="1">
      <alignment horizontal="left" vertical="center" wrapText="1"/>
    </xf>
    <xf numFmtId="0" fontId="43" fillId="27" borderId="47" xfId="44" applyFont="1" applyFill="1" applyBorder="1" applyAlignment="1">
      <alignment horizontal="left" vertical="center" wrapText="1"/>
    </xf>
    <xf numFmtId="0" fontId="32" fillId="0" borderId="31" xfId="44" applyFont="1" applyFill="1" applyBorder="1" applyAlignment="1">
      <alignment horizontal="left" vertical="center" wrapText="1"/>
    </xf>
    <xf numFmtId="0" fontId="33" fillId="0" borderId="31" xfId="0" applyFont="1" applyBorder="1"/>
    <xf numFmtId="0" fontId="33" fillId="0" borderId="47" xfId="44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3" fontId="53" fillId="0" borderId="47" xfId="0" applyNumberFormat="1" applyFont="1" applyFill="1" applyBorder="1"/>
    <xf numFmtId="164" fontId="36" fillId="27" borderId="31" xfId="0" applyNumberFormat="1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vertical="center" wrapText="1"/>
    </xf>
    <xf numFmtId="4" fontId="36" fillId="27" borderId="47" xfId="48" applyNumberFormat="1" applyFont="1" applyFill="1" applyBorder="1" applyAlignment="1">
      <alignment horizontal="center" vertical="center"/>
    </xf>
    <xf numFmtId="165" fontId="36" fillId="27" borderId="47" xfId="48" applyNumberFormat="1" applyFont="1" applyFill="1" applyBorder="1" applyAlignment="1">
      <alignment horizontal="center" vertical="center"/>
    </xf>
    <xf numFmtId="0" fontId="27" fillId="25" borderId="27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26" borderId="24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27" fillId="26" borderId="20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left" vertical="center" wrapText="1"/>
    </xf>
    <xf numFmtId="0" fontId="27" fillId="26" borderId="19" xfId="0" applyFont="1" applyFill="1" applyBorder="1" applyAlignment="1">
      <alignment horizontal="left" vertical="center" wrapText="1"/>
    </xf>
    <xf numFmtId="0" fontId="27" fillId="26" borderId="20" xfId="0" applyFont="1" applyFill="1" applyBorder="1" applyAlignment="1">
      <alignment horizontal="left" vertical="center" wrapText="1"/>
    </xf>
    <xf numFmtId="0" fontId="27" fillId="26" borderId="16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justify" vertical="center" wrapText="1"/>
    </xf>
    <xf numFmtId="0" fontId="30" fillId="0" borderId="29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32" fillId="27" borderId="31" xfId="0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2" fillId="27" borderId="22" xfId="0" applyFont="1" applyFill="1" applyBorder="1" applyAlignment="1">
      <alignment horizontal="center" vertical="center"/>
    </xf>
    <xf numFmtId="0" fontId="32" fillId="30" borderId="47" xfId="44" applyFont="1" applyFill="1" applyBorder="1" applyAlignment="1">
      <alignment horizontal="center" vertical="center" wrapText="1"/>
    </xf>
    <xf numFmtId="0" fontId="22" fillId="27" borderId="47" xfId="0" applyFont="1" applyFill="1" applyBorder="1" applyAlignment="1">
      <alignment horizontal="center" vertical="center" wrapText="1"/>
    </xf>
    <xf numFmtId="43" fontId="32" fillId="27" borderId="31" xfId="48" applyFont="1" applyFill="1" applyBorder="1" applyAlignment="1">
      <alignment horizontal="center" vertical="center"/>
    </xf>
    <xf numFmtId="43" fontId="32" fillId="27" borderId="15" xfId="48" applyFont="1" applyFill="1" applyBorder="1" applyAlignment="1">
      <alignment horizontal="center" vertical="center"/>
    </xf>
    <xf numFmtId="43" fontId="32" fillId="27" borderId="22" xfId="48" applyFont="1" applyFill="1" applyBorder="1" applyAlignment="1">
      <alignment horizontal="center" vertical="center"/>
    </xf>
    <xf numFmtId="43" fontId="32" fillId="27" borderId="31" xfId="48" applyFont="1" applyFill="1" applyBorder="1" applyAlignment="1">
      <alignment horizontal="center" vertical="center" wrapText="1"/>
    </xf>
    <xf numFmtId="43" fontId="32" fillId="27" borderId="15" xfId="48" applyFont="1" applyFill="1" applyBorder="1" applyAlignment="1">
      <alignment horizontal="center" vertical="center" wrapText="1"/>
    </xf>
    <xf numFmtId="43" fontId="32" fillId="27" borderId="22" xfId="48" applyFont="1" applyFill="1" applyBorder="1" applyAlignment="1">
      <alignment horizontal="center" vertical="center" wrapText="1"/>
    </xf>
    <xf numFmtId="0" fontId="33" fillId="30" borderId="48" xfId="44" applyFont="1" applyFill="1" applyBorder="1" applyAlignment="1">
      <alignment horizontal="center" vertical="center" wrapText="1"/>
    </xf>
    <xf numFmtId="0" fontId="33" fillId="30" borderId="47" xfId="44" applyFont="1" applyFill="1" applyBorder="1" applyAlignment="1">
      <alignment horizontal="center" vertical="center" wrapText="1"/>
    </xf>
    <xf numFmtId="0" fontId="33" fillId="26" borderId="49" xfId="44" applyFont="1" applyFill="1" applyBorder="1" applyAlignment="1">
      <alignment horizontal="center" vertical="center" wrapText="1"/>
    </xf>
    <xf numFmtId="0" fontId="33" fillId="26" borderId="32" xfId="44" applyFont="1" applyFill="1" applyBorder="1" applyAlignment="1">
      <alignment horizontal="center" vertical="center" wrapText="1"/>
    </xf>
    <xf numFmtId="0" fontId="33" fillId="26" borderId="48" xfId="44" applyFont="1" applyFill="1" applyBorder="1" applyAlignment="1">
      <alignment horizontal="center" vertical="center" wrapText="1"/>
    </xf>
    <xf numFmtId="0" fontId="33" fillId="30" borderId="47" xfId="44" applyFont="1" applyFill="1" applyBorder="1" applyAlignment="1">
      <alignment horizontal="center" vertical="center"/>
    </xf>
    <xf numFmtId="0" fontId="33" fillId="30" borderId="49" xfId="44" applyFont="1" applyFill="1" applyBorder="1" applyAlignment="1">
      <alignment horizontal="center" vertical="center" wrapText="1"/>
    </xf>
    <xf numFmtId="0" fontId="33" fillId="30" borderId="32" xfId="44" applyFont="1" applyFill="1" applyBorder="1" applyAlignment="1">
      <alignment horizontal="center" vertical="center" wrapText="1"/>
    </xf>
    <xf numFmtId="0" fontId="33" fillId="30" borderId="31" xfId="44" applyFont="1" applyFill="1" applyBorder="1" applyAlignment="1">
      <alignment horizontal="center" vertical="center" wrapText="1"/>
    </xf>
    <xf numFmtId="0" fontId="33" fillId="30" borderId="22" xfId="44" applyFont="1" applyFill="1" applyBorder="1" applyAlignment="1">
      <alignment horizontal="center" vertical="center" wrapText="1"/>
    </xf>
    <xf numFmtId="0" fontId="32" fillId="0" borderId="54" xfId="44" applyFont="1" applyFill="1" applyBorder="1" applyAlignment="1">
      <alignment horizontal="center" vertical="center" wrapText="1"/>
    </xf>
    <xf numFmtId="0" fontId="32" fillId="0" borderId="22" xfId="44" applyFont="1" applyFill="1" applyBorder="1" applyAlignment="1">
      <alignment horizontal="center" vertical="center" wrapText="1"/>
    </xf>
    <xf numFmtId="0" fontId="33" fillId="30" borderId="12" xfId="44" applyFont="1" applyFill="1" applyBorder="1" applyAlignment="1">
      <alignment horizontal="center" vertical="center" wrapText="1"/>
    </xf>
    <xf numFmtId="0" fontId="33" fillId="30" borderId="49" xfId="44" applyFont="1" applyFill="1" applyBorder="1" applyAlignment="1">
      <alignment horizontal="left" vertical="center" wrapText="1"/>
    </xf>
    <xf numFmtId="0" fontId="33" fillId="30" borderId="32" xfId="44" applyFont="1" applyFill="1" applyBorder="1" applyAlignment="1">
      <alignment horizontal="left" vertical="center" wrapText="1"/>
    </xf>
    <xf numFmtId="0" fontId="33" fillId="30" borderId="48" xfId="44" applyFont="1" applyFill="1" applyBorder="1" applyAlignment="1">
      <alignment horizontal="left" vertical="center" wrapText="1"/>
    </xf>
    <xf numFmtId="0" fontId="33" fillId="30" borderId="47" xfId="44" applyFont="1" applyFill="1" applyBorder="1" applyAlignment="1">
      <alignment horizontal="left" vertical="center" wrapText="1"/>
    </xf>
    <xf numFmtId="10" fontId="33" fillId="30" borderId="47" xfId="44" applyNumberFormat="1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30" borderId="51" xfId="44" applyFont="1" applyFill="1" applyBorder="1" applyAlignment="1">
      <alignment horizontal="left" vertical="center" wrapText="1"/>
    </xf>
    <xf numFmtId="0" fontId="32" fillId="24" borderId="47" xfId="0" applyFont="1" applyFill="1" applyBorder="1" applyAlignment="1">
      <alignment horizontal="center" vertical="center"/>
    </xf>
    <xf numFmtId="0" fontId="32" fillId="0" borderId="57" xfId="44" applyFont="1" applyFill="1" applyBorder="1" applyAlignment="1">
      <alignment horizontal="center" vertical="center" wrapText="1"/>
    </xf>
    <xf numFmtId="0" fontId="32" fillId="0" borderId="56" xfId="44" applyFont="1" applyFill="1" applyBorder="1" applyAlignment="1">
      <alignment horizontal="center" vertical="center" wrapText="1"/>
    </xf>
    <xf numFmtId="0" fontId="32" fillId="0" borderId="55" xfId="44" applyFont="1" applyFill="1" applyBorder="1" applyAlignment="1">
      <alignment horizontal="center" vertical="center" wrapText="1"/>
    </xf>
    <xf numFmtId="0" fontId="32" fillId="24" borderId="47" xfId="0" applyFont="1" applyFill="1" applyBorder="1" applyAlignment="1">
      <alignment horizontal="center" vertical="center" wrapText="1"/>
    </xf>
    <xf numFmtId="0" fontId="32" fillId="0" borderId="47" xfId="1" applyFont="1" applyFill="1" applyBorder="1" applyAlignment="1">
      <alignment horizontal="center" vertical="center" wrapText="1"/>
    </xf>
    <xf numFmtId="0" fontId="32" fillId="0" borderId="35" xfId="44" applyFont="1" applyFill="1" applyBorder="1" applyAlignment="1">
      <alignment horizontal="center" vertical="center" wrapText="1"/>
    </xf>
    <xf numFmtId="0" fontId="32" fillId="0" borderId="40" xfId="44" applyFont="1" applyFill="1" applyBorder="1" applyAlignment="1">
      <alignment horizontal="center" vertical="center" wrapText="1"/>
    </xf>
    <xf numFmtId="0" fontId="32" fillId="0" borderId="36" xfId="44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/>
    </xf>
    <xf numFmtId="0" fontId="33" fillId="27" borderId="0" xfId="44" applyFont="1" applyFill="1" applyBorder="1" applyAlignment="1">
      <alignment horizontal="left" vertical="center" wrapText="1"/>
    </xf>
    <xf numFmtId="0" fontId="33" fillId="0" borderId="0" xfId="44" applyFont="1" applyFill="1" applyBorder="1" applyAlignment="1">
      <alignment horizontal="left" vertical="center" wrapText="1"/>
    </xf>
    <xf numFmtId="0" fontId="33" fillId="30" borderId="31" xfId="0" applyFont="1" applyFill="1" applyBorder="1" applyAlignment="1">
      <alignment horizontal="center" vertical="center"/>
    </xf>
    <xf numFmtId="0" fontId="33" fillId="30" borderId="22" xfId="0" applyFont="1" applyFill="1" applyBorder="1" applyAlignment="1">
      <alignment horizontal="center" vertical="center"/>
    </xf>
    <xf numFmtId="0" fontId="33" fillId="30" borderId="47" xfId="0" applyFont="1" applyFill="1" applyBorder="1" applyAlignment="1">
      <alignment horizontal="center" vertical="center"/>
    </xf>
    <xf numFmtId="0" fontId="42" fillId="26" borderId="49" xfId="44" applyFont="1" applyFill="1" applyBorder="1" applyAlignment="1">
      <alignment horizontal="left" vertical="center" wrapText="1"/>
    </xf>
    <xf numFmtId="0" fontId="42" fillId="26" borderId="32" xfId="44" applyFont="1" applyFill="1" applyBorder="1" applyAlignment="1">
      <alignment horizontal="left" vertical="center" wrapText="1"/>
    </xf>
    <xf numFmtId="0" fontId="42" fillId="26" borderId="48" xfId="44" applyFont="1" applyFill="1" applyBorder="1" applyAlignment="1">
      <alignment horizontal="left" vertical="center" wrapText="1"/>
    </xf>
    <xf numFmtId="0" fontId="33" fillId="27" borderId="19" xfId="0" applyFont="1" applyFill="1" applyBorder="1" applyAlignment="1">
      <alignment horizontal="center" vertical="center"/>
    </xf>
    <xf numFmtId="0" fontId="33" fillId="27" borderId="33" xfId="0" applyFont="1" applyFill="1" applyBorder="1" applyAlignment="1">
      <alignment horizontal="center" vertical="center"/>
    </xf>
    <xf numFmtId="0" fontId="42" fillId="26" borderId="47" xfId="44" applyFont="1" applyFill="1" applyBorder="1" applyAlignment="1">
      <alignment horizontal="center" vertical="center" wrapText="1"/>
    </xf>
    <xf numFmtId="0" fontId="33" fillId="30" borderId="49" xfId="0" applyFont="1" applyFill="1" applyBorder="1" applyAlignment="1">
      <alignment horizontal="center" vertical="center" wrapText="1"/>
    </xf>
    <xf numFmtId="0" fontId="33" fillId="30" borderId="32" xfId="0" applyFont="1" applyFill="1" applyBorder="1" applyAlignment="1">
      <alignment horizontal="center" vertical="center" wrapText="1"/>
    </xf>
    <xf numFmtId="0" fontId="33" fillId="30" borderId="48" xfId="0" applyFont="1" applyFill="1" applyBorder="1" applyAlignment="1">
      <alignment horizontal="center" vertical="center" wrapText="1"/>
    </xf>
    <xf numFmtId="0" fontId="31" fillId="28" borderId="46" xfId="0" applyFont="1" applyFill="1" applyBorder="1" applyAlignment="1">
      <alignment horizontal="justify" vertical="center" wrapText="1"/>
    </xf>
    <xf numFmtId="0" fontId="30" fillId="28" borderId="52" xfId="0" applyFont="1" applyFill="1" applyBorder="1" applyAlignment="1">
      <alignment horizontal="justify" vertical="center" wrapText="1"/>
    </xf>
    <xf numFmtId="0" fontId="33" fillId="28" borderId="46" xfId="0" applyFont="1" applyFill="1" applyBorder="1" applyAlignment="1">
      <alignment horizontal="justify" vertical="center" wrapText="1"/>
    </xf>
    <xf numFmtId="0" fontId="32" fillId="28" borderId="52" xfId="0" applyFont="1" applyFill="1" applyBorder="1" applyAlignment="1">
      <alignment horizontal="justify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5" fillId="27" borderId="46" xfId="44" applyFont="1" applyFill="1" applyBorder="1" applyAlignment="1">
      <alignment horizontal="left" vertical="center" wrapText="1"/>
    </xf>
    <xf numFmtId="0" fontId="33" fillId="27" borderId="52" xfId="44" applyFont="1" applyFill="1" applyBorder="1" applyAlignment="1">
      <alignment horizontal="left" vertical="center" wrapText="1"/>
    </xf>
    <xf numFmtId="0" fontId="33" fillId="27" borderId="46" xfId="44" applyFont="1" applyFill="1" applyBorder="1" applyAlignment="1">
      <alignment horizontal="left" vertical="center" wrapText="1"/>
    </xf>
    <xf numFmtId="0" fontId="33" fillId="0" borderId="46" xfId="44" applyFont="1" applyFill="1" applyBorder="1" applyAlignment="1">
      <alignment horizontal="center" vertical="center" wrapText="1"/>
    </xf>
    <xf numFmtId="0" fontId="33" fillId="0" borderId="52" xfId="44" applyFont="1" applyFill="1" applyBorder="1" applyAlignment="1">
      <alignment horizontal="center" vertical="center" wrapText="1"/>
    </xf>
    <xf numFmtId="0" fontId="31" fillId="28" borderId="46" xfId="0" applyFont="1" applyFill="1" applyBorder="1" applyAlignment="1">
      <alignment horizontal="center" vertical="center" wrapText="1"/>
    </xf>
    <xf numFmtId="0" fontId="31" fillId="28" borderId="52" xfId="0" applyFont="1" applyFill="1" applyBorder="1" applyAlignment="1">
      <alignment horizontal="center" vertical="center" wrapText="1"/>
    </xf>
    <xf numFmtId="0" fontId="41" fillId="29" borderId="46" xfId="0" applyFont="1" applyFill="1" applyBorder="1" applyAlignment="1">
      <alignment horizontal="justify" vertical="center" wrapText="1"/>
    </xf>
    <xf numFmtId="0" fontId="30" fillId="29" borderId="52" xfId="0" applyFont="1" applyFill="1" applyBorder="1" applyAlignment="1">
      <alignment horizontal="justify" vertical="center" wrapText="1"/>
    </xf>
    <xf numFmtId="0" fontId="55" fillId="28" borderId="46" xfId="0" applyFont="1" applyFill="1" applyBorder="1" applyAlignment="1">
      <alignment horizontal="justify" vertical="center" wrapText="1"/>
    </xf>
    <xf numFmtId="0" fontId="33" fillId="28" borderId="52" xfId="0" applyFont="1" applyFill="1" applyBorder="1" applyAlignment="1">
      <alignment horizontal="center" vertical="center" wrapText="1"/>
    </xf>
    <xf numFmtId="0" fontId="32" fillId="0" borderId="50" xfId="44" applyFont="1" applyBorder="1" applyAlignment="1">
      <alignment horizontal="left" vertical="top" wrapText="1"/>
    </xf>
    <xf numFmtId="0" fontId="32" fillId="0" borderId="51" xfId="44" applyFont="1" applyBorder="1" applyAlignment="1">
      <alignment horizontal="left" vertical="top"/>
    </xf>
    <xf numFmtId="0" fontId="32" fillId="0" borderId="50" xfId="44" applyFont="1" applyBorder="1" applyAlignment="1">
      <alignment horizontal="left"/>
    </xf>
    <xf numFmtId="0" fontId="32" fillId="0" borderId="51" xfId="44" applyFont="1" applyBorder="1" applyAlignment="1">
      <alignment horizontal="left"/>
    </xf>
    <xf numFmtId="0" fontId="33" fillId="0" borderId="3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/>
    </xf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2 2" xfId="5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3 2 2" xfId="58"/>
    <cellStyle name="Heading 4 2" xfId="34"/>
    <cellStyle name="Input 2" xfId="35"/>
    <cellStyle name="Input 2 2" xfId="59"/>
    <cellStyle name="Linked Cell 2" xfId="36"/>
    <cellStyle name="Moeda 2" xfId="54"/>
    <cellStyle name="Moeda 3" xfId="66"/>
    <cellStyle name="Neutral 2" xfId="37"/>
    <cellStyle name="Normal" xfId="0" builtinId="0"/>
    <cellStyle name="Normal 2" xfId="38"/>
    <cellStyle name="Normal 2 2" xfId="44"/>
    <cellStyle name="Normal 3" xfId="1"/>
    <cellStyle name="Normal 3 2" xfId="55"/>
    <cellStyle name="Normal 4" xfId="65"/>
    <cellStyle name="Normal 4 2" xfId="47"/>
    <cellStyle name="Normal 7" xfId="50"/>
    <cellStyle name="Note 2" xfId="39"/>
    <cellStyle name="Note 2 2" xfId="45"/>
    <cellStyle name="Note 2 2 2" xfId="63"/>
    <cellStyle name="Note 2 3" xfId="60"/>
    <cellStyle name="Output 2" xfId="40"/>
    <cellStyle name="Output 2 2" xfId="61"/>
    <cellStyle name="Porcentagem" xfId="49" builtinId="5"/>
    <cellStyle name="Separador de milhares 4 2" xfId="56"/>
    <cellStyle name="Title 2" xfId="41"/>
    <cellStyle name="Total 2" xfId="42"/>
    <cellStyle name="Total 2 2" xfId="62"/>
    <cellStyle name="Vírgula" xfId="48" builtinId="3"/>
    <cellStyle name="Vírgula 2" xfId="51"/>
    <cellStyle name="Vírgula 2 2" xfId="53"/>
    <cellStyle name="Vírgula 3" xfId="52"/>
    <cellStyle name="Vírgula 4" xfId="64"/>
    <cellStyle name="Warning Text 2" xfId="43"/>
  </cellStyles>
  <dxfs count="0"/>
  <tableStyles count="0" defaultTableStyle="TableStyleMedium9" defaultPivotStyle="PivotStyleLight16"/>
  <colors>
    <mruColors>
      <color rgb="FFFF99FF"/>
      <color rgb="FFFFFF99"/>
      <color rgb="FF99FF99"/>
      <color rgb="FFCCFFCC"/>
      <color rgb="FFFB5F53"/>
      <color rgb="FFFFFFCC"/>
      <color rgb="FF99CCFF"/>
      <color rgb="FF3366FF"/>
      <color rgb="FF68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DOCUMENTOS%20DO%20PROJETO\07.%20PLANO%20AQUISI&#199;&#213;ES\03%20PA%20VERS&#213;ES%20OFICIAIS\PA%20%20Vers&#227;o_5a_%2026-10-2016%20VF%20rev%20AC%2027%201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/>
      <sheetData sheetId="1">
        <row r="173">
          <cell r="E173" t="str">
            <v>Seleção Baseada na Qualidade e Custo (SBQC)</v>
          </cell>
        </row>
        <row r="174">
          <cell r="E174" t="str">
            <v>Seleção Baseada na Qualidade (SBQ)</v>
          </cell>
        </row>
        <row r="175">
          <cell r="E175" t="str">
            <v>Seleção Baseada nas Qualificações do Consultor (SQC)</v>
          </cell>
        </row>
        <row r="176">
          <cell r="E176" t="str">
            <v>Contratação Direta (CD)</v>
          </cell>
        </row>
        <row r="177">
          <cell r="E177" t="str">
            <v>Sistema Nacional (SN)</v>
          </cell>
        </row>
        <row r="178">
          <cell r="E178" t="str">
            <v>Seleção Baseada no Menor Custo (SBMC) </v>
          </cell>
        </row>
        <row r="179">
          <cell r="E179" t="str">
            <v>Seleção Baseada em Orçamento Fixo (SBOF)</v>
          </cell>
        </row>
        <row r="180">
          <cell r="E180" t="str">
            <v>Licitação Pública Nacional (LPN)</v>
          </cell>
        </row>
        <row r="181">
          <cell r="E181" t="str">
            <v>Comparação de Preços (CP)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C61"/>
  <sheetViews>
    <sheetView topLeftCell="A28" zoomScale="85" zoomScaleNormal="85" zoomScalePageLayoutView="55" workbookViewId="0">
      <selection activeCell="C49" sqref="C49"/>
    </sheetView>
  </sheetViews>
  <sheetFormatPr defaultColWidth="8.85546875" defaultRowHeight="1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42578125" customWidth="1"/>
  </cols>
  <sheetData>
    <row r="1" spans="1:3" s="1" customFormat="1" ht="15" customHeight="1">
      <c r="A1" s="24"/>
      <c r="B1" s="24"/>
      <c r="C1" s="24"/>
    </row>
    <row r="2" spans="1:3" s="1" customFormat="1" ht="15" customHeight="1">
      <c r="A2" s="24"/>
      <c r="B2" s="24"/>
      <c r="C2" s="24"/>
    </row>
    <row r="3" spans="1:3" s="1" customFormat="1" ht="15" customHeight="1">
      <c r="A3" s="24"/>
      <c r="B3" s="24"/>
      <c r="C3" s="24"/>
    </row>
    <row r="4" spans="1:3" s="1" customFormat="1" ht="67.5" customHeight="1">
      <c r="A4" s="464" t="s">
        <v>73</v>
      </c>
      <c r="B4" s="464"/>
      <c r="C4" s="464"/>
    </row>
    <row r="5" spans="1:3" s="1" customFormat="1">
      <c r="A5" s="24"/>
      <c r="B5" s="24"/>
      <c r="C5" s="24"/>
    </row>
    <row r="6" spans="1:3" s="1" customFormat="1" ht="15.75" thickBot="1">
      <c r="A6" s="24"/>
      <c r="B6" s="24"/>
      <c r="C6" s="24"/>
    </row>
    <row r="7" spans="1:3" ht="16.5" thickBot="1">
      <c r="A7" s="27"/>
      <c r="B7" s="38" t="s">
        <v>69</v>
      </c>
      <c r="C7" s="27"/>
    </row>
    <row r="8" spans="1:3" ht="63">
      <c r="A8" s="34" t="s">
        <v>68</v>
      </c>
      <c r="B8" s="35" t="s">
        <v>127</v>
      </c>
      <c r="C8" s="27"/>
    </row>
    <row r="9" spans="1:3" ht="47.25">
      <c r="A9" s="36" t="s">
        <v>70</v>
      </c>
      <c r="B9" s="37" t="s">
        <v>128</v>
      </c>
      <c r="C9" s="27"/>
    </row>
    <row r="10" spans="1:3" s="1" customFormat="1">
      <c r="A10" s="26"/>
      <c r="B10" s="28"/>
      <c r="C10" s="27"/>
    </row>
    <row r="11" spans="1:3" s="1" customFormat="1" ht="15.75" thickBot="1">
      <c r="A11" s="25"/>
      <c r="B11" s="29"/>
      <c r="C11" s="27"/>
    </row>
    <row r="12" spans="1:3" s="2" customFormat="1" ht="16.5" thickBot="1">
      <c r="A12" s="33"/>
      <c r="B12" s="38" t="s">
        <v>72</v>
      </c>
      <c r="C12" s="30"/>
    </row>
    <row r="13" spans="1:3" ht="31.5">
      <c r="A13" s="39" t="s">
        <v>129</v>
      </c>
      <c r="B13" s="40" t="s">
        <v>71</v>
      </c>
      <c r="C13" s="27"/>
    </row>
    <row r="14" spans="1:3" ht="16.5" thickBot="1">
      <c r="A14" s="41" t="s">
        <v>30</v>
      </c>
      <c r="B14" s="42" t="s">
        <v>130</v>
      </c>
      <c r="C14" s="27"/>
    </row>
    <row r="15" spans="1:3" ht="16.5" thickBot="1">
      <c r="A15" s="33"/>
      <c r="B15" s="33"/>
      <c r="C15" s="27"/>
    </row>
    <row r="16" spans="1:3" ht="16.5" thickBot="1">
      <c r="A16" s="33"/>
      <c r="B16" s="38" t="s">
        <v>74</v>
      </c>
      <c r="C16" s="27"/>
    </row>
    <row r="17" spans="1:3" ht="15.75">
      <c r="A17" s="468" t="s">
        <v>131</v>
      </c>
      <c r="B17" s="43" t="s">
        <v>5</v>
      </c>
      <c r="C17" s="27"/>
    </row>
    <row r="18" spans="1:3" ht="15.75" customHeight="1">
      <c r="A18" s="469"/>
      <c r="B18" s="44" t="s">
        <v>3</v>
      </c>
      <c r="C18" s="27"/>
    </row>
    <row r="19" spans="1:3" ht="16.5" thickBot="1">
      <c r="A19" s="470"/>
      <c r="B19" s="45" t="s">
        <v>4</v>
      </c>
      <c r="C19" s="27"/>
    </row>
    <row r="20" spans="1:3" ht="16.5" thickBot="1">
      <c r="A20" s="33"/>
      <c r="B20" s="33"/>
      <c r="C20" s="27"/>
    </row>
    <row r="21" spans="1:3" ht="16.5" thickBot="1">
      <c r="A21" s="46"/>
      <c r="B21" s="38" t="s">
        <v>74</v>
      </c>
      <c r="C21" s="27"/>
    </row>
    <row r="22" spans="1:3" ht="15.75">
      <c r="A22" s="471" t="s">
        <v>20</v>
      </c>
      <c r="B22" s="43" t="s">
        <v>1</v>
      </c>
      <c r="C22" s="27"/>
    </row>
    <row r="23" spans="1:3" ht="15.75">
      <c r="A23" s="472"/>
      <c r="B23" s="44" t="s">
        <v>67</v>
      </c>
      <c r="C23" s="27"/>
    </row>
    <row r="24" spans="1:3" ht="15.75">
      <c r="A24" s="472"/>
      <c r="B24" s="44" t="s">
        <v>42</v>
      </c>
      <c r="C24" s="27"/>
    </row>
    <row r="25" spans="1:3" ht="15.75">
      <c r="A25" s="472"/>
      <c r="B25" s="44" t="s">
        <v>7</v>
      </c>
      <c r="C25" s="27"/>
    </row>
    <row r="26" spans="1:3" s="1" customFormat="1" ht="15.75">
      <c r="A26" s="472"/>
      <c r="B26" s="44" t="s">
        <v>76</v>
      </c>
      <c r="C26" s="27"/>
    </row>
    <row r="27" spans="1:3" s="1" customFormat="1" ht="15.75">
      <c r="A27" s="472"/>
      <c r="B27" s="44" t="s">
        <v>62</v>
      </c>
      <c r="C27" s="27"/>
    </row>
    <row r="28" spans="1:3" ht="15" customHeight="1">
      <c r="A28" s="472"/>
      <c r="B28" s="44" t="s">
        <v>22</v>
      </c>
      <c r="C28" s="27"/>
    </row>
    <row r="29" spans="1:3" ht="16.5" thickBot="1">
      <c r="A29" s="473"/>
      <c r="B29" s="47" t="s">
        <v>75</v>
      </c>
      <c r="C29" s="27"/>
    </row>
    <row r="30" spans="1:3" ht="15.75" thickBot="1">
      <c r="A30" s="27"/>
      <c r="B30" s="27"/>
      <c r="C30" s="27"/>
    </row>
    <row r="31" spans="1:3" ht="16.5" thickBot="1">
      <c r="A31" s="33"/>
      <c r="B31" s="38" t="s">
        <v>29</v>
      </c>
      <c r="C31" s="38" t="s">
        <v>28</v>
      </c>
    </row>
    <row r="32" spans="1:3" ht="15.75">
      <c r="A32" s="474" t="s">
        <v>66</v>
      </c>
      <c r="B32" s="477" t="s">
        <v>77</v>
      </c>
      <c r="C32" s="48" t="s">
        <v>33</v>
      </c>
    </row>
    <row r="33" spans="1:3" ht="15.75">
      <c r="A33" s="475"/>
      <c r="B33" s="477"/>
      <c r="C33" s="32" t="s">
        <v>34</v>
      </c>
    </row>
    <row r="34" spans="1:3" ht="15.75">
      <c r="A34" s="475"/>
      <c r="B34" s="477"/>
      <c r="C34" s="32" t="s">
        <v>19</v>
      </c>
    </row>
    <row r="35" spans="1:3" ht="15.75">
      <c r="A35" s="475"/>
      <c r="B35" s="477"/>
      <c r="C35" s="32" t="s">
        <v>35</v>
      </c>
    </row>
    <row r="36" spans="1:3" ht="15.75">
      <c r="A36" s="475"/>
      <c r="B36" s="477"/>
      <c r="C36" s="116" t="s">
        <v>38</v>
      </c>
    </row>
    <row r="37" spans="1:3" ht="15.75">
      <c r="A37" s="475"/>
      <c r="B37" s="477"/>
      <c r="C37" s="32" t="s">
        <v>36</v>
      </c>
    </row>
    <row r="38" spans="1:3" ht="15.75">
      <c r="A38" s="475"/>
      <c r="B38" s="478"/>
      <c r="C38" s="32" t="s">
        <v>37</v>
      </c>
    </row>
    <row r="39" spans="1:3" ht="15.75">
      <c r="A39" s="475"/>
      <c r="B39" s="465" t="s">
        <v>65</v>
      </c>
      <c r="C39" s="32" t="s">
        <v>39</v>
      </c>
    </row>
    <row r="40" spans="1:3" ht="15.75">
      <c r="A40" s="475"/>
      <c r="B40" s="466"/>
      <c r="C40" s="32" t="s">
        <v>40</v>
      </c>
    </row>
    <row r="41" spans="1:3" ht="15.75">
      <c r="A41" s="475"/>
      <c r="B41" s="466"/>
      <c r="C41" s="32" t="s">
        <v>41</v>
      </c>
    </row>
    <row r="42" spans="1:3" ht="15.75">
      <c r="A42" s="475"/>
      <c r="B42" s="466"/>
      <c r="C42" s="32" t="s">
        <v>35</v>
      </c>
    </row>
    <row r="43" spans="1:3" ht="15.75">
      <c r="A43" s="475"/>
      <c r="B43" s="466"/>
      <c r="C43" s="116" t="s">
        <v>38</v>
      </c>
    </row>
    <row r="44" spans="1:3" ht="15.75">
      <c r="A44" s="475"/>
      <c r="B44" s="466"/>
      <c r="C44" s="32" t="s">
        <v>132</v>
      </c>
    </row>
    <row r="45" spans="1:3" ht="15.75">
      <c r="A45" s="475"/>
      <c r="B45" s="466"/>
      <c r="C45" s="32" t="s">
        <v>90</v>
      </c>
    </row>
    <row r="46" spans="1:3" ht="15.75">
      <c r="A46" s="475"/>
      <c r="B46" s="466"/>
      <c r="C46" s="32" t="s">
        <v>64</v>
      </c>
    </row>
    <row r="47" spans="1:3" ht="15.75">
      <c r="A47" s="475"/>
      <c r="B47" s="466"/>
      <c r="C47" s="32" t="s">
        <v>6</v>
      </c>
    </row>
    <row r="48" spans="1:3" ht="15.75">
      <c r="A48" s="475"/>
      <c r="B48" s="467"/>
      <c r="C48" s="32" t="s">
        <v>18</v>
      </c>
    </row>
    <row r="49" spans="1:3" ht="15.75">
      <c r="A49" s="475"/>
      <c r="B49" s="465" t="s">
        <v>21</v>
      </c>
      <c r="C49" s="32" t="s">
        <v>78</v>
      </c>
    </row>
    <row r="50" spans="1:3" ht="15.75">
      <c r="A50" s="475"/>
      <c r="B50" s="466"/>
      <c r="C50" s="32" t="s">
        <v>35</v>
      </c>
    </row>
    <row r="51" spans="1:3" ht="15.75">
      <c r="A51" s="476"/>
      <c r="B51" s="467"/>
      <c r="C51" s="32" t="s">
        <v>38</v>
      </c>
    </row>
    <row r="52" spans="1:3" s="1" customFormat="1">
      <c r="A52" s="24"/>
      <c r="B52" s="24"/>
      <c r="C52" s="31"/>
    </row>
    <row r="53" spans="1:3" s="1" customFormat="1" ht="16.5" thickBot="1">
      <c r="A53" s="33"/>
      <c r="B53" s="33"/>
      <c r="C53" s="31"/>
    </row>
    <row r="54" spans="1:3" ht="16.5" thickBot="1">
      <c r="A54" s="33"/>
      <c r="B54" s="38" t="s">
        <v>44</v>
      </c>
      <c r="C54" s="24"/>
    </row>
    <row r="55" spans="1:3" ht="15.6" customHeight="1">
      <c r="A55" s="463" t="s">
        <v>147</v>
      </c>
      <c r="B55" s="48" t="s">
        <v>43</v>
      </c>
      <c r="C55" s="24"/>
    </row>
    <row r="56" spans="1:3" ht="15.75">
      <c r="A56" s="463"/>
      <c r="B56" s="116" t="s">
        <v>79</v>
      </c>
      <c r="C56" s="24"/>
    </row>
    <row r="57" spans="1:3" ht="15.75">
      <c r="A57" s="463"/>
      <c r="B57" s="32" t="s">
        <v>80</v>
      </c>
      <c r="C57" s="24"/>
    </row>
    <row r="58" spans="1:3" ht="15.75">
      <c r="A58" s="463"/>
      <c r="B58" s="32" t="s">
        <v>133</v>
      </c>
      <c r="C58" s="24"/>
    </row>
    <row r="59" spans="1:3" ht="15.75">
      <c r="A59" s="463"/>
      <c r="B59" s="32" t="s">
        <v>81</v>
      </c>
      <c r="C59" s="24"/>
    </row>
    <row r="60" spans="1:3" ht="15.75">
      <c r="A60" s="463"/>
      <c r="B60" s="32" t="s">
        <v>82</v>
      </c>
      <c r="C60" s="24"/>
    </row>
    <row r="61" spans="1:3" ht="15.75">
      <c r="A61" s="463"/>
      <c r="B61" s="32" t="s">
        <v>93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3:S102"/>
  <sheetViews>
    <sheetView topLeftCell="A117" workbookViewId="0">
      <selection activeCell="B126" sqref="B126"/>
    </sheetView>
  </sheetViews>
  <sheetFormatPr defaultColWidth="8.7109375" defaultRowHeight="15.7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42578125" style="4" customWidth="1"/>
    <col min="13" max="13" width="15.42578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>
      <c r="A3" s="1"/>
    </row>
    <row r="5" spans="1:13">
      <c r="B5" s="3"/>
    </row>
    <row r="6" spans="1:13">
      <c r="A6" s="7"/>
      <c r="B6" s="8" t="s">
        <v>25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3" t="s">
        <v>94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>
      <c r="A10" s="15" t="s">
        <v>26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>
      <c r="A12" s="17" t="s">
        <v>95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>
      <c r="A13" s="13" t="s">
        <v>96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>
      <c r="A14" s="13" t="s">
        <v>97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>
      <c r="B15" s="18"/>
    </row>
    <row r="16" spans="1:13">
      <c r="B16" s="18"/>
    </row>
    <row r="17" spans="1:19" ht="15.75" customHeight="1">
      <c r="A17" s="481" t="s">
        <v>98</v>
      </c>
      <c r="B17" s="48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>
      <c r="A19" s="18" t="s">
        <v>99</v>
      </c>
      <c r="B19" s="20"/>
      <c r="H19" s="4"/>
      <c r="I19" s="4"/>
      <c r="J19" s="4"/>
    </row>
    <row r="20" spans="1:19" ht="14.45" customHeight="1">
      <c r="A20" s="20"/>
      <c r="B20" s="20"/>
      <c r="H20" s="4"/>
      <c r="I20" s="4"/>
      <c r="J20" s="4"/>
    </row>
    <row r="21" spans="1:19" s="23" customFormat="1" ht="5.0999999999999996" customHeight="1" thickBot="1">
      <c r="A21" s="22"/>
      <c r="B21" s="22"/>
    </row>
    <row r="22" spans="1:19">
      <c r="A22" s="482" t="s">
        <v>100</v>
      </c>
      <c r="B22" s="482" t="s">
        <v>101</v>
      </c>
      <c r="H22" s="4"/>
      <c r="I22" s="4"/>
      <c r="J22" s="4"/>
    </row>
    <row r="23" spans="1:19" ht="15.6" customHeight="1" thickBot="1">
      <c r="A23" s="483"/>
      <c r="B23" s="483"/>
      <c r="H23" s="4"/>
      <c r="I23" s="4"/>
      <c r="J23" s="4"/>
    </row>
    <row r="24" spans="1:19">
      <c r="A24" s="484" t="s">
        <v>102</v>
      </c>
      <c r="B24" s="479"/>
      <c r="H24" s="4"/>
      <c r="I24" s="4"/>
      <c r="J24" s="4"/>
    </row>
    <row r="25" spans="1:19" ht="16.5" thickBot="1">
      <c r="A25" s="485"/>
      <c r="B25" s="480"/>
      <c r="H25" s="4"/>
      <c r="I25" s="4"/>
      <c r="J25" s="4"/>
    </row>
    <row r="26" spans="1:19" ht="46.5" customHeight="1" thickBot="1">
      <c r="A26" s="479" t="s">
        <v>103</v>
      </c>
      <c r="B26" s="479" t="s">
        <v>104</v>
      </c>
      <c r="H26" s="4"/>
      <c r="I26" s="4"/>
      <c r="J26" s="4"/>
    </row>
    <row r="27" spans="1:19" ht="16.5" hidden="1" thickBot="1">
      <c r="A27" s="480"/>
      <c r="B27" s="480"/>
      <c r="H27" s="4"/>
      <c r="I27" s="4"/>
      <c r="J27" s="4"/>
    </row>
    <row r="28" spans="1:19">
      <c r="A28" s="484" t="s">
        <v>105</v>
      </c>
      <c r="B28" s="479"/>
      <c r="H28" s="4"/>
      <c r="I28" s="4"/>
      <c r="J28" s="4"/>
    </row>
    <row r="29" spans="1:19" ht="16.5" thickBot="1">
      <c r="A29" s="485"/>
      <c r="B29" s="480"/>
      <c r="H29" s="4"/>
      <c r="I29" s="4"/>
      <c r="J29" s="4"/>
    </row>
    <row r="30" spans="1:19" ht="42.6" customHeight="1" thickBot="1">
      <c r="A30" s="479" t="s">
        <v>106</v>
      </c>
      <c r="B30" s="479" t="s">
        <v>107</v>
      </c>
      <c r="H30" s="4"/>
      <c r="I30" s="4"/>
      <c r="J30" s="4"/>
    </row>
    <row r="31" spans="1:19" ht="16.5" hidden="1" thickBot="1">
      <c r="A31" s="480"/>
      <c r="B31" s="480"/>
      <c r="H31" s="4"/>
      <c r="I31" s="4"/>
      <c r="J31" s="4"/>
    </row>
    <row r="32" spans="1:19" ht="36.950000000000003" customHeight="1" thickBot="1">
      <c r="A32" s="484" t="s">
        <v>108</v>
      </c>
      <c r="B32" s="479"/>
      <c r="H32" s="4"/>
      <c r="I32" s="4"/>
      <c r="J32" s="4"/>
    </row>
    <row r="33" spans="1:10" ht="51.6" hidden="1" customHeight="1">
      <c r="A33" s="485"/>
      <c r="B33" s="480"/>
      <c r="H33" s="4"/>
      <c r="I33" s="4"/>
      <c r="J33" s="4"/>
    </row>
    <row r="34" spans="1:10" ht="62.1" customHeight="1" thickBot="1">
      <c r="A34" s="479" t="s">
        <v>109</v>
      </c>
      <c r="B34" s="479" t="s">
        <v>110</v>
      </c>
      <c r="H34" s="4"/>
      <c r="I34" s="4"/>
      <c r="J34" s="4"/>
    </row>
    <row r="35" spans="1:10" ht="16.5" hidden="1" thickBot="1">
      <c r="A35" s="480"/>
      <c r="B35" s="480"/>
      <c r="H35" s="4"/>
      <c r="I35" s="4"/>
      <c r="J35" s="4"/>
    </row>
    <row r="36" spans="1:10" ht="33.950000000000003" customHeight="1" thickBot="1">
      <c r="A36" s="484" t="s">
        <v>111</v>
      </c>
      <c r="B36" s="479"/>
      <c r="H36" s="4"/>
      <c r="I36" s="4"/>
      <c r="J36" s="4"/>
    </row>
    <row r="37" spans="1:10" ht="16.5" hidden="1" thickBot="1">
      <c r="A37" s="485"/>
      <c r="B37" s="480"/>
      <c r="H37" s="4"/>
      <c r="I37" s="4"/>
      <c r="J37" s="4"/>
    </row>
    <row r="38" spans="1:10" ht="68.45" customHeight="1" thickBot="1">
      <c r="A38" s="479" t="s">
        <v>112</v>
      </c>
      <c r="B38" s="479" t="s">
        <v>113</v>
      </c>
      <c r="H38" s="4"/>
      <c r="I38" s="4"/>
      <c r="J38" s="4"/>
    </row>
    <row r="39" spans="1:10" ht="16.5" hidden="1" thickBot="1">
      <c r="A39" s="480"/>
      <c r="B39" s="480"/>
      <c r="H39" s="4"/>
      <c r="I39" s="4"/>
      <c r="J39" s="4"/>
    </row>
    <row r="40" spans="1:10" ht="55.5" customHeight="1" thickBot="1">
      <c r="A40" s="479" t="s">
        <v>114</v>
      </c>
      <c r="B40" s="479" t="s">
        <v>115</v>
      </c>
      <c r="H40" s="4"/>
      <c r="I40" s="4"/>
      <c r="J40" s="4"/>
    </row>
    <row r="41" spans="1:10" ht="6" hidden="1" customHeight="1">
      <c r="A41" s="480"/>
      <c r="B41" s="480"/>
      <c r="H41" s="4"/>
      <c r="I41" s="4"/>
      <c r="J41" s="4"/>
    </row>
    <row r="42" spans="1:10" ht="93.95" customHeight="1" thickBot="1">
      <c r="A42" s="479" t="s">
        <v>116</v>
      </c>
      <c r="B42" s="479" t="s">
        <v>117</v>
      </c>
      <c r="H42" s="4"/>
      <c r="I42" s="4"/>
      <c r="J42" s="4"/>
    </row>
    <row r="43" spans="1:10" ht="47.45" hidden="1" customHeight="1">
      <c r="A43" s="480"/>
      <c r="B43" s="480"/>
      <c r="H43" s="4"/>
      <c r="I43" s="4"/>
      <c r="J43" s="4"/>
    </row>
    <row r="44" spans="1:10" ht="26.1" customHeight="1" thickBot="1">
      <c r="A44" s="484" t="s">
        <v>118</v>
      </c>
      <c r="B44" s="479"/>
      <c r="H44" s="4"/>
      <c r="I44" s="4"/>
      <c r="J44" s="4"/>
    </row>
    <row r="45" spans="1:10" ht="16.5" hidden="1" thickBot="1">
      <c r="A45" s="485"/>
      <c r="B45" s="480"/>
      <c r="H45" s="4"/>
      <c r="I45" s="4"/>
      <c r="J45" s="4"/>
    </row>
    <row r="46" spans="1:10" ht="45.95" customHeight="1" thickBot="1">
      <c r="A46" s="479" t="s">
        <v>119</v>
      </c>
      <c r="B46" s="479" t="s">
        <v>120</v>
      </c>
      <c r="H46" s="4"/>
      <c r="I46" s="4"/>
      <c r="J46" s="4"/>
    </row>
    <row r="47" spans="1:10" ht="16.5" hidden="1" thickBot="1">
      <c r="A47" s="480"/>
      <c r="B47" s="480"/>
      <c r="H47" s="4"/>
      <c r="I47" s="4"/>
      <c r="J47" s="4"/>
    </row>
    <row r="48" spans="1:10">
      <c r="A48" s="484" t="s">
        <v>121</v>
      </c>
      <c r="B48" s="479"/>
      <c r="H48" s="4"/>
      <c r="I48" s="4"/>
      <c r="J48" s="4"/>
    </row>
    <row r="49" spans="1:10" ht="30" customHeight="1" thickBot="1">
      <c r="A49" s="485"/>
      <c r="B49" s="480"/>
      <c r="H49" s="4"/>
      <c r="I49" s="4"/>
      <c r="J49" s="4"/>
    </row>
    <row r="50" spans="1:10" ht="52.5" customHeight="1" thickBot="1">
      <c r="A50" s="479" t="s">
        <v>122</v>
      </c>
      <c r="B50" s="479" t="s">
        <v>123</v>
      </c>
      <c r="H50" s="4"/>
      <c r="I50" s="4"/>
      <c r="J50" s="4"/>
    </row>
    <row r="51" spans="1:10" ht="16.5" hidden="1" thickBot="1">
      <c r="A51" s="480"/>
      <c r="B51" s="480"/>
      <c r="H51" s="4"/>
      <c r="I51" s="4"/>
      <c r="J51" s="4"/>
    </row>
    <row r="52" spans="1:10" ht="29.45" customHeight="1">
      <c r="A52" s="484" t="s">
        <v>124</v>
      </c>
      <c r="B52" s="479"/>
      <c r="H52" s="4"/>
      <c r="I52" s="4"/>
      <c r="J52" s="4"/>
    </row>
    <row r="53" spans="1:10" ht="15.75" customHeight="1" thickBot="1">
      <c r="A53" s="485"/>
      <c r="B53" s="480"/>
      <c r="H53" s="4"/>
      <c r="I53" s="4"/>
      <c r="J53" s="4"/>
    </row>
    <row r="54" spans="1:10" ht="65.45" customHeight="1">
      <c r="A54" s="479" t="s">
        <v>125</v>
      </c>
      <c r="B54" s="479" t="s">
        <v>126</v>
      </c>
      <c r="H54" s="4"/>
      <c r="I54" s="4"/>
      <c r="J54" s="4"/>
    </row>
    <row r="55" spans="1:10" ht="44.45" hidden="1" customHeight="1">
      <c r="A55" s="480"/>
      <c r="B55" s="480"/>
      <c r="H55" s="4"/>
      <c r="I55" s="4"/>
      <c r="J55" s="4"/>
    </row>
    <row r="56" spans="1:10">
      <c r="H56" s="4"/>
      <c r="I56" s="4"/>
      <c r="J56" s="4"/>
    </row>
    <row r="57" spans="1:10">
      <c r="H57" s="4"/>
      <c r="I57" s="4"/>
      <c r="J57" s="4"/>
    </row>
    <row r="58" spans="1:10">
      <c r="H58" s="4"/>
      <c r="I58" s="4"/>
      <c r="J58" s="4"/>
    </row>
    <row r="59" spans="1:10">
      <c r="H59" s="4"/>
      <c r="I59" s="4"/>
      <c r="J59" s="4"/>
    </row>
    <row r="60" spans="1:10">
      <c r="H60" s="4"/>
      <c r="I60" s="4"/>
      <c r="J60" s="4"/>
    </row>
    <row r="61" spans="1:10">
      <c r="H61" s="4"/>
      <c r="I61" s="4"/>
      <c r="J61" s="4"/>
    </row>
    <row r="62" spans="1:10">
      <c r="H62" s="4"/>
      <c r="I62" s="4"/>
      <c r="J62" s="4"/>
    </row>
    <row r="63" spans="1:10">
      <c r="H63" s="4"/>
      <c r="I63" s="4"/>
      <c r="J63" s="4"/>
    </row>
    <row r="64" spans="1:10">
      <c r="H64" s="4"/>
      <c r="I64" s="4"/>
      <c r="J64" s="4"/>
    </row>
    <row r="65" spans="8:10">
      <c r="H65" s="4"/>
      <c r="I65" s="4"/>
      <c r="J65" s="4"/>
    </row>
    <row r="66" spans="8:10">
      <c r="H66" s="4"/>
      <c r="I66" s="4"/>
      <c r="J66" s="4"/>
    </row>
    <row r="67" spans="8:10">
      <c r="H67" s="4"/>
      <c r="I67" s="4"/>
      <c r="J67" s="4"/>
    </row>
    <row r="68" spans="8:10">
      <c r="H68" s="4"/>
      <c r="I68" s="4"/>
      <c r="J68" s="4"/>
    </row>
    <row r="69" spans="8:10">
      <c r="H69" s="4"/>
      <c r="I69" s="4"/>
      <c r="J69" s="4"/>
    </row>
    <row r="70" spans="8:10">
      <c r="H70" s="4"/>
      <c r="I70" s="4"/>
      <c r="J70" s="4"/>
    </row>
    <row r="71" spans="8:10">
      <c r="H71" s="4"/>
      <c r="I71" s="4"/>
      <c r="J71" s="4"/>
    </row>
    <row r="72" spans="8:10">
      <c r="H72" s="4"/>
      <c r="I72" s="4"/>
      <c r="J72" s="4"/>
    </row>
    <row r="73" spans="8:10">
      <c r="H73" s="4"/>
      <c r="I73" s="4"/>
      <c r="J73" s="4"/>
    </row>
    <row r="74" spans="8:10" ht="15.75" customHeight="1">
      <c r="H74" s="4"/>
      <c r="I74" s="4"/>
      <c r="J74" s="4"/>
    </row>
    <row r="75" spans="8:10" ht="15" customHeight="1">
      <c r="H75" s="4"/>
      <c r="I75" s="4"/>
      <c r="J75" s="4"/>
    </row>
    <row r="76" spans="8:10">
      <c r="H76" s="4"/>
      <c r="I76" s="4"/>
      <c r="J76" s="4"/>
    </row>
    <row r="77" spans="8:10">
      <c r="H77" s="4"/>
      <c r="I77" s="4"/>
      <c r="J77" s="4"/>
    </row>
    <row r="78" spans="8:10">
      <c r="H78" s="4"/>
      <c r="I78" s="4"/>
      <c r="J78" s="4"/>
    </row>
    <row r="79" spans="8:10">
      <c r="H79" s="4"/>
      <c r="I79" s="4"/>
      <c r="J79" s="4"/>
    </row>
    <row r="80" spans="8:10">
      <c r="H80" s="4"/>
      <c r="I80" s="4"/>
      <c r="J80" s="4"/>
    </row>
    <row r="81" spans="8:10">
      <c r="H81" s="4"/>
      <c r="I81" s="4"/>
      <c r="J81" s="4"/>
    </row>
    <row r="82" spans="8:10">
      <c r="H82" s="4"/>
      <c r="I82" s="4"/>
      <c r="J82" s="4"/>
    </row>
    <row r="83" spans="8:10">
      <c r="H83" s="4"/>
      <c r="I83" s="4"/>
      <c r="J83" s="4"/>
    </row>
    <row r="84" spans="8:10" ht="15.75" customHeight="1">
      <c r="H84" s="4"/>
      <c r="I84" s="4"/>
      <c r="J84" s="4"/>
    </row>
    <row r="85" spans="8:10" ht="15" customHeight="1">
      <c r="H85" s="4"/>
      <c r="I85" s="4"/>
      <c r="J85" s="4"/>
    </row>
    <row r="86" spans="8:10" ht="65.099999999999994" customHeight="1">
      <c r="H86" s="4"/>
      <c r="I86" s="4"/>
      <c r="J86" s="4"/>
    </row>
    <row r="87" spans="8:10">
      <c r="H87" s="4"/>
      <c r="I87" s="4"/>
      <c r="J87" s="4"/>
    </row>
    <row r="88" spans="8:10">
      <c r="H88" s="4"/>
      <c r="I88" s="4"/>
      <c r="J88" s="4"/>
    </row>
    <row r="89" spans="8:10">
      <c r="H89" s="4"/>
      <c r="I89" s="4"/>
      <c r="J89" s="4"/>
    </row>
    <row r="90" spans="8:10">
      <c r="H90" s="4"/>
      <c r="I90" s="4"/>
      <c r="J90" s="4"/>
    </row>
    <row r="91" spans="8:10">
      <c r="H91" s="4"/>
      <c r="I91" s="4"/>
      <c r="J91" s="4"/>
    </row>
    <row r="92" spans="8:10">
      <c r="H92" s="4"/>
      <c r="I92" s="4"/>
      <c r="J92" s="4"/>
    </row>
    <row r="93" spans="8:10">
      <c r="H93" s="4"/>
      <c r="I93" s="4"/>
      <c r="J93" s="4"/>
    </row>
    <row r="94" spans="8:10" ht="15.75" customHeight="1">
      <c r="H94" s="4"/>
      <c r="I94" s="4"/>
      <c r="J94" s="4"/>
    </row>
    <row r="95" spans="8:10" ht="15" customHeight="1">
      <c r="H95" s="4"/>
      <c r="I95" s="4"/>
      <c r="J95" s="4"/>
    </row>
    <row r="96" spans="8:10">
      <c r="H96" s="4"/>
      <c r="I96" s="4"/>
      <c r="J96" s="4"/>
    </row>
    <row r="97" spans="8:10">
      <c r="H97" s="4"/>
      <c r="I97" s="4"/>
      <c r="J97" s="4"/>
    </row>
    <row r="98" spans="8:10">
      <c r="H98" s="4"/>
      <c r="I98" s="4"/>
      <c r="J98" s="4"/>
    </row>
    <row r="99" spans="8:10">
      <c r="H99" s="4"/>
      <c r="I99" s="4"/>
      <c r="J99" s="4"/>
    </row>
    <row r="100" spans="8:10">
      <c r="H100" s="4"/>
      <c r="I100" s="4"/>
      <c r="J100" s="4"/>
    </row>
    <row r="101" spans="8:10">
      <c r="H101" s="4"/>
      <c r="I101" s="4"/>
      <c r="J101" s="4"/>
    </row>
    <row r="102" spans="8:10" ht="15.75" customHeight="1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S325"/>
  <sheetViews>
    <sheetView tabSelected="1" view="pageBreakPreview" topLeftCell="A211" zoomScale="70" zoomScaleNormal="71" zoomScaleSheetLayoutView="70" zoomScalePageLayoutView="70" workbookViewId="0">
      <selection activeCell="D76" sqref="D76"/>
    </sheetView>
  </sheetViews>
  <sheetFormatPr defaultColWidth="8.7109375" defaultRowHeight="15.75"/>
  <cols>
    <col min="1" max="1" width="10.28515625" style="117" customWidth="1"/>
    <col min="2" max="2" width="15.7109375" style="119" customWidth="1"/>
    <col min="3" max="3" width="49.85546875" style="119" customWidth="1"/>
    <col min="4" max="4" width="60.42578125" style="118" customWidth="1"/>
    <col min="5" max="5" width="28.5703125" style="167" customWidth="1"/>
    <col min="6" max="6" width="21.5703125" style="119" hidden="1" customWidth="1"/>
    <col min="7" max="7" width="15.85546875" style="399" hidden="1" customWidth="1"/>
    <col min="8" max="8" width="14.85546875" style="119" customWidth="1"/>
    <col min="9" max="9" width="18.7109375" style="166" customWidth="1"/>
    <col min="10" max="10" width="14.85546875" style="168" customWidth="1"/>
    <col min="11" max="11" width="21.42578125" style="141" customWidth="1"/>
    <col min="12" max="12" width="20" style="121" customWidth="1"/>
    <col min="13" max="13" width="16.5703125" style="121" customWidth="1"/>
    <col min="14" max="14" width="19" style="118" customWidth="1"/>
    <col min="15" max="15" width="16.28515625" style="121" customWidth="1"/>
    <col min="16" max="16" width="18.7109375" style="118" customWidth="1"/>
    <col min="17" max="17" width="19.28515625" style="119" hidden="1" customWidth="1"/>
    <col min="18" max="18" width="17.7109375" style="270" customWidth="1"/>
    <col min="19" max="19" width="8.5703125" style="90" customWidth="1"/>
    <col min="20" max="20" width="30.85546875" style="98" customWidth="1"/>
    <col min="21" max="21" width="17.28515625" style="269" bestFit="1" customWidth="1"/>
    <col min="22" max="22" width="16.28515625" style="107" bestFit="1" customWidth="1"/>
    <col min="23" max="23" width="18.28515625" style="107" bestFit="1" customWidth="1"/>
    <col min="24" max="24" width="21.85546875" style="107" bestFit="1" customWidth="1"/>
    <col min="25" max="25" width="24.140625" style="107" bestFit="1" customWidth="1"/>
    <col min="26" max="26" width="17.42578125" style="107" bestFit="1" customWidth="1"/>
    <col min="27" max="28" width="17.85546875" style="107" bestFit="1" customWidth="1"/>
    <col min="29" max="30" width="23.7109375" style="107" bestFit="1" customWidth="1"/>
    <col min="31" max="31" width="22.42578125" style="107" bestFit="1" customWidth="1"/>
    <col min="32" max="34" width="17.42578125" style="107" bestFit="1" customWidth="1"/>
    <col min="35" max="35" width="17.85546875" style="107" bestFit="1" customWidth="1"/>
    <col min="36" max="36" width="17.42578125" style="268" bestFit="1" customWidth="1"/>
    <col min="37" max="38" width="17.42578125" style="107" bestFit="1" customWidth="1"/>
    <col min="39" max="41" width="17.85546875" style="107" bestFit="1" customWidth="1"/>
    <col min="42" max="42" width="8.7109375" style="107"/>
    <col min="43" max="16384" width="8.7109375" style="118"/>
  </cols>
  <sheetData>
    <row r="1" spans="1:42" ht="28.5" customHeight="1">
      <c r="A1" s="441"/>
      <c r="B1" s="532" t="s">
        <v>505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442"/>
      <c r="P1" s="443"/>
      <c r="Q1" s="444"/>
      <c r="R1" s="445"/>
      <c r="S1" s="94"/>
      <c r="T1" s="271"/>
    </row>
    <row r="2" spans="1:42" ht="29.25" customHeight="1">
      <c r="A2" s="446"/>
      <c r="B2" s="529" t="s">
        <v>135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427"/>
      <c r="P2" s="58"/>
      <c r="Q2" s="11"/>
      <c r="R2" s="447"/>
      <c r="S2" s="94"/>
      <c r="T2" s="271"/>
    </row>
    <row r="3" spans="1:42" ht="41.25" customHeight="1">
      <c r="A3" s="446"/>
      <c r="B3" s="531" t="s">
        <v>400</v>
      </c>
      <c r="C3" s="531"/>
      <c r="D3" s="372" t="s">
        <v>687</v>
      </c>
      <c r="E3" s="110"/>
      <c r="F3" s="530"/>
      <c r="G3" s="530"/>
      <c r="H3" s="530"/>
      <c r="I3" s="530" t="s">
        <v>208</v>
      </c>
      <c r="J3" s="530"/>
      <c r="K3" s="60"/>
      <c r="L3" s="427"/>
      <c r="M3" s="427"/>
      <c r="N3" s="58"/>
      <c r="O3" s="427"/>
      <c r="P3" s="58"/>
      <c r="Q3" s="11"/>
      <c r="R3" s="447"/>
      <c r="S3" s="94"/>
      <c r="T3" s="271"/>
    </row>
    <row r="4" spans="1:42" ht="28.5" customHeight="1">
      <c r="A4" s="448"/>
      <c r="B4" s="533" t="s">
        <v>1053</v>
      </c>
      <c r="C4" s="533"/>
      <c r="D4" s="256"/>
      <c r="E4" s="110"/>
      <c r="F4" s="11"/>
      <c r="G4" s="395"/>
      <c r="H4" s="225"/>
      <c r="I4" s="226" t="s">
        <v>242</v>
      </c>
      <c r="J4" s="227"/>
      <c r="K4" s="60"/>
      <c r="L4" s="427"/>
      <c r="M4" s="427"/>
      <c r="N4" s="58"/>
      <c r="O4" s="427"/>
      <c r="P4" s="58"/>
      <c r="Q4" s="11"/>
      <c r="R4" s="447"/>
      <c r="S4" s="94"/>
      <c r="T4" s="271"/>
    </row>
    <row r="5" spans="1:42" ht="19.5" customHeight="1">
      <c r="A5" s="448"/>
      <c r="B5" s="534" t="s">
        <v>1018</v>
      </c>
      <c r="C5" s="534"/>
      <c r="D5" s="256"/>
      <c r="E5" s="110"/>
      <c r="F5" s="11"/>
      <c r="G5" s="395"/>
      <c r="H5" s="11"/>
      <c r="I5" s="81"/>
      <c r="J5" s="59"/>
      <c r="K5" s="60"/>
      <c r="L5" s="427"/>
      <c r="M5" s="427"/>
      <c r="N5" s="58"/>
      <c r="O5" s="427"/>
      <c r="P5" s="58"/>
      <c r="Q5" s="11"/>
      <c r="R5" s="447"/>
      <c r="S5" s="94"/>
      <c r="T5" s="271"/>
    </row>
    <row r="6" spans="1:42" ht="34.5" customHeight="1">
      <c r="A6" s="448"/>
      <c r="B6" s="529" t="s">
        <v>226</v>
      </c>
      <c r="C6" s="529"/>
      <c r="D6" s="529"/>
      <c r="E6" s="529"/>
      <c r="F6" s="529"/>
      <c r="G6" s="529"/>
      <c r="H6" s="529"/>
      <c r="I6" s="529"/>
      <c r="J6" s="59"/>
      <c r="K6" s="60"/>
      <c r="L6" s="427"/>
      <c r="M6" s="427"/>
      <c r="N6" s="58"/>
      <c r="O6" s="427"/>
      <c r="P6" s="58"/>
      <c r="Q6" s="11"/>
      <c r="R6" s="447"/>
      <c r="S6" s="94"/>
      <c r="T6" s="271"/>
    </row>
    <row r="7" spans="1:42">
      <c r="A7" s="446"/>
      <c r="B7" s="426"/>
      <c r="C7" s="11"/>
      <c r="D7" s="58"/>
      <c r="E7" s="110"/>
      <c r="F7" s="530"/>
      <c r="G7" s="530"/>
      <c r="H7" s="530"/>
      <c r="I7" s="81"/>
      <c r="J7" s="59"/>
      <c r="K7" s="60"/>
      <c r="L7" s="427"/>
      <c r="M7" s="427"/>
      <c r="N7" s="58"/>
      <c r="O7" s="427"/>
      <c r="P7" s="58"/>
      <c r="Q7" s="11"/>
      <c r="R7" s="447"/>
      <c r="S7" s="94"/>
      <c r="T7" s="271"/>
    </row>
    <row r="8" spans="1:42" s="270" customFormat="1" ht="20.25">
      <c r="A8" s="244">
        <v>1</v>
      </c>
      <c r="B8" s="363" t="s">
        <v>0</v>
      </c>
      <c r="C8" s="363" t="s">
        <v>0</v>
      </c>
      <c r="D8" s="320"/>
      <c r="E8" s="322"/>
      <c r="F8" s="321"/>
      <c r="G8" s="321"/>
      <c r="H8" s="320"/>
      <c r="I8" s="321"/>
      <c r="J8" s="320"/>
      <c r="K8" s="320"/>
      <c r="L8" s="320"/>
      <c r="M8" s="320"/>
      <c r="N8" s="320"/>
      <c r="O8" s="320"/>
      <c r="P8" s="320"/>
      <c r="Q8" s="320"/>
      <c r="R8" s="320"/>
      <c r="S8" s="302"/>
      <c r="T8" s="127"/>
      <c r="U8" s="362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268"/>
      <c r="AK8" s="328"/>
      <c r="AL8" s="328"/>
      <c r="AM8" s="328"/>
      <c r="AN8" s="328"/>
      <c r="AO8" s="328"/>
      <c r="AP8" s="328"/>
    </row>
    <row r="9" spans="1:42" s="270" customFormat="1" ht="15.75" customHeight="1">
      <c r="A9" s="537" t="s">
        <v>260</v>
      </c>
      <c r="B9" s="498" t="s">
        <v>55</v>
      </c>
      <c r="C9" s="498" t="s">
        <v>30</v>
      </c>
      <c r="D9" s="498" t="s">
        <v>49</v>
      </c>
      <c r="E9" s="498" t="s">
        <v>285</v>
      </c>
      <c r="F9" s="498" t="s">
        <v>48</v>
      </c>
      <c r="G9" s="424"/>
      <c r="H9" s="498" t="s">
        <v>50</v>
      </c>
      <c r="I9" s="502" t="s">
        <v>8</v>
      </c>
      <c r="J9" s="502"/>
      <c r="K9" s="502"/>
      <c r="L9" s="498" t="s">
        <v>58</v>
      </c>
      <c r="M9" s="498" t="s">
        <v>54</v>
      </c>
      <c r="N9" s="498" t="s">
        <v>31</v>
      </c>
      <c r="O9" s="498"/>
      <c r="P9" s="498" t="s">
        <v>23</v>
      </c>
      <c r="Q9" s="498" t="s">
        <v>53</v>
      </c>
      <c r="R9" s="498" t="s">
        <v>20</v>
      </c>
      <c r="S9" s="497" t="s">
        <v>656</v>
      </c>
      <c r="T9" s="361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28"/>
    </row>
    <row r="10" spans="1:42" s="270" customFormat="1" ht="47.25">
      <c r="A10" s="537"/>
      <c r="B10" s="498"/>
      <c r="C10" s="498"/>
      <c r="D10" s="498"/>
      <c r="E10" s="498"/>
      <c r="F10" s="498"/>
      <c r="G10" s="424" t="s">
        <v>582</v>
      </c>
      <c r="H10" s="498"/>
      <c r="I10" s="289" t="s">
        <v>134</v>
      </c>
      <c r="J10" s="425" t="s">
        <v>52</v>
      </c>
      <c r="K10" s="425" t="s">
        <v>51</v>
      </c>
      <c r="L10" s="498"/>
      <c r="M10" s="498"/>
      <c r="N10" s="424" t="s">
        <v>32</v>
      </c>
      <c r="O10" s="424" t="s">
        <v>9</v>
      </c>
      <c r="P10" s="498"/>
      <c r="Q10" s="498"/>
      <c r="R10" s="498"/>
      <c r="S10" s="497"/>
      <c r="T10" s="361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28"/>
    </row>
    <row r="11" spans="1:42" s="107" customFormat="1" ht="41.25" customHeight="1">
      <c r="A11" s="102" t="s">
        <v>150</v>
      </c>
      <c r="B11" s="101" t="s">
        <v>146</v>
      </c>
      <c r="C11" s="101" t="s">
        <v>137</v>
      </c>
      <c r="D11" s="101"/>
      <c r="E11" s="152" t="s">
        <v>38</v>
      </c>
      <c r="F11" s="102"/>
      <c r="G11" s="180" t="s">
        <v>591</v>
      </c>
      <c r="H11" s="102" t="s">
        <v>361</v>
      </c>
      <c r="I11" s="140">
        <f>9979686.9/1000/3.85</f>
        <v>2592.1264675324678</v>
      </c>
      <c r="J11" s="103">
        <v>0</v>
      </c>
      <c r="K11" s="177">
        <v>100</v>
      </c>
      <c r="L11" s="102" t="s">
        <v>382</v>
      </c>
      <c r="M11" s="178" t="s">
        <v>5</v>
      </c>
      <c r="N11" s="173">
        <v>42485</v>
      </c>
      <c r="O11" s="173">
        <v>42644</v>
      </c>
      <c r="P11" s="179" t="s">
        <v>141</v>
      </c>
      <c r="Q11" s="102" t="s">
        <v>223</v>
      </c>
      <c r="R11" s="142" t="s">
        <v>22</v>
      </c>
      <c r="S11" s="122" t="s">
        <v>657</v>
      </c>
      <c r="T11" s="360"/>
      <c r="U11" s="258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</row>
    <row r="12" spans="1:42" s="107" customFormat="1" ht="45" customHeight="1">
      <c r="A12" s="102" t="s">
        <v>155</v>
      </c>
      <c r="B12" s="101" t="s">
        <v>146</v>
      </c>
      <c r="C12" s="101" t="s">
        <v>320</v>
      </c>
      <c r="D12" s="101"/>
      <c r="E12" s="152" t="s">
        <v>38</v>
      </c>
      <c r="F12" s="102"/>
      <c r="G12" s="180" t="s">
        <v>586</v>
      </c>
      <c r="H12" s="102" t="s">
        <v>207</v>
      </c>
      <c r="I12" s="140">
        <f>11718377.43/1000/3.85</f>
        <v>3043.7343974025976</v>
      </c>
      <c r="J12" s="103">
        <v>0</v>
      </c>
      <c r="K12" s="177">
        <v>100</v>
      </c>
      <c r="L12" s="102" t="s">
        <v>383</v>
      </c>
      <c r="M12" s="178" t="s">
        <v>5</v>
      </c>
      <c r="N12" s="173">
        <v>41660</v>
      </c>
      <c r="O12" s="173">
        <v>41716</v>
      </c>
      <c r="P12" s="179" t="s">
        <v>141</v>
      </c>
      <c r="Q12" s="102" t="s">
        <v>223</v>
      </c>
      <c r="R12" s="189" t="s">
        <v>22</v>
      </c>
      <c r="S12" s="122" t="s">
        <v>657</v>
      </c>
      <c r="T12" s="360"/>
      <c r="U12" s="258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</row>
    <row r="13" spans="1:42" s="107" customFormat="1" ht="78" customHeight="1">
      <c r="A13" s="102" t="s">
        <v>143</v>
      </c>
      <c r="B13" s="101" t="s">
        <v>146</v>
      </c>
      <c r="C13" s="101" t="s">
        <v>324</v>
      </c>
      <c r="D13" s="101" t="s">
        <v>325</v>
      </c>
      <c r="E13" s="152" t="s">
        <v>41</v>
      </c>
      <c r="F13" s="102"/>
      <c r="G13" s="180" t="s">
        <v>962</v>
      </c>
      <c r="H13" s="102" t="s">
        <v>343</v>
      </c>
      <c r="I13" s="140">
        <f>880333.32/3.85/1000</f>
        <v>228.65800519480518</v>
      </c>
      <c r="J13" s="103">
        <v>100</v>
      </c>
      <c r="K13" s="177">
        <v>0</v>
      </c>
      <c r="L13" s="102" t="s">
        <v>384</v>
      </c>
      <c r="M13" s="178" t="s">
        <v>4</v>
      </c>
      <c r="N13" s="414">
        <v>43192</v>
      </c>
      <c r="O13" s="414">
        <f>N13+60</f>
        <v>43252</v>
      </c>
      <c r="P13" s="179"/>
      <c r="Q13" s="102"/>
      <c r="R13" s="430" t="s">
        <v>42</v>
      </c>
      <c r="S13" s="122" t="s">
        <v>657</v>
      </c>
      <c r="T13" s="176"/>
      <c r="U13" s="258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</row>
    <row r="14" spans="1:42" s="107" customFormat="1" ht="46.5" customHeight="1">
      <c r="A14" s="102" t="s">
        <v>156</v>
      </c>
      <c r="B14" s="101" t="s">
        <v>146</v>
      </c>
      <c r="C14" s="101" t="s">
        <v>202</v>
      </c>
      <c r="D14" s="101" t="s">
        <v>780</v>
      </c>
      <c r="E14" s="152" t="s">
        <v>38</v>
      </c>
      <c r="F14" s="102"/>
      <c r="G14" s="180" t="s">
        <v>588</v>
      </c>
      <c r="H14" s="102" t="s">
        <v>233</v>
      </c>
      <c r="I14" s="140">
        <f>21119379.09/1000/3.85</f>
        <v>5485.5530103896099</v>
      </c>
      <c r="J14" s="103">
        <v>0</v>
      </c>
      <c r="K14" s="177">
        <v>100</v>
      </c>
      <c r="L14" s="102" t="s">
        <v>385</v>
      </c>
      <c r="M14" s="178" t="s">
        <v>5</v>
      </c>
      <c r="N14" s="173">
        <v>42248</v>
      </c>
      <c r="O14" s="173">
        <v>42430</v>
      </c>
      <c r="P14" s="179" t="s">
        <v>141</v>
      </c>
      <c r="Q14" s="102"/>
      <c r="R14" s="189" t="s">
        <v>22</v>
      </c>
      <c r="S14" s="122" t="s">
        <v>657</v>
      </c>
      <c r="T14" s="176"/>
      <c r="U14" s="258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</row>
    <row r="15" spans="1:42" s="107" customFormat="1" ht="46.5" customHeight="1">
      <c r="A15" s="102" t="s">
        <v>157</v>
      </c>
      <c r="B15" s="101" t="s">
        <v>146</v>
      </c>
      <c r="C15" s="101" t="s">
        <v>138</v>
      </c>
      <c r="D15" s="101"/>
      <c r="E15" s="152" t="s">
        <v>40</v>
      </c>
      <c r="F15" s="102"/>
      <c r="G15" s="180"/>
      <c r="H15" s="173" t="s">
        <v>669</v>
      </c>
      <c r="I15" s="140">
        <v>2112.52</v>
      </c>
      <c r="J15" s="103">
        <v>100</v>
      </c>
      <c r="K15" s="177">
        <v>0</v>
      </c>
      <c r="L15" s="102" t="s">
        <v>386</v>
      </c>
      <c r="M15" s="178" t="s">
        <v>3</v>
      </c>
      <c r="N15" s="414">
        <v>43200</v>
      </c>
      <c r="O15" s="414">
        <f>N15+120</f>
        <v>43320</v>
      </c>
      <c r="P15" s="431"/>
      <c r="Q15" s="394"/>
      <c r="R15" s="432" t="s">
        <v>42</v>
      </c>
      <c r="S15" s="124" t="s">
        <v>657</v>
      </c>
      <c r="T15" s="176" t="s">
        <v>868</v>
      </c>
      <c r="U15" s="258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</row>
    <row r="16" spans="1:42" s="107" customFormat="1" ht="72" customHeight="1">
      <c r="A16" s="102" t="s">
        <v>158</v>
      </c>
      <c r="B16" s="101" t="s">
        <v>146</v>
      </c>
      <c r="C16" s="101" t="s">
        <v>275</v>
      </c>
      <c r="D16" s="101" t="s">
        <v>493</v>
      </c>
      <c r="E16" s="152" t="s">
        <v>40</v>
      </c>
      <c r="F16" s="102"/>
      <c r="G16" s="180"/>
      <c r="H16" s="102"/>
      <c r="I16" s="140">
        <f>621.78+264.15+618</f>
        <v>1503.9299999999998</v>
      </c>
      <c r="J16" s="103">
        <v>100</v>
      </c>
      <c r="K16" s="177">
        <v>0</v>
      </c>
      <c r="L16" s="180" t="s">
        <v>446</v>
      </c>
      <c r="M16" s="178" t="s">
        <v>3</v>
      </c>
      <c r="N16" s="114">
        <v>43133</v>
      </c>
      <c r="O16" s="114">
        <f>N16+120</f>
        <v>43253</v>
      </c>
      <c r="P16" s="179"/>
      <c r="Q16" s="102"/>
      <c r="R16" s="142" t="s">
        <v>1</v>
      </c>
      <c r="S16" s="122" t="s">
        <v>657</v>
      </c>
      <c r="T16" s="176" t="s">
        <v>688</v>
      </c>
      <c r="U16" s="258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</row>
    <row r="17" spans="1:41" s="107" customFormat="1" ht="31.5">
      <c r="A17" s="183" t="s">
        <v>159</v>
      </c>
      <c r="B17" s="181" t="s">
        <v>146</v>
      </c>
      <c r="C17" s="181" t="s">
        <v>139</v>
      </c>
      <c r="D17" s="181"/>
      <c r="E17" s="182" t="s">
        <v>41</v>
      </c>
      <c r="F17" s="183"/>
      <c r="G17" s="203"/>
      <c r="H17" s="183"/>
      <c r="I17" s="184"/>
      <c r="J17" s="185">
        <v>100</v>
      </c>
      <c r="K17" s="186">
        <v>0</v>
      </c>
      <c r="L17" s="183" t="s">
        <v>140</v>
      </c>
      <c r="M17" s="195" t="s">
        <v>3</v>
      </c>
      <c r="N17" s="187">
        <v>42705</v>
      </c>
      <c r="O17" s="187">
        <f>N17+150</f>
        <v>42855</v>
      </c>
      <c r="P17" s="188"/>
      <c r="Q17" s="183"/>
      <c r="R17" s="245" t="s">
        <v>1</v>
      </c>
      <c r="S17" s="124"/>
      <c r="T17" s="176"/>
      <c r="U17" s="258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</row>
    <row r="18" spans="1:41" s="107" customFormat="1" ht="91.5" customHeight="1">
      <c r="A18" s="102" t="s">
        <v>171</v>
      </c>
      <c r="B18" s="101" t="s">
        <v>146</v>
      </c>
      <c r="C18" s="101" t="s">
        <v>686</v>
      </c>
      <c r="D18" s="101" t="s">
        <v>342</v>
      </c>
      <c r="E18" s="152" t="s">
        <v>40</v>
      </c>
      <c r="F18" s="102"/>
      <c r="G18" s="180" t="s">
        <v>689</v>
      </c>
      <c r="H18" s="102" t="s">
        <v>967</v>
      </c>
      <c r="I18" s="140">
        <f>(552811.42+727409.21)/1000</f>
        <v>1280.2206299999998</v>
      </c>
      <c r="J18" s="103">
        <v>100</v>
      </c>
      <c r="K18" s="177">
        <v>0</v>
      </c>
      <c r="L18" s="180" t="s">
        <v>708</v>
      </c>
      <c r="M18" s="178" t="s">
        <v>4</v>
      </c>
      <c r="N18" s="173">
        <v>42583</v>
      </c>
      <c r="O18" s="173">
        <v>42632</v>
      </c>
      <c r="P18" s="179"/>
      <c r="Q18" s="102" t="s">
        <v>526</v>
      </c>
      <c r="R18" s="142" t="s">
        <v>22</v>
      </c>
      <c r="S18" s="122" t="s">
        <v>657</v>
      </c>
      <c r="T18" s="176"/>
      <c r="U18" s="258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</row>
    <row r="19" spans="1:41" s="107" customFormat="1" ht="57" customHeight="1">
      <c r="A19" s="102" t="s">
        <v>175</v>
      </c>
      <c r="B19" s="101" t="s">
        <v>146</v>
      </c>
      <c r="C19" s="101" t="s">
        <v>580</v>
      </c>
      <c r="D19" s="189" t="s">
        <v>581</v>
      </c>
      <c r="E19" s="152" t="s">
        <v>38</v>
      </c>
      <c r="F19" s="180" t="s">
        <v>227</v>
      </c>
      <c r="G19" s="180" t="s">
        <v>579</v>
      </c>
      <c r="H19" s="180" t="s">
        <v>527</v>
      </c>
      <c r="I19" s="140">
        <f>(10791012.86+4012388.31+5763788.93)/1000/3.85</f>
        <v>5342.127298701299</v>
      </c>
      <c r="J19" s="103">
        <v>0</v>
      </c>
      <c r="K19" s="177">
        <v>100</v>
      </c>
      <c r="L19" s="180" t="s">
        <v>510</v>
      </c>
      <c r="M19" s="178" t="s">
        <v>5</v>
      </c>
      <c r="N19" s="173">
        <v>41102</v>
      </c>
      <c r="O19" s="189" t="s">
        <v>216</v>
      </c>
      <c r="P19" s="179" t="s">
        <v>141</v>
      </c>
      <c r="Q19" s="102" t="s">
        <v>223</v>
      </c>
      <c r="R19" s="189" t="s">
        <v>22</v>
      </c>
      <c r="S19" s="122" t="s">
        <v>657</v>
      </c>
      <c r="T19" s="122"/>
      <c r="U19" s="258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</row>
    <row r="20" spans="1:41" s="107" customFormat="1" ht="39" customHeight="1">
      <c r="A20" s="102" t="s">
        <v>217</v>
      </c>
      <c r="B20" s="101" t="s">
        <v>146</v>
      </c>
      <c r="C20" s="101" t="s">
        <v>212</v>
      </c>
      <c r="D20" s="101"/>
      <c r="E20" s="152" t="s">
        <v>38</v>
      </c>
      <c r="F20" s="102"/>
      <c r="G20" s="180" t="s">
        <v>576</v>
      </c>
      <c r="H20" s="180" t="s">
        <v>213</v>
      </c>
      <c r="I20" s="140">
        <f>(12236.19067/3.85)</f>
        <v>3178.2313428571429</v>
      </c>
      <c r="J20" s="103">
        <v>0</v>
      </c>
      <c r="K20" s="177">
        <v>100</v>
      </c>
      <c r="L20" s="102" t="s">
        <v>387</v>
      </c>
      <c r="M20" s="178" t="s">
        <v>5</v>
      </c>
      <c r="N20" s="173">
        <v>40767</v>
      </c>
      <c r="O20" s="173">
        <v>40879</v>
      </c>
      <c r="P20" s="179" t="s">
        <v>141</v>
      </c>
      <c r="Q20" s="102" t="s">
        <v>223</v>
      </c>
      <c r="R20" s="189" t="s">
        <v>86</v>
      </c>
      <c r="S20" s="122" t="s">
        <v>657</v>
      </c>
      <c r="T20" s="176"/>
      <c r="U20" s="258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</row>
    <row r="21" spans="1:41" s="107" customFormat="1" ht="46.5" customHeight="1">
      <c r="A21" s="102" t="s">
        <v>218</v>
      </c>
      <c r="B21" s="101" t="s">
        <v>146</v>
      </c>
      <c r="C21" s="101" t="s">
        <v>212</v>
      </c>
      <c r="D21" s="101" t="s">
        <v>444</v>
      </c>
      <c r="E21" s="152" t="s">
        <v>38</v>
      </c>
      <c r="F21" s="102"/>
      <c r="G21" s="180" t="s">
        <v>570</v>
      </c>
      <c r="H21" s="180" t="s">
        <v>235</v>
      </c>
      <c r="I21" s="140">
        <f>7447908.69/1000/3.85</f>
        <v>1934.5217376623377</v>
      </c>
      <c r="J21" s="103">
        <v>0</v>
      </c>
      <c r="K21" s="177">
        <v>100</v>
      </c>
      <c r="L21" s="102" t="s">
        <v>388</v>
      </c>
      <c r="M21" s="178" t="s">
        <v>5</v>
      </c>
      <c r="N21" s="173">
        <v>42248</v>
      </c>
      <c r="O21" s="173">
        <v>42430</v>
      </c>
      <c r="P21" s="179" t="s">
        <v>141</v>
      </c>
      <c r="Q21" s="102" t="s">
        <v>223</v>
      </c>
      <c r="R21" s="189" t="s">
        <v>22</v>
      </c>
      <c r="S21" s="122" t="s">
        <v>657</v>
      </c>
      <c r="T21" s="176"/>
      <c r="U21" s="258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</row>
    <row r="22" spans="1:41" s="107" customFormat="1" ht="48.75" customHeight="1">
      <c r="A22" s="102" t="s">
        <v>219</v>
      </c>
      <c r="B22" s="101" t="s">
        <v>146</v>
      </c>
      <c r="C22" s="101" t="s">
        <v>209</v>
      </c>
      <c r="D22" s="101" t="s">
        <v>525</v>
      </c>
      <c r="E22" s="152" t="s">
        <v>38</v>
      </c>
      <c r="F22" s="102"/>
      <c r="G22" s="180"/>
      <c r="H22" s="102" t="s">
        <v>214</v>
      </c>
      <c r="I22" s="140">
        <f>146349.89/1000/3.85</f>
        <v>38.012958441558446</v>
      </c>
      <c r="J22" s="103">
        <v>0</v>
      </c>
      <c r="K22" s="177">
        <v>100</v>
      </c>
      <c r="L22" s="102" t="s">
        <v>371</v>
      </c>
      <c r="M22" s="178" t="s">
        <v>5</v>
      </c>
      <c r="N22" s="173">
        <v>41463</v>
      </c>
      <c r="O22" s="173">
        <v>41568</v>
      </c>
      <c r="P22" s="179" t="s">
        <v>141</v>
      </c>
      <c r="Q22" s="102" t="s">
        <v>223</v>
      </c>
      <c r="R22" s="189" t="s">
        <v>86</v>
      </c>
      <c r="S22" s="122" t="s">
        <v>657</v>
      </c>
      <c r="T22" s="176"/>
      <c r="U22" s="258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</row>
    <row r="23" spans="1:41" s="107" customFormat="1" ht="42.75" customHeight="1">
      <c r="A23" s="102" t="s">
        <v>220</v>
      </c>
      <c r="B23" s="101" t="s">
        <v>146</v>
      </c>
      <c r="C23" s="101" t="s">
        <v>321</v>
      </c>
      <c r="D23" s="101"/>
      <c r="E23" s="152" t="s">
        <v>38</v>
      </c>
      <c r="F23" s="102"/>
      <c r="G23" s="180" t="s">
        <v>583</v>
      </c>
      <c r="H23" s="102" t="s">
        <v>528</v>
      </c>
      <c r="I23" s="140">
        <f>2915747.72/1000/3.85</f>
        <v>757.3370701298702</v>
      </c>
      <c r="J23" s="103">
        <v>0</v>
      </c>
      <c r="K23" s="177">
        <v>100</v>
      </c>
      <c r="L23" s="102" t="s">
        <v>389</v>
      </c>
      <c r="M23" s="178" t="s">
        <v>5</v>
      </c>
      <c r="N23" s="173">
        <v>41203</v>
      </c>
      <c r="O23" s="173">
        <v>41561</v>
      </c>
      <c r="P23" s="179" t="s">
        <v>141</v>
      </c>
      <c r="Q23" s="102" t="s">
        <v>223</v>
      </c>
      <c r="R23" s="189" t="s">
        <v>22</v>
      </c>
      <c r="S23" s="122" t="s">
        <v>657</v>
      </c>
      <c r="T23" s="176"/>
      <c r="U23" s="258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</row>
    <row r="24" spans="1:41" s="107" customFormat="1" ht="50.25" customHeight="1">
      <c r="A24" s="102" t="s">
        <v>221</v>
      </c>
      <c r="B24" s="101" t="s">
        <v>146</v>
      </c>
      <c r="C24" s="101" t="s">
        <v>210</v>
      </c>
      <c r="D24" s="101"/>
      <c r="E24" s="152" t="s">
        <v>38</v>
      </c>
      <c r="F24" s="102"/>
      <c r="G24" s="180" t="s">
        <v>571</v>
      </c>
      <c r="H24" s="102" t="s">
        <v>228</v>
      </c>
      <c r="I24" s="140">
        <f>6305359.85/1000/3.85</f>
        <v>1637.7558051948051</v>
      </c>
      <c r="J24" s="103">
        <v>0</v>
      </c>
      <c r="K24" s="177">
        <v>100</v>
      </c>
      <c r="L24" s="102" t="s">
        <v>390</v>
      </c>
      <c r="M24" s="178" t="s">
        <v>5</v>
      </c>
      <c r="N24" s="173">
        <v>41173</v>
      </c>
      <c r="O24" s="173">
        <v>41561</v>
      </c>
      <c r="P24" s="179" t="s">
        <v>141</v>
      </c>
      <c r="Q24" s="102" t="s">
        <v>223</v>
      </c>
      <c r="R24" s="189" t="s">
        <v>22</v>
      </c>
      <c r="S24" s="122" t="s">
        <v>657</v>
      </c>
      <c r="T24" s="176"/>
      <c r="U24" s="258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</row>
    <row r="25" spans="1:41" s="107" customFormat="1" ht="31.5">
      <c r="A25" s="102" t="s">
        <v>222</v>
      </c>
      <c r="B25" s="101" t="s">
        <v>146</v>
      </c>
      <c r="C25" s="155" t="s">
        <v>250</v>
      </c>
      <c r="D25" s="190" t="s">
        <v>710</v>
      </c>
      <c r="E25" s="152" t="s">
        <v>38</v>
      </c>
      <c r="F25" s="155"/>
      <c r="G25" s="180" t="s">
        <v>572</v>
      </c>
      <c r="H25" s="102" t="s">
        <v>251</v>
      </c>
      <c r="I25" s="140">
        <f>7049955.24/1000/3.85</f>
        <v>1831.1572051948051</v>
      </c>
      <c r="J25" s="103">
        <v>0</v>
      </c>
      <c r="K25" s="177">
        <v>100</v>
      </c>
      <c r="L25" s="102" t="s">
        <v>449</v>
      </c>
      <c r="M25" s="178" t="s">
        <v>5</v>
      </c>
      <c r="N25" s="173">
        <v>41368</v>
      </c>
      <c r="O25" s="173">
        <v>41516</v>
      </c>
      <c r="P25" s="179" t="s">
        <v>141</v>
      </c>
      <c r="Q25" s="102" t="s">
        <v>223</v>
      </c>
      <c r="R25" s="189" t="s">
        <v>22</v>
      </c>
      <c r="S25" s="122" t="s">
        <v>657</v>
      </c>
      <c r="T25" s="271"/>
      <c r="U25" s="258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</row>
    <row r="26" spans="1:41" s="107" customFormat="1" ht="53.25" customHeight="1">
      <c r="A26" s="102" t="s">
        <v>236</v>
      </c>
      <c r="B26" s="101" t="s">
        <v>146</v>
      </c>
      <c r="C26" s="101" t="s">
        <v>447</v>
      </c>
      <c r="D26" s="191" t="s">
        <v>491</v>
      </c>
      <c r="E26" s="152" t="s">
        <v>38</v>
      </c>
      <c r="F26" s="155"/>
      <c r="G26" s="180" t="s">
        <v>577</v>
      </c>
      <c r="H26" s="102" t="s">
        <v>292</v>
      </c>
      <c r="I26" s="140">
        <f>7170617.41/1000/3.85</f>
        <v>1862.4980285714284</v>
      </c>
      <c r="J26" s="103">
        <v>0</v>
      </c>
      <c r="K26" s="177">
        <v>100</v>
      </c>
      <c r="L26" s="102" t="s">
        <v>370</v>
      </c>
      <c r="M26" s="178" t="s">
        <v>5</v>
      </c>
      <c r="N26" s="173">
        <v>40680</v>
      </c>
      <c r="O26" s="173">
        <v>40882</v>
      </c>
      <c r="P26" s="179" t="s">
        <v>141</v>
      </c>
      <c r="Q26" s="102" t="s">
        <v>223</v>
      </c>
      <c r="R26" s="189" t="s">
        <v>86</v>
      </c>
      <c r="S26" s="122" t="s">
        <v>673</v>
      </c>
      <c r="T26" s="271"/>
      <c r="U26" s="258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</row>
    <row r="27" spans="1:41" s="107" customFormat="1" ht="39" customHeight="1">
      <c r="A27" s="102" t="s">
        <v>237</v>
      </c>
      <c r="B27" s="101" t="s">
        <v>146</v>
      </c>
      <c r="C27" s="155" t="s">
        <v>291</v>
      </c>
      <c r="D27" s="155" t="s">
        <v>445</v>
      </c>
      <c r="E27" s="152" t="s">
        <v>38</v>
      </c>
      <c r="F27" s="155"/>
      <c r="G27" s="180" t="s">
        <v>573</v>
      </c>
      <c r="H27" s="102" t="s">
        <v>293</v>
      </c>
      <c r="I27" s="140">
        <f>8372068.34/1000/3.85</f>
        <v>2174.5632051948051</v>
      </c>
      <c r="J27" s="103">
        <v>0</v>
      </c>
      <c r="K27" s="177">
        <v>100</v>
      </c>
      <c r="L27" s="102" t="s">
        <v>450</v>
      </c>
      <c r="M27" s="178" t="s">
        <v>5</v>
      </c>
      <c r="N27" s="173">
        <v>40889</v>
      </c>
      <c r="O27" s="173">
        <v>41018</v>
      </c>
      <c r="P27" s="179" t="s">
        <v>141</v>
      </c>
      <c r="Q27" s="102" t="s">
        <v>223</v>
      </c>
      <c r="R27" s="189" t="s">
        <v>86</v>
      </c>
      <c r="S27" s="122" t="s">
        <v>673</v>
      </c>
      <c r="T27" s="271"/>
      <c r="U27" s="258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</row>
    <row r="28" spans="1:41" s="107" customFormat="1" ht="31.5">
      <c r="A28" s="102" t="s">
        <v>241</v>
      </c>
      <c r="B28" s="101" t="s">
        <v>146</v>
      </c>
      <c r="C28" s="192" t="s">
        <v>248</v>
      </c>
      <c r="D28" s="152" t="s">
        <v>490</v>
      </c>
      <c r="E28" s="152" t="s">
        <v>38</v>
      </c>
      <c r="F28" s="102"/>
      <c r="G28" s="180" t="s">
        <v>569</v>
      </c>
      <c r="H28" s="102" t="s">
        <v>249</v>
      </c>
      <c r="I28" s="153">
        <f>16088089.08/1000/3.85</f>
        <v>4178.7244363636364</v>
      </c>
      <c r="J28" s="103">
        <v>0</v>
      </c>
      <c r="K28" s="103">
        <v>100</v>
      </c>
      <c r="L28" s="180" t="s">
        <v>422</v>
      </c>
      <c r="M28" s="178" t="s">
        <v>5</v>
      </c>
      <c r="N28" s="173">
        <v>39638</v>
      </c>
      <c r="O28" s="173">
        <v>39933</v>
      </c>
      <c r="P28" s="179" t="s">
        <v>141</v>
      </c>
      <c r="Q28" s="102" t="s">
        <v>223</v>
      </c>
      <c r="R28" s="189" t="s">
        <v>86</v>
      </c>
      <c r="S28" s="122" t="s">
        <v>657</v>
      </c>
      <c r="T28" s="176"/>
      <c r="U28" s="258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</row>
    <row r="29" spans="1:41" s="107" customFormat="1" ht="76.5" customHeight="1">
      <c r="A29" s="102" t="s">
        <v>247</v>
      </c>
      <c r="B29" s="101" t="s">
        <v>146</v>
      </c>
      <c r="C29" s="101" t="s">
        <v>782</v>
      </c>
      <c r="D29" s="101" t="s">
        <v>903</v>
      </c>
      <c r="E29" s="152" t="s">
        <v>40</v>
      </c>
      <c r="F29" s="102"/>
      <c r="G29" s="180" t="s">
        <v>781</v>
      </c>
      <c r="H29" s="102" t="s">
        <v>440</v>
      </c>
      <c r="I29" s="140">
        <f>6805000/3.85/1000</f>
        <v>1767.5324675324675</v>
      </c>
      <c r="J29" s="103">
        <v>100</v>
      </c>
      <c r="K29" s="103">
        <v>0</v>
      </c>
      <c r="L29" s="102" t="s">
        <v>302</v>
      </c>
      <c r="M29" s="178" t="s">
        <v>4</v>
      </c>
      <c r="N29" s="173">
        <v>42644</v>
      </c>
      <c r="O29" s="173">
        <v>42767</v>
      </c>
      <c r="P29" s="179"/>
      <c r="Q29" s="102"/>
      <c r="R29" s="189" t="s">
        <v>22</v>
      </c>
      <c r="S29" s="123" t="s">
        <v>657</v>
      </c>
      <c r="T29" s="176"/>
      <c r="U29" s="258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</row>
    <row r="30" spans="1:41" s="355" customFormat="1" ht="75" customHeight="1">
      <c r="A30" s="260" t="s">
        <v>263</v>
      </c>
      <c r="B30" s="261" t="s">
        <v>146</v>
      </c>
      <c r="C30" s="261" t="s">
        <v>854</v>
      </c>
      <c r="D30" s="261" t="s">
        <v>858</v>
      </c>
      <c r="E30" s="421" t="s">
        <v>40</v>
      </c>
      <c r="F30" s="260"/>
      <c r="G30" s="396"/>
      <c r="H30" s="260" t="s">
        <v>856</v>
      </c>
      <c r="I30" s="422">
        <f>2400000/3.25/1000</f>
        <v>738.46153846153845</v>
      </c>
      <c r="J30" s="262">
        <v>100</v>
      </c>
      <c r="K30" s="263">
        <v>0</v>
      </c>
      <c r="L30" s="396" t="s">
        <v>394</v>
      </c>
      <c r="M30" s="358" t="s">
        <v>3</v>
      </c>
      <c r="N30" s="114">
        <v>43133</v>
      </c>
      <c r="O30" s="114">
        <f>N30+120</f>
        <v>43253</v>
      </c>
      <c r="P30" s="264"/>
      <c r="Q30" s="260"/>
      <c r="R30" s="357" t="s">
        <v>1</v>
      </c>
      <c r="S30" s="265" t="s">
        <v>657</v>
      </c>
      <c r="T30" s="356"/>
      <c r="U30" s="266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</row>
    <row r="31" spans="1:41" s="107" customFormat="1" ht="41.25" customHeight="1">
      <c r="A31" s="102" t="s">
        <v>255</v>
      </c>
      <c r="B31" s="101" t="s">
        <v>146</v>
      </c>
      <c r="C31" s="192" t="s">
        <v>239</v>
      </c>
      <c r="D31" s="152" t="s">
        <v>711</v>
      </c>
      <c r="E31" s="152" t="s">
        <v>38</v>
      </c>
      <c r="F31" s="102"/>
      <c r="G31" s="180" t="s">
        <v>574</v>
      </c>
      <c r="H31" s="102" t="s">
        <v>244</v>
      </c>
      <c r="I31" s="153">
        <f>2308724.8/1000/3.85</f>
        <v>599.66877922077924</v>
      </c>
      <c r="J31" s="103">
        <v>0</v>
      </c>
      <c r="K31" s="177">
        <v>100</v>
      </c>
      <c r="L31" s="102" t="s">
        <v>392</v>
      </c>
      <c r="M31" s="178" t="s">
        <v>5</v>
      </c>
      <c r="N31" s="173">
        <v>41183</v>
      </c>
      <c r="O31" s="173">
        <v>41381</v>
      </c>
      <c r="P31" s="179" t="s">
        <v>141</v>
      </c>
      <c r="Q31" s="102" t="s">
        <v>223</v>
      </c>
      <c r="R31" s="189" t="s">
        <v>86</v>
      </c>
      <c r="S31" s="124" t="s">
        <v>657</v>
      </c>
      <c r="T31" s="176"/>
      <c r="U31" s="258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</row>
    <row r="32" spans="1:41" s="107" customFormat="1" ht="52.5" customHeight="1">
      <c r="A32" s="102" t="s">
        <v>289</v>
      </c>
      <c r="B32" s="101" t="s">
        <v>146</v>
      </c>
      <c r="C32" s="192" t="s">
        <v>245</v>
      </c>
      <c r="D32" s="152"/>
      <c r="E32" s="152" t="s">
        <v>38</v>
      </c>
      <c r="F32" s="102"/>
      <c r="G32" s="180" t="s">
        <v>575</v>
      </c>
      <c r="H32" s="102" t="s">
        <v>246</v>
      </c>
      <c r="I32" s="153">
        <f>9237166.06/1000/3.85</f>
        <v>2399.263911688312</v>
      </c>
      <c r="J32" s="103">
        <v>0</v>
      </c>
      <c r="K32" s="177">
        <v>100</v>
      </c>
      <c r="L32" s="102" t="s">
        <v>393</v>
      </c>
      <c r="M32" s="178" t="s">
        <v>5</v>
      </c>
      <c r="N32" s="173">
        <v>41421</v>
      </c>
      <c r="O32" s="173">
        <v>41557</v>
      </c>
      <c r="P32" s="179" t="s">
        <v>141</v>
      </c>
      <c r="Q32" s="102" t="s">
        <v>223</v>
      </c>
      <c r="R32" s="189" t="s">
        <v>86</v>
      </c>
      <c r="S32" s="124" t="s">
        <v>657</v>
      </c>
      <c r="T32" s="176"/>
      <c r="U32" s="258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</row>
    <row r="33" spans="1:41" s="107" customFormat="1" ht="31.5">
      <c r="A33" s="102" t="s">
        <v>290</v>
      </c>
      <c r="B33" s="101" t="s">
        <v>146</v>
      </c>
      <c r="C33" s="101" t="s">
        <v>787</v>
      </c>
      <c r="D33" s="101" t="s">
        <v>788</v>
      </c>
      <c r="E33" s="152" t="s">
        <v>40</v>
      </c>
      <c r="F33" s="102"/>
      <c r="G33" s="180"/>
      <c r="H33" s="102"/>
      <c r="I33" s="140">
        <v>2264.15</v>
      </c>
      <c r="J33" s="103">
        <v>100</v>
      </c>
      <c r="K33" s="177">
        <v>0</v>
      </c>
      <c r="L33" s="180" t="s">
        <v>451</v>
      </c>
      <c r="M33" s="178" t="s">
        <v>3</v>
      </c>
      <c r="N33" s="114">
        <v>43191</v>
      </c>
      <c r="O33" s="114">
        <f>N33+150</f>
        <v>43341</v>
      </c>
      <c r="P33" s="179"/>
      <c r="Q33" s="102"/>
      <c r="R33" s="142" t="s">
        <v>1</v>
      </c>
      <c r="S33" s="124" t="s">
        <v>657</v>
      </c>
      <c r="T33" s="176"/>
      <c r="U33" s="258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</row>
    <row r="34" spans="1:41" s="107" customFormat="1" ht="64.5" customHeight="1">
      <c r="A34" s="102" t="s">
        <v>337</v>
      </c>
      <c r="B34" s="101" t="s">
        <v>146</v>
      </c>
      <c r="C34" s="101" t="s">
        <v>904</v>
      </c>
      <c r="D34" s="190" t="s">
        <v>712</v>
      </c>
      <c r="E34" s="152" t="s">
        <v>38</v>
      </c>
      <c r="F34" s="155"/>
      <c r="G34" s="180" t="s">
        <v>590</v>
      </c>
      <c r="H34" s="102" t="s">
        <v>338</v>
      </c>
      <c r="I34" s="140">
        <f>3918802.12/1000/3.85</f>
        <v>1017.8706805194805</v>
      </c>
      <c r="J34" s="103">
        <v>0</v>
      </c>
      <c r="K34" s="177">
        <v>100</v>
      </c>
      <c r="L34" s="102" t="s">
        <v>709</v>
      </c>
      <c r="M34" s="178" t="s">
        <v>5</v>
      </c>
      <c r="N34" s="173">
        <v>42389</v>
      </c>
      <c r="O34" s="173">
        <v>42541</v>
      </c>
      <c r="P34" s="179" t="s">
        <v>141</v>
      </c>
      <c r="Q34" s="102" t="s">
        <v>223</v>
      </c>
      <c r="R34" s="189" t="s">
        <v>22</v>
      </c>
      <c r="S34" s="117" t="s">
        <v>657</v>
      </c>
      <c r="T34" s="271"/>
      <c r="U34" s="258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</row>
    <row r="35" spans="1:41" s="107" customFormat="1" ht="48.75" customHeight="1">
      <c r="A35" s="102" t="s">
        <v>339</v>
      </c>
      <c r="B35" s="101" t="s">
        <v>146</v>
      </c>
      <c r="C35" s="101" t="s">
        <v>789</v>
      </c>
      <c r="D35" s="101" t="s">
        <v>790</v>
      </c>
      <c r="E35" s="152" t="s">
        <v>38</v>
      </c>
      <c r="F35" s="155"/>
      <c r="G35" s="180" t="s">
        <v>578</v>
      </c>
      <c r="H35" s="102" t="s">
        <v>340</v>
      </c>
      <c r="I35" s="140">
        <f>7682817.37/1000/3.85</f>
        <v>1995.5369792207791</v>
      </c>
      <c r="J35" s="103">
        <v>0</v>
      </c>
      <c r="K35" s="177">
        <v>100</v>
      </c>
      <c r="L35" s="102" t="s">
        <v>448</v>
      </c>
      <c r="M35" s="178" t="s">
        <v>5</v>
      </c>
      <c r="N35" s="173">
        <v>42293</v>
      </c>
      <c r="O35" s="173">
        <v>42445</v>
      </c>
      <c r="P35" s="179" t="s">
        <v>141</v>
      </c>
      <c r="Q35" s="102" t="s">
        <v>223</v>
      </c>
      <c r="R35" s="189" t="s">
        <v>22</v>
      </c>
      <c r="S35" s="117" t="s">
        <v>673</v>
      </c>
      <c r="T35" s="271"/>
      <c r="U35" s="258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</row>
    <row r="36" spans="1:41" s="316" customFormat="1" ht="31.5">
      <c r="A36" s="183" t="s">
        <v>374</v>
      </c>
      <c r="B36" s="181" t="s">
        <v>146</v>
      </c>
      <c r="C36" s="193" t="s">
        <v>376</v>
      </c>
      <c r="D36" s="182"/>
      <c r="E36" s="182" t="s">
        <v>40</v>
      </c>
      <c r="F36" s="194"/>
      <c r="G36" s="203"/>
      <c r="H36" s="183" t="s">
        <v>377</v>
      </c>
      <c r="I36" s="184"/>
      <c r="J36" s="185">
        <v>100</v>
      </c>
      <c r="K36" s="186">
        <v>0</v>
      </c>
      <c r="L36" s="183" t="s">
        <v>391</v>
      </c>
      <c r="M36" s="195" t="s">
        <v>3</v>
      </c>
      <c r="N36" s="187">
        <v>42659</v>
      </c>
      <c r="O36" s="187">
        <v>42782</v>
      </c>
      <c r="P36" s="188"/>
      <c r="Q36" s="183"/>
      <c r="R36" s="245" t="s">
        <v>7</v>
      </c>
      <c r="S36" s="125"/>
      <c r="T36" s="319"/>
      <c r="U36" s="95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</row>
    <row r="37" spans="1:41" s="107" customFormat="1" ht="48.75" customHeight="1">
      <c r="A37" s="102" t="s">
        <v>375</v>
      </c>
      <c r="B37" s="101" t="s">
        <v>146</v>
      </c>
      <c r="C37" s="192" t="s">
        <v>378</v>
      </c>
      <c r="D37" s="152" t="s">
        <v>713</v>
      </c>
      <c r="E37" s="152" t="s">
        <v>38</v>
      </c>
      <c r="F37" s="155"/>
      <c r="G37" s="180" t="s">
        <v>589</v>
      </c>
      <c r="H37" s="102" t="s">
        <v>379</v>
      </c>
      <c r="I37" s="140">
        <f>2220783.82/1000/3.85</f>
        <v>576.82696623376614</v>
      </c>
      <c r="J37" s="103">
        <v>0</v>
      </c>
      <c r="K37" s="177">
        <v>100</v>
      </c>
      <c r="L37" s="90" t="s">
        <v>952</v>
      </c>
      <c r="M37" s="178" t="s">
        <v>5</v>
      </c>
      <c r="N37" s="173">
        <v>42278</v>
      </c>
      <c r="O37" s="173">
        <v>42430</v>
      </c>
      <c r="P37" s="179" t="s">
        <v>141</v>
      </c>
      <c r="Q37" s="102" t="s">
        <v>223</v>
      </c>
      <c r="R37" s="189" t="s">
        <v>86</v>
      </c>
      <c r="S37" s="117" t="s">
        <v>657</v>
      </c>
      <c r="T37" s="271"/>
      <c r="U37" s="258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</row>
    <row r="38" spans="1:41" s="107" customFormat="1" ht="51.75" customHeight="1">
      <c r="A38" s="102" t="s">
        <v>397</v>
      </c>
      <c r="B38" s="101" t="s">
        <v>146</v>
      </c>
      <c r="C38" s="192" t="s">
        <v>398</v>
      </c>
      <c r="D38" s="152" t="s">
        <v>714</v>
      </c>
      <c r="E38" s="152" t="s">
        <v>40</v>
      </c>
      <c r="F38" s="155"/>
      <c r="G38" s="180" t="s">
        <v>690</v>
      </c>
      <c r="H38" s="102" t="s">
        <v>529</v>
      </c>
      <c r="I38" s="140">
        <f>6041/3.85</f>
        <v>1569.090909090909</v>
      </c>
      <c r="J38" s="103">
        <v>100</v>
      </c>
      <c r="K38" s="177">
        <v>0</v>
      </c>
      <c r="L38" s="102" t="s">
        <v>625</v>
      </c>
      <c r="M38" s="178" t="s">
        <v>4</v>
      </c>
      <c r="N38" s="173" t="s">
        <v>452</v>
      </c>
      <c r="O38" s="173">
        <v>42705</v>
      </c>
      <c r="P38" s="179"/>
      <c r="Q38" s="102" t="s">
        <v>552</v>
      </c>
      <c r="R38" s="142" t="s">
        <v>22</v>
      </c>
      <c r="S38" s="117" t="s">
        <v>657</v>
      </c>
      <c r="T38" s="271"/>
      <c r="U38" s="258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</row>
    <row r="39" spans="1:41" s="107" customFormat="1" ht="42.75" customHeight="1">
      <c r="A39" s="102" t="s">
        <v>408</v>
      </c>
      <c r="B39" s="101" t="s">
        <v>146</v>
      </c>
      <c r="C39" s="192" t="s">
        <v>416</v>
      </c>
      <c r="D39" s="152" t="s">
        <v>417</v>
      </c>
      <c r="E39" s="152" t="s">
        <v>40</v>
      </c>
      <c r="F39" s="155"/>
      <c r="G39" s="180"/>
      <c r="H39" s="155"/>
      <c r="I39" s="140">
        <f>3100000/1000/3.85</f>
        <v>805.19480519480521</v>
      </c>
      <c r="J39" s="103">
        <v>100</v>
      </c>
      <c r="K39" s="177">
        <v>0</v>
      </c>
      <c r="L39" s="102" t="s">
        <v>715</v>
      </c>
      <c r="M39" s="178" t="s">
        <v>3</v>
      </c>
      <c r="N39" s="114">
        <v>43133</v>
      </c>
      <c r="O39" s="114">
        <f>N39+150</f>
        <v>43283</v>
      </c>
      <c r="P39" s="179"/>
      <c r="Q39" s="102"/>
      <c r="R39" s="142" t="s">
        <v>1</v>
      </c>
      <c r="S39" s="117" t="s">
        <v>657</v>
      </c>
      <c r="T39" s="271"/>
      <c r="U39" s="258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</row>
    <row r="40" spans="1:41" s="107" customFormat="1" ht="45" customHeight="1">
      <c r="A40" s="102" t="s">
        <v>415</v>
      </c>
      <c r="B40" s="101" t="s">
        <v>146</v>
      </c>
      <c r="C40" s="101" t="s">
        <v>419</v>
      </c>
      <c r="D40" s="152" t="s">
        <v>717</v>
      </c>
      <c r="E40" s="152" t="s">
        <v>40</v>
      </c>
      <c r="F40" s="155"/>
      <c r="G40" s="180"/>
      <c r="H40" s="102" t="s">
        <v>530</v>
      </c>
      <c r="I40" s="140">
        <f>4000/3.85</f>
        <v>1038.9610389610389</v>
      </c>
      <c r="J40" s="103">
        <v>100</v>
      </c>
      <c r="K40" s="177">
        <v>0</v>
      </c>
      <c r="L40" s="102" t="s">
        <v>716</v>
      </c>
      <c r="M40" s="178" t="s">
        <v>3</v>
      </c>
      <c r="N40" s="173">
        <v>42856</v>
      </c>
      <c r="O40" s="173">
        <f>N40+150</f>
        <v>43006</v>
      </c>
      <c r="P40" s="179"/>
      <c r="Q40" s="102"/>
      <c r="R40" s="142" t="s">
        <v>67</v>
      </c>
      <c r="S40" s="124" t="s">
        <v>658</v>
      </c>
      <c r="T40" s="271"/>
      <c r="U40" s="258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</row>
    <row r="41" spans="1:41" s="107" customFormat="1" ht="66" customHeight="1">
      <c r="A41" s="102" t="s">
        <v>418</v>
      </c>
      <c r="B41" s="101" t="s">
        <v>146</v>
      </c>
      <c r="C41" s="249" t="s">
        <v>1021</v>
      </c>
      <c r="D41" s="152"/>
      <c r="E41" s="152" t="s">
        <v>40</v>
      </c>
      <c r="F41" s="155"/>
      <c r="G41" s="180"/>
      <c r="H41" s="102"/>
      <c r="I41" s="379">
        <f>8798765.5/3.27/1000</f>
        <v>2690.7539755351681</v>
      </c>
      <c r="J41" s="103">
        <v>100</v>
      </c>
      <c r="K41" s="177">
        <v>0</v>
      </c>
      <c r="L41" s="102" t="s">
        <v>718</v>
      </c>
      <c r="M41" s="178" t="s">
        <v>3</v>
      </c>
      <c r="N41" s="114">
        <v>43133</v>
      </c>
      <c r="O41" s="114">
        <f>N41+150</f>
        <v>43283</v>
      </c>
      <c r="P41" s="179"/>
      <c r="Q41" s="102"/>
      <c r="R41" s="142" t="s">
        <v>1</v>
      </c>
      <c r="S41" s="124" t="s">
        <v>657</v>
      </c>
      <c r="T41" s="271"/>
      <c r="U41" s="258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</row>
    <row r="42" spans="1:41" s="107" customFormat="1" ht="30" customHeight="1">
      <c r="A42" s="102" t="s">
        <v>421</v>
      </c>
      <c r="B42" s="101" t="s">
        <v>146</v>
      </c>
      <c r="C42" s="101" t="s">
        <v>454</v>
      </c>
      <c r="D42" s="101" t="s">
        <v>424</v>
      </c>
      <c r="E42" s="152" t="s">
        <v>41</v>
      </c>
      <c r="F42" s="155"/>
      <c r="G42" s="180"/>
      <c r="H42" s="102"/>
      <c r="I42" s="140">
        <f>300000/3.85/1000</f>
        <v>77.922077922077918</v>
      </c>
      <c r="J42" s="103">
        <v>100</v>
      </c>
      <c r="K42" s="177">
        <v>0</v>
      </c>
      <c r="L42" s="102" t="s">
        <v>425</v>
      </c>
      <c r="M42" s="178" t="s">
        <v>3</v>
      </c>
      <c r="N42" s="114">
        <v>43133</v>
      </c>
      <c r="O42" s="114">
        <f>N42+120</f>
        <v>43253</v>
      </c>
      <c r="P42" s="179"/>
      <c r="Q42" s="102"/>
      <c r="R42" s="142" t="s">
        <v>1</v>
      </c>
      <c r="S42" s="124" t="s">
        <v>666</v>
      </c>
      <c r="T42" s="271"/>
      <c r="U42" s="258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</row>
    <row r="43" spans="1:41" s="330" customFormat="1" ht="78.75">
      <c r="A43" s="102" t="s">
        <v>423</v>
      </c>
      <c r="B43" s="101" t="s">
        <v>146</v>
      </c>
      <c r="C43" s="101" t="s">
        <v>1020</v>
      </c>
      <c r="D43" s="101" t="s">
        <v>427</v>
      </c>
      <c r="E43" s="152" t="s">
        <v>40</v>
      </c>
      <c r="F43" s="155"/>
      <c r="G43" s="102"/>
      <c r="H43" s="102"/>
      <c r="I43" s="140">
        <f>6128114.42633036/1000</f>
        <v>6128.1144263303595</v>
      </c>
      <c r="J43" s="103">
        <v>100</v>
      </c>
      <c r="K43" s="177">
        <v>0</v>
      </c>
      <c r="L43" s="180" t="s">
        <v>1022</v>
      </c>
      <c r="M43" s="178" t="s">
        <v>3</v>
      </c>
      <c r="N43" s="114">
        <v>43161</v>
      </c>
      <c r="O43" s="114">
        <f>N43+150</f>
        <v>43311</v>
      </c>
      <c r="P43" s="179"/>
      <c r="Q43" s="102"/>
      <c r="R43" s="142" t="s">
        <v>1</v>
      </c>
      <c r="S43" s="117" t="s">
        <v>657</v>
      </c>
      <c r="T43" s="271"/>
      <c r="U43" s="96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41" s="107" customFormat="1" ht="45" customHeight="1">
      <c r="A44" s="102" t="s">
        <v>426</v>
      </c>
      <c r="B44" s="101" t="s">
        <v>146</v>
      </c>
      <c r="C44" s="250" t="s">
        <v>721</v>
      </c>
      <c r="D44" s="101" t="s">
        <v>723</v>
      </c>
      <c r="E44" s="152" t="s">
        <v>40</v>
      </c>
      <c r="F44" s="155"/>
      <c r="G44" s="180"/>
      <c r="H44" s="102" t="s">
        <v>1043</v>
      </c>
      <c r="I44" s="379">
        <f>1322669.95/1000</f>
        <v>1322.66995</v>
      </c>
      <c r="J44" s="103">
        <v>100</v>
      </c>
      <c r="K44" s="177">
        <v>0</v>
      </c>
      <c r="L44" s="180" t="s">
        <v>722</v>
      </c>
      <c r="M44" s="178" t="s">
        <v>3</v>
      </c>
      <c r="N44" s="114">
        <v>43161</v>
      </c>
      <c r="O44" s="414">
        <f>N44+150</f>
        <v>43311</v>
      </c>
      <c r="P44" s="431"/>
      <c r="Q44" s="394"/>
      <c r="R44" s="430" t="s">
        <v>42</v>
      </c>
      <c r="S44" s="117" t="s">
        <v>657</v>
      </c>
      <c r="T44" s="271"/>
      <c r="U44" s="258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</row>
    <row r="45" spans="1:41" s="330" customFormat="1" ht="67.5" customHeight="1">
      <c r="A45" s="102" t="s">
        <v>428</v>
      </c>
      <c r="B45" s="101" t="s">
        <v>146</v>
      </c>
      <c r="C45" s="101" t="s">
        <v>791</v>
      </c>
      <c r="D45" s="101" t="s">
        <v>792</v>
      </c>
      <c r="E45" s="152" t="s">
        <v>41</v>
      </c>
      <c r="F45" s="155"/>
      <c r="G45" s="180" t="s">
        <v>963</v>
      </c>
      <c r="H45" s="102" t="s">
        <v>531</v>
      </c>
      <c r="I45" s="379">
        <f>1229734.08/3.85/1000</f>
        <v>319.41144935064938</v>
      </c>
      <c r="J45" s="103">
        <v>100</v>
      </c>
      <c r="K45" s="177">
        <v>0</v>
      </c>
      <c r="L45" s="102" t="s">
        <v>474</v>
      </c>
      <c r="M45" s="178" t="s">
        <v>3</v>
      </c>
      <c r="N45" s="173">
        <v>42856</v>
      </c>
      <c r="O45" s="173">
        <f>N45+150</f>
        <v>43006</v>
      </c>
      <c r="P45" s="179"/>
      <c r="Q45" s="102"/>
      <c r="R45" s="142" t="s">
        <v>22</v>
      </c>
      <c r="S45" s="117" t="s">
        <v>657</v>
      </c>
      <c r="T45" s="271" t="s">
        <v>759</v>
      </c>
      <c r="U45" s="96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41" s="332" customFormat="1" ht="31.5">
      <c r="A46" s="102" t="s">
        <v>492</v>
      </c>
      <c r="B46" s="101" t="s">
        <v>146</v>
      </c>
      <c r="C46" s="101" t="s">
        <v>882</v>
      </c>
      <c r="D46" s="101" t="s">
        <v>908</v>
      </c>
      <c r="E46" s="152" t="s">
        <v>40</v>
      </c>
      <c r="F46" s="155"/>
      <c r="G46" s="180"/>
      <c r="H46" s="102" t="s">
        <v>1044</v>
      </c>
      <c r="I46" s="140">
        <f>10000000/3.24/1000</f>
        <v>3086.4197530864199</v>
      </c>
      <c r="J46" s="103">
        <v>100</v>
      </c>
      <c r="K46" s="177">
        <v>0</v>
      </c>
      <c r="L46" s="102" t="s">
        <v>725</v>
      </c>
      <c r="M46" s="178" t="s">
        <v>3</v>
      </c>
      <c r="N46" s="414">
        <v>43054</v>
      </c>
      <c r="O46" s="173">
        <f>N46+90</f>
        <v>43144</v>
      </c>
      <c r="P46" s="179"/>
      <c r="Q46" s="102"/>
      <c r="R46" s="430" t="s">
        <v>67</v>
      </c>
      <c r="S46" s="246" t="s">
        <v>657</v>
      </c>
      <c r="T46" s="154"/>
      <c r="U46" s="247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</row>
    <row r="47" spans="1:41" s="330" customFormat="1" ht="31.5">
      <c r="A47" s="102" t="s">
        <v>509</v>
      </c>
      <c r="B47" s="101" t="s">
        <v>146</v>
      </c>
      <c r="C47" s="101" t="s">
        <v>553</v>
      </c>
      <c r="D47" s="196" t="s">
        <v>726</v>
      </c>
      <c r="E47" s="152" t="s">
        <v>40</v>
      </c>
      <c r="F47" s="155"/>
      <c r="G47" s="180" t="s">
        <v>964</v>
      </c>
      <c r="H47" s="102" t="s">
        <v>532</v>
      </c>
      <c r="I47" s="140">
        <f>2937000/3.25/1000</f>
        <v>903.69230769230774</v>
      </c>
      <c r="J47" s="103">
        <v>100</v>
      </c>
      <c r="K47" s="177">
        <v>0</v>
      </c>
      <c r="L47" s="102" t="s">
        <v>511</v>
      </c>
      <c r="M47" s="178" t="s">
        <v>3</v>
      </c>
      <c r="N47" s="173">
        <v>42795</v>
      </c>
      <c r="O47" s="173">
        <f>N47+150</f>
        <v>42945</v>
      </c>
      <c r="P47" s="179"/>
      <c r="Q47" s="102"/>
      <c r="R47" s="142" t="s">
        <v>22</v>
      </c>
      <c r="S47" s="117" t="s">
        <v>657</v>
      </c>
      <c r="T47" s="271"/>
      <c r="U47" s="96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41" s="330" customFormat="1" ht="31.5">
      <c r="A48" s="102" t="s">
        <v>592</v>
      </c>
      <c r="B48" s="101" t="s">
        <v>146</v>
      </c>
      <c r="C48" s="101" t="s">
        <v>594</v>
      </c>
      <c r="D48" s="196"/>
      <c r="E48" s="152" t="s">
        <v>38</v>
      </c>
      <c r="F48" s="155"/>
      <c r="G48" s="180" t="s">
        <v>593</v>
      </c>
      <c r="H48" s="102" t="s">
        <v>597</v>
      </c>
      <c r="I48" s="140">
        <f>29574605.63/1000/3.85</f>
        <v>7681.7157480519472</v>
      </c>
      <c r="J48" s="103">
        <v>0</v>
      </c>
      <c r="K48" s="177">
        <v>100</v>
      </c>
      <c r="L48" s="102" t="s">
        <v>727</v>
      </c>
      <c r="M48" s="178" t="s">
        <v>3</v>
      </c>
      <c r="N48" s="173"/>
      <c r="O48" s="173">
        <v>39826</v>
      </c>
      <c r="P48" s="179" t="s">
        <v>141</v>
      </c>
      <c r="Q48" s="102" t="s">
        <v>223</v>
      </c>
      <c r="R48" s="142" t="s">
        <v>86</v>
      </c>
      <c r="S48" s="117" t="s">
        <v>657</v>
      </c>
      <c r="T48" s="271"/>
      <c r="U48" s="96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  <row r="49" spans="1:41" s="330" customFormat="1" ht="31.5">
      <c r="A49" s="102" t="s">
        <v>595</v>
      </c>
      <c r="B49" s="101" t="s">
        <v>146</v>
      </c>
      <c r="C49" s="101" t="s">
        <v>596</v>
      </c>
      <c r="D49" s="196"/>
      <c r="E49" s="152" t="s">
        <v>38</v>
      </c>
      <c r="F49" s="155"/>
      <c r="G49" s="180" t="s">
        <v>599</v>
      </c>
      <c r="H49" s="102" t="s">
        <v>598</v>
      </c>
      <c r="I49" s="140">
        <f>1470296.35/1000/3.85</f>
        <v>381.89515584415585</v>
      </c>
      <c r="J49" s="103">
        <v>0</v>
      </c>
      <c r="K49" s="177">
        <v>100</v>
      </c>
      <c r="L49" s="102" t="s">
        <v>648</v>
      </c>
      <c r="M49" s="178" t="s">
        <v>5</v>
      </c>
      <c r="N49" s="173"/>
      <c r="O49" s="173">
        <v>40885</v>
      </c>
      <c r="P49" s="179" t="s">
        <v>141</v>
      </c>
      <c r="Q49" s="102" t="s">
        <v>223</v>
      </c>
      <c r="R49" s="142" t="s">
        <v>86</v>
      </c>
      <c r="S49" s="117" t="s">
        <v>657</v>
      </c>
      <c r="T49" s="271"/>
      <c r="U49" s="96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s="330" customFormat="1" ht="31.5">
      <c r="A50" s="102" t="s">
        <v>600</v>
      </c>
      <c r="B50" s="101" t="s">
        <v>146</v>
      </c>
      <c r="C50" s="101" t="s">
        <v>641</v>
      </c>
      <c r="D50" s="196"/>
      <c r="E50" s="152" t="s">
        <v>38</v>
      </c>
      <c r="F50" s="155"/>
      <c r="G50" s="180" t="s">
        <v>601</v>
      </c>
      <c r="H50" s="102" t="s">
        <v>293</v>
      </c>
      <c r="I50" s="140">
        <f>3550339.22/1000/3.85</f>
        <v>922.16603116883118</v>
      </c>
      <c r="J50" s="103">
        <v>0</v>
      </c>
      <c r="K50" s="177">
        <v>100</v>
      </c>
      <c r="L50" s="102" t="s">
        <v>793</v>
      </c>
      <c r="M50" s="178" t="s">
        <v>5</v>
      </c>
      <c r="N50" s="173"/>
      <c r="O50" s="173">
        <v>41106</v>
      </c>
      <c r="P50" s="179" t="s">
        <v>141</v>
      </c>
      <c r="Q50" s="102" t="s">
        <v>223</v>
      </c>
      <c r="R50" s="142" t="s">
        <v>86</v>
      </c>
      <c r="S50" s="117" t="s">
        <v>657</v>
      </c>
      <c r="T50" s="271"/>
      <c r="U50" s="96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s="330" customFormat="1" ht="31.5">
      <c r="A51" s="102" t="s">
        <v>602</v>
      </c>
      <c r="B51" s="101" t="s">
        <v>146</v>
      </c>
      <c r="C51" s="101" t="s">
        <v>603</v>
      </c>
      <c r="D51" s="196"/>
      <c r="E51" s="152" t="s">
        <v>38</v>
      </c>
      <c r="F51" s="155"/>
      <c r="G51" s="180" t="s">
        <v>684</v>
      </c>
      <c r="H51" s="102" t="s">
        <v>604</v>
      </c>
      <c r="I51" s="140">
        <f>14528547.68/1000/3.85</f>
        <v>3773.6487480519477</v>
      </c>
      <c r="J51" s="103">
        <v>0</v>
      </c>
      <c r="K51" s="177">
        <v>100</v>
      </c>
      <c r="L51" s="102" t="s">
        <v>794</v>
      </c>
      <c r="M51" s="178" t="s">
        <v>5</v>
      </c>
      <c r="N51" s="173"/>
      <c r="O51" s="173">
        <v>41908</v>
      </c>
      <c r="P51" s="179" t="s">
        <v>141</v>
      </c>
      <c r="Q51" s="102" t="s">
        <v>223</v>
      </c>
      <c r="R51" s="142" t="s">
        <v>86</v>
      </c>
      <c r="S51" s="117" t="s">
        <v>657</v>
      </c>
      <c r="T51" s="271"/>
      <c r="U51" s="96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s="330" customFormat="1" ht="31.5">
      <c r="A52" s="102" t="s">
        <v>605</v>
      </c>
      <c r="B52" s="101" t="s">
        <v>146</v>
      </c>
      <c r="C52" s="101" t="s">
        <v>606</v>
      </c>
      <c r="D52" s="196"/>
      <c r="E52" s="152" t="s">
        <v>38</v>
      </c>
      <c r="F52" s="155"/>
      <c r="G52" s="180" t="s">
        <v>683</v>
      </c>
      <c r="H52" s="102" t="s">
        <v>607</v>
      </c>
      <c r="I52" s="140">
        <f>7045509.02/1000/3.85</f>
        <v>1830.0023428571426</v>
      </c>
      <c r="J52" s="103">
        <v>0</v>
      </c>
      <c r="K52" s="177">
        <v>100</v>
      </c>
      <c r="L52" s="102" t="s">
        <v>685</v>
      </c>
      <c r="M52" s="178" t="s">
        <v>5</v>
      </c>
      <c r="N52" s="173"/>
      <c r="O52" s="173">
        <v>41983</v>
      </c>
      <c r="P52" s="179" t="s">
        <v>141</v>
      </c>
      <c r="Q52" s="102" t="s">
        <v>223</v>
      </c>
      <c r="R52" s="142" t="s">
        <v>86</v>
      </c>
      <c r="S52" s="117" t="s">
        <v>657</v>
      </c>
      <c r="T52" s="271"/>
      <c r="U52" s="96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s="330" customFormat="1" ht="46.5" customHeight="1">
      <c r="A53" s="102" t="s">
        <v>617</v>
      </c>
      <c r="B53" s="101" t="s">
        <v>146</v>
      </c>
      <c r="C53" s="101" t="s">
        <v>729</v>
      </c>
      <c r="D53" s="101" t="s">
        <v>797</v>
      </c>
      <c r="E53" s="152" t="s">
        <v>40</v>
      </c>
      <c r="F53" s="155"/>
      <c r="G53" s="180"/>
      <c r="H53" s="102"/>
      <c r="I53" s="140">
        <f>2636864.64/3.24/1000</f>
        <v>813.84711111111108</v>
      </c>
      <c r="J53" s="103">
        <v>100</v>
      </c>
      <c r="K53" s="177">
        <v>0</v>
      </c>
      <c r="L53" s="102" t="s">
        <v>623</v>
      </c>
      <c r="M53" s="178" t="s">
        <v>3</v>
      </c>
      <c r="N53" s="114">
        <v>43161</v>
      </c>
      <c r="O53" s="173">
        <f>N53+120</f>
        <v>43281</v>
      </c>
      <c r="P53" s="179"/>
      <c r="Q53" s="102"/>
      <c r="R53" s="142" t="s">
        <v>1</v>
      </c>
      <c r="S53" s="117" t="s">
        <v>657</v>
      </c>
      <c r="T53" s="271"/>
      <c r="U53" s="96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s="330" customFormat="1" ht="60" customHeight="1">
      <c r="A54" s="102" t="s">
        <v>618</v>
      </c>
      <c r="B54" s="101" t="s">
        <v>146</v>
      </c>
      <c r="C54" s="101" t="s">
        <v>621</v>
      </c>
      <c r="D54" s="101" t="s">
        <v>798</v>
      </c>
      <c r="E54" s="152" t="s">
        <v>40</v>
      </c>
      <c r="F54" s="155"/>
      <c r="G54" s="180"/>
      <c r="H54" s="102"/>
      <c r="I54" s="140">
        <v>240.03899999999999</v>
      </c>
      <c r="J54" s="103">
        <v>100</v>
      </c>
      <c r="K54" s="177">
        <v>0</v>
      </c>
      <c r="L54" s="102" t="s">
        <v>624</v>
      </c>
      <c r="M54" s="178" t="s">
        <v>3</v>
      </c>
      <c r="N54" s="114">
        <v>43161</v>
      </c>
      <c r="O54" s="173">
        <f>N54+120</f>
        <v>43281</v>
      </c>
      <c r="P54" s="179"/>
      <c r="Q54" s="102"/>
      <c r="R54" s="142" t="s">
        <v>1</v>
      </c>
      <c r="S54" s="117" t="s">
        <v>657</v>
      </c>
      <c r="T54" s="271"/>
      <c r="U54" s="96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s="330" customFormat="1" ht="48" customHeight="1">
      <c r="A55" s="102" t="s">
        <v>619</v>
      </c>
      <c r="B55" s="101" t="s">
        <v>146</v>
      </c>
      <c r="C55" s="101" t="s">
        <v>620</v>
      </c>
      <c r="D55" s="101" t="s">
        <v>799</v>
      </c>
      <c r="E55" s="152" t="s">
        <v>40</v>
      </c>
      <c r="F55" s="155"/>
      <c r="G55" s="180"/>
      <c r="H55" s="102"/>
      <c r="I55" s="140">
        <v>123.456</v>
      </c>
      <c r="J55" s="103">
        <v>100</v>
      </c>
      <c r="K55" s="177">
        <v>0</v>
      </c>
      <c r="L55" s="102" t="s">
        <v>728</v>
      </c>
      <c r="M55" s="178" t="s">
        <v>3</v>
      </c>
      <c r="N55" s="114">
        <v>43161</v>
      </c>
      <c r="O55" s="173">
        <f>N55+120</f>
        <v>43281</v>
      </c>
      <c r="P55" s="179"/>
      <c r="Q55" s="102"/>
      <c r="R55" s="142" t="s">
        <v>1</v>
      </c>
      <c r="S55" s="117" t="s">
        <v>657</v>
      </c>
      <c r="T55" s="271"/>
      <c r="U55" s="96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6" spans="1:41" s="330" customFormat="1" ht="52.5" customHeight="1">
      <c r="A56" s="102" t="s">
        <v>622</v>
      </c>
      <c r="B56" s="101" t="s">
        <v>146</v>
      </c>
      <c r="C56" s="101" t="s">
        <v>795</v>
      </c>
      <c r="D56" s="101" t="s">
        <v>796</v>
      </c>
      <c r="E56" s="152" t="s">
        <v>40</v>
      </c>
      <c r="F56" s="155"/>
      <c r="G56" s="180"/>
      <c r="H56" s="102"/>
      <c r="I56" s="140">
        <f>685000/3.85/1000</f>
        <v>177.9220779220779</v>
      </c>
      <c r="J56" s="103">
        <v>100</v>
      </c>
      <c r="K56" s="177">
        <v>0</v>
      </c>
      <c r="L56" s="102" t="s">
        <v>642</v>
      </c>
      <c r="M56" s="178" t="s">
        <v>3</v>
      </c>
      <c r="N56" s="114">
        <v>43161</v>
      </c>
      <c r="O56" s="173">
        <f>N56+120</f>
        <v>43281</v>
      </c>
      <c r="P56" s="179"/>
      <c r="Q56" s="102"/>
      <c r="R56" s="142" t="s">
        <v>1</v>
      </c>
      <c r="S56" s="117" t="s">
        <v>657</v>
      </c>
      <c r="T56" s="271"/>
      <c r="U56" s="96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s="330" customFormat="1" ht="71.25" customHeight="1">
      <c r="A57" s="102" t="s">
        <v>626</v>
      </c>
      <c r="B57" s="101" t="s">
        <v>146</v>
      </c>
      <c r="C57" s="101" t="s">
        <v>730</v>
      </c>
      <c r="D57" s="101" t="s">
        <v>639</v>
      </c>
      <c r="E57" s="152" t="s">
        <v>40</v>
      </c>
      <c r="F57" s="155"/>
      <c r="G57" s="397"/>
      <c r="H57" s="102" t="s">
        <v>640</v>
      </c>
      <c r="I57" s="140">
        <f>7120000/3.85/1000</f>
        <v>1849.3506493506493</v>
      </c>
      <c r="J57" s="103">
        <v>100</v>
      </c>
      <c r="K57" s="177">
        <v>0</v>
      </c>
      <c r="L57" s="102" t="s">
        <v>786</v>
      </c>
      <c r="M57" s="178" t="s">
        <v>3</v>
      </c>
      <c r="N57" s="173">
        <v>42887</v>
      </c>
      <c r="O57" s="173">
        <f>N57+120</f>
        <v>43007</v>
      </c>
      <c r="P57" s="179"/>
      <c r="Q57" s="102"/>
      <c r="R57" s="142" t="s">
        <v>67</v>
      </c>
      <c r="S57" s="117" t="s">
        <v>657</v>
      </c>
      <c r="T57" s="271"/>
      <c r="U57" s="96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s="330" customFormat="1" ht="42.75" customHeight="1">
      <c r="A58" s="102" t="s">
        <v>627</v>
      </c>
      <c r="B58" s="101" t="s">
        <v>146</v>
      </c>
      <c r="C58" s="101" t="s">
        <v>628</v>
      </c>
      <c r="D58" s="196" t="s">
        <v>719</v>
      </c>
      <c r="E58" s="152" t="s">
        <v>40</v>
      </c>
      <c r="F58" s="155"/>
      <c r="G58" s="180"/>
      <c r="H58" s="102" t="s">
        <v>1045</v>
      </c>
      <c r="I58" s="140">
        <f>5344000/3.85/1000</f>
        <v>1388.0519480519481</v>
      </c>
      <c r="J58" s="103">
        <v>100</v>
      </c>
      <c r="K58" s="177">
        <v>0</v>
      </c>
      <c r="L58" s="102" t="s">
        <v>785</v>
      </c>
      <c r="M58" s="178" t="s">
        <v>3</v>
      </c>
      <c r="N58" s="173">
        <v>43010</v>
      </c>
      <c r="O58" s="173">
        <f>N58+90</f>
        <v>43100</v>
      </c>
      <c r="P58" s="179"/>
      <c r="Q58" s="102"/>
      <c r="R58" s="142" t="s">
        <v>67</v>
      </c>
      <c r="S58" s="117" t="s">
        <v>657</v>
      </c>
      <c r="T58" s="271"/>
      <c r="U58" s="96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s="330" customFormat="1" ht="31.5">
      <c r="A59" s="102" t="s">
        <v>651</v>
      </c>
      <c r="B59" s="101" t="s">
        <v>146</v>
      </c>
      <c r="C59" s="101" t="s">
        <v>649</v>
      </c>
      <c r="D59" s="196"/>
      <c r="E59" s="152" t="s">
        <v>40</v>
      </c>
      <c r="F59" s="155"/>
      <c r="G59" s="180"/>
      <c r="H59" s="102"/>
      <c r="I59" s="140">
        <f>8500000/3.85/1000</f>
        <v>2207.7922077922076</v>
      </c>
      <c r="J59" s="103">
        <v>100</v>
      </c>
      <c r="K59" s="177">
        <v>0</v>
      </c>
      <c r="L59" s="173" t="s">
        <v>801</v>
      </c>
      <c r="M59" s="178" t="s">
        <v>3</v>
      </c>
      <c r="N59" s="114">
        <v>43161</v>
      </c>
      <c r="O59" s="414">
        <f>N59+120</f>
        <v>43281</v>
      </c>
      <c r="P59" s="179"/>
      <c r="Q59" s="102"/>
      <c r="R59" s="142" t="s">
        <v>1</v>
      </c>
      <c r="S59" s="117" t="s">
        <v>657</v>
      </c>
      <c r="T59" s="271"/>
      <c r="U59" s="96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ht="54" customHeight="1">
      <c r="A60" s="102" t="s">
        <v>720</v>
      </c>
      <c r="B60" s="101" t="s">
        <v>146</v>
      </c>
      <c r="C60" s="101" t="s">
        <v>1026</v>
      </c>
      <c r="D60" s="152"/>
      <c r="E60" s="152" t="s">
        <v>40</v>
      </c>
      <c r="F60" s="155"/>
      <c r="G60" s="180"/>
      <c r="H60" s="155"/>
      <c r="I60" s="140">
        <f>2537+1353</f>
        <v>3890</v>
      </c>
      <c r="J60" s="103">
        <v>100</v>
      </c>
      <c r="K60" s="156"/>
      <c r="L60" s="180" t="s">
        <v>724</v>
      </c>
      <c r="M60" s="178" t="s">
        <v>3</v>
      </c>
      <c r="N60" s="114">
        <v>43161</v>
      </c>
      <c r="O60" s="414">
        <f t="shared" ref="O60:O62" si="0">N60+120</f>
        <v>43281</v>
      </c>
      <c r="P60" s="179"/>
      <c r="Q60" s="102"/>
      <c r="R60" s="142" t="s">
        <v>1</v>
      </c>
      <c r="S60" s="117" t="s">
        <v>657</v>
      </c>
    </row>
    <row r="61" spans="1:41" s="107" customFormat="1" ht="31.5">
      <c r="A61" s="90" t="s">
        <v>815</v>
      </c>
      <c r="B61" s="101" t="s">
        <v>146</v>
      </c>
      <c r="C61" s="138" t="s">
        <v>816</v>
      </c>
      <c r="D61" s="98"/>
      <c r="E61" s="112" t="s">
        <v>40</v>
      </c>
      <c r="F61" s="252"/>
      <c r="G61" s="252"/>
      <c r="H61" s="252"/>
      <c r="I61" s="214">
        <f>621783.48/1000</f>
        <v>621.78347999999994</v>
      </c>
      <c r="J61" s="120">
        <v>100</v>
      </c>
      <c r="K61" s="104">
        <v>0</v>
      </c>
      <c r="L61" s="90" t="s">
        <v>523</v>
      </c>
      <c r="M61" s="91" t="s">
        <v>3</v>
      </c>
      <c r="N61" s="114">
        <v>43161</v>
      </c>
      <c r="O61" s="414">
        <f t="shared" si="0"/>
        <v>43281</v>
      </c>
      <c r="P61" s="252"/>
      <c r="Q61" s="90"/>
      <c r="R61" s="161" t="s">
        <v>1</v>
      </c>
      <c r="S61" s="117"/>
      <c r="T61" s="126"/>
      <c r="U61" s="105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:41" s="107" customFormat="1" ht="66" customHeight="1">
      <c r="A62" s="102" t="s">
        <v>821</v>
      </c>
      <c r="B62" s="101" t="s">
        <v>146</v>
      </c>
      <c r="C62" s="192" t="s">
        <v>822</v>
      </c>
      <c r="D62" s="101"/>
      <c r="E62" s="152" t="s">
        <v>40</v>
      </c>
      <c r="F62" s="197"/>
      <c r="G62" s="197"/>
      <c r="H62" s="197"/>
      <c r="I62" s="214">
        <f>925925.93/1000</f>
        <v>925.92593000000011</v>
      </c>
      <c r="J62" s="103">
        <v>100</v>
      </c>
      <c r="K62" s="177"/>
      <c r="L62" s="102" t="s">
        <v>823</v>
      </c>
      <c r="M62" s="178" t="s">
        <v>3</v>
      </c>
      <c r="N62" s="114">
        <v>43161</v>
      </c>
      <c r="O62" s="414">
        <f t="shared" si="0"/>
        <v>43281</v>
      </c>
      <c r="P62" s="197"/>
      <c r="Q62" s="102"/>
      <c r="R62" s="142" t="s">
        <v>1</v>
      </c>
      <c r="S62" s="117"/>
      <c r="T62" s="126"/>
      <c r="U62" s="258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</row>
    <row r="63" spans="1:41" s="107" customFormat="1" ht="54.75" customHeight="1">
      <c r="A63" s="102" t="s">
        <v>824</v>
      </c>
      <c r="B63" s="101" t="s">
        <v>146</v>
      </c>
      <c r="C63" s="192" t="s">
        <v>825</v>
      </c>
      <c r="D63" s="101"/>
      <c r="E63" s="152" t="s">
        <v>40</v>
      </c>
      <c r="F63" s="197"/>
      <c r="G63" s="197" t="s">
        <v>965</v>
      </c>
      <c r="H63" s="197" t="s">
        <v>966</v>
      </c>
      <c r="I63" s="214">
        <f>4012345.68/1000</f>
        <v>4012.3456800000004</v>
      </c>
      <c r="J63" s="103">
        <v>100</v>
      </c>
      <c r="K63" s="177"/>
      <c r="L63" s="102" t="s">
        <v>753</v>
      </c>
      <c r="M63" s="178" t="s">
        <v>3</v>
      </c>
      <c r="N63" s="173">
        <v>42887</v>
      </c>
      <c r="O63" s="173">
        <f>N63+150</f>
        <v>43037</v>
      </c>
      <c r="P63" s="197"/>
      <c r="Q63" s="102"/>
      <c r="R63" s="142" t="s">
        <v>22</v>
      </c>
      <c r="S63" s="117"/>
      <c r="T63" s="126"/>
      <c r="U63" s="258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</row>
    <row r="64" spans="1:41" s="107" customFormat="1" ht="73.5" customHeight="1">
      <c r="A64" s="102" t="s">
        <v>826</v>
      </c>
      <c r="B64" s="101" t="s">
        <v>146</v>
      </c>
      <c r="C64" s="192" t="s">
        <v>905</v>
      </c>
      <c r="D64" s="101" t="s">
        <v>906</v>
      </c>
      <c r="E64" s="152" t="s">
        <v>40</v>
      </c>
      <c r="F64" s="197"/>
      <c r="G64" s="197"/>
      <c r="H64" s="197"/>
      <c r="I64" s="214">
        <f>1394738.67/1000</f>
        <v>1394.73867</v>
      </c>
      <c r="J64" s="103">
        <v>100</v>
      </c>
      <c r="K64" s="177"/>
      <c r="L64" s="102" t="s">
        <v>827</v>
      </c>
      <c r="M64" s="178" t="s">
        <v>3</v>
      </c>
      <c r="N64" s="173">
        <v>42917</v>
      </c>
      <c r="O64" s="173">
        <f>N64+150</f>
        <v>43067</v>
      </c>
      <c r="P64" s="197"/>
      <c r="Q64" s="102"/>
      <c r="R64" s="430" t="s">
        <v>22</v>
      </c>
      <c r="S64" s="117"/>
      <c r="T64" s="126"/>
      <c r="U64" s="258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</row>
    <row r="65" spans="1:41" s="107" customFormat="1" ht="57.75" customHeight="1">
      <c r="A65" s="90" t="s">
        <v>830</v>
      </c>
      <c r="B65" s="101" t="s">
        <v>146</v>
      </c>
      <c r="C65" s="138" t="s">
        <v>828</v>
      </c>
      <c r="D65" s="98"/>
      <c r="E65" s="112" t="s">
        <v>40</v>
      </c>
      <c r="F65" s="252"/>
      <c r="G65" s="388"/>
      <c r="H65" s="376" t="s">
        <v>1046</v>
      </c>
      <c r="I65" s="373">
        <v>2452</v>
      </c>
      <c r="J65" s="120">
        <v>100</v>
      </c>
      <c r="K65" s="104"/>
      <c r="L65" s="90" t="s">
        <v>829</v>
      </c>
      <c r="M65" s="91" t="s">
        <v>3</v>
      </c>
      <c r="N65" s="93">
        <v>42948</v>
      </c>
      <c r="O65" s="93">
        <f>N65+150</f>
        <v>43098</v>
      </c>
      <c r="P65" s="252"/>
      <c r="Q65" s="90"/>
      <c r="R65" s="161" t="s">
        <v>67</v>
      </c>
      <c r="S65" s="117"/>
      <c r="T65" s="126"/>
      <c r="U65" s="387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</row>
    <row r="66" spans="1:41" s="107" customFormat="1" ht="63" customHeight="1">
      <c r="A66" s="90" t="s">
        <v>839</v>
      </c>
      <c r="B66" s="101" t="s">
        <v>146</v>
      </c>
      <c r="C66" s="138" t="s">
        <v>889</v>
      </c>
      <c r="D66" s="98"/>
      <c r="E66" s="112" t="s">
        <v>38</v>
      </c>
      <c r="F66" s="252"/>
      <c r="G66" s="389" t="s">
        <v>841</v>
      </c>
      <c r="H66" s="390" t="s">
        <v>842</v>
      </c>
      <c r="I66" s="373">
        <f>9653644.14/3.27/1000</f>
        <v>2952.1847522935782</v>
      </c>
      <c r="J66" s="120">
        <v>0</v>
      </c>
      <c r="K66" s="104">
        <v>100</v>
      </c>
      <c r="L66" s="90" t="s">
        <v>840</v>
      </c>
      <c r="M66" s="91" t="s">
        <v>5</v>
      </c>
      <c r="N66" s="93">
        <v>42500</v>
      </c>
      <c r="O66" s="93">
        <v>42647</v>
      </c>
      <c r="P66" s="391" t="s">
        <v>141</v>
      </c>
      <c r="Q66" s="90" t="s">
        <v>223</v>
      </c>
      <c r="R66" s="161" t="s">
        <v>22</v>
      </c>
      <c r="S66" s="117"/>
      <c r="T66" s="126"/>
      <c r="U66" s="387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</row>
    <row r="67" spans="1:41" s="107" customFormat="1" ht="53.25" customHeight="1">
      <c r="A67" s="90" t="s">
        <v>850</v>
      </c>
      <c r="B67" s="101" t="s">
        <v>146</v>
      </c>
      <c r="C67" s="138" t="s">
        <v>864</v>
      </c>
      <c r="D67" s="98" t="s">
        <v>852</v>
      </c>
      <c r="E67" s="112" t="s">
        <v>38</v>
      </c>
      <c r="F67" s="252"/>
      <c r="G67" s="389">
        <v>8765</v>
      </c>
      <c r="H67" s="376"/>
      <c r="I67" s="373">
        <f>4334238.59/1000</f>
        <v>4334.2385899999999</v>
      </c>
      <c r="J67" s="120">
        <v>0</v>
      </c>
      <c r="K67" s="104">
        <v>100</v>
      </c>
      <c r="L67" s="90" t="s">
        <v>851</v>
      </c>
      <c r="M67" s="91" t="s">
        <v>5</v>
      </c>
      <c r="N67" s="93">
        <v>42500</v>
      </c>
      <c r="O67" s="93">
        <v>42907</v>
      </c>
      <c r="P67" s="391" t="s">
        <v>141</v>
      </c>
      <c r="Q67" s="90" t="s">
        <v>223</v>
      </c>
      <c r="R67" s="161" t="s">
        <v>22</v>
      </c>
      <c r="S67" s="117"/>
      <c r="T67" s="126"/>
      <c r="U67" s="387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</row>
    <row r="68" spans="1:41" s="107" customFormat="1" ht="45" customHeight="1">
      <c r="A68" s="90" t="s">
        <v>853</v>
      </c>
      <c r="B68" s="101" t="s">
        <v>146</v>
      </c>
      <c r="C68" s="138" t="s">
        <v>859</v>
      </c>
      <c r="D68" s="251" t="s">
        <v>865</v>
      </c>
      <c r="E68" s="112" t="s">
        <v>40</v>
      </c>
      <c r="F68" s="90"/>
      <c r="G68" s="89"/>
      <c r="H68" s="90" t="s">
        <v>874</v>
      </c>
      <c r="I68" s="139">
        <f>431000/3.27/1000</f>
        <v>131.80428134556576</v>
      </c>
      <c r="J68" s="120">
        <v>100</v>
      </c>
      <c r="K68" s="104">
        <v>0</v>
      </c>
      <c r="L68" s="90" t="s">
        <v>860</v>
      </c>
      <c r="M68" s="91" t="s">
        <v>3</v>
      </c>
      <c r="N68" s="93">
        <v>43040</v>
      </c>
      <c r="O68" s="93">
        <f>N68+90</f>
        <v>43130</v>
      </c>
      <c r="P68" s="252"/>
      <c r="Q68" s="90"/>
      <c r="R68" s="161" t="s">
        <v>67</v>
      </c>
      <c r="S68" s="124"/>
      <c r="T68" s="176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1:41" s="107" customFormat="1" ht="60.75" customHeight="1">
      <c r="A69" s="90" t="s">
        <v>861</v>
      </c>
      <c r="B69" s="101" t="s">
        <v>146</v>
      </c>
      <c r="C69" s="138" t="s">
        <v>871</v>
      </c>
      <c r="D69" s="98" t="s">
        <v>863</v>
      </c>
      <c r="E69" s="112" t="s">
        <v>40</v>
      </c>
      <c r="F69" s="90"/>
      <c r="G69" s="398"/>
      <c r="H69" s="392" t="s">
        <v>873</v>
      </c>
      <c r="I69" s="139">
        <f>1455000/3.25/1000</f>
        <v>447.69230769230768</v>
      </c>
      <c r="J69" s="120">
        <v>100</v>
      </c>
      <c r="K69" s="104">
        <v>0</v>
      </c>
      <c r="L69" s="90" t="s">
        <v>862</v>
      </c>
      <c r="M69" s="91" t="s">
        <v>3</v>
      </c>
      <c r="N69" s="114">
        <v>43040</v>
      </c>
      <c r="O69" s="93">
        <f>N69+120</f>
        <v>43160</v>
      </c>
      <c r="P69" s="252"/>
      <c r="Q69" s="90"/>
      <c r="R69" s="161" t="s">
        <v>67</v>
      </c>
      <c r="S69" s="124"/>
      <c r="T69" s="176"/>
      <c r="U69" s="387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</row>
    <row r="70" spans="1:41" s="107" customFormat="1" ht="60.75" customHeight="1">
      <c r="A70" s="90" t="s">
        <v>915</v>
      </c>
      <c r="B70" s="101" t="s">
        <v>146</v>
      </c>
      <c r="C70" s="138" t="s">
        <v>920</v>
      </c>
      <c r="D70" s="98" t="s">
        <v>921</v>
      </c>
      <c r="E70" s="112" t="s">
        <v>40</v>
      </c>
      <c r="F70" s="90"/>
      <c r="G70" s="398"/>
      <c r="H70" s="392"/>
      <c r="I70" s="462">
        <f>3602816.46/1000</f>
        <v>3602.81646</v>
      </c>
      <c r="J70" s="120">
        <v>100</v>
      </c>
      <c r="K70" s="104">
        <v>0</v>
      </c>
      <c r="L70" s="90" t="s">
        <v>919</v>
      </c>
      <c r="M70" s="91" t="s">
        <v>3</v>
      </c>
      <c r="N70" s="114">
        <v>43146</v>
      </c>
      <c r="O70" s="114">
        <f>N70+120</f>
        <v>43266</v>
      </c>
      <c r="P70" s="252"/>
      <c r="Q70" s="90"/>
      <c r="R70" s="161" t="s">
        <v>1</v>
      </c>
      <c r="S70" s="124"/>
      <c r="T70" s="176"/>
      <c r="U70" s="387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</row>
    <row r="71" spans="1:41" s="107" customFormat="1" ht="60.75" customHeight="1">
      <c r="A71" s="90" t="s">
        <v>916</v>
      </c>
      <c r="B71" s="101" t="s">
        <v>146</v>
      </c>
      <c r="C71" s="138" t="s">
        <v>922</v>
      </c>
      <c r="D71" s="98"/>
      <c r="E71" s="112" t="s">
        <v>40</v>
      </c>
      <c r="F71" s="90"/>
      <c r="G71" s="398"/>
      <c r="H71" s="392"/>
      <c r="I71" s="139">
        <v>2760</v>
      </c>
      <c r="J71" s="120">
        <v>100</v>
      </c>
      <c r="K71" s="104">
        <v>0</v>
      </c>
      <c r="L71" s="90" t="s">
        <v>912</v>
      </c>
      <c r="M71" s="91" t="s">
        <v>3</v>
      </c>
      <c r="N71" s="93">
        <v>43174</v>
      </c>
      <c r="O71" s="93">
        <f>N71+120</f>
        <v>43294</v>
      </c>
      <c r="P71" s="252"/>
      <c r="Q71" s="90"/>
      <c r="R71" s="161" t="s">
        <v>1</v>
      </c>
      <c r="S71" s="124"/>
      <c r="T71" s="176"/>
      <c r="U71" s="387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</row>
    <row r="72" spans="1:41" s="107" customFormat="1" ht="60.75" customHeight="1">
      <c r="A72" s="90" t="s">
        <v>917</v>
      </c>
      <c r="B72" s="101" t="s">
        <v>146</v>
      </c>
      <c r="C72" s="138" t="s">
        <v>923</v>
      </c>
      <c r="D72" s="98"/>
      <c r="E72" s="112" t="s">
        <v>40</v>
      </c>
      <c r="F72" s="90"/>
      <c r="G72" s="398"/>
      <c r="H72" s="392"/>
      <c r="I72" s="139">
        <v>3570</v>
      </c>
      <c r="J72" s="120">
        <v>100</v>
      </c>
      <c r="K72" s="104">
        <v>0</v>
      </c>
      <c r="L72" s="90" t="s">
        <v>913</v>
      </c>
      <c r="M72" s="91" t="s">
        <v>3</v>
      </c>
      <c r="N72" s="93">
        <v>43235</v>
      </c>
      <c r="O72" s="93">
        <f>N72+120</f>
        <v>43355</v>
      </c>
      <c r="P72" s="252"/>
      <c r="Q72" s="90"/>
      <c r="R72" s="161" t="s">
        <v>1</v>
      </c>
      <c r="S72" s="124"/>
      <c r="T72" s="176"/>
      <c r="U72" s="387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</row>
    <row r="73" spans="1:41" s="107" customFormat="1" ht="60.75" customHeight="1">
      <c r="A73" s="90" t="s">
        <v>918</v>
      </c>
      <c r="B73" s="101" t="s">
        <v>146</v>
      </c>
      <c r="C73" s="138" t="s">
        <v>924</v>
      </c>
      <c r="D73" s="98"/>
      <c r="E73" s="112" t="s">
        <v>40</v>
      </c>
      <c r="F73" s="90"/>
      <c r="G73" s="398"/>
      <c r="H73" s="392"/>
      <c r="I73" s="139">
        <v>11673</v>
      </c>
      <c r="J73" s="120">
        <v>100</v>
      </c>
      <c r="K73" s="104">
        <v>0</v>
      </c>
      <c r="L73" s="90" t="s">
        <v>914</v>
      </c>
      <c r="M73" s="91" t="s">
        <v>3</v>
      </c>
      <c r="N73" s="114">
        <v>43146</v>
      </c>
      <c r="O73" s="93">
        <f>N73+120</f>
        <v>43266</v>
      </c>
      <c r="P73" s="252"/>
      <c r="Q73" s="90"/>
      <c r="R73" s="161" t="s">
        <v>1</v>
      </c>
      <c r="S73" s="124"/>
      <c r="T73" s="176"/>
      <c r="U73" s="387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</row>
    <row r="74" spans="1:41" s="107" customFormat="1" ht="60.75" customHeight="1">
      <c r="A74" s="90" t="s">
        <v>925</v>
      </c>
      <c r="B74" s="101" t="s">
        <v>146</v>
      </c>
      <c r="C74" s="138" t="s">
        <v>927</v>
      </c>
      <c r="D74" s="98"/>
      <c r="E74" s="112" t="s">
        <v>40</v>
      </c>
      <c r="F74" s="252"/>
      <c r="G74" s="388"/>
      <c r="H74" s="376"/>
      <c r="I74" s="373">
        <f>3086</f>
        <v>3086</v>
      </c>
      <c r="J74" s="120">
        <v>100</v>
      </c>
      <c r="K74" s="104">
        <v>0</v>
      </c>
      <c r="L74" s="90" t="s">
        <v>926</v>
      </c>
      <c r="M74" s="91" t="s">
        <v>3</v>
      </c>
      <c r="N74" s="173">
        <v>43174</v>
      </c>
      <c r="O74" s="93">
        <f>N74+150</f>
        <v>43324</v>
      </c>
      <c r="P74" s="252"/>
      <c r="Q74" s="90"/>
      <c r="R74" s="161" t="s">
        <v>1</v>
      </c>
      <c r="S74" s="117"/>
      <c r="T74" s="126"/>
      <c r="U74" s="387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</row>
    <row r="75" spans="1:41" ht="37.5" customHeight="1">
      <c r="A75" s="380" t="s">
        <v>940</v>
      </c>
      <c r="B75" s="101" t="s">
        <v>146</v>
      </c>
      <c r="C75" s="249" t="s">
        <v>1024</v>
      </c>
      <c r="D75" s="572" t="s">
        <v>944</v>
      </c>
      <c r="E75" s="152" t="s">
        <v>40</v>
      </c>
      <c r="I75" s="166">
        <v>927.83</v>
      </c>
      <c r="J75" s="120">
        <v>100</v>
      </c>
      <c r="K75" s="104">
        <v>0</v>
      </c>
      <c r="L75" s="90" t="s">
        <v>941</v>
      </c>
      <c r="M75" s="91" t="s">
        <v>3</v>
      </c>
      <c r="N75" s="114">
        <v>43133</v>
      </c>
      <c r="O75" s="114">
        <f>N75+150</f>
        <v>43283</v>
      </c>
      <c r="P75" s="433"/>
      <c r="Q75" s="434"/>
      <c r="R75" s="432" t="s">
        <v>1</v>
      </c>
      <c r="S75" s="117"/>
    </row>
    <row r="76" spans="1:41" ht="37.5" customHeight="1">
      <c r="A76" s="380" t="s">
        <v>992</v>
      </c>
      <c r="B76" s="101" t="s">
        <v>146</v>
      </c>
      <c r="C76" s="375" t="s">
        <v>1003</v>
      </c>
      <c r="D76" s="572" t="s">
        <v>1025</v>
      </c>
      <c r="E76" s="112" t="s">
        <v>40</v>
      </c>
      <c r="F76" s="411" t="s">
        <v>1000</v>
      </c>
      <c r="G76" s="400"/>
      <c r="H76" s="157"/>
      <c r="I76" s="166">
        <v>366.97</v>
      </c>
      <c r="J76" s="404">
        <v>100</v>
      </c>
      <c r="K76" s="405">
        <v>0</v>
      </c>
      <c r="L76" s="428" t="s">
        <v>939</v>
      </c>
      <c r="M76" s="91" t="s">
        <v>3</v>
      </c>
      <c r="N76" s="459">
        <v>42736</v>
      </c>
      <c r="O76" s="114">
        <f>N76+150</f>
        <v>42886</v>
      </c>
      <c r="P76" s="435"/>
      <c r="Q76" s="436"/>
      <c r="R76" s="432" t="s">
        <v>1</v>
      </c>
      <c r="S76" s="117"/>
      <c r="T76" s="271"/>
      <c r="U76" s="97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72"/>
      <c r="AK76" s="69"/>
      <c r="AL76" s="69"/>
      <c r="AM76" s="69"/>
      <c r="AN76" s="69"/>
      <c r="AO76" s="69"/>
    </row>
    <row r="77" spans="1:41" s="107" customFormat="1" ht="37.5" customHeight="1">
      <c r="A77" s="380" t="s">
        <v>956</v>
      </c>
      <c r="B77" s="101" t="s">
        <v>146</v>
      </c>
      <c r="C77" s="375" t="s">
        <v>1027</v>
      </c>
      <c r="D77" s="572" t="s">
        <v>1056</v>
      </c>
      <c r="E77" s="112" t="s">
        <v>40</v>
      </c>
      <c r="F77" s="314"/>
      <c r="G77" s="401"/>
      <c r="H77" s="157"/>
      <c r="I77" s="166">
        <f>6843781/1000</f>
        <v>6843.7809999999999</v>
      </c>
      <c r="J77" s="404">
        <v>100</v>
      </c>
      <c r="K77" s="405">
        <v>0</v>
      </c>
      <c r="L77" s="428" t="s">
        <v>993</v>
      </c>
      <c r="M77" s="91" t="s">
        <v>3</v>
      </c>
      <c r="N77" s="114">
        <v>43161</v>
      </c>
      <c r="O77" s="114">
        <f t="shared" ref="O77" si="1">N77+150</f>
        <v>43311</v>
      </c>
      <c r="P77" s="435"/>
      <c r="Q77" s="436"/>
      <c r="R77" s="432" t="s">
        <v>1</v>
      </c>
      <c r="S77" s="117"/>
      <c r="T77" s="271"/>
      <c r="U77" s="387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</row>
    <row r="78" spans="1:41" s="107" customFormat="1" ht="37.5" customHeight="1">
      <c r="A78" s="380" t="s">
        <v>958</v>
      </c>
      <c r="B78" s="101" t="s">
        <v>146</v>
      </c>
      <c r="C78" s="375" t="s">
        <v>1028</v>
      </c>
      <c r="D78" s="572" t="s">
        <v>1057</v>
      </c>
      <c r="E78" s="112" t="s">
        <v>40</v>
      </c>
      <c r="F78" s="314"/>
      <c r="G78" s="401"/>
      <c r="H78" s="157"/>
      <c r="I78" s="166">
        <f>2984176/1000</f>
        <v>2984.1759999999999</v>
      </c>
      <c r="J78" s="404">
        <v>100</v>
      </c>
      <c r="K78" s="405">
        <v>0</v>
      </c>
      <c r="L78" s="428" t="s">
        <v>994</v>
      </c>
      <c r="M78" s="91" t="s">
        <v>3</v>
      </c>
      <c r="N78" s="114">
        <v>43161</v>
      </c>
      <c r="O78" s="114">
        <f>N78+150</f>
        <v>43311</v>
      </c>
      <c r="P78" s="435"/>
      <c r="Q78" s="436"/>
      <c r="R78" s="432" t="s">
        <v>1</v>
      </c>
      <c r="S78" s="117"/>
      <c r="T78" s="271"/>
      <c r="U78" s="387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</row>
    <row r="79" spans="1:41" s="107" customFormat="1" ht="38.25" customHeight="1">
      <c r="A79" s="380" t="s">
        <v>959</v>
      </c>
      <c r="B79" s="101" t="s">
        <v>146</v>
      </c>
      <c r="C79" s="375" t="s">
        <v>1029</v>
      </c>
      <c r="D79" s="572" t="s">
        <v>1058</v>
      </c>
      <c r="E79" s="112" t="s">
        <v>40</v>
      </c>
      <c r="F79" s="411" t="s">
        <v>1000</v>
      </c>
      <c r="G79" s="402"/>
      <c r="H79" s="381"/>
      <c r="I79" s="166">
        <f>1092134.19/1000</f>
        <v>1092.13419</v>
      </c>
      <c r="J79" s="404">
        <v>100</v>
      </c>
      <c r="K79" s="405">
        <v>0</v>
      </c>
      <c r="L79" s="428" t="s">
        <v>995</v>
      </c>
      <c r="M79" s="91" t="s">
        <v>3</v>
      </c>
      <c r="N79" s="114">
        <v>43161</v>
      </c>
      <c r="O79" s="114">
        <f t="shared" ref="O79" si="2">N79+150</f>
        <v>43311</v>
      </c>
      <c r="P79" s="433"/>
      <c r="Q79" s="434"/>
      <c r="R79" s="432" t="s">
        <v>1</v>
      </c>
      <c r="S79" s="117"/>
      <c r="T79" s="271"/>
      <c r="U79" s="385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</row>
    <row r="80" spans="1:41" s="107" customFormat="1" ht="28.5" customHeight="1">
      <c r="A80" s="90"/>
      <c r="B80" s="101"/>
      <c r="C80" s="119"/>
      <c r="D80" s="118"/>
      <c r="E80" s="167"/>
      <c r="F80" s="119"/>
      <c r="G80" s="402"/>
      <c r="H80" s="381"/>
      <c r="I80" s="166"/>
      <c r="J80" s="404"/>
      <c r="K80" s="406"/>
      <c r="L80" s="428"/>
      <c r="M80" s="91"/>
      <c r="N80" s="91"/>
      <c r="O80" s="91"/>
      <c r="P80" s="118"/>
      <c r="Q80" s="119"/>
      <c r="R80" s="161"/>
      <c r="S80" s="117"/>
      <c r="T80" s="271"/>
      <c r="U80" s="408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</row>
    <row r="81" spans="1:41" s="107" customFormat="1" ht="26.25" customHeight="1">
      <c r="A81" s="90"/>
      <c r="B81" s="101"/>
      <c r="D81" s="98"/>
      <c r="E81" s="112"/>
      <c r="F81" s="252"/>
      <c r="G81" s="354"/>
      <c r="H81" s="353" t="s">
        <v>195</v>
      </c>
      <c r="I81" s="166">
        <f>SUM(I11:I79)</f>
        <v>147942.52197640552</v>
      </c>
      <c r="J81" s="120"/>
      <c r="K81" s="104"/>
      <c r="L81" s="166"/>
      <c r="M81" s="91"/>
      <c r="N81" s="114"/>
      <c r="O81" s="114"/>
      <c r="P81" s="252"/>
      <c r="Q81" s="90"/>
      <c r="R81" s="161"/>
      <c r="S81" s="117"/>
      <c r="T81" s="126"/>
      <c r="U81" s="258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</row>
    <row r="82" spans="1:41" ht="20.25">
      <c r="A82" s="449">
        <v>2</v>
      </c>
      <c r="B82" s="423" t="s">
        <v>10</v>
      </c>
      <c r="C82" s="423" t="s">
        <v>10</v>
      </c>
      <c r="D82" s="320"/>
      <c r="E82" s="322"/>
      <c r="F82" s="320"/>
      <c r="G82" s="352"/>
      <c r="H82" s="320"/>
      <c r="I82" s="321"/>
      <c r="J82" s="320"/>
      <c r="K82" s="320"/>
      <c r="L82" s="320"/>
      <c r="M82" s="320"/>
      <c r="N82" s="320"/>
      <c r="O82" s="320"/>
      <c r="P82" s="320"/>
      <c r="Q82" s="320"/>
      <c r="R82" s="450"/>
      <c r="S82" s="302"/>
      <c r="T82" s="123"/>
      <c r="U82" s="258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</row>
    <row r="83" spans="1:41" ht="15.75" customHeight="1">
      <c r="A83" s="535" t="s">
        <v>260</v>
      </c>
      <c r="B83" s="498" t="s">
        <v>55</v>
      </c>
      <c r="C83" s="498" t="s">
        <v>30</v>
      </c>
      <c r="D83" s="498" t="s">
        <v>49</v>
      </c>
      <c r="E83" s="513" t="s">
        <v>243</v>
      </c>
      <c r="F83" s="505" t="s">
        <v>48</v>
      </c>
      <c r="G83" s="351"/>
      <c r="H83" s="498" t="s">
        <v>50</v>
      </c>
      <c r="I83" s="502" t="s">
        <v>8</v>
      </c>
      <c r="J83" s="502"/>
      <c r="K83" s="502"/>
      <c r="L83" s="498" t="s">
        <v>58</v>
      </c>
      <c r="M83" s="498" t="s">
        <v>54</v>
      </c>
      <c r="N83" s="498" t="s">
        <v>31</v>
      </c>
      <c r="O83" s="498"/>
      <c r="P83" s="498" t="s">
        <v>83</v>
      </c>
      <c r="Q83" s="498" t="s">
        <v>53</v>
      </c>
      <c r="R83" s="498" t="s">
        <v>20</v>
      </c>
      <c r="S83" s="497" t="s">
        <v>656</v>
      </c>
      <c r="T83" s="176"/>
      <c r="U83" s="490"/>
      <c r="V83" s="490"/>
      <c r="W83" s="490"/>
      <c r="X83" s="490"/>
      <c r="Y83" s="490"/>
      <c r="Z83" s="490"/>
      <c r="AA83" s="490"/>
      <c r="AB83" s="490"/>
      <c r="AC83" s="490"/>
      <c r="AD83" s="490"/>
      <c r="AE83" s="490"/>
      <c r="AF83" s="490"/>
      <c r="AG83" s="490"/>
      <c r="AH83" s="490"/>
      <c r="AI83" s="490"/>
      <c r="AJ83" s="490"/>
    </row>
    <row r="84" spans="1:41" ht="47.25">
      <c r="A84" s="536"/>
      <c r="B84" s="498"/>
      <c r="C84" s="498"/>
      <c r="D84" s="498"/>
      <c r="E84" s="513"/>
      <c r="F84" s="506"/>
      <c r="G84" s="350" t="s">
        <v>582</v>
      </c>
      <c r="H84" s="498"/>
      <c r="I84" s="289" t="s">
        <v>134</v>
      </c>
      <c r="J84" s="425" t="s">
        <v>52</v>
      </c>
      <c r="K84" s="425" t="s">
        <v>51</v>
      </c>
      <c r="L84" s="498"/>
      <c r="M84" s="498"/>
      <c r="N84" s="424" t="s">
        <v>800</v>
      </c>
      <c r="O84" s="424" t="s">
        <v>9</v>
      </c>
      <c r="P84" s="498"/>
      <c r="Q84" s="498"/>
      <c r="R84" s="498"/>
      <c r="S84" s="497"/>
      <c r="T84" s="176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</row>
    <row r="85" spans="1:41" s="107" customFormat="1" ht="45" customHeight="1">
      <c r="A85" s="90" t="s">
        <v>160</v>
      </c>
      <c r="B85" s="98" t="s">
        <v>146</v>
      </c>
      <c r="C85" s="98" t="s">
        <v>203</v>
      </c>
      <c r="D85" s="98" t="s">
        <v>229</v>
      </c>
      <c r="E85" s="112" t="s">
        <v>38</v>
      </c>
      <c r="F85" s="90"/>
      <c r="G85" s="89" t="s">
        <v>968</v>
      </c>
      <c r="H85" s="90" t="s">
        <v>234</v>
      </c>
      <c r="I85" s="145">
        <f>1610000/1000/3.85</f>
        <v>418.18181818181819</v>
      </c>
      <c r="J85" s="120">
        <v>100</v>
      </c>
      <c r="K85" s="104">
        <v>0</v>
      </c>
      <c r="L85" s="90" t="s">
        <v>299</v>
      </c>
      <c r="M85" s="91" t="s">
        <v>5</v>
      </c>
      <c r="N85" s="146">
        <v>42326</v>
      </c>
      <c r="O85" s="93">
        <v>42430</v>
      </c>
      <c r="P85" s="252" t="s">
        <v>79</v>
      </c>
      <c r="Q85" s="90" t="s">
        <v>356</v>
      </c>
      <c r="R85" s="451" t="s">
        <v>22</v>
      </c>
      <c r="S85" s="124" t="s">
        <v>658</v>
      </c>
      <c r="T85" s="348"/>
      <c r="U85" s="105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</row>
    <row r="86" spans="1:41" s="107" customFormat="1" ht="61.5" customHeight="1">
      <c r="A86" s="90" t="s">
        <v>161</v>
      </c>
      <c r="B86" s="98" t="s">
        <v>146</v>
      </c>
      <c r="C86" s="98" t="s">
        <v>203</v>
      </c>
      <c r="D86" s="98" t="s">
        <v>296</v>
      </c>
      <c r="E86" s="112" t="s">
        <v>38</v>
      </c>
      <c r="F86" s="90"/>
      <c r="G86" s="399"/>
      <c r="H86" s="90" t="s">
        <v>297</v>
      </c>
      <c r="I86" s="145">
        <f>683100/1000/3.85</f>
        <v>177.42857142857142</v>
      </c>
      <c r="J86" s="120">
        <v>100</v>
      </c>
      <c r="K86" s="104">
        <v>0</v>
      </c>
      <c r="L86" s="90" t="s">
        <v>298</v>
      </c>
      <c r="M86" s="91" t="s">
        <v>5</v>
      </c>
      <c r="N86" s="93">
        <v>42670</v>
      </c>
      <c r="O86" s="93">
        <v>42731</v>
      </c>
      <c r="P86" s="252" t="s">
        <v>79</v>
      </c>
      <c r="Q86" s="90" t="s">
        <v>652</v>
      </c>
      <c r="R86" s="161" t="s">
        <v>22</v>
      </c>
      <c r="S86" s="347" t="s">
        <v>658</v>
      </c>
      <c r="T86" s="348"/>
      <c r="U86" s="105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</row>
    <row r="87" spans="1:41" s="107" customFormat="1" ht="123.75" customHeight="1">
      <c r="A87" s="90" t="s">
        <v>162</v>
      </c>
      <c r="B87" s="98" t="s">
        <v>146</v>
      </c>
      <c r="C87" s="98" t="s">
        <v>204</v>
      </c>
      <c r="D87" s="98" t="s">
        <v>549</v>
      </c>
      <c r="E87" s="112" t="s">
        <v>38</v>
      </c>
      <c r="F87" s="90"/>
      <c r="G87" s="399"/>
      <c r="H87" s="90" t="s">
        <v>533</v>
      </c>
      <c r="I87" s="145">
        <v>715</v>
      </c>
      <c r="J87" s="120">
        <v>100</v>
      </c>
      <c r="K87" s="104">
        <v>0</v>
      </c>
      <c r="L87" s="89" t="s">
        <v>550</v>
      </c>
      <c r="M87" s="91" t="s">
        <v>5</v>
      </c>
      <c r="N87" s="173">
        <v>42917</v>
      </c>
      <c r="O87" s="173">
        <f>N87+120</f>
        <v>43037</v>
      </c>
      <c r="P87" s="252" t="s">
        <v>79</v>
      </c>
      <c r="Q87" s="90"/>
      <c r="R87" s="161" t="s">
        <v>67</v>
      </c>
      <c r="S87" s="347" t="s">
        <v>661</v>
      </c>
      <c r="T87" s="346"/>
      <c r="U87" s="105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</row>
    <row r="88" spans="1:41" s="107" customFormat="1" ht="74.25" customHeight="1">
      <c r="A88" s="90" t="s">
        <v>163</v>
      </c>
      <c r="B88" s="98" t="s">
        <v>146</v>
      </c>
      <c r="C88" s="137" t="s">
        <v>145</v>
      </c>
      <c r="D88" s="98" t="s">
        <v>456</v>
      </c>
      <c r="E88" s="112" t="s">
        <v>38</v>
      </c>
      <c r="F88" s="90"/>
      <c r="G88" s="399" t="s">
        <v>975</v>
      </c>
      <c r="H88" s="90" t="s">
        <v>257</v>
      </c>
      <c r="I88" s="145">
        <v>420</v>
      </c>
      <c r="J88" s="120">
        <v>100</v>
      </c>
      <c r="K88" s="104">
        <v>0</v>
      </c>
      <c r="L88" s="90" t="s">
        <v>455</v>
      </c>
      <c r="M88" s="91" t="s">
        <v>5</v>
      </c>
      <c r="N88" s="93">
        <v>42437</v>
      </c>
      <c r="O88" s="93">
        <v>42524</v>
      </c>
      <c r="P88" s="252" t="s">
        <v>79</v>
      </c>
      <c r="Q88" s="90" t="s">
        <v>443</v>
      </c>
      <c r="R88" s="161" t="s">
        <v>86</v>
      </c>
      <c r="S88" s="124" t="s">
        <v>668</v>
      </c>
      <c r="T88" s="345"/>
      <c r="U88" s="105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</row>
    <row r="89" spans="1:41" s="107" customFormat="1" ht="75.75" customHeight="1">
      <c r="A89" s="90" t="s">
        <v>164</v>
      </c>
      <c r="B89" s="98" t="s">
        <v>146</v>
      </c>
      <c r="C89" s="98" t="s">
        <v>144</v>
      </c>
      <c r="D89" s="98" t="s">
        <v>373</v>
      </c>
      <c r="E89" s="112" t="s">
        <v>38</v>
      </c>
      <c r="F89" s="90"/>
      <c r="G89" s="399" t="s">
        <v>731</v>
      </c>
      <c r="H89" s="90" t="s">
        <v>258</v>
      </c>
      <c r="I89" s="145">
        <f>1750000/1000/3.85</f>
        <v>454.54545454545456</v>
      </c>
      <c r="J89" s="120">
        <v>100</v>
      </c>
      <c r="K89" s="104">
        <v>0</v>
      </c>
      <c r="L89" s="90" t="s">
        <v>802</v>
      </c>
      <c r="M89" s="91" t="s">
        <v>5</v>
      </c>
      <c r="N89" s="93">
        <v>42417</v>
      </c>
      <c r="O89" s="93">
        <v>42541</v>
      </c>
      <c r="P89" s="252" t="s">
        <v>79</v>
      </c>
      <c r="Q89" s="90" t="s">
        <v>471</v>
      </c>
      <c r="R89" s="451" t="s">
        <v>86</v>
      </c>
      <c r="S89" s="123" t="s">
        <v>668</v>
      </c>
      <c r="T89" s="176"/>
      <c r="U89" s="105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</row>
    <row r="90" spans="1:41" s="107" customFormat="1" ht="108" customHeight="1">
      <c r="A90" s="90" t="s">
        <v>165</v>
      </c>
      <c r="B90" s="98" t="s">
        <v>146</v>
      </c>
      <c r="C90" s="98" t="s">
        <v>281</v>
      </c>
      <c r="D90" s="68" t="s">
        <v>283</v>
      </c>
      <c r="E90" s="112" t="s">
        <v>38</v>
      </c>
      <c r="F90" s="90"/>
      <c r="G90" s="399" t="s">
        <v>981</v>
      </c>
      <c r="H90" s="89" t="s">
        <v>294</v>
      </c>
      <c r="I90" s="145">
        <f>(84673.25+25609.48+42336.62)/1000</f>
        <v>152.61935</v>
      </c>
      <c r="J90" s="120">
        <v>100</v>
      </c>
      <c r="K90" s="104">
        <v>0</v>
      </c>
      <c r="L90" s="89" t="s">
        <v>733</v>
      </c>
      <c r="M90" s="91" t="s">
        <v>5</v>
      </c>
      <c r="N90" s="93">
        <v>42592</v>
      </c>
      <c r="O90" s="93">
        <v>42614</v>
      </c>
      <c r="P90" s="252" t="s">
        <v>79</v>
      </c>
      <c r="Q90" s="90" t="s">
        <v>653</v>
      </c>
      <c r="R90" s="161" t="s">
        <v>86</v>
      </c>
      <c r="S90" s="124" t="s">
        <v>658</v>
      </c>
      <c r="T90" s="176"/>
      <c r="U90" s="105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</row>
    <row r="91" spans="1:41" s="107" customFormat="1" ht="42" customHeight="1">
      <c r="A91" s="90" t="s">
        <v>166</v>
      </c>
      <c r="B91" s="98" t="s">
        <v>146</v>
      </c>
      <c r="C91" s="98" t="s">
        <v>855</v>
      </c>
      <c r="D91" s="98" t="s">
        <v>857</v>
      </c>
      <c r="E91" s="112" t="s">
        <v>38</v>
      </c>
      <c r="F91" s="90"/>
      <c r="G91" s="399"/>
      <c r="H91" s="90"/>
      <c r="I91" s="377">
        <v>154.32</v>
      </c>
      <c r="J91" s="120">
        <v>100</v>
      </c>
      <c r="K91" s="104">
        <v>0</v>
      </c>
      <c r="L91" s="89" t="s">
        <v>732</v>
      </c>
      <c r="M91" s="91" t="s">
        <v>5</v>
      </c>
      <c r="N91" s="93">
        <v>43115</v>
      </c>
      <c r="O91" s="93">
        <f>N91+90</f>
        <v>43205</v>
      </c>
      <c r="P91" s="252" t="s">
        <v>79</v>
      </c>
      <c r="Q91" s="90"/>
      <c r="R91" s="161" t="s">
        <v>1</v>
      </c>
      <c r="S91" s="124" t="s">
        <v>668</v>
      </c>
      <c r="T91" s="176"/>
      <c r="U91" s="105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</row>
    <row r="92" spans="1:41" s="107" customFormat="1" ht="33.75" customHeight="1">
      <c r="A92" s="90" t="s">
        <v>167</v>
      </c>
      <c r="B92" s="98" t="s">
        <v>146</v>
      </c>
      <c r="C92" s="98" t="s">
        <v>477</v>
      </c>
      <c r="D92" s="98" t="s">
        <v>476</v>
      </c>
      <c r="E92" s="112" t="s">
        <v>38</v>
      </c>
      <c r="F92" s="115"/>
      <c r="G92" s="399"/>
      <c r="H92" s="108" t="s">
        <v>484</v>
      </c>
      <c r="I92" s="139">
        <v>2206.7399999999998</v>
      </c>
      <c r="J92" s="120">
        <v>100</v>
      </c>
      <c r="K92" s="104">
        <v>0</v>
      </c>
      <c r="L92" s="90" t="s">
        <v>286</v>
      </c>
      <c r="M92" s="91" t="s">
        <v>5</v>
      </c>
      <c r="N92" s="93">
        <v>42341</v>
      </c>
      <c r="O92" s="93">
        <v>42344</v>
      </c>
      <c r="P92" s="252" t="s">
        <v>79</v>
      </c>
      <c r="Q92" s="113"/>
      <c r="R92" s="451" t="s">
        <v>86</v>
      </c>
      <c r="S92" s="124" t="s">
        <v>661</v>
      </c>
      <c r="T92" s="344"/>
      <c r="U92" s="494"/>
      <c r="V92" s="486"/>
      <c r="W92" s="491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486"/>
      <c r="AN92" s="486"/>
      <c r="AO92" s="486"/>
    </row>
    <row r="93" spans="1:41" s="107" customFormat="1" ht="45" customHeight="1">
      <c r="A93" s="90" t="s">
        <v>168</v>
      </c>
      <c r="B93" s="98" t="s">
        <v>146</v>
      </c>
      <c r="C93" s="98" t="s">
        <v>478</v>
      </c>
      <c r="D93" s="98" t="s">
        <v>475</v>
      </c>
      <c r="E93" s="112" t="s">
        <v>38</v>
      </c>
      <c r="F93" s="115"/>
      <c r="G93" s="399"/>
      <c r="H93" s="108" t="s">
        <v>484</v>
      </c>
      <c r="I93" s="139">
        <v>4316.3900000000003</v>
      </c>
      <c r="J93" s="120">
        <v>100</v>
      </c>
      <c r="K93" s="104">
        <v>0</v>
      </c>
      <c r="L93" s="90" t="s">
        <v>286</v>
      </c>
      <c r="M93" s="91" t="s">
        <v>5</v>
      </c>
      <c r="N93" s="93">
        <v>42342</v>
      </c>
      <c r="O93" s="93">
        <v>42345</v>
      </c>
      <c r="P93" s="252" t="s">
        <v>79</v>
      </c>
      <c r="Q93" s="113"/>
      <c r="R93" s="451" t="s">
        <v>86</v>
      </c>
      <c r="S93" s="126" t="s">
        <v>661</v>
      </c>
      <c r="T93" s="343"/>
      <c r="U93" s="495"/>
      <c r="V93" s="487"/>
      <c r="W93" s="492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487"/>
      <c r="AK93" s="487"/>
      <c r="AL93" s="487"/>
      <c r="AM93" s="487"/>
      <c r="AN93" s="487"/>
      <c r="AO93" s="487"/>
    </row>
    <row r="94" spans="1:41" s="107" customFormat="1" ht="41.25" customHeight="1">
      <c r="A94" s="90" t="s">
        <v>148</v>
      </c>
      <c r="B94" s="98" t="s">
        <v>146</v>
      </c>
      <c r="C94" s="98" t="s">
        <v>479</v>
      </c>
      <c r="D94" s="98" t="s">
        <v>485</v>
      </c>
      <c r="E94" s="112" t="s">
        <v>38</v>
      </c>
      <c r="F94" s="115"/>
      <c r="G94" s="399"/>
      <c r="H94" s="108" t="s">
        <v>484</v>
      </c>
      <c r="I94" s="139">
        <v>1323.08</v>
      </c>
      <c r="J94" s="120">
        <v>0</v>
      </c>
      <c r="K94" s="147">
        <v>100</v>
      </c>
      <c r="L94" s="90" t="s">
        <v>286</v>
      </c>
      <c r="M94" s="91" t="s">
        <v>5</v>
      </c>
      <c r="N94" s="93">
        <v>42343</v>
      </c>
      <c r="O94" s="93">
        <v>42346</v>
      </c>
      <c r="P94" s="252" t="s">
        <v>79</v>
      </c>
      <c r="Q94" s="90" t="s">
        <v>223</v>
      </c>
      <c r="R94" s="451" t="s">
        <v>86</v>
      </c>
      <c r="S94" s="126" t="s">
        <v>661</v>
      </c>
      <c r="T94" s="343"/>
      <c r="U94" s="495"/>
      <c r="V94" s="487"/>
      <c r="W94" s="492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487"/>
      <c r="AK94" s="487"/>
      <c r="AL94" s="487"/>
      <c r="AM94" s="487"/>
      <c r="AN94" s="487"/>
      <c r="AO94" s="487"/>
    </row>
    <row r="95" spans="1:41" s="107" customFormat="1" ht="31.5">
      <c r="A95" s="90" t="s">
        <v>149</v>
      </c>
      <c r="B95" s="98" t="s">
        <v>146</v>
      </c>
      <c r="C95" s="98" t="s">
        <v>483</v>
      </c>
      <c r="D95" s="98" t="s">
        <v>585</v>
      </c>
      <c r="E95" s="112" t="s">
        <v>38</v>
      </c>
      <c r="F95" s="115"/>
      <c r="G95" s="399" t="s">
        <v>584</v>
      </c>
      <c r="H95" s="90" t="s">
        <v>274</v>
      </c>
      <c r="I95" s="139">
        <f>20177647.57/1000/3.85</f>
        <v>5240.9474207792209</v>
      </c>
      <c r="J95" s="120">
        <v>100</v>
      </c>
      <c r="K95" s="104">
        <v>0</v>
      </c>
      <c r="L95" s="108" t="s">
        <v>287</v>
      </c>
      <c r="M95" s="91" t="s">
        <v>5</v>
      </c>
      <c r="N95" s="93">
        <v>42344</v>
      </c>
      <c r="O95" s="93">
        <v>42347</v>
      </c>
      <c r="P95" s="252" t="s">
        <v>79</v>
      </c>
      <c r="Q95" s="113"/>
      <c r="R95" s="451" t="s">
        <v>86</v>
      </c>
      <c r="S95" s="126" t="s">
        <v>661</v>
      </c>
      <c r="T95" s="342"/>
      <c r="U95" s="496"/>
      <c r="V95" s="488"/>
      <c r="W95" s="493"/>
      <c r="X95" s="488"/>
      <c r="Y95" s="488"/>
      <c r="Z95" s="488"/>
      <c r="AA95" s="488"/>
      <c r="AB95" s="488"/>
      <c r="AC95" s="488"/>
      <c r="AD95" s="488"/>
      <c r="AE95" s="488"/>
      <c r="AF95" s="488"/>
      <c r="AG95" s="488"/>
      <c r="AH95" s="488"/>
      <c r="AI95" s="488"/>
      <c r="AJ95" s="488"/>
      <c r="AK95" s="488"/>
      <c r="AL95" s="488"/>
      <c r="AM95" s="488"/>
      <c r="AN95" s="488"/>
      <c r="AO95" s="488"/>
    </row>
    <row r="96" spans="1:41" s="107" customFormat="1" ht="63">
      <c r="A96" s="90" t="s">
        <v>178</v>
      </c>
      <c r="B96" s="98" t="s">
        <v>146</v>
      </c>
      <c r="C96" s="98" t="s">
        <v>486</v>
      </c>
      <c r="D96" s="98" t="s">
        <v>481</v>
      </c>
      <c r="E96" s="112" t="s">
        <v>38</v>
      </c>
      <c r="F96" s="115"/>
      <c r="G96" s="399"/>
      <c r="H96" s="90" t="s">
        <v>482</v>
      </c>
      <c r="I96" s="139">
        <f>(17044637.71/3.22/1000)-2062.22</f>
        <v>3231.1457484472053</v>
      </c>
      <c r="J96" s="104">
        <v>0</v>
      </c>
      <c r="K96" s="147">
        <v>100</v>
      </c>
      <c r="L96" s="90" t="s">
        <v>287</v>
      </c>
      <c r="M96" s="91" t="s">
        <v>5</v>
      </c>
      <c r="N96" s="93">
        <v>41507</v>
      </c>
      <c r="O96" s="93">
        <v>41605</v>
      </c>
      <c r="P96" s="252" t="s">
        <v>238</v>
      </c>
      <c r="Q96" s="90" t="s">
        <v>223</v>
      </c>
      <c r="R96" s="451" t="s">
        <v>86</v>
      </c>
      <c r="S96" s="126" t="s">
        <v>661</v>
      </c>
      <c r="T96" s="341"/>
      <c r="U96" s="105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</row>
    <row r="97" spans="1:16373" s="107" customFormat="1" ht="45.75" customHeight="1">
      <c r="A97" s="149" t="s">
        <v>179</v>
      </c>
      <c r="B97" s="98" t="s">
        <v>146</v>
      </c>
      <c r="C97" s="133" t="s">
        <v>480</v>
      </c>
      <c r="D97" s="133" t="s">
        <v>278</v>
      </c>
      <c r="E97" s="134" t="s">
        <v>38</v>
      </c>
      <c r="F97" s="133"/>
      <c r="G97" s="148"/>
      <c r="H97" s="149" t="s">
        <v>271</v>
      </c>
      <c r="I97" s="149"/>
      <c r="J97" s="149">
        <v>100</v>
      </c>
      <c r="K97" s="133">
        <v>0</v>
      </c>
      <c r="L97" s="149" t="s">
        <v>287</v>
      </c>
      <c r="M97" s="340" t="s">
        <v>5</v>
      </c>
      <c r="N97" s="136">
        <v>41661</v>
      </c>
      <c r="O97" s="136">
        <v>41814</v>
      </c>
      <c r="P97" s="339" t="s">
        <v>238</v>
      </c>
      <c r="Q97" s="92" t="s">
        <v>357</v>
      </c>
      <c r="R97" s="452" t="s">
        <v>86</v>
      </c>
      <c r="S97" s="126"/>
      <c r="T97" s="341"/>
      <c r="U97" s="105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</row>
    <row r="98" spans="1:16373" s="107" customFormat="1" ht="48" customHeight="1">
      <c r="A98" s="149" t="s">
        <v>189</v>
      </c>
      <c r="B98" s="98" t="s">
        <v>146</v>
      </c>
      <c r="C98" s="133" t="s">
        <v>355</v>
      </c>
      <c r="D98" s="133" t="s">
        <v>279</v>
      </c>
      <c r="E98" s="134" t="s">
        <v>38</v>
      </c>
      <c r="F98" s="133"/>
      <c r="G98" s="148"/>
      <c r="H98" s="149" t="s">
        <v>272</v>
      </c>
      <c r="I98" s="149"/>
      <c r="J98" s="135">
        <v>100</v>
      </c>
      <c r="K98" s="135">
        <v>0</v>
      </c>
      <c r="L98" s="92" t="s">
        <v>287</v>
      </c>
      <c r="M98" s="340" t="s">
        <v>5</v>
      </c>
      <c r="N98" s="136">
        <v>41662</v>
      </c>
      <c r="O98" s="136">
        <v>41848</v>
      </c>
      <c r="P98" s="339" t="s">
        <v>238</v>
      </c>
      <c r="Q98" s="92" t="s">
        <v>358</v>
      </c>
      <c r="R98" s="452" t="s">
        <v>86</v>
      </c>
      <c r="S98" s="126"/>
      <c r="T98" s="252"/>
      <c r="U98" s="105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</row>
    <row r="99" spans="1:16373" s="107" customFormat="1" ht="49.5" customHeight="1">
      <c r="A99" s="149" t="s">
        <v>198</v>
      </c>
      <c r="B99" s="98" t="s">
        <v>146</v>
      </c>
      <c r="C99" s="133" t="s">
        <v>355</v>
      </c>
      <c r="D99" s="133" t="s">
        <v>280</v>
      </c>
      <c r="E99" s="134" t="s">
        <v>38</v>
      </c>
      <c r="F99" s="133"/>
      <c r="G99" s="148"/>
      <c r="H99" s="149" t="s">
        <v>273</v>
      </c>
      <c r="I99" s="149"/>
      <c r="J99" s="135">
        <v>100</v>
      </c>
      <c r="K99" s="135">
        <v>0</v>
      </c>
      <c r="L99" s="92" t="s">
        <v>287</v>
      </c>
      <c r="M99" s="340" t="s">
        <v>5</v>
      </c>
      <c r="N99" s="136">
        <v>41824</v>
      </c>
      <c r="O99" s="136">
        <v>41992</v>
      </c>
      <c r="P99" s="339" t="s">
        <v>238</v>
      </c>
      <c r="Q99" s="92" t="s">
        <v>359</v>
      </c>
      <c r="R99" s="452" t="s">
        <v>86</v>
      </c>
      <c r="S99" s="126"/>
      <c r="T99" s="252"/>
      <c r="U99" s="105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</row>
    <row r="100" spans="1:16373" s="107" customFormat="1" ht="114" customHeight="1">
      <c r="A100" s="90" t="s">
        <v>224</v>
      </c>
      <c r="B100" s="98" t="s">
        <v>146</v>
      </c>
      <c r="C100" s="138" t="s">
        <v>734</v>
      </c>
      <c r="D100" s="98" t="s">
        <v>777</v>
      </c>
      <c r="E100" s="112" t="s">
        <v>38</v>
      </c>
      <c r="F100" s="90"/>
      <c r="G100" s="89"/>
      <c r="H100" s="90" t="s">
        <v>1052</v>
      </c>
      <c r="I100" s="139">
        <f>2256600/3.24/1000</f>
        <v>696.48148148148141</v>
      </c>
      <c r="J100" s="120">
        <v>100</v>
      </c>
      <c r="K100" s="104">
        <v>0</v>
      </c>
      <c r="L100" s="89" t="s">
        <v>833</v>
      </c>
      <c r="M100" s="91" t="s">
        <v>5</v>
      </c>
      <c r="N100" s="414">
        <v>43115</v>
      </c>
      <c r="O100" s="414">
        <f>N100+90</f>
        <v>43205</v>
      </c>
      <c r="P100" s="252" t="s">
        <v>79</v>
      </c>
      <c r="Q100" s="90"/>
      <c r="R100" s="161" t="s">
        <v>1</v>
      </c>
      <c r="S100" s="124" t="s">
        <v>661</v>
      </c>
      <c r="T100" s="176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</row>
    <row r="101" spans="1:16373" s="107" customFormat="1" ht="73.5" customHeight="1">
      <c r="A101" s="90" t="s">
        <v>254</v>
      </c>
      <c r="B101" s="98" t="s">
        <v>146</v>
      </c>
      <c r="C101" s="98" t="s">
        <v>442</v>
      </c>
      <c r="D101" s="98" t="s">
        <v>778</v>
      </c>
      <c r="E101" s="112" t="s">
        <v>38</v>
      </c>
      <c r="F101" s="90"/>
      <c r="G101" s="89"/>
      <c r="H101" s="90" t="s">
        <v>735</v>
      </c>
      <c r="I101" s="150">
        <f>535/3.85</f>
        <v>138.96103896103895</v>
      </c>
      <c r="J101" s="120">
        <v>100</v>
      </c>
      <c r="K101" s="104">
        <v>0</v>
      </c>
      <c r="L101" s="89" t="s">
        <v>737</v>
      </c>
      <c r="M101" s="91" t="s">
        <v>5</v>
      </c>
      <c r="N101" s="414">
        <v>43115</v>
      </c>
      <c r="O101" s="414">
        <f>N101+120</f>
        <v>43235</v>
      </c>
      <c r="P101" s="252" t="s">
        <v>79</v>
      </c>
      <c r="Q101" s="90"/>
      <c r="R101" s="432" t="s">
        <v>1</v>
      </c>
      <c r="S101" s="124" t="s">
        <v>674</v>
      </c>
      <c r="T101" s="176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  <c r="IQ101" s="115"/>
      <c r="IR101" s="115"/>
      <c r="IS101" s="115"/>
      <c r="IT101" s="115"/>
      <c r="IU101" s="115"/>
      <c r="IV101" s="115"/>
      <c r="IW101" s="115"/>
      <c r="IX101" s="115"/>
      <c r="IY101" s="115"/>
      <c r="IZ101" s="115"/>
      <c r="JA101" s="115"/>
      <c r="JB101" s="115"/>
      <c r="JC101" s="115"/>
      <c r="JD101" s="115"/>
      <c r="JE101" s="115"/>
      <c r="JF101" s="115"/>
      <c r="JG101" s="115"/>
      <c r="JH101" s="115"/>
      <c r="JI101" s="115"/>
      <c r="JJ101" s="115"/>
      <c r="JK101" s="115"/>
      <c r="JL101" s="115"/>
      <c r="JM101" s="115"/>
      <c r="JN101" s="115"/>
      <c r="JO101" s="115"/>
      <c r="JP101" s="115"/>
      <c r="JQ101" s="115"/>
      <c r="JR101" s="115"/>
      <c r="JS101" s="115"/>
      <c r="JT101" s="115"/>
      <c r="JU101" s="115"/>
      <c r="JV101" s="115"/>
      <c r="JW101" s="115"/>
      <c r="JX101" s="115"/>
      <c r="JY101" s="115"/>
      <c r="JZ101" s="115"/>
      <c r="KA101" s="115"/>
      <c r="KB101" s="115"/>
      <c r="KC101" s="115"/>
      <c r="KD101" s="115"/>
      <c r="KE101" s="115"/>
      <c r="KF101" s="115"/>
      <c r="KG101" s="115"/>
      <c r="KH101" s="115"/>
      <c r="KI101" s="115"/>
      <c r="KJ101" s="115"/>
      <c r="KK101" s="115"/>
      <c r="KL101" s="115"/>
      <c r="KM101" s="115"/>
      <c r="KN101" s="115"/>
      <c r="KO101" s="115"/>
      <c r="KP101" s="115"/>
      <c r="KQ101" s="115"/>
      <c r="KR101" s="115"/>
      <c r="KS101" s="115"/>
      <c r="KT101" s="115"/>
      <c r="KU101" s="115"/>
      <c r="KV101" s="115"/>
      <c r="KW101" s="115"/>
      <c r="KX101" s="115"/>
      <c r="KY101" s="115"/>
      <c r="KZ101" s="115"/>
      <c r="LA101" s="115"/>
      <c r="LB101" s="115"/>
      <c r="LC101" s="115"/>
      <c r="LD101" s="115"/>
      <c r="LE101" s="115"/>
      <c r="LF101" s="115"/>
      <c r="LG101" s="115"/>
      <c r="LH101" s="115"/>
      <c r="LI101" s="115"/>
      <c r="LJ101" s="115"/>
      <c r="LK101" s="115"/>
      <c r="LL101" s="115"/>
      <c r="LM101" s="115"/>
      <c r="LN101" s="115"/>
      <c r="LO101" s="115"/>
      <c r="LP101" s="115"/>
      <c r="LQ101" s="115"/>
      <c r="LR101" s="115"/>
      <c r="LS101" s="115"/>
      <c r="LT101" s="115"/>
      <c r="LU101" s="115"/>
      <c r="LV101" s="115"/>
      <c r="LW101" s="115"/>
      <c r="LX101" s="115"/>
      <c r="LY101" s="115"/>
      <c r="LZ101" s="115"/>
      <c r="MA101" s="115"/>
      <c r="MB101" s="115"/>
      <c r="MC101" s="115"/>
      <c r="MD101" s="115"/>
      <c r="ME101" s="115"/>
      <c r="MF101" s="115"/>
      <c r="MG101" s="115"/>
      <c r="MH101" s="115"/>
      <c r="MI101" s="115"/>
      <c r="MJ101" s="115"/>
      <c r="MK101" s="115"/>
      <c r="ML101" s="115"/>
      <c r="MM101" s="115"/>
      <c r="MN101" s="115"/>
      <c r="MO101" s="115"/>
      <c r="MP101" s="115"/>
      <c r="MQ101" s="115"/>
      <c r="MR101" s="115"/>
      <c r="MS101" s="115"/>
      <c r="MT101" s="115"/>
      <c r="MU101" s="115"/>
      <c r="MV101" s="115"/>
      <c r="MW101" s="115"/>
      <c r="MX101" s="115"/>
      <c r="MY101" s="115"/>
      <c r="MZ101" s="115"/>
      <c r="NA101" s="115"/>
      <c r="NB101" s="115"/>
      <c r="NC101" s="115"/>
      <c r="ND101" s="115"/>
      <c r="NE101" s="115"/>
      <c r="NF101" s="115"/>
      <c r="NG101" s="115"/>
      <c r="NH101" s="115"/>
      <c r="NI101" s="115"/>
      <c r="NJ101" s="115"/>
      <c r="NK101" s="115"/>
      <c r="NL101" s="115"/>
      <c r="NM101" s="115"/>
      <c r="NN101" s="115"/>
      <c r="NO101" s="115"/>
      <c r="NP101" s="115"/>
      <c r="NQ101" s="115"/>
      <c r="NR101" s="115"/>
      <c r="NS101" s="115"/>
      <c r="NT101" s="115"/>
      <c r="NU101" s="115"/>
      <c r="NV101" s="115"/>
      <c r="NW101" s="115"/>
      <c r="NX101" s="115"/>
      <c r="NY101" s="115"/>
      <c r="NZ101" s="115"/>
      <c r="OA101" s="115"/>
      <c r="OB101" s="115"/>
      <c r="OC101" s="115"/>
      <c r="OD101" s="115"/>
      <c r="OE101" s="115"/>
      <c r="OF101" s="115"/>
      <c r="OG101" s="115"/>
      <c r="OH101" s="115"/>
      <c r="OI101" s="115"/>
      <c r="OJ101" s="115"/>
      <c r="OK101" s="115"/>
      <c r="OL101" s="115"/>
      <c r="OM101" s="115"/>
      <c r="ON101" s="115"/>
      <c r="OO101" s="115"/>
      <c r="OP101" s="115"/>
      <c r="OQ101" s="115"/>
      <c r="OR101" s="115"/>
      <c r="OS101" s="115"/>
      <c r="OT101" s="115"/>
      <c r="OU101" s="115"/>
      <c r="OV101" s="115"/>
      <c r="OW101" s="115"/>
      <c r="OX101" s="115"/>
      <c r="OY101" s="115"/>
      <c r="OZ101" s="115"/>
      <c r="PA101" s="115"/>
      <c r="PB101" s="115"/>
      <c r="PC101" s="115"/>
      <c r="PD101" s="115"/>
      <c r="PE101" s="115"/>
      <c r="PF101" s="115"/>
      <c r="PG101" s="115"/>
      <c r="PH101" s="115"/>
      <c r="PI101" s="115"/>
      <c r="PJ101" s="115"/>
      <c r="PK101" s="115"/>
      <c r="PL101" s="115"/>
      <c r="PM101" s="115"/>
      <c r="PN101" s="115"/>
      <c r="PO101" s="115"/>
      <c r="PP101" s="115"/>
      <c r="PQ101" s="115"/>
      <c r="PR101" s="115"/>
      <c r="PS101" s="115"/>
      <c r="PT101" s="115"/>
      <c r="PU101" s="115"/>
      <c r="PV101" s="115"/>
      <c r="PW101" s="115"/>
      <c r="PX101" s="115"/>
      <c r="PY101" s="115"/>
      <c r="PZ101" s="115"/>
      <c r="QA101" s="115"/>
      <c r="QB101" s="115"/>
      <c r="QC101" s="115"/>
      <c r="QD101" s="115"/>
      <c r="QE101" s="115"/>
      <c r="QF101" s="115"/>
      <c r="QG101" s="115"/>
      <c r="QH101" s="115"/>
      <c r="QI101" s="115"/>
      <c r="QJ101" s="115"/>
      <c r="QK101" s="115"/>
      <c r="QL101" s="115"/>
      <c r="QM101" s="115"/>
      <c r="QN101" s="115"/>
      <c r="QO101" s="115"/>
      <c r="QP101" s="115"/>
      <c r="QQ101" s="115"/>
      <c r="QR101" s="115"/>
      <c r="QS101" s="115"/>
      <c r="QT101" s="115"/>
      <c r="QU101" s="115"/>
      <c r="QV101" s="115"/>
      <c r="QW101" s="115"/>
      <c r="QX101" s="115"/>
      <c r="QY101" s="115"/>
      <c r="QZ101" s="115"/>
      <c r="RA101" s="115"/>
      <c r="RB101" s="115"/>
      <c r="RC101" s="115"/>
      <c r="RD101" s="115"/>
      <c r="RE101" s="115"/>
      <c r="RF101" s="115"/>
      <c r="RG101" s="115"/>
      <c r="RH101" s="115"/>
      <c r="RI101" s="115"/>
      <c r="RJ101" s="115"/>
      <c r="RK101" s="115"/>
      <c r="RL101" s="115"/>
      <c r="RM101" s="115"/>
      <c r="RN101" s="115"/>
      <c r="RO101" s="115"/>
      <c r="RP101" s="115"/>
      <c r="RQ101" s="115"/>
      <c r="RR101" s="115"/>
      <c r="RS101" s="115"/>
      <c r="RT101" s="115"/>
      <c r="RU101" s="115"/>
      <c r="RV101" s="115"/>
      <c r="RW101" s="115"/>
      <c r="RX101" s="115"/>
      <c r="RY101" s="115"/>
      <c r="RZ101" s="115"/>
      <c r="SA101" s="115"/>
      <c r="SB101" s="115"/>
      <c r="SC101" s="115"/>
      <c r="SD101" s="115"/>
      <c r="SE101" s="115"/>
      <c r="SF101" s="115"/>
      <c r="SG101" s="115"/>
      <c r="SH101" s="115"/>
      <c r="SI101" s="115"/>
      <c r="SJ101" s="115"/>
      <c r="SK101" s="115"/>
      <c r="SL101" s="115"/>
      <c r="SM101" s="115"/>
      <c r="SN101" s="115"/>
      <c r="SO101" s="115"/>
      <c r="SP101" s="115"/>
      <c r="SQ101" s="115"/>
      <c r="SR101" s="115"/>
      <c r="SS101" s="115"/>
      <c r="ST101" s="115"/>
      <c r="SU101" s="115"/>
      <c r="SV101" s="115"/>
      <c r="SW101" s="115"/>
      <c r="SX101" s="115"/>
      <c r="SY101" s="115"/>
      <c r="SZ101" s="115"/>
      <c r="TA101" s="115"/>
      <c r="TB101" s="115"/>
      <c r="TC101" s="115"/>
      <c r="TD101" s="115"/>
      <c r="TE101" s="115"/>
      <c r="TF101" s="115"/>
      <c r="TG101" s="115"/>
      <c r="TH101" s="115"/>
      <c r="TI101" s="115"/>
      <c r="TJ101" s="115"/>
      <c r="TK101" s="115"/>
      <c r="TL101" s="115"/>
      <c r="TM101" s="115"/>
      <c r="TN101" s="115"/>
      <c r="TO101" s="115"/>
      <c r="TP101" s="115"/>
      <c r="TQ101" s="115"/>
      <c r="TR101" s="115"/>
      <c r="TS101" s="115"/>
      <c r="TT101" s="115"/>
      <c r="TU101" s="115"/>
      <c r="TV101" s="115"/>
      <c r="TW101" s="115"/>
      <c r="TX101" s="115"/>
      <c r="TY101" s="115"/>
      <c r="TZ101" s="115"/>
      <c r="UA101" s="115"/>
      <c r="UB101" s="115"/>
      <c r="UC101" s="115"/>
      <c r="UD101" s="115"/>
      <c r="UE101" s="115"/>
      <c r="UF101" s="115"/>
      <c r="UG101" s="115"/>
      <c r="UH101" s="115"/>
      <c r="UI101" s="115"/>
      <c r="UJ101" s="115"/>
      <c r="UK101" s="115"/>
      <c r="UL101" s="115"/>
      <c r="UM101" s="115"/>
      <c r="UN101" s="115"/>
      <c r="UO101" s="115"/>
      <c r="UP101" s="115"/>
      <c r="UQ101" s="115"/>
      <c r="UR101" s="115"/>
      <c r="US101" s="115"/>
      <c r="UT101" s="115"/>
      <c r="UU101" s="115"/>
      <c r="UV101" s="115"/>
      <c r="UW101" s="115"/>
      <c r="UX101" s="115"/>
      <c r="UY101" s="115"/>
      <c r="UZ101" s="115"/>
      <c r="VA101" s="115"/>
      <c r="VB101" s="115"/>
      <c r="VC101" s="115"/>
      <c r="VD101" s="115"/>
      <c r="VE101" s="115"/>
      <c r="VF101" s="115"/>
      <c r="VG101" s="115"/>
      <c r="VH101" s="115"/>
      <c r="VI101" s="115"/>
      <c r="VJ101" s="115"/>
      <c r="VK101" s="115"/>
      <c r="VL101" s="115"/>
      <c r="VM101" s="115"/>
      <c r="VN101" s="115"/>
      <c r="VO101" s="115"/>
      <c r="VP101" s="115"/>
      <c r="VQ101" s="115"/>
      <c r="VR101" s="115"/>
      <c r="VS101" s="115"/>
      <c r="VT101" s="115"/>
      <c r="VU101" s="115"/>
      <c r="VV101" s="115"/>
      <c r="VW101" s="115"/>
      <c r="VX101" s="115"/>
      <c r="VY101" s="115"/>
      <c r="VZ101" s="115"/>
      <c r="WA101" s="115"/>
      <c r="WB101" s="115"/>
      <c r="WC101" s="115"/>
      <c r="WD101" s="115"/>
      <c r="WE101" s="115"/>
      <c r="WF101" s="115"/>
      <c r="WG101" s="115"/>
      <c r="WH101" s="115"/>
      <c r="WI101" s="115"/>
      <c r="WJ101" s="115"/>
      <c r="WK101" s="115"/>
      <c r="WL101" s="115"/>
      <c r="WM101" s="115"/>
      <c r="WN101" s="115"/>
      <c r="WO101" s="115"/>
      <c r="WP101" s="115"/>
      <c r="WQ101" s="115"/>
      <c r="WR101" s="115"/>
      <c r="WS101" s="115"/>
      <c r="WT101" s="115"/>
      <c r="WU101" s="115"/>
      <c r="WV101" s="115"/>
      <c r="WW101" s="115"/>
      <c r="WX101" s="115"/>
      <c r="WY101" s="115"/>
      <c r="WZ101" s="115"/>
      <c r="XA101" s="115"/>
      <c r="XB101" s="115"/>
      <c r="XC101" s="115"/>
      <c r="XD101" s="115"/>
      <c r="XE101" s="115"/>
      <c r="XF101" s="115"/>
      <c r="XG101" s="115"/>
      <c r="XH101" s="115"/>
      <c r="XI101" s="115"/>
      <c r="XJ101" s="115"/>
      <c r="XK101" s="115"/>
      <c r="XL101" s="115"/>
      <c r="XM101" s="115"/>
      <c r="XN101" s="115"/>
      <c r="XO101" s="115"/>
      <c r="XP101" s="115"/>
      <c r="XQ101" s="115"/>
      <c r="XR101" s="115"/>
      <c r="XS101" s="115"/>
      <c r="XT101" s="115"/>
      <c r="XU101" s="115"/>
      <c r="XV101" s="115"/>
      <c r="XW101" s="115"/>
      <c r="XX101" s="115"/>
      <c r="XY101" s="115"/>
      <c r="XZ101" s="115"/>
      <c r="YA101" s="115"/>
      <c r="YB101" s="115"/>
      <c r="YC101" s="115"/>
      <c r="YD101" s="115"/>
      <c r="YE101" s="115"/>
      <c r="YF101" s="115"/>
      <c r="YG101" s="115"/>
      <c r="YH101" s="115"/>
      <c r="YI101" s="115"/>
      <c r="YJ101" s="115"/>
      <c r="YK101" s="115"/>
      <c r="YL101" s="115"/>
      <c r="YM101" s="115"/>
      <c r="YN101" s="115"/>
      <c r="YO101" s="115"/>
      <c r="YP101" s="115"/>
      <c r="YQ101" s="115"/>
      <c r="YR101" s="115"/>
      <c r="YS101" s="115"/>
      <c r="YT101" s="115"/>
      <c r="YU101" s="115"/>
      <c r="YV101" s="115"/>
      <c r="YW101" s="115"/>
      <c r="YX101" s="115"/>
      <c r="YY101" s="115"/>
      <c r="YZ101" s="115"/>
      <c r="ZA101" s="115"/>
      <c r="ZB101" s="115"/>
      <c r="ZC101" s="115"/>
      <c r="ZD101" s="115"/>
      <c r="ZE101" s="115"/>
      <c r="ZF101" s="115"/>
      <c r="ZG101" s="115"/>
      <c r="ZH101" s="115"/>
      <c r="ZI101" s="115"/>
      <c r="ZJ101" s="115"/>
      <c r="ZK101" s="115"/>
      <c r="ZL101" s="115"/>
      <c r="ZM101" s="115"/>
      <c r="ZN101" s="115"/>
      <c r="ZO101" s="115"/>
      <c r="ZP101" s="115"/>
      <c r="ZQ101" s="115"/>
      <c r="ZR101" s="115"/>
      <c r="ZS101" s="115"/>
      <c r="ZT101" s="115"/>
      <c r="ZU101" s="115"/>
      <c r="ZV101" s="115"/>
      <c r="ZW101" s="115"/>
      <c r="ZX101" s="115"/>
      <c r="ZY101" s="115"/>
      <c r="ZZ101" s="115"/>
      <c r="AAA101" s="115"/>
      <c r="AAB101" s="115"/>
      <c r="AAC101" s="115"/>
      <c r="AAD101" s="115"/>
      <c r="AAE101" s="115"/>
      <c r="AAF101" s="115"/>
      <c r="AAG101" s="115"/>
      <c r="AAH101" s="115"/>
      <c r="AAI101" s="115"/>
      <c r="AAJ101" s="115"/>
      <c r="AAK101" s="115"/>
      <c r="AAL101" s="115"/>
      <c r="AAM101" s="115"/>
      <c r="AAN101" s="115"/>
      <c r="AAO101" s="115"/>
      <c r="AAP101" s="115"/>
      <c r="AAQ101" s="115"/>
      <c r="AAR101" s="115"/>
      <c r="AAS101" s="115"/>
      <c r="AAT101" s="115"/>
      <c r="AAU101" s="115"/>
      <c r="AAV101" s="115"/>
      <c r="AAW101" s="115"/>
      <c r="AAX101" s="115"/>
      <c r="AAY101" s="115"/>
      <c r="AAZ101" s="115"/>
      <c r="ABA101" s="115"/>
      <c r="ABB101" s="115"/>
      <c r="ABC101" s="115"/>
      <c r="ABD101" s="115"/>
      <c r="ABE101" s="115"/>
      <c r="ABF101" s="115"/>
      <c r="ABG101" s="115"/>
      <c r="ABH101" s="115"/>
      <c r="ABI101" s="115"/>
      <c r="ABJ101" s="115"/>
      <c r="ABK101" s="115"/>
      <c r="ABL101" s="115"/>
      <c r="ABM101" s="115"/>
      <c r="ABN101" s="115"/>
      <c r="ABO101" s="115"/>
      <c r="ABP101" s="115"/>
      <c r="ABQ101" s="115"/>
      <c r="ABR101" s="115"/>
      <c r="ABS101" s="115"/>
      <c r="ABT101" s="115"/>
      <c r="ABU101" s="115"/>
      <c r="ABV101" s="115"/>
      <c r="ABW101" s="115"/>
      <c r="ABX101" s="115"/>
      <c r="ABY101" s="115"/>
      <c r="ABZ101" s="115"/>
      <c r="ACA101" s="115"/>
      <c r="ACB101" s="115"/>
      <c r="ACC101" s="115"/>
      <c r="ACD101" s="115"/>
      <c r="ACE101" s="115"/>
      <c r="ACF101" s="115"/>
      <c r="ACG101" s="115"/>
      <c r="ACH101" s="115"/>
      <c r="ACI101" s="115"/>
      <c r="ACJ101" s="115"/>
      <c r="ACK101" s="115"/>
      <c r="ACL101" s="115"/>
      <c r="ACM101" s="115"/>
      <c r="ACN101" s="115"/>
      <c r="ACO101" s="115"/>
      <c r="ACP101" s="115"/>
      <c r="ACQ101" s="115"/>
      <c r="ACR101" s="115"/>
      <c r="ACS101" s="115"/>
      <c r="ACT101" s="115"/>
      <c r="ACU101" s="115"/>
      <c r="ACV101" s="115"/>
      <c r="ACW101" s="115"/>
      <c r="ACX101" s="115"/>
      <c r="ACY101" s="115"/>
      <c r="ACZ101" s="115"/>
      <c r="ADA101" s="115"/>
      <c r="ADB101" s="115"/>
      <c r="ADC101" s="115"/>
      <c r="ADD101" s="115"/>
      <c r="ADE101" s="115"/>
      <c r="ADF101" s="115"/>
      <c r="ADG101" s="115"/>
      <c r="ADH101" s="115"/>
      <c r="ADI101" s="115"/>
      <c r="ADJ101" s="115"/>
      <c r="ADK101" s="115"/>
      <c r="ADL101" s="115"/>
      <c r="ADM101" s="115"/>
      <c r="ADN101" s="115"/>
      <c r="ADO101" s="115"/>
      <c r="ADP101" s="115"/>
      <c r="ADQ101" s="115"/>
      <c r="ADR101" s="115"/>
      <c r="ADS101" s="115"/>
      <c r="ADT101" s="115"/>
      <c r="ADU101" s="115"/>
      <c r="ADV101" s="115"/>
      <c r="ADW101" s="115"/>
      <c r="ADX101" s="115"/>
      <c r="ADY101" s="115"/>
      <c r="ADZ101" s="115"/>
      <c r="AEA101" s="115"/>
      <c r="AEB101" s="115"/>
      <c r="AEC101" s="115"/>
      <c r="AED101" s="115"/>
      <c r="AEE101" s="115"/>
      <c r="AEF101" s="115"/>
      <c r="AEG101" s="115"/>
      <c r="AEH101" s="115"/>
      <c r="AEI101" s="115"/>
      <c r="AEJ101" s="115"/>
      <c r="AEK101" s="115"/>
      <c r="AEL101" s="115"/>
      <c r="AEM101" s="115"/>
      <c r="AEN101" s="115"/>
      <c r="AEO101" s="115"/>
      <c r="AEP101" s="115"/>
      <c r="AEQ101" s="115"/>
      <c r="AER101" s="115"/>
      <c r="AES101" s="115"/>
      <c r="AET101" s="115"/>
      <c r="AEU101" s="115"/>
      <c r="AEV101" s="115"/>
      <c r="AEW101" s="115"/>
      <c r="AEX101" s="115"/>
      <c r="AEY101" s="115"/>
      <c r="AEZ101" s="115"/>
      <c r="AFA101" s="115"/>
      <c r="AFB101" s="115"/>
      <c r="AFC101" s="115"/>
      <c r="AFD101" s="115"/>
      <c r="AFE101" s="115"/>
      <c r="AFF101" s="115"/>
      <c r="AFG101" s="115"/>
      <c r="AFH101" s="115"/>
      <c r="AFI101" s="115"/>
      <c r="AFJ101" s="115"/>
      <c r="AFK101" s="115"/>
      <c r="AFL101" s="115"/>
      <c r="AFM101" s="115"/>
      <c r="AFN101" s="115"/>
      <c r="AFO101" s="115"/>
      <c r="AFP101" s="115"/>
      <c r="AFQ101" s="115"/>
      <c r="AFR101" s="115"/>
      <c r="AFS101" s="115"/>
      <c r="AFT101" s="115"/>
      <c r="AFU101" s="115"/>
      <c r="AFV101" s="115"/>
      <c r="AFW101" s="115"/>
      <c r="AFX101" s="115"/>
      <c r="AFY101" s="115"/>
      <c r="AFZ101" s="115"/>
      <c r="AGA101" s="115"/>
      <c r="AGB101" s="115"/>
      <c r="AGC101" s="115"/>
      <c r="AGD101" s="115"/>
      <c r="AGE101" s="115"/>
      <c r="AGF101" s="115"/>
      <c r="AGG101" s="115"/>
      <c r="AGH101" s="115"/>
      <c r="AGI101" s="115"/>
      <c r="AGJ101" s="115"/>
      <c r="AGK101" s="115"/>
      <c r="AGL101" s="115"/>
      <c r="AGM101" s="115"/>
      <c r="AGN101" s="115"/>
      <c r="AGO101" s="115"/>
      <c r="AGP101" s="115"/>
      <c r="AGQ101" s="115"/>
      <c r="AGR101" s="115"/>
      <c r="AGS101" s="115"/>
      <c r="AGT101" s="115"/>
      <c r="AGU101" s="115"/>
      <c r="AGV101" s="115"/>
      <c r="AGW101" s="115"/>
      <c r="AGX101" s="115"/>
      <c r="AGY101" s="115"/>
      <c r="AGZ101" s="115"/>
      <c r="AHA101" s="115"/>
      <c r="AHB101" s="115"/>
      <c r="AHC101" s="115"/>
      <c r="AHD101" s="115"/>
      <c r="AHE101" s="115"/>
      <c r="AHF101" s="115"/>
      <c r="AHG101" s="115"/>
      <c r="AHH101" s="115"/>
      <c r="AHI101" s="115"/>
      <c r="AHJ101" s="115"/>
      <c r="AHK101" s="115"/>
      <c r="AHL101" s="115"/>
      <c r="AHM101" s="115"/>
      <c r="AHN101" s="115"/>
      <c r="AHO101" s="115"/>
      <c r="AHP101" s="115"/>
      <c r="AHQ101" s="115"/>
      <c r="AHR101" s="115"/>
      <c r="AHS101" s="115"/>
      <c r="AHT101" s="115"/>
      <c r="AHU101" s="115"/>
      <c r="AHV101" s="115"/>
      <c r="AHW101" s="115"/>
      <c r="AHX101" s="115"/>
      <c r="AHY101" s="115"/>
      <c r="AHZ101" s="115"/>
      <c r="AIA101" s="115"/>
      <c r="AIB101" s="115"/>
      <c r="AIC101" s="115"/>
      <c r="AID101" s="115"/>
      <c r="AIE101" s="115"/>
      <c r="AIF101" s="115"/>
      <c r="AIG101" s="115"/>
      <c r="AIH101" s="115"/>
      <c r="AII101" s="115"/>
      <c r="AIJ101" s="115"/>
      <c r="AIK101" s="115"/>
      <c r="AIL101" s="115"/>
      <c r="AIM101" s="115"/>
      <c r="AIN101" s="115"/>
      <c r="AIO101" s="115"/>
      <c r="AIP101" s="115"/>
      <c r="AIQ101" s="115"/>
      <c r="AIR101" s="115"/>
      <c r="AIS101" s="115"/>
      <c r="AIT101" s="115"/>
      <c r="AIU101" s="115"/>
      <c r="AIV101" s="115"/>
      <c r="AIW101" s="115"/>
      <c r="AIX101" s="115"/>
      <c r="AIY101" s="115"/>
      <c r="AIZ101" s="115"/>
      <c r="AJA101" s="115"/>
      <c r="AJB101" s="115"/>
      <c r="AJC101" s="115"/>
      <c r="AJD101" s="115"/>
      <c r="AJE101" s="115"/>
      <c r="AJF101" s="115"/>
      <c r="AJG101" s="115"/>
      <c r="AJH101" s="115"/>
      <c r="AJI101" s="115"/>
      <c r="AJJ101" s="115"/>
      <c r="AJK101" s="115"/>
      <c r="AJL101" s="115"/>
      <c r="AJM101" s="115"/>
      <c r="AJN101" s="115"/>
      <c r="AJO101" s="115"/>
      <c r="AJP101" s="115"/>
      <c r="AJQ101" s="115"/>
      <c r="AJR101" s="115"/>
      <c r="AJS101" s="115"/>
      <c r="AJT101" s="115"/>
      <c r="AJU101" s="115"/>
      <c r="AJV101" s="115"/>
      <c r="AJW101" s="115"/>
      <c r="AJX101" s="115"/>
      <c r="AJY101" s="115"/>
      <c r="AJZ101" s="115"/>
      <c r="AKA101" s="115"/>
      <c r="AKB101" s="115"/>
      <c r="AKC101" s="115"/>
      <c r="AKD101" s="115"/>
      <c r="AKE101" s="115"/>
      <c r="AKF101" s="115"/>
      <c r="AKG101" s="115"/>
      <c r="AKH101" s="115"/>
      <c r="AKI101" s="115"/>
      <c r="AKJ101" s="115"/>
      <c r="AKK101" s="115"/>
      <c r="AKL101" s="115"/>
      <c r="AKM101" s="115"/>
      <c r="AKN101" s="115"/>
      <c r="AKO101" s="115"/>
      <c r="AKP101" s="115"/>
      <c r="AKQ101" s="115"/>
      <c r="AKR101" s="115"/>
      <c r="AKS101" s="115"/>
      <c r="AKT101" s="115"/>
      <c r="AKU101" s="115"/>
      <c r="AKV101" s="115"/>
      <c r="AKW101" s="115"/>
      <c r="AKX101" s="115"/>
      <c r="AKY101" s="115"/>
      <c r="AKZ101" s="115"/>
      <c r="ALA101" s="115"/>
      <c r="ALB101" s="115"/>
      <c r="ALC101" s="115"/>
      <c r="ALD101" s="115"/>
      <c r="ALE101" s="115"/>
      <c r="ALF101" s="115"/>
      <c r="ALG101" s="115"/>
      <c r="ALH101" s="115"/>
      <c r="ALI101" s="115"/>
      <c r="ALJ101" s="115"/>
      <c r="ALK101" s="115"/>
      <c r="ALL101" s="115"/>
      <c r="ALM101" s="115"/>
      <c r="ALN101" s="115"/>
      <c r="ALO101" s="115"/>
      <c r="ALP101" s="115"/>
      <c r="ALQ101" s="115"/>
      <c r="ALR101" s="115"/>
      <c r="ALS101" s="115"/>
      <c r="ALT101" s="115"/>
      <c r="ALU101" s="115"/>
      <c r="ALV101" s="115"/>
      <c r="ALW101" s="115"/>
      <c r="ALX101" s="115"/>
      <c r="ALY101" s="115"/>
      <c r="ALZ101" s="115"/>
      <c r="AMA101" s="115"/>
      <c r="AMB101" s="115"/>
      <c r="AMC101" s="115"/>
      <c r="AMD101" s="115"/>
      <c r="AME101" s="115"/>
      <c r="AMF101" s="115"/>
      <c r="AMG101" s="115"/>
      <c r="AMH101" s="115"/>
      <c r="AMI101" s="115"/>
      <c r="AMJ101" s="115"/>
      <c r="AMK101" s="115"/>
      <c r="AML101" s="115"/>
      <c r="AMM101" s="115"/>
      <c r="AMN101" s="115"/>
      <c r="AMO101" s="115"/>
      <c r="AMP101" s="115"/>
      <c r="AMQ101" s="115"/>
      <c r="AMR101" s="115"/>
      <c r="AMS101" s="115"/>
      <c r="AMT101" s="115"/>
      <c r="AMU101" s="115"/>
      <c r="AMV101" s="115"/>
      <c r="AMW101" s="115"/>
      <c r="AMX101" s="115"/>
      <c r="AMY101" s="115"/>
      <c r="AMZ101" s="115"/>
      <c r="ANA101" s="115"/>
      <c r="ANB101" s="115"/>
      <c r="ANC101" s="115"/>
      <c r="AND101" s="115"/>
      <c r="ANE101" s="115"/>
      <c r="ANF101" s="115"/>
      <c r="ANG101" s="115"/>
      <c r="ANH101" s="115"/>
      <c r="ANI101" s="115"/>
      <c r="ANJ101" s="115"/>
      <c r="ANK101" s="115"/>
      <c r="ANL101" s="115"/>
      <c r="ANM101" s="115"/>
      <c r="ANN101" s="115"/>
      <c r="ANO101" s="115"/>
      <c r="ANP101" s="115"/>
      <c r="ANQ101" s="115"/>
      <c r="ANR101" s="115"/>
      <c r="ANS101" s="115"/>
      <c r="ANT101" s="115"/>
      <c r="ANU101" s="115"/>
      <c r="ANV101" s="115"/>
      <c r="ANW101" s="115"/>
      <c r="ANX101" s="115"/>
      <c r="ANY101" s="115"/>
      <c r="ANZ101" s="115"/>
      <c r="AOA101" s="115"/>
      <c r="AOB101" s="115"/>
      <c r="AOC101" s="115"/>
      <c r="AOD101" s="115"/>
      <c r="AOE101" s="115"/>
      <c r="AOF101" s="115"/>
      <c r="AOG101" s="115"/>
      <c r="AOH101" s="115"/>
      <c r="AOI101" s="115"/>
      <c r="AOJ101" s="115"/>
      <c r="AOK101" s="115"/>
      <c r="AOL101" s="115"/>
      <c r="AOM101" s="115"/>
      <c r="AON101" s="115"/>
      <c r="AOO101" s="115"/>
      <c r="AOP101" s="115"/>
      <c r="AOQ101" s="115"/>
      <c r="AOR101" s="115"/>
      <c r="AOS101" s="115"/>
      <c r="AOT101" s="115"/>
      <c r="AOU101" s="115"/>
      <c r="AOV101" s="115"/>
      <c r="AOW101" s="115"/>
      <c r="AOX101" s="115"/>
      <c r="AOY101" s="115"/>
      <c r="AOZ101" s="115"/>
      <c r="APA101" s="115"/>
      <c r="APB101" s="115"/>
      <c r="APC101" s="115"/>
      <c r="APD101" s="115"/>
      <c r="APE101" s="115"/>
      <c r="APF101" s="115"/>
      <c r="APG101" s="115"/>
      <c r="APH101" s="115"/>
      <c r="API101" s="115"/>
      <c r="APJ101" s="115"/>
      <c r="APK101" s="115"/>
      <c r="APL101" s="115"/>
      <c r="APM101" s="115"/>
      <c r="APN101" s="115"/>
      <c r="APO101" s="115"/>
      <c r="APP101" s="115"/>
      <c r="APQ101" s="115"/>
      <c r="APR101" s="115"/>
      <c r="APS101" s="115"/>
      <c r="APT101" s="115"/>
      <c r="APU101" s="115"/>
      <c r="APV101" s="115"/>
      <c r="APW101" s="115"/>
      <c r="APX101" s="115"/>
      <c r="APY101" s="115"/>
      <c r="APZ101" s="115"/>
      <c r="AQA101" s="115"/>
      <c r="AQB101" s="115"/>
      <c r="AQC101" s="115"/>
      <c r="AQD101" s="115"/>
      <c r="AQE101" s="115"/>
      <c r="AQF101" s="115"/>
      <c r="AQG101" s="115"/>
      <c r="AQH101" s="115"/>
      <c r="AQI101" s="115"/>
      <c r="AQJ101" s="115"/>
      <c r="AQK101" s="115"/>
      <c r="AQL101" s="115"/>
      <c r="AQM101" s="115"/>
      <c r="AQN101" s="115"/>
      <c r="AQO101" s="115"/>
      <c r="AQP101" s="115"/>
      <c r="AQQ101" s="115"/>
      <c r="AQR101" s="115"/>
      <c r="AQS101" s="115"/>
      <c r="AQT101" s="115"/>
      <c r="AQU101" s="115"/>
      <c r="AQV101" s="115"/>
      <c r="AQW101" s="115"/>
      <c r="AQX101" s="115"/>
      <c r="AQY101" s="115"/>
      <c r="AQZ101" s="115"/>
      <c r="ARA101" s="115"/>
      <c r="ARB101" s="115"/>
      <c r="ARC101" s="115"/>
      <c r="ARD101" s="115"/>
      <c r="ARE101" s="115"/>
      <c r="ARF101" s="115"/>
      <c r="ARG101" s="115"/>
      <c r="ARH101" s="115"/>
      <c r="ARI101" s="115"/>
      <c r="ARJ101" s="115"/>
      <c r="ARK101" s="115"/>
      <c r="ARL101" s="115"/>
      <c r="ARM101" s="115"/>
      <c r="ARN101" s="115"/>
      <c r="ARO101" s="115"/>
      <c r="ARP101" s="115"/>
      <c r="ARQ101" s="115"/>
      <c r="ARR101" s="115"/>
      <c r="ARS101" s="115"/>
      <c r="ART101" s="115"/>
      <c r="ARU101" s="115"/>
      <c r="ARV101" s="115"/>
      <c r="ARW101" s="115"/>
      <c r="ARX101" s="115"/>
      <c r="ARY101" s="115"/>
      <c r="ARZ101" s="115"/>
      <c r="ASA101" s="115"/>
      <c r="ASB101" s="115"/>
      <c r="ASC101" s="115"/>
      <c r="ASD101" s="115"/>
      <c r="ASE101" s="115"/>
      <c r="ASF101" s="115"/>
      <c r="ASG101" s="115"/>
      <c r="ASH101" s="115"/>
      <c r="ASI101" s="115"/>
      <c r="ASJ101" s="115"/>
      <c r="ASK101" s="115"/>
      <c r="ASL101" s="115"/>
      <c r="ASM101" s="115"/>
      <c r="ASN101" s="115"/>
      <c r="ASO101" s="115"/>
      <c r="ASP101" s="115"/>
      <c r="ASQ101" s="115"/>
      <c r="ASR101" s="115"/>
      <c r="ASS101" s="115"/>
      <c r="AST101" s="115"/>
      <c r="ASU101" s="115"/>
      <c r="ASV101" s="115"/>
      <c r="ASW101" s="115"/>
      <c r="ASX101" s="115"/>
      <c r="ASY101" s="115"/>
      <c r="ASZ101" s="115"/>
      <c r="ATA101" s="115"/>
      <c r="ATB101" s="115"/>
      <c r="ATC101" s="115"/>
      <c r="ATD101" s="115"/>
      <c r="ATE101" s="115"/>
      <c r="ATF101" s="115"/>
      <c r="ATG101" s="115"/>
      <c r="ATH101" s="115"/>
      <c r="ATI101" s="115"/>
      <c r="ATJ101" s="115"/>
      <c r="ATK101" s="115"/>
      <c r="ATL101" s="115"/>
      <c r="ATM101" s="115"/>
      <c r="ATN101" s="115"/>
      <c r="ATO101" s="115"/>
      <c r="ATP101" s="115"/>
      <c r="ATQ101" s="115"/>
      <c r="ATR101" s="115"/>
      <c r="ATS101" s="115"/>
      <c r="ATT101" s="115"/>
      <c r="ATU101" s="115"/>
      <c r="ATV101" s="115"/>
      <c r="ATW101" s="115"/>
      <c r="ATX101" s="115"/>
      <c r="ATY101" s="115"/>
      <c r="ATZ101" s="115"/>
      <c r="AUA101" s="115"/>
      <c r="AUB101" s="115"/>
      <c r="AUC101" s="115"/>
      <c r="AUD101" s="115"/>
      <c r="AUE101" s="115"/>
      <c r="AUF101" s="115"/>
      <c r="AUG101" s="115"/>
      <c r="AUH101" s="115"/>
      <c r="AUI101" s="115"/>
      <c r="AUJ101" s="115"/>
      <c r="AUK101" s="115"/>
      <c r="AUL101" s="115"/>
      <c r="AUM101" s="115"/>
      <c r="AUN101" s="115"/>
      <c r="AUO101" s="115"/>
      <c r="AUP101" s="115"/>
      <c r="AUQ101" s="115"/>
      <c r="AUR101" s="115"/>
      <c r="AUS101" s="115"/>
      <c r="AUT101" s="115"/>
      <c r="AUU101" s="115"/>
      <c r="AUV101" s="115"/>
      <c r="AUW101" s="115"/>
      <c r="AUX101" s="115"/>
      <c r="AUY101" s="115"/>
      <c r="AUZ101" s="115"/>
      <c r="AVA101" s="115"/>
      <c r="AVB101" s="115"/>
      <c r="AVC101" s="115"/>
      <c r="AVD101" s="115"/>
      <c r="AVE101" s="115"/>
      <c r="AVF101" s="115"/>
      <c r="AVG101" s="115"/>
      <c r="AVH101" s="115"/>
      <c r="AVI101" s="115"/>
      <c r="AVJ101" s="115"/>
      <c r="AVK101" s="115"/>
      <c r="AVL101" s="115"/>
      <c r="AVM101" s="115"/>
      <c r="AVN101" s="115"/>
      <c r="AVO101" s="115"/>
      <c r="AVP101" s="115"/>
      <c r="AVQ101" s="115"/>
      <c r="AVR101" s="115"/>
      <c r="AVS101" s="115"/>
      <c r="AVT101" s="115"/>
      <c r="AVU101" s="115"/>
      <c r="AVV101" s="115"/>
      <c r="AVW101" s="115"/>
      <c r="AVX101" s="115"/>
      <c r="AVY101" s="115"/>
      <c r="AVZ101" s="115"/>
      <c r="AWA101" s="115"/>
      <c r="AWB101" s="115"/>
      <c r="AWC101" s="115"/>
      <c r="AWD101" s="115"/>
      <c r="AWE101" s="115"/>
      <c r="AWF101" s="115"/>
      <c r="AWG101" s="115"/>
      <c r="AWH101" s="115"/>
      <c r="AWI101" s="115"/>
      <c r="AWJ101" s="115"/>
      <c r="AWK101" s="115"/>
      <c r="AWL101" s="115"/>
      <c r="AWM101" s="115"/>
      <c r="AWN101" s="115"/>
      <c r="AWO101" s="115"/>
      <c r="AWP101" s="115"/>
      <c r="AWQ101" s="115"/>
      <c r="AWR101" s="115"/>
      <c r="AWS101" s="115"/>
      <c r="AWT101" s="115"/>
      <c r="AWU101" s="115"/>
      <c r="AWV101" s="115"/>
      <c r="AWW101" s="115"/>
      <c r="AWX101" s="115"/>
      <c r="AWY101" s="115"/>
      <c r="AWZ101" s="115"/>
      <c r="AXA101" s="115"/>
      <c r="AXB101" s="115"/>
      <c r="AXC101" s="115"/>
      <c r="AXD101" s="115"/>
      <c r="AXE101" s="115"/>
      <c r="AXF101" s="115"/>
      <c r="AXG101" s="115"/>
      <c r="AXH101" s="115"/>
      <c r="AXI101" s="115"/>
      <c r="AXJ101" s="115"/>
      <c r="AXK101" s="115"/>
      <c r="AXL101" s="115"/>
      <c r="AXM101" s="115"/>
      <c r="AXN101" s="115"/>
      <c r="AXO101" s="115"/>
      <c r="AXP101" s="115"/>
      <c r="AXQ101" s="115"/>
      <c r="AXR101" s="115"/>
      <c r="AXS101" s="115"/>
      <c r="AXT101" s="115"/>
      <c r="AXU101" s="115"/>
      <c r="AXV101" s="115"/>
      <c r="AXW101" s="115"/>
      <c r="AXX101" s="115"/>
      <c r="AXY101" s="115"/>
      <c r="AXZ101" s="115"/>
      <c r="AYA101" s="115"/>
      <c r="AYB101" s="115"/>
      <c r="AYC101" s="115"/>
      <c r="AYD101" s="115"/>
      <c r="AYE101" s="115"/>
      <c r="AYF101" s="115"/>
      <c r="AYG101" s="115"/>
      <c r="AYH101" s="115"/>
      <c r="AYI101" s="115"/>
      <c r="AYJ101" s="115"/>
      <c r="AYK101" s="115"/>
      <c r="AYL101" s="115"/>
      <c r="AYM101" s="115"/>
      <c r="AYN101" s="115"/>
      <c r="AYO101" s="115"/>
      <c r="AYP101" s="115"/>
      <c r="AYQ101" s="115"/>
      <c r="AYR101" s="115"/>
      <c r="AYS101" s="115"/>
      <c r="AYT101" s="115"/>
      <c r="AYU101" s="115"/>
      <c r="AYV101" s="115"/>
      <c r="AYW101" s="115"/>
      <c r="AYX101" s="115"/>
      <c r="AYY101" s="115"/>
      <c r="AYZ101" s="115"/>
      <c r="AZA101" s="115"/>
      <c r="AZB101" s="115"/>
      <c r="AZC101" s="115"/>
      <c r="AZD101" s="115"/>
      <c r="AZE101" s="115"/>
      <c r="AZF101" s="115"/>
      <c r="AZG101" s="115"/>
      <c r="AZH101" s="115"/>
      <c r="AZI101" s="115"/>
      <c r="AZJ101" s="115"/>
      <c r="AZK101" s="115"/>
      <c r="AZL101" s="115"/>
      <c r="AZM101" s="115"/>
      <c r="AZN101" s="115"/>
      <c r="AZO101" s="115"/>
      <c r="AZP101" s="115"/>
      <c r="AZQ101" s="115"/>
      <c r="AZR101" s="115"/>
      <c r="AZS101" s="115"/>
      <c r="AZT101" s="115"/>
      <c r="AZU101" s="115"/>
      <c r="AZV101" s="115"/>
      <c r="AZW101" s="115"/>
      <c r="AZX101" s="115"/>
      <c r="AZY101" s="115"/>
      <c r="AZZ101" s="115"/>
      <c r="BAA101" s="115"/>
      <c r="BAB101" s="115"/>
      <c r="BAC101" s="115"/>
      <c r="BAD101" s="115"/>
      <c r="BAE101" s="115"/>
      <c r="BAF101" s="115"/>
      <c r="BAG101" s="115"/>
      <c r="BAH101" s="115"/>
      <c r="BAI101" s="115"/>
      <c r="BAJ101" s="115"/>
      <c r="BAK101" s="115"/>
      <c r="BAL101" s="115"/>
      <c r="BAM101" s="115"/>
      <c r="BAN101" s="115"/>
      <c r="BAO101" s="115"/>
      <c r="BAP101" s="115"/>
      <c r="BAQ101" s="115"/>
      <c r="BAR101" s="115"/>
      <c r="BAS101" s="115"/>
      <c r="BAT101" s="115"/>
      <c r="BAU101" s="115"/>
      <c r="BAV101" s="115"/>
      <c r="BAW101" s="115"/>
      <c r="BAX101" s="115"/>
      <c r="BAY101" s="115"/>
      <c r="BAZ101" s="115"/>
      <c r="BBA101" s="115"/>
      <c r="BBB101" s="115"/>
      <c r="BBC101" s="115"/>
      <c r="BBD101" s="115"/>
      <c r="BBE101" s="115"/>
      <c r="BBF101" s="115"/>
      <c r="BBG101" s="115"/>
      <c r="BBH101" s="115"/>
      <c r="BBI101" s="115"/>
      <c r="BBJ101" s="115"/>
      <c r="BBK101" s="115"/>
      <c r="BBL101" s="115"/>
      <c r="BBM101" s="115"/>
      <c r="BBN101" s="115"/>
      <c r="BBO101" s="115"/>
      <c r="BBP101" s="115"/>
      <c r="BBQ101" s="115"/>
      <c r="BBR101" s="115"/>
      <c r="BBS101" s="115"/>
      <c r="BBT101" s="115"/>
      <c r="BBU101" s="115"/>
      <c r="BBV101" s="115"/>
      <c r="BBW101" s="115"/>
      <c r="BBX101" s="115"/>
      <c r="BBY101" s="115"/>
      <c r="BBZ101" s="115"/>
      <c r="BCA101" s="115"/>
      <c r="BCB101" s="115"/>
      <c r="BCC101" s="115"/>
      <c r="BCD101" s="115"/>
      <c r="BCE101" s="115"/>
      <c r="BCF101" s="115"/>
      <c r="BCG101" s="115"/>
      <c r="BCH101" s="115"/>
      <c r="BCI101" s="115"/>
      <c r="BCJ101" s="115"/>
      <c r="BCK101" s="115"/>
      <c r="BCL101" s="115"/>
      <c r="BCM101" s="115"/>
      <c r="BCN101" s="115"/>
      <c r="BCO101" s="115"/>
      <c r="BCP101" s="115"/>
      <c r="BCQ101" s="115"/>
      <c r="BCR101" s="115"/>
      <c r="BCS101" s="115"/>
      <c r="BCT101" s="115"/>
      <c r="BCU101" s="115"/>
      <c r="BCV101" s="115"/>
      <c r="BCW101" s="115"/>
      <c r="BCX101" s="115"/>
      <c r="BCY101" s="115"/>
      <c r="BCZ101" s="115"/>
      <c r="BDA101" s="115"/>
      <c r="BDB101" s="115"/>
      <c r="BDC101" s="115"/>
      <c r="BDD101" s="115"/>
      <c r="BDE101" s="115"/>
      <c r="BDF101" s="115"/>
      <c r="BDG101" s="115"/>
      <c r="BDH101" s="115"/>
      <c r="BDI101" s="115"/>
      <c r="BDJ101" s="115"/>
      <c r="BDK101" s="115"/>
      <c r="BDL101" s="115"/>
      <c r="BDM101" s="115"/>
      <c r="BDN101" s="115"/>
      <c r="BDO101" s="115"/>
      <c r="BDP101" s="115"/>
      <c r="BDQ101" s="115"/>
      <c r="BDR101" s="115"/>
      <c r="BDS101" s="115"/>
      <c r="BDT101" s="115"/>
      <c r="BDU101" s="115"/>
      <c r="BDV101" s="115"/>
      <c r="BDW101" s="115"/>
      <c r="BDX101" s="115"/>
      <c r="BDY101" s="115"/>
      <c r="BDZ101" s="115"/>
      <c r="BEA101" s="115"/>
      <c r="BEB101" s="115"/>
      <c r="BEC101" s="115"/>
      <c r="BED101" s="115"/>
      <c r="BEE101" s="115"/>
      <c r="BEF101" s="115"/>
      <c r="BEG101" s="115"/>
      <c r="BEH101" s="115"/>
      <c r="BEI101" s="115"/>
      <c r="BEJ101" s="115"/>
      <c r="BEK101" s="115"/>
      <c r="BEL101" s="115"/>
      <c r="BEM101" s="115"/>
      <c r="BEN101" s="115"/>
      <c r="BEO101" s="115"/>
      <c r="BEP101" s="115"/>
      <c r="BEQ101" s="115"/>
      <c r="BER101" s="115"/>
      <c r="BES101" s="115"/>
      <c r="BET101" s="115"/>
      <c r="BEU101" s="115"/>
      <c r="BEV101" s="115"/>
      <c r="BEW101" s="115"/>
      <c r="BEX101" s="115"/>
      <c r="BEY101" s="115"/>
      <c r="BEZ101" s="115"/>
      <c r="BFA101" s="115"/>
      <c r="BFB101" s="115"/>
      <c r="BFC101" s="115"/>
      <c r="BFD101" s="115"/>
      <c r="BFE101" s="115"/>
      <c r="BFF101" s="115"/>
      <c r="BFG101" s="115"/>
      <c r="BFH101" s="115"/>
      <c r="BFI101" s="115"/>
      <c r="BFJ101" s="115"/>
      <c r="BFK101" s="115"/>
      <c r="BFL101" s="115"/>
      <c r="BFM101" s="115"/>
      <c r="BFN101" s="115"/>
      <c r="BFO101" s="115"/>
      <c r="BFP101" s="115"/>
      <c r="BFQ101" s="115"/>
      <c r="BFR101" s="115"/>
      <c r="BFS101" s="115"/>
      <c r="BFT101" s="115"/>
      <c r="BFU101" s="115"/>
      <c r="BFV101" s="115"/>
      <c r="BFW101" s="115"/>
      <c r="BFX101" s="115"/>
      <c r="BFY101" s="115"/>
      <c r="BFZ101" s="115"/>
      <c r="BGA101" s="115"/>
      <c r="BGB101" s="115"/>
      <c r="BGC101" s="115"/>
      <c r="BGD101" s="115"/>
      <c r="BGE101" s="115"/>
      <c r="BGF101" s="115"/>
      <c r="BGG101" s="115"/>
      <c r="BGH101" s="115"/>
      <c r="BGI101" s="115"/>
      <c r="BGJ101" s="115"/>
      <c r="BGK101" s="115"/>
      <c r="BGL101" s="115"/>
      <c r="BGM101" s="115"/>
      <c r="BGN101" s="115"/>
      <c r="BGO101" s="115"/>
      <c r="BGP101" s="115"/>
      <c r="BGQ101" s="115"/>
      <c r="BGR101" s="115"/>
      <c r="BGS101" s="115"/>
      <c r="BGT101" s="115"/>
      <c r="BGU101" s="115"/>
      <c r="BGV101" s="115"/>
      <c r="BGW101" s="115"/>
      <c r="BGX101" s="115"/>
      <c r="BGY101" s="115"/>
      <c r="BGZ101" s="115"/>
      <c r="BHA101" s="115"/>
      <c r="BHB101" s="115"/>
      <c r="BHC101" s="115"/>
      <c r="BHD101" s="115"/>
      <c r="BHE101" s="115"/>
      <c r="BHF101" s="115"/>
      <c r="BHG101" s="115"/>
      <c r="BHH101" s="115"/>
      <c r="BHI101" s="115"/>
      <c r="BHJ101" s="115"/>
      <c r="BHK101" s="115"/>
      <c r="BHL101" s="115"/>
      <c r="BHM101" s="115"/>
      <c r="BHN101" s="115"/>
      <c r="BHO101" s="115"/>
      <c r="BHP101" s="115"/>
      <c r="BHQ101" s="115"/>
      <c r="BHR101" s="115"/>
      <c r="BHS101" s="115"/>
      <c r="BHT101" s="115"/>
      <c r="BHU101" s="115"/>
      <c r="BHV101" s="115"/>
      <c r="BHW101" s="115"/>
      <c r="BHX101" s="115"/>
      <c r="BHY101" s="115"/>
      <c r="BHZ101" s="115"/>
      <c r="BIA101" s="115"/>
      <c r="BIB101" s="115"/>
      <c r="BIC101" s="115"/>
      <c r="BID101" s="115"/>
      <c r="BIE101" s="115"/>
      <c r="BIF101" s="115"/>
      <c r="BIG101" s="115"/>
      <c r="BIH101" s="115"/>
      <c r="BII101" s="115"/>
      <c r="BIJ101" s="115"/>
      <c r="BIK101" s="115"/>
      <c r="BIL101" s="115"/>
      <c r="BIM101" s="115"/>
      <c r="BIN101" s="115"/>
      <c r="BIO101" s="115"/>
      <c r="BIP101" s="115"/>
      <c r="BIQ101" s="115"/>
      <c r="BIR101" s="115"/>
      <c r="BIS101" s="115"/>
      <c r="BIT101" s="115"/>
      <c r="BIU101" s="115"/>
      <c r="BIV101" s="115"/>
      <c r="BIW101" s="115"/>
      <c r="BIX101" s="115"/>
      <c r="BIY101" s="115"/>
      <c r="BIZ101" s="115"/>
      <c r="BJA101" s="115"/>
      <c r="BJB101" s="115"/>
      <c r="BJC101" s="115"/>
      <c r="BJD101" s="115"/>
      <c r="BJE101" s="115"/>
      <c r="BJF101" s="115"/>
      <c r="BJG101" s="115"/>
      <c r="BJH101" s="115"/>
      <c r="BJI101" s="115"/>
      <c r="BJJ101" s="115"/>
      <c r="BJK101" s="115"/>
      <c r="BJL101" s="115"/>
      <c r="BJM101" s="115"/>
      <c r="BJN101" s="115"/>
      <c r="BJO101" s="115"/>
      <c r="BJP101" s="115"/>
      <c r="BJQ101" s="115"/>
      <c r="BJR101" s="115"/>
      <c r="BJS101" s="115"/>
      <c r="BJT101" s="115"/>
      <c r="BJU101" s="115"/>
      <c r="BJV101" s="115"/>
      <c r="BJW101" s="115"/>
      <c r="BJX101" s="115"/>
      <c r="BJY101" s="115"/>
      <c r="BJZ101" s="115"/>
      <c r="BKA101" s="115"/>
      <c r="BKB101" s="115"/>
      <c r="BKC101" s="115"/>
      <c r="BKD101" s="115"/>
      <c r="BKE101" s="115"/>
      <c r="BKF101" s="115"/>
      <c r="BKG101" s="115"/>
      <c r="BKH101" s="115"/>
      <c r="BKI101" s="115"/>
      <c r="BKJ101" s="115"/>
      <c r="BKK101" s="115"/>
      <c r="BKL101" s="115"/>
      <c r="BKM101" s="115"/>
      <c r="BKN101" s="115"/>
      <c r="BKO101" s="115"/>
      <c r="BKP101" s="115"/>
      <c r="BKQ101" s="115"/>
      <c r="BKR101" s="115"/>
      <c r="BKS101" s="115"/>
      <c r="BKT101" s="115"/>
      <c r="BKU101" s="115"/>
      <c r="BKV101" s="115"/>
      <c r="BKW101" s="115"/>
      <c r="BKX101" s="115"/>
      <c r="BKY101" s="115"/>
      <c r="BKZ101" s="115"/>
      <c r="BLA101" s="115"/>
      <c r="BLB101" s="115"/>
      <c r="BLC101" s="115"/>
      <c r="BLD101" s="115"/>
      <c r="BLE101" s="115"/>
      <c r="BLF101" s="115"/>
      <c r="BLG101" s="115"/>
      <c r="BLH101" s="115"/>
      <c r="BLI101" s="115"/>
      <c r="BLJ101" s="115"/>
      <c r="BLK101" s="115"/>
      <c r="BLL101" s="115"/>
      <c r="BLM101" s="115"/>
      <c r="BLN101" s="115"/>
      <c r="BLO101" s="115"/>
      <c r="BLP101" s="115"/>
      <c r="BLQ101" s="115"/>
      <c r="BLR101" s="115"/>
      <c r="BLS101" s="115"/>
      <c r="BLT101" s="115"/>
      <c r="BLU101" s="115"/>
      <c r="BLV101" s="115"/>
      <c r="BLW101" s="115"/>
      <c r="BLX101" s="115"/>
      <c r="BLY101" s="115"/>
      <c r="BLZ101" s="115"/>
      <c r="BMA101" s="115"/>
      <c r="BMB101" s="115"/>
      <c r="BMC101" s="115"/>
      <c r="BMD101" s="115"/>
      <c r="BME101" s="115"/>
      <c r="BMF101" s="115"/>
      <c r="BMG101" s="115"/>
      <c r="BMH101" s="115"/>
      <c r="BMI101" s="115"/>
      <c r="BMJ101" s="115"/>
      <c r="BMK101" s="115"/>
      <c r="BML101" s="115"/>
      <c r="BMM101" s="115"/>
      <c r="BMN101" s="115"/>
      <c r="BMO101" s="115"/>
      <c r="BMP101" s="115"/>
      <c r="BMQ101" s="115"/>
      <c r="BMR101" s="115"/>
      <c r="BMS101" s="115"/>
      <c r="BMT101" s="115"/>
      <c r="BMU101" s="115"/>
      <c r="BMV101" s="115"/>
      <c r="BMW101" s="115"/>
      <c r="BMX101" s="115"/>
      <c r="BMY101" s="115"/>
      <c r="BMZ101" s="115"/>
      <c r="BNA101" s="115"/>
      <c r="BNB101" s="115"/>
      <c r="BNC101" s="115"/>
      <c r="BND101" s="115"/>
      <c r="BNE101" s="115"/>
      <c r="BNF101" s="115"/>
      <c r="BNG101" s="115"/>
      <c r="BNH101" s="115"/>
      <c r="BNI101" s="115"/>
      <c r="BNJ101" s="115"/>
      <c r="BNK101" s="115"/>
      <c r="BNL101" s="115"/>
      <c r="BNM101" s="115"/>
      <c r="BNN101" s="115"/>
      <c r="BNO101" s="115"/>
      <c r="BNP101" s="115"/>
      <c r="BNQ101" s="115"/>
      <c r="BNR101" s="115"/>
      <c r="BNS101" s="115"/>
      <c r="BNT101" s="115"/>
      <c r="BNU101" s="115"/>
      <c r="BNV101" s="115"/>
      <c r="BNW101" s="115"/>
      <c r="BNX101" s="115"/>
      <c r="BNY101" s="115"/>
      <c r="BNZ101" s="115"/>
      <c r="BOA101" s="115"/>
      <c r="BOB101" s="115"/>
      <c r="BOC101" s="115"/>
      <c r="BOD101" s="115"/>
      <c r="BOE101" s="115"/>
      <c r="BOF101" s="115"/>
      <c r="BOG101" s="115"/>
      <c r="BOH101" s="115"/>
      <c r="BOI101" s="115"/>
      <c r="BOJ101" s="115"/>
      <c r="BOK101" s="115"/>
      <c r="BOL101" s="115"/>
      <c r="BOM101" s="115"/>
      <c r="BON101" s="115"/>
      <c r="BOO101" s="115"/>
      <c r="BOP101" s="115"/>
      <c r="BOQ101" s="115"/>
      <c r="BOR101" s="115"/>
      <c r="BOS101" s="115"/>
      <c r="BOT101" s="115"/>
      <c r="BOU101" s="115"/>
      <c r="BOV101" s="115"/>
      <c r="BOW101" s="115"/>
      <c r="BOX101" s="115"/>
      <c r="BOY101" s="115"/>
      <c r="BOZ101" s="115"/>
      <c r="BPA101" s="115"/>
      <c r="BPB101" s="115"/>
      <c r="BPC101" s="115"/>
      <c r="BPD101" s="115"/>
      <c r="BPE101" s="115"/>
      <c r="BPF101" s="115"/>
      <c r="BPG101" s="115"/>
      <c r="BPH101" s="115"/>
      <c r="BPI101" s="115"/>
      <c r="BPJ101" s="115"/>
      <c r="BPK101" s="115"/>
      <c r="BPL101" s="115"/>
      <c r="BPM101" s="115"/>
      <c r="BPN101" s="115"/>
      <c r="BPO101" s="115"/>
      <c r="BPP101" s="115"/>
      <c r="BPQ101" s="115"/>
      <c r="BPR101" s="115"/>
      <c r="BPS101" s="115"/>
      <c r="BPT101" s="115"/>
      <c r="BPU101" s="115"/>
      <c r="BPV101" s="115"/>
      <c r="BPW101" s="115"/>
      <c r="BPX101" s="115"/>
      <c r="BPY101" s="115"/>
      <c r="BPZ101" s="115"/>
      <c r="BQA101" s="115"/>
      <c r="BQB101" s="115"/>
      <c r="BQC101" s="115"/>
      <c r="BQD101" s="115"/>
      <c r="BQE101" s="115"/>
      <c r="BQF101" s="115"/>
      <c r="BQG101" s="115"/>
      <c r="BQH101" s="115"/>
      <c r="BQI101" s="115"/>
      <c r="BQJ101" s="115"/>
      <c r="BQK101" s="115"/>
      <c r="BQL101" s="115"/>
      <c r="BQM101" s="115"/>
      <c r="BQN101" s="115"/>
      <c r="BQO101" s="115"/>
      <c r="BQP101" s="115"/>
      <c r="BQQ101" s="115"/>
      <c r="BQR101" s="115"/>
      <c r="BQS101" s="115"/>
      <c r="BQT101" s="115"/>
      <c r="BQU101" s="115"/>
      <c r="BQV101" s="115"/>
      <c r="BQW101" s="115"/>
      <c r="BQX101" s="115"/>
      <c r="BQY101" s="115"/>
      <c r="BQZ101" s="115"/>
      <c r="BRA101" s="115"/>
      <c r="BRB101" s="115"/>
      <c r="BRC101" s="115"/>
      <c r="BRD101" s="115"/>
      <c r="BRE101" s="115"/>
      <c r="BRF101" s="115"/>
      <c r="BRG101" s="115"/>
      <c r="BRH101" s="115"/>
      <c r="BRI101" s="115"/>
      <c r="BRJ101" s="115"/>
      <c r="BRK101" s="115"/>
      <c r="BRL101" s="115"/>
      <c r="BRM101" s="115"/>
      <c r="BRN101" s="115"/>
      <c r="BRO101" s="115"/>
      <c r="BRP101" s="115"/>
      <c r="BRQ101" s="115"/>
      <c r="BRR101" s="115"/>
      <c r="BRS101" s="115"/>
      <c r="BRT101" s="115"/>
      <c r="BRU101" s="115"/>
      <c r="BRV101" s="115"/>
      <c r="BRW101" s="115"/>
      <c r="BRX101" s="115"/>
      <c r="BRY101" s="115"/>
      <c r="BRZ101" s="115"/>
      <c r="BSA101" s="115"/>
      <c r="BSB101" s="115"/>
      <c r="BSC101" s="115"/>
      <c r="BSD101" s="115"/>
      <c r="BSE101" s="115"/>
      <c r="BSF101" s="115"/>
      <c r="BSG101" s="115"/>
      <c r="BSH101" s="115"/>
      <c r="BSI101" s="115"/>
      <c r="BSJ101" s="115"/>
      <c r="BSK101" s="115"/>
      <c r="BSL101" s="115"/>
      <c r="BSM101" s="115"/>
      <c r="BSN101" s="115"/>
      <c r="BSO101" s="115"/>
      <c r="BSP101" s="115"/>
      <c r="BSQ101" s="115"/>
      <c r="BSR101" s="115"/>
      <c r="BSS101" s="115"/>
      <c r="BST101" s="115"/>
      <c r="BSU101" s="115"/>
      <c r="BSV101" s="115"/>
      <c r="BSW101" s="115"/>
      <c r="BSX101" s="115"/>
      <c r="BSY101" s="115"/>
      <c r="BSZ101" s="115"/>
      <c r="BTA101" s="115"/>
      <c r="BTB101" s="115"/>
      <c r="BTC101" s="115"/>
      <c r="BTD101" s="115"/>
      <c r="BTE101" s="115"/>
      <c r="BTF101" s="115"/>
      <c r="BTG101" s="115"/>
      <c r="BTH101" s="115"/>
      <c r="BTI101" s="115"/>
      <c r="BTJ101" s="115"/>
      <c r="BTK101" s="115"/>
      <c r="BTL101" s="115"/>
      <c r="BTM101" s="115"/>
      <c r="BTN101" s="115"/>
      <c r="BTO101" s="115"/>
      <c r="BTP101" s="115"/>
      <c r="BTQ101" s="115"/>
      <c r="BTR101" s="115"/>
      <c r="BTS101" s="115"/>
      <c r="BTT101" s="115"/>
      <c r="BTU101" s="115"/>
      <c r="BTV101" s="115"/>
      <c r="BTW101" s="115"/>
      <c r="BTX101" s="115"/>
      <c r="BTY101" s="115"/>
      <c r="BTZ101" s="115"/>
      <c r="BUA101" s="115"/>
      <c r="BUB101" s="115"/>
      <c r="BUC101" s="115"/>
      <c r="BUD101" s="115"/>
      <c r="BUE101" s="115"/>
      <c r="BUF101" s="115"/>
      <c r="BUG101" s="115"/>
      <c r="BUH101" s="115"/>
      <c r="BUI101" s="115"/>
      <c r="BUJ101" s="115"/>
      <c r="BUK101" s="115"/>
      <c r="BUL101" s="115"/>
      <c r="BUM101" s="115"/>
      <c r="BUN101" s="115"/>
      <c r="BUO101" s="115"/>
      <c r="BUP101" s="115"/>
      <c r="BUQ101" s="115"/>
      <c r="BUR101" s="115"/>
      <c r="BUS101" s="115"/>
      <c r="BUT101" s="115"/>
      <c r="BUU101" s="115"/>
      <c r="BUV101" s="115"/>
      <c r="BUW101" s="115"/>
      <c r="BUX101" s="115"/>
      <c r="BUY101" s="115"/>
      <c r="BUZ101" s="115"/>
      <c r="BVA101" s="115"/>
      <c r="BVB101" s="115"/>
      <c r="BVC101" s="115"/>
      <c r="BVD101" s="115"/>
      <c r="BVE101" s="115"/>
      <c r="BVF101" s="115"/>
      <c r="BVG101" s="115"/>
      <c r="BVH101" s="115"/>
      <c r="BVI101" s="115"/>
      <c r="BVJ101" s="115"/>
      <c r="BVK101" s="115"/>
      <c r="BVL101" s="115"/>
      <c r="BVM101" s="115"/>
      <c r="BVN101" s="115"/>
      <c r="BVO101" s="115"/>
      <c r="BVP101" s="115"/>
      <c r="BVQ101" s="115"/>
      <c r="BVR101" s="115"/>
      <c r="BVS101" s="115"/>
      <c r="BVT101" s="115"/>
      <c r="BVU101" s="115"/>
      <c r="BVV101" s="115"/>
      <c r="BVW101" s="115"/>
      <c r="BVX101" s="115"/>
      <c r="BVY101" s="115"/>
      <c r="BVZ101" s="115"/>
      <c r="BWA101" s="115"/>
      <c r="BWB101" s="115"/>
      <c r="BWC101" s="115"/>
      <c r="BWD101" s="115"/>
      <c r="BWE101" s="115"/>
      <c r="BWF101" s="115"/>
      <c r="BWG101" s="115"/>
      <c r="BWH101" s="115"/>
      <c r="BWI101" s="115"/>
      <c r="BWJ101" s="115"/>
      <c r="BWK101" s="115"/>
      <c r="BWL101" s="115"/>
      <c r="BWM101" s="115"/>
      <c r="BWN101" s="115"/>
      <c r="BWO101" s="115"/>
      <c r="BWP101" s="115"/>
      <c r="BWQ101" s="115"/>
      <c r="BWR101" s="115"/>
      <c r="BWS101" s="115"/>
      <c r="BWT101" s="115"/>
      <c r="BWU101" s="115"/>
      <c r="BWV101" s="115"/>
      <c r="BWW101" s="115"/>
      <c r="BWX101" s="115"/>
      <c r="BWY101" s="115"/>
      <c r="BWZ101" s="115"/>
      <c r="BXA101" s="115"/>
      <c r="BXB101" s="115"/>
      <c r="BXC101" s="115"/>
      <c r="BXD101" s="115"/>
      <c r="BXE101" s="115"/>
      <c r="BXF101" s="115"/>
      <c r="BXG101" s="115"/>
      <c r="BXH101" s="115"/>
      <c r="BXI101" s="115"/>
      <c r="BXJ101" s="115"/>
      <c r="BXK101" s="115"/>
      <c r="BXL101" s="115"/>
      <c r="BXM101" s="115"/>
      <c r="BXN101" s="115"/>
      <c r="BXO101" s="115"/>
      <c r="BXP101" s="115"/>
      <c r="BXQ101" s="115"/>
      <c r="BXR101" s="115"/>
      <c r="BXS101" s="115"/>
      <c r="BXT101" s="115"/>
      <c r="BXU101" s="115"/>
      <c r="BXV101" s="115"/>
      <c r="BXW101" s="115"/>
      <c r="BXX101" s="115"/>
      <c r="BXY101" s="115"/>
      <c r="BXZ101" s="115"/>
      <c r="BYA101" s="115"/>
      <c r="BYB101" s="115"/>
      <c r="BYC101" s="115"/>
      <c r="BYD101" s="115"/>
      <c r="BYE101" s="115"/>
      <c r="BYF101" s="115"/>
      <c r="BYG101" s="115"/>
      <c r="BYH101" s="115"/>
      <c r="BYI101" s="115"/>
      <c r="BYJ101" s="115"/>
      <c r="BYK101" s="115"/>
      <c r="BYL101" s="115"/>
      <c r="BYM101" s="115"/>
      <c r="BYN101" s="115"/>
      <c r="BYO101" s="115"/>
      <c r="BYP101" s="115"/>
      <c r="BYQ101" s="115"/>
      <c r="BYR101" s="115"/>
      <c r="BYS101" s="115"/>
      <c r="BYT101" s="115"/>
      <c r="BYU101" s="115"/>
      <c r="BYV101" s="115"/>
      <c r="BYW101" s="115"/>
      <c r="BYX101" s="115"/>
      <c r="BYY101" s="115"/>
      <c r="BYZ101" s="115"/>
      <c r="BZA101" s="115"/>
      <c r="BZB101" s="115"/>
      <c r="BZC101" s="115"/>
      <c r="BZD101" s="115"/>
      <c r="BZE101" s="115"/>
      <c r="BZF101" s="115"/>
      <c r="BZG101" s="115"/>
      <c r="BZH101" s="115"/>
      <c r="BZI101" s="115"/>
      <c r="BZJ101" s="115"/>
      <c r="BZK101" s="115"/>
      <c r="BZL101" s="115"/>
      <c r="BZM101" s="115"/>
      <c r="BZN101" s="115"/>
      <c r="BZO101" s="115"/>
      <c r="BZP101" s="115"/>
      <c r="BZQ101" s="115"/>
      <c r="BZR101" s="115"/>
      <c r="BZS101" s="115"/>
      <c r="BZT101" s="115"/>
      <c r="BZU101" s="115"/>
      <c r="BZV101" s="115"/>
      <c r="BZW101" s="115"/>
      <c r="BZX101" s="115"/>
      <c r="BZY101" s="115"/>
      <c r="BZZ101" s="115"/>
      <c r="CAA101" s="115"/>
      <c r="CAB101" s="115"/>
      <c r="CAC101" s="115"/>
      <c r="CAD101" s="115"/>
      <c r="CAE101" s="115"/>
      <c r="CAF101" s="115"/>
      <c r="CAG101" s="115"/>
      <c r="CAH101" s="115"/>
      <c r="CAI101" s="115"/>
      <c r="CAJ101" s="115"/>
      <c r="CAK101" s="115"/>
      <c r="CAL101" s="115"/>
      <c r="CAM101" s="115"/>
      <c r="CAN101" s="115"/>
      <c r="CAO101" s="115"/>
      <c r="CAP101" s="115"/>
      <c r="CAQ101" s="115"/>
      <c r="CAR101" s="115"/>
      <c r="CAS101" s="115"/>
      <c r="CAT101" s="115"/>
      <c r="CAU101" s="115"/>
      <c r="CAV101" s="115"/>
      <c r="CAW101" s="115"/>
      <c r="CAX101" s="115"/>
      <c r="CAY101" s="115"/>
      <c r="CAZ101" s="115"/>
      <c r="CBA101" s="115"/>
      <c r="CBB101" s="115"/>
      <c r="CBC101" s="115"/>
      <c r="CBD101" s="115"/>
      <c r="CBE101" s="115"/>
      <c r="CBF101" s="115"/>
      <c r="CBG101" s="115"/>
      <c r="CBH101" s="115"/>
      <c r="CBI101" s="115"/>
      <c r="CBJ101" s="115"/>
      <c r="CBK101" s="115"/>
      <c r="CBL101" s="115"/>
      <c r="CBM101" s="115"/>
      <c r="CBN101" s="115"/>
      <c r="CBO101" s="115"/>
      <c r="CBP101" s="115"/>
      <c r="CBQ101" s="115"/>
      <c r="CBR101" s="115"/>
      <c r="CBS101" s="115"/>
      <c r="CBT101" s="115"/>
      <c r="CBU101" s="115"/>
      <c r="CBV101" s="115"/>
      <c r="CBW101" s="115"/>
      <c r="CBX101" s="115"/>
      <c r="CBY101" s="115"/>
      <c r="CBZ101" s="115"/>
      <c r="CCA101" s="115"/>
      <c r="CCB101" s="115"/>
      <c r="CCC101" s="115"/>
      <c r="CCD101" s="115"/>
      <c r="CCE101" s="115"/>
      <c r="CCF101" s="115"/>
      <c r="CCG101" s="115"/>
      <c r="CCH101" s="115"/>
      <c r="CCI101" s="115"/>
      <c r="CCJ101" s="115"/>
      <c r="CCK101" s="115"/>
      <c r="CCL101" s="115"/>
      <c r="CCM101" s="115"/>
      <c r="CCN101" s="115"/>
      <c r="CCO101" s="115"/>
      <c r="CCP101" s="115"/>
      <c r="CCQ101" s="115"/>
      <c r="CCR101" s="115"/>
      <c r="CCS101" s="115"/>
      <c r="CCT101" s="115"/>
      <c r="CCU101" s="115"/>
      <c r="CCV101" s="115"/>
      <c r="CCW101" s="115"/>
      <c r="CCX101" s="115"/>
      <c r="CCY101" s="115"/>
      <c r="CCZ101" s="115"/>
      <c r="CDA101" s="115"/>
      <c r="CDB101" s="115"/>
      <c r="CDC101" s="115"/>
      <c r="CDD101" s="115"/>
      <c r="CDE101" s="115"/>
      <c r="CDF101" s="115"/>
      <c r="CDG101" s="115"/>
      <c r="CDH101" s="115"/>
      <c r="CDI101" s="115"/>
      <c r="CDJ101" s="115"/>
      <c r="CDK101" s="115"/>
      <c r="CDL101" s="115"/>
      <c r="CDM101" s="115"/>
      <c r="CDN101" s="115"/>
      <c r="CDO101" s="115"/>
      <c r="CDP101" s="115"/>
      <c r="CDQ101" s="115"/>
      <c r="CDR101" s="115"/>
      <c r="CDS101" s="115"/>
      <c r="CDT101" s="115"/>
      <c r="CDU101" s="115"/>
      <c r="CDV101" s="115"/>
      <c r="CDW101" s="115"/>
      <c r="CDX101" s="115"/>
      <c r="CDY101" s="115"/>
      <c r="CDZ101" s="115"/>
      <c r="CEA101" s="115"/>
      <c r="CEB101" s="115"/>
      <c r="CEC101" s="115"/>
      <c r="CED101" s="115"/>
      <c r="CEE101" s="115"/>
      <c r="CEF101" s="115"/>
      <c r="CEG101" s="115"/>
      <c r="CEH101" s="115"/>
      <c r="CEI101" s="115"/>
      <c r="CEJ101" s="115"/>
      <c r="CEK101" s="115"/>
      <c r="CEL101" s="115"/>
      <c r="CEM101" s="115"/>
      <c r="CEN101" s="115"/>
      <c r="CEO101" s="115"/>
      <c r="CEP101" s="115"/>
      <c r="CEQ101" s="115"/>
      <c r="CER101" s="115"/>
      <c r="CES101" s="115"/>
      <c r="CET101" s="115"/>
      <c r="CEU101" s="115"/>
      <c r="CEV101" s="115"/>
      <c r="CEW101" s="115"/>
      <c r="CEX101" s="115"/>
      <c r="CEY101" s="115"/>
      <c r="CEZ101" s="115"/>
      <c r="CFA101" s="115"/>
      <c r="CFB101" s="115"/>
      <c r="CFC101" s="115"/>
      <c r="CFD101" s="115"/>
      <c r="CFE101" s="115"/>
      <c r="CFF101" s="115"/>
      <c r="CFG101" s="115"/>
      <c r="CFH101" s="115"/>
      <c r="CFI101" s="115"/>
      <c r="CFJ101" s="115"/>
      <c r="CFK101" s="115"/>
      <c r="CFL101" s="115"/>
      <c r="CFM101" s="115"/>
      <c r="CFN101" s="115"/>
      <c r="CFO101" s="115"/>
      <c r="CFP101" s="115"/>
      <c r="CFQ101" s="115"/>
      <c r="CFR101" s="115"/>
      <c r="CFS101" s="115"/>
      <c r="CFT101" s="115"/>
      <c r="CFU101" s="115"/>
      <c r="CFV101" s="115"/>
      <c r="CFW101" s="115"/>
      <c r="CFX101" s="115"/>
      <c r="CFY101" s="115"/>
      <c r="CFZ101" s="115"/>
      <c r="CGA101" s="115"/>
      <c r="CGB101" s="115"/>
      <c r="CGC101" s="115"/>
      <c r="CGD101" s="115"/>
      <c r="CGE101" s="115"/>
      <c r="CGF101" s="115"/>
      <c r="CGG101" s="115"/>
      <c r="CGH101" s="115"/>
      <c r="CGI101" s="115"/>
      <c r="CGJ101" s="115"/>
      <c r="CGK101" s="115"/>
      <c r="CGL101" s="115"/>
      <c r="CGM101" s="115"/>
      <c r="CGN101" s="115"/>
      <c r="CGO101" s="115"/>
      <c r="CGP101" s="115"/>
      <c r="CGQ101" s="115"/>
      <c r="CGR101" s="115"/>
      <c r="CGS101" s="115"/>
      <c r="CGT101" s="115"/>
      <c r="CGU101" s="115"/>
      <c r="CGV101" s="115"/>
      <c r="CGW101" s="115"/>
      <c r="CGX101" s="115"/>
      <c r="CGY101" s="115"/>
      <c r="CGZ101" s="115"/>
      <c r="CHA101" s="115"/>
      <c r="CHB101" s="115"/>
      <c r="CHC101" s="115"/>
      <c r="CHD101" s="115"/>
      <c r="CHE101" s="115"/>
      <c r="CHF101" s="115"/>
      <c r="CHG101" s="115"/>
      <c r="CHH101" s="115"/>
      <c r="CHI101" s="115"/>
      <c r="CHJ101" s="115"/>
      <c r="CHK101" s="115"/>
      <c r="CHL101" s="115"/>
      <c r="CHM101" s="115"/>
      <c r="CHN101" s="115"/>
      <c r="CHO101" s="115"/>
      <c r="CHP101" s="115"/>
      <c r="CHQ101" s="115"/>
      <c r="CHR101" s="115"/>
      <c r="CHS101" s="115"/>
      <c r="CHT101" s="115"/>
      <c r="CHU101" s="115"/>
      <c r="CHV101" s="115"/>
      <c r="CHW101" s="115"/>
      <c r="CHX101" s="115"/>
      <c r="CHY101" s="115"/>
      <c r="CHZ101" s="115"/>
      <c r="CIA101" s="115"/>
      <c r="CIB101" s="115"/>
      <c r="CIC101" s="115"/>
      <c r="CID101" s="115"/>
      <c r="CIE101" s="115"/>
      <c r="CIF101" s="115"/>
      <c r="CIG101" s="115"/>
      <c r="CIH101" s="115"/>
      <c r="CII101" s="115"/>
      <c r="CIJ101" s="115"/>
      <c r="CIK101" s="115"/>
      <c r="CIL101" s="115"/>
      <c r="CIM101" s="115"/>
      <c r="CIN101" s="115"/>
      <c r="CIO101" s="115"/>
      <c r="CIP101" s="115"/>
      <c r="CIQ101" s="115"/>
      <c r="CIR101" s="115"/>
      <c r="CIS101" s="115"/>
      <c r="CIT101" s="115"/>
      <c r="CIU101" s="115"/>
      <c r="CIV101" s="115"/>
      <c r="CIW101" s="115"/>
      <c r="CIX101" s="115"/>
      <c r="CIY101" s="115"/>
      <c r="CIZ101" s="115"/>
      <c r="CJA101" s="115"/>
      <c r="CJB101" s="115"/>
      <c r="CJC101" s="115"/>
      <c r="CJD101" s="115"/>
      <c r="CJE101" s="115"/>
      <c r="CJF101" s="115"/>
      <c r="CJG101" s="115"/>
      <c r="CJH101" s="115"/>
      <c r="CJI101" s="115"/>
      <c r="CJJ101" s="115"/>
      <c r="CJK101" s="115"/>
      <c r="CJL101" s="115"/>
      <c r="CJM101" s="115"/>
      <c r="CJN101" s="115"/>
      <c r="CJO101" s="115"/>
      <c r="CJP101" s="115"/>
      <c r="CJQ101" s="115"/>
      <c r="CJR101" s="115"/>
      <c r="CJS101" s="115"/>
      <c r="CJT101" s="115"/>
      <c r="CJU101" s="115"/>
      <c r="CJV101" s="115"/>
      <c r="CJW101" s="115"/>
      <c r="CJX101" s="115"/>
      <c r="CJY101" s="115"/>
      <c r="CJZ101" s="115"/>
      <c r="CKA101" s="115"/>
      <c r="CKB101" s="115"/>
      <c r="CKC101" s="115"/>
      <c r="CKD101" s="115"/>
      <c r="CKE101" s="115"/>
      <c r="CKF101" s="115"/>
      <c r="CKG101" s="115"/>
      <c r="CKH101" s="115"/>
      <c r="CKI101" s="115"/>
      <c r="CKJ101" s="115"/>
      <c r="CKK101" s="115"/>
      <c r="CKL101" s="115"/>
      <c r="CKM101" s="115"/>
      <c r="CKN101" s="115"/>
      <c r="CKO101" s="115"/>
      <c r="CKP101" s="115"/>
      <c r="CKQ101" s="115"/>
      <c r="CKR101" s="115"/>
      <c r="CKS101" s="115"/>
      <c r="CKT101" s="115"/>
      <c r="CKU101" s="115"/>
      <c r="CKV101" s="115"/>
      <c r="CKW101" s="115"/>
      <c r="CKX101" s="115"/>
      <c r="CKY101" s="115"/>
      <c r="CKZ101" s="115"/>
      <c r="CLA101" s="115"/>
      <c r="CLB101" s="115"/>
      <c r="CLC101" s="115"/>
      <c r="CLD101" s="115"/>
      <c r="CLE101" s="115"/>
      <c r="CLF101" s="115"/>
      <c r="CLG101" s="115"/>
      <c r="CLH101" s="115"/>
      <c r="CLI101" s="115"/>
      <c r="CLJ101" s="115"/>
      <c r="CLK101" s="115"/>
      <c r="CLL101" s="115"/>
      <c r="CLM101" s="115"/>
      <c r="CLN101" s="115"/>
      <c r="CLO101" s="115"/>
      <c r="CLP101" s="115"/>
      <c r="CLQ101" s="115"/>
      <c r="CLR101" s="115"/>
      <c r="CLS101" s="115"/>
      <c r="CLT101" s="115"/>
      <c r="CLU101" s="115"/>
      <c r="CLV101" s="115"/>
      <c r="CLW101" s="115"/>
      <c r="CLX101" s="115"/>
      <c r="CLY101" s="115"/>
      <c r="CLZ101" s="115"/>
      <c r="CMA101" s="115"/>
      <c r="CMB101" s="115"/>
      <c r="CMC101" s="115"/>
      <c r="CMD101" s="115"/>
      <c r="CME101" s="115"/>
      <c r="CMF101" s="115"/>
      <c r="CMG101" s="115"/>
      <c r="CMH101" s="115"/>
      <c r="CMI101" s="115"/>
      <c r="CMJ101" s="115"/>
      <c r="CMK101" s="115"/>
      <c r="CML101" s="115"/>
      <c r="CMM101" s="115"/>
      <c r="CMN101" s="115"/>
      <c r="CMO101" s="115"/>
      <c r="CMP101" s="115"/>
      <c r="CMQ101" s="115"/>
      <c r="CMR101" s="115"/>
      <c r="CMS101" s="115"/>
      <c r="CMT101" s="115"/>
      <c r="CMU101" s="115"/>
      <c r="CMV101" s="115"/>
      <c r="CMW101" s="115"/>
      <c r="CMX101" s="115"/>
      <c r="CMY101" s="115"/>
      <c r="CMZ101" s="115"/>
      <c r="CNA101" s="115"/>
      <c r="CNB101" s="115"/>
      <c r="CNC101" s="115"/>
      <c r="CND101" s="115"/>
      <c r="CNE101" s="115"/>
      <c r="CNF101" s="115"/>
      <c r="CNG101" s="115"/>
      <c r="CNH101" s="115"/>
      <c r="CNI101" s="115"/>
      <c r="CNJ101" s="115"/>
      <c r="CNK101" s="115"/>
      <c r="CNL101" s="115"/>
      <c r="CNM101" s="115"/>
      <c r="CNN101" s="115"/>
      <c r="CNO101" s="115"/>
      <c r="CNP101" s="115"/>
      <c r="CNQ101" s="115"/>
      <c r="CNR101" s="115"/>
      <c r="CNS101" s="115"/>
      <c r="CNT101" s="115"/>
      <c r="CNU101" s="115"/>
      <c r="CNV101" s="115"/>
      <c r="CNW101" s="115"/>
      <c r="CNX101" s="115"/>
      <c r="CNY101" s="115"/>
      <c r="CNZ101" s="115"/>
      <c r="COA101" s="115"/>
      <c r="COB101" s="115"/>
      <c r="COC101" s="115"/>
      <c r="COD101" s="115"/>
      <c r="COE101" s="115"/>
      <c r="COF101" s="115"/>
      <c r="COG101" s="115"/>
      <c r="COH101" s="115"/>
      <c r="COI101" s="115"/>
      <c r="COJ101" s="115"/>
      <c r="COK101" s="115"/>
      <c r="COL101" s="115"/>
      <c r="COM101" s="115"/>
      <c r="CON101" s="115"/>
      <c r="COO101" s="115"/>
      <c r="COP101" s="115"/>
      <c r="COQ101" s="115"/>
      <c r="COR101" s="115"/>
      <c r="COS101" s="115"/>
      <c r="COT101" s="115"/>
      <c r="COU101" s="115"/>
      <c r="COV101" s="115"/>
      <c r="COW101" s="115"/>
      <c r="COX101" s="115"/>
      <c r="COY101" s="115"/>
      <c r="COZ101" s="115"/>
      <c r="CPA101" s="115"/>
      <c r="CPB101" s="115"/>
      <c r="CPC101" s="115"/>
      <c r="CPD101" s="115"/>
      <c r="CPE101" s="115"/>
      <c r="CPF101" s="115"/>
      <c r="CPG101" s="115"/>
      <c r="CPH101" s="115"/>
      <c r="CPI101" s="115"/>
      <c r="CPJ101" s="115"/>
      <c r="CPK101" s="115"/>
      <c r="CPL101" s="115"/>
      <c r="CPM101" s="115"/>
      <c r="CPN101" s="115"/>
      <c r="CPO101" s="115"/>
      <c r="CPP101" s="115"/>
      <c r="CPQ101" s="115"/>
      <c r="CPR101" s="115"/>
      <c r="CPS101" s="115"/>
      <c r="CPT101" s="115"/>
      <c r="CPU101" s="115"/>
      <c r="CPV101" s="115"/>
      <c r="CPW101" s="115"/>
      <c r="CPX101" s="115"/>
      <c r="CPY101" s="115"/>
      <c r="CPZ101" s="115"/>
      <c r="CQA101" s="115"/>
      <c r="CQB101" s="115"/>
      <c r="CQC101" s="115"/>
      <c r="CQD101" s="115"/>
      <c r="CQE101" s="115"/>
      <c r="CQF101" s="115"/>
      <c r="CQG101" s="115"/>
      <c r="CQH101" s="115"/>
      <c r="CQI101" s="115"/>
      <c r="CQJ101" s="115"/>
      <c r="CQK101" s="115"/>
      <c r="CQL101" s="115"/>
      <c r="CQM101" s="115"/>
      <c r="CQN101" s="115"/>
      <c r="CQO101" s="115"/>
      <c r="CQP101" s="115"/>
      <c r="CQQ101" s="115"/>
      <c r="CQR101" s="115"/>
      <c r="CQS101" s="115"/>
      <c r="CQT101" s="115"/>
      <c r="CQU101" s="115"/>
      <c r="CQV101" s="115"/>
      <c r="CQW101" s="115"/>
      <c r="CQX101" s="115"/>
      <c r="CQY101" s="115"/>
      <c r="CQZ101" s="115"/>
      <c r="CRA101" s="115"/>
      <c r="CRB101" s="115"/>
      <c r="CRC101" s="115"/>
      <c r="CRD101" s="115"/>
      <c r="CRE101" s="115"/>
      <c r="CRF101" s="115"/>
      <c r="CRG101" s="115"/>
      <c r="CRH101" s="115"/>
      <c r="CRI101" s="115"/>
      <c r="CRJ101" s="115"/>
      <c r="CRK101" s="115"/>
      <c r="CRL101" s="115"/>
      <c r="CRM101" s="115"/>
      <c r="CRN101" s="115"/>
      <c r="CRO101" s="115"/>
      <c r="CRP101" s="115"/>
      <c r="CRQ101" s="115"/>
      <c r="CRR101" s="115"/>
      <c r="CRS101" s="115"/>
      <c r="CRT101" s="115"/>
      <c r="CRU101" s="115"/>
      <c r="CRV101" s="115"/>
      <c r="CRW101" s="115"/>
      <c r="CRX101" s="115"/>
      <c r="CRY101" s="115"/>
      <c r="CRZ101" s="115"/>
      <c r="CSA101" s="115"/>
      <c r="CSB101" s="115"/>
      <c r="CSC101" s="115"/>
      <c r="CSD101" s="115"/>
      <c r="CSE101" s="115"/>
      <c r="CSF101" s="115"/>
      <c r="CSG101" s="115"/>
      <c r="CSH101" s="115"/>
      <c r="CSI101" s="115"/>
      <c r="CSJ101" s="115"/>
      <c r="CSK101" s="115"/>
      <c r="CSL101" s="115"/>
      <c r="CSM101" s="115"/>
      <c r="CSN101" s="115"/>
      <c r="CSO101" s="115"/>
      <c r="CSP101" s="115"/>
      <c r="CSQ101" s="115"/>
      <c r="CSR101" s="115"/>
      <c r="CSS101" s="115"/>
      <c r="CST101" s="115"/>
      <c r="CSU101" s="115"/>
      <c r="CSV101" s="115"/>
      <c r="CSW101" s="115"/>
      <c r="CSX101" s="115"/>
      <c r="CSY101" s="115"/>
      <c r="CSZ101" s="115"/>
      <c r="CTA101" s="115"/>
      <c r="CTB101" s="115"/>
      <c r="CTC101" s="115"/>
      <c r="CTD101" s="115"/>
      <c r="CTE101" s="115"/>
      <c r="CTF101" s="115"/>
      <c r="CTG101" s="115"/>
      <c r="CTH101" s="115"/>
      <c r="CTI101" s="115"/>
      <c r="CTJ101" s="115"/>
      <c r="CTK101" s="115"/>
      <c r="CTL101" s="115"/>
      <c r="CTM101" s="115"/>
      <c r="CTN101" s="115"/>
      <c r="CTO101" s="115"/>
      <c r="CTP101" s="115"/>
      <c r="CTQ101" s="115"/>
      <c r="CTR101" s="115"/>
      <c r="CTS101" s="115"/>
      <c r="CTT101" s="115"/>
      <c r="CTU101" s="115"/>
      <c r="CTV101" s="115"/>
      <c r="CTW101" s="115"/>
      <c r="CTX101" s="115"/>
      <c r="CTY101" s="115"/>
      <c r="CTZ101" s="115"/>
      <c r="CUA101" s="115"/>
      <c r="CUB101" s="115"/>
      <c r="CUC101" s="115"/>
      <c r="CUD101" s="115"/>
      <c r="CUE101" s="115"/>
      <c r="CUF101" s="115"/>
      <c r="CUG101" s="115"/>
      <c r="CUH101" s="115"/>
      <c r="CUI101" s="115"/>
      <c r="CUJ101" s="115"/>
      <c r="CUK101" s="115"/>
      <c r="CUL101" s="115"/>
      <c r="CUM101" s="115"/>
      <c r="CUN101" s="115"/>
      <c r="CUO101" s="115"/>
      <c r="CUP101" s="115"/>
      <c r="CUQ101" s="115"/>
      <c r="CUR101" s="115"/>
      <c r="CUS101" s="115"/>
      <c r="CUT101" s="115"/>
      <c r="CUU101" s="115"/>
      <c r="CUV101" s="115"/>
      <c r="CUW101" s="115"/>
      <c r="CUX101" s="115"/>
      <c r="CUY101" s="115"/>
      <c r="CUZ101" s="115"/>
      <c r="CVA101" s="115"/>
      <c r="CVB101" s="115"/>
      <c r="CVC101" s="115"/>
      <c r="CVD101" s="115"/>
      <c r="CVE101" s="115"/>
      <c r="CVF101" s="115"/>
      <c r="CVG101" s="115"/>
      <c r="CVH101" s="115"/>
      <c r="CVI101" s="115"/>
      <c r="CVJ101" s="115"/>
      <c r="CVK101" s="115"/>
      <c r="CVL101" s="115"/>
      <c r="CVM101" s="115"/>
      <c r="CVN101" s="115"/>
      <c r="CVO101" s="115"/>
      <c r="CVP101" s="115"/>
      <c r="CVQ101" s="115"/>
      <c r="CVR101" s="115"/>
      <c r="CVS101" s="115"/>
      <c r="CVT101" s="115"/>
      <c r="CVU101" s="115"/>
      <c r="CVV101" s="115"/>
      <c r="CVW101" s="115"/>
      <c r="CVX101" s="115"/>
      <c r="CVY101" s="115"/>
      <c r="CVZ101" s="115"/>
      <c r="CWA101" s="115"/>
      <c r="CWB101" s="115"/>
      <c r="CWC101" s="115"/>
      <c r="CWD101" s="115"/>
      <c r="CWE101" s="115"/>
      <c r="CWF101" s="115"/>
      <c r="CWG101" s="115"/>
      <c r="CWH101" s="115"/>
      <c r="CWI101" s="115"/>
      <c r="CWJ101" s="115"/>
      <c r="CWK101" s="115"/>
      <c r="CWL101" s="115"/>
      <c r="CWM101" s="115"/>
      <c r="CWN101" s="115"/>
      <c r="CWO101" s="115"/>
      <c r="CWP101" s="115"/>
      <c r="CWQ101" s="115"/>
      <c r="CWR101" s="115"/>
      <c r="CWS101" s="115"/>
      <c r="CWT101" s="115"/>
      <c r="CWU101" s="115"/>
      <c r="CWV101" s="115"/>
      <c r="CWW101" s="115"/>
      <c r="CWX101" s="115"/>
      <c r="CWY101" s="115"/>
      <c r="CWZ101" s="115"/>
      <c r="CXA101" s="115"/>
      <c r="CXB101" s="115"/>
      <c r="CXC101" s="115"/>
      <c r="CXD101" s="115"/>
      <c r="CXE101" s="115"/>
      <c r="CXF101" s="115"/>
      <c r="CXG101" s="115"/>
      <c r="CXH101" s="115"/>
      <c r="CXI101" s="115"/>
      <c r="CXJ101" s="115"/>
      <c r="CXK101" s="115"/>
      <c r="CXL101" s="115"/>
      <c r="CXM101" s="115"/>
      <c r="CXN101" s="115"/>
      <c r="CXO101" s="115"/>
      <c r="CXP101" s="115"/>
      <c r="CXQ101" s="115"/>
      <c r="CXR101" s="115"/>
      <c r="CXS101" s="115"/>
      <c r="CXT101" s="115"/>
      <c r="CXU101" s="115"/>
      <c r="CXV101" s="115"/>
      <c r="CXW101" s="115"/>
      <c r="CXX101" s="115"/>
      <c r="CXY101" s="115"/>
      <c r="CXZ101" s="115"/>
      <c r="CYA101" s="115"/>
      <c r="CYB101" s="115"/>
      <c r="CYC101" s="115"/>
      <c r="CYD101" s="115"/>
      <c r="CYE101" s="115"/>
      <c r="CYF101" s="115"/>
      <c r="CYG101" s="115"/>
      <c r="CYH101" s="115"/>
      <c r="CYI101" s="115"/>
      <c r="CYJ101" s="115"/>
      <c r="CYK101" s="115"/>
      <c r="CYL101" s="115"/>
      <c r="CYM101" s="115"/>
      <c r="CYN101" s="115"/>
      <c r="CYO101" s="115"/>
      <c r="CYP101" s="115"/>
      <c r="CYQ101" s="115"/>
      <c r="CYR101" s="115"/>
      <c r="CYS101" s="115"/>
      <c r="CYT101" s="115"/>
      <c r="CYU101" s="115"/>
      <c r="CYV101" s="115"/>
      <c r="CYW101" s="115"/>
      <c r="CYX101" s="115"/>
      <c r="CYY101" s="115"/>
      <c r="CYZ101" s="115"/>
      <c r="CZA101" s="115"/>
      <c r="CZB101" s="115"/>
      <c r="CZC101" s="115"/>
      <c r="CZD101" s="115"/>
      <c r="CZE101" s="115"/>
      <c r="CZF101" s="115"/>
      <c r="CZG101" s="115"/>
      <c r="CZH101" s="115"/>
      <c r="CZI101" s="115"/>
      <c r="CZJ101" s="115"/>
      <c r="CZK101" s="115"/>
      <c r="CZL101" s="115"/>
      <c r="CZM101" s="115"/>
      <c r="CZN101" s="115"/>
      <c r="CZO101" s="115"/>
      <c r="CZP101" s="115"/>
      <c r="CZQ101" s="115"/>
      <c r="CZR101" s="115"/>
      <c r="CZS101" s="115"/>
      <c r="CZT101" s="115"/>
      <c r="CZU101" s="115"/>
      <c r="CZV101" s="115"/>
      <c r="CZW101" s="115"/>
      <c r="CZX101" s="115"/>
      <c r="CZY101" s="115"/>
      <c r="CZZ101" s="115"/>
      <c r="DAA101" s="115"/>
      <c r="DAB101" s="115"/>
      <c r="DAC101" s="115"/>
      <c r="DAD101" s="115"/>
      <c r="DAE101" s="115"/>
      <c r="DAF101" s="115"/>
      <c r="DAG101" s="115"/>
      <c r="DAH101" s="115"/>
      <c r="DAI101" s="115"/>
      <c r="DAJ101" s="115"/>
      <c r="DAK101" s="115"/>
      <c r="DAL101" s="115"/>
      <c r="DAM101" s="115"/>
      <c r="DAN101" s="115"/>
      <c r="DAO101" s="115"/>
      <c r="DAP101" s="115"/>
      <c r="DAQ101" s="115"/>
      <c r="DAR101" s="115"/>
      <c r="DAS101" s="115"/>
      <c r="DAT101" s="115"/>
      <c r="DAU101" s="115"/>
      <c r="DAV101" s="115"/>
      <c r="DAW101" s="115"/>
      <c r="DAX101" s="115"/>
      <c r="DAY101" s="115"/>
      <c r="DAZ101" s="115"/>
      <c r="DBA101" s="115"/>
      <c r="DBB101" s="115"/>
      <c r="DBC101" s="115"/>
      <c r="DBD101" s="115"/>
      <c r="DBE101" s="115"/>
      <c r="DBF101" s="115"/>
      <c r="DBG101" s="115"/>
      <c r="DBH101" s="115"/>
      <c r="DBI101" s="115"/>
      <c r="DBJ101" s="115"/>
      <c r="DBK101" s="115"/>
      <c r="DBL101" s="115"/>
      <c r="DBM101" s="115"/>
      <c r="DBN101" s="115"/>
      <c r="DBO101" s="115"/>
      <c r="DBP101" s="115"/>
      <c r="DBQ101" s="115"/>
      <c r="DBR101" s="115"/>
      <c r="DBS101" s="115"/>
      <c r="DBT101" s="115"/>
      <c r="DBU101" s="115"/>
      <c r="DBV101" s="115"/>
      <c r="DBW101" s="115"/>
      <c r="DBX101" s="115"/>
      <c r="DBY101" s="115"/>
      <c r="DBZ101" s="115"/>
      <c r="DCA101" s="115"/>
      <c r="DCB101" s="115"/>
      <c r="DCC101" s="115"/>
      <c r="DCD101" s="115"/>
      <c r="DCE101" s="115"/>
      <c r="DCF101" s="115"/>
      <c r="DCG101" s="115"/>
      <c r="DCH101" s="115"/>
      <c r="DCI101" s="115"/>
      <c r="DCJ101" s="115"/>
      <c r="DCK101" s="115"/>
      <c r="DCL101" s="115"/>
      <c r="DCM101" s="115"/>
      <c r="DCN101" s="115"/>
      <c r="DCO101" s="115"/>
      <c r="DCP101" s="115"/>
      <c r="DCQ101" s="115"/>
      <c r="DCR101" s="115"/>
      <c r="DCS101" s="115"/>
      <c r="DCT101" s="115"/>
      <c r="DCU101" s="115"/>
      <c r="DCV101" s="115"/>
      <c r="DCW101" s="115"/>
      <c r="DCX101" s="115"/>
      <c r="DCY101" s="115"/>
      <c r="DCZ101" s="115"/>
      <c r="DDA101" s="115"/>
      <c r="DDB101" s="115"/>
      <c r="DDC101" s="115"/>
      <c r="DDD101" s="115"/>
      <c r="DDE101" s="115"/>
      <c r="DDF101" s="115"/>
      <c r="DDG101" s="115"/>
      <c r="DDH101" s="115"/>
      <c r="DDI101" s="115"/>
      <c r="DDJ101" s="115"/>
      <c r="DDK101" s="115"/>
      <c r="DDL101" s="115"/>
      <c r="DDM101" s="115"/>
      <c r="DDN101" s="115"/>
      <c r="DDO101" s="115"/>
      <c r="DDP101" s="115"/>
      <c r="DDQ101" s="115"/>
      <c r="DDR101" s="115"/>
      <c r="DDS101" s="115"/>
      <c r="DDT101" s="115"/>
      <c r="DDU101" s="115"/>
      <c r="DDV101" s="115"/>
      <c r="DDW101" s="115"/>
      <c r="DDX101" s="115"/>
      <c r="DDY101" s="115"/>
      <c r="DDZ101" s="115"/>
      <c r="DEA101" s="115"/>
      <c r="DEB101" s="115"/>
      <c r="DEC101" s="115"/>
      <c r="DED101" s="115"/>
      <c r="DEE101" s="115"/>
      <c r="DEF101" s="115"/>
      <c r="DEG101" s="115"/>
      <c r="DEH101" s="115"/>
      <c r="DEI101" s="115"/>
      <c r="DEJ101" s="115"/>
      <c r="DEK101" s="115"/>
      <c r="DEL101" s="115"/>
      <c r="DEM101" s="115"/>
      <c r="DEN101" s="115"/>
      <c r="DEO101" s="115"/>
      <c r="DEP101" s="115"/>
      <c r="DEQ101" s="115"/>
      <c r="DER101" s="115"/>
      <c r="DES101" s="115"/>
      <c r="DET101" s="115"/>
      <c r="DEU101" s="115"/>
      <c r="DEV101" s="115"/>
      <c r="DEW101" s="115"/>
      <c r="DEX101" s="115"/>
      <c r="DEY101" s="115"/>
      <c r="DEZ101" s="115"/>
      <c r="DFA101" s="115"/>
      <c r="DFB101" s="115"/>
      <c r="DFC101" s="115"/>
      <c r="DFD101" s="115"/>
      <c r="DFE101" s="115"/>
      <c r="DFF101" s="115"/>
      <c r="DFG101" s="115"/>
      <c r="DFH101" s="115"/>
      <c r="DFI101" s="115"/>
      <c r="DFJ101" s="115"/>
      <c r="DFK101" s="115"/>
      <c r="DFL101" s="115"/>
      <c r="DFM101" s="115"/>
      <c r="DFN101" s="115"/>
      <c r="DFO101" s="115"/>
      <c r="DFP101" s="115"/>
      <c r="DFQ101" s="115"/>
      <c r="DFR101" s="115"/>
      <c r="DFS101" s="115"/>
      <c r="DFT101" s="115"/>
      <c r="DFU101" s="115"/>
      <c r="DFV101" s="115"/>
      <c r="DFW101" s="115"/>
      <c r="DFX101" s="115"/>
      <c r="DFY101" s="115"/>
      <c r="DFZ101" s="115"/>
      <c r="DGA101" s="115"/>
      <c r="DGB101" s="115"/>
      <c r="DGC101" s="115"/>
      <c r="DGD101" s="115"/>
      <c r="DGE101" s="115"/>
      <c r="DGF101" s="115"/>
      <c r="DGG101" s="115"/>
      <c r="DGH101" s="115"/>
      <c r="DGI101" s="115"/>
      <c r="DGJ101" s="115"/>
      <c r="DGK101" s="115"/>
      <c r="DGL101" s="115"/>
      <c r="DGM101" s="115"/>
      <c r="DGN101" s="115"/>
      <c r="DGO101" s="115"/>
      <c r="DGP101" s="115"/>
      <c r="DGQ101" s="115"/>
      <c r="DGR101" s="115"/>
      <c r="DGS101" s="115"/>
      <c r="DGT101" s="115"/>
      <c r="DGU101" s="115"/>
      <c r="DGV101" s="115"/>
      <c r="DGW101" s="115"/>
      <c r="DGX101" s="115"/>
      <c r="DGY101" s="115"/>
      <c r="DGZ101" s="115"/>
      <c r="DHA101" s="115"/>
      <c r="DHB101" s="115"/>
      <c r="DHC101" s="115"/>
      <c r="DHD101" s="115"/>
      <c r="DHE101" s="115"/>
      <c r="DHF101" s="115"/>
      <c r="DHG101" s="115"/>
      <c r="DHH101" s="115"/>
      <c r="DHI101" s="115"/>
      <c r="DHJ101" s="115"/>
      <c r="DHK101" s="115"/>
      <c r="DHL101" s="115"/>
      <c r="DHM101" s="115"/>
      <c r="DHN101" s="115"/>
      <c r="DHO101" s="115"/>
      <c r="DHP101" s="115"/>
      <c r="DHQ101" s="115"/>
      <c r="DHR101" s="115"/>
      <c r="DHS101" s="115"/>
      <c r="DHT101" s="115"/>
      <c r="DHU101" s="115"/>
      <c r="DHV101" s="115"/>
      <c r="DHW101" s="115"/>
      <c r="DHX101" s="115"/>
      <c r="DHY101" s="115"/>
      <c r="DHZ101" s="115"/>
      <c r="DIA101" s="115"/>
      <c r="DIB101" s="115"/>
      <c r="DIC101" s="115"/>
      <c r="DID101" s="115"/>
      <c r="DIE101" s="115"/>
      <c r="DIF101" s="115"/>
      <c r="DIG101" s="115"/>
      <c r="DIH101" s="115"/>
      <c r="DII101" s="115"/>
      <c r="DIJ101" s="115"/>
      <c r="DIK101" s="115"/>
      <c r="DIL101" s="115"/>
      <c r="DIM101" s="115"/>
      <c r="DIN101" s="115"/>
      <c r="DIO101" s="115"/>
      <c r="DIP101" s="115"/>
      <c r="DIQ101" s="115"/>
      <c r="DIR101" s="115"/>
      <c r="DIS101" s="115"/>
      <c r="DIT101" s="115"/>
      <c r="DIU101" s="115"/>
      <c r="DIV101" s="115"/>
      <c r="DIW101" s="115"/>
      <c r="DIX101" s="115"/>
      <c r="DIY101" s="115"/>
      <c r="DIZ101" s="115"/>
      <c r="DJA101" s="115"/>
      <c r="DJB101" s="115"/>
      <c r="DJC101" s="115"/>
      <c r="DJD101" s="115"/>
      <c r="DJE101" s="115"/>
      <c r="DJF101" s="115"/>
      <c r="DJG101" s="115"/>
      <c r="DJH101" s="115"/>
      <c r="DJI101" s="115"/>
      <c r="DJJ101" s="115"/>
      <c r="DJK101" s="115"/>
      <c r="DJL101" s="115"/>
      <c r="DJM101" s="115"/>
      <c r="DJN101" s="115"/>
      <c r="DJO101" s="115"/>
      <c r="DJP101" s="115"/>
      <c r="DJQ101" s="115"/>
      <c r="DJR101" s="115"/>
      <c r="DJS101" s="115"/>
      <c r="DJT101" s="115"/>
      <c r="DJU101" s="115"/>
      <c r="DJV101" s="115"/>
      <c r="DJW101" s="115"/>
      <c r="DJX101" s="115"/>
      <c r="DJY101" s="115"/>
      <c r="DJZ101" s="115"/>
      <c r="DKA101" s="115"/>
      <c r="DKB101" s="115"/>
      <c r="DKC101" s="115"/>
      <c r="DKD101" s="115"/>
      <c r="DKE101" s="115"/>
      <c r="DKF101" s="115"/>
      <c r="DKG101" s="115"/>
      <c r="DKH101" s="115"/>
      <c r="DKI101" s="115"/>
      <c r="DKJ101" s="115"/>
      <c r="DKK101" s="115"/>
      <c r="DKL101" s="115"/>
      <c r="DKM101" s="115"/>
      <c r="DKN101" s="115"/>
      <c r="DKO101" s="115"/>
      <c r="DKP101" s="115"/>
      <c r="DKQ101" s="115"/>
      <c r="DKR101" s="115"/>
      <c r="DKS101" s="115"/>
      <c r="DKT101" s="115"/>
      <c r="DKU101" s="115"/>
      <c r="DKV101" s="115"/>
      <c r="DKW101" s="115"/>
      <c r="DKX101" s="115"/>
      <c r="DKY101" s="115"/>
      <c r="DKZ101" s="115"/>
      <c r="DLA101" s="115"/>
      <c r="DLB101" s="115"/>
      <c r="DLC101" s="115"/>
      <c r="DLD101" s="115"/>
      <c r="DLE101" s="115"/>
      <c r="DLF101" s="115"/>
      <c r="DLG101" s="115"/>
      <c r="DLH101" s="115"/>
      <c r="DLI101" s="115"/>
      <c r="DLJ101" s="115"/>
      <c r="DLK101" s="115"/>
      <c r="DLL101" s="115"/>
      <c r="DLM101" s="115"/>
      <c r="DLN101" s="115"/>
      <c r="DLO101" s="115"/>
      <c r="DLP101" s="115"/>
      <c r="DLQ101" s="115"/>
      <c r="DLR101" s="115"/>
      <c r="DLS101" s="115"/>
      <c r="DLT101" s="115"/>
      <c r="DLU101" s="115"/>
      <c r="DLV101" s="115"/>
      <c r="DLW101" s="115"/>
      <c r="DLX101" s="115"/>
      <c r="DLY101" s="115"/>
      <c r="DLZ101" s="115"/>
      <c r="DMA101" s="115"/>
      <c r="DMB101" s="115"/>
      <c r="DMC101" s="115"/>
      <c r="DMD101" s="115"/>
      <c r="DME101" s="115"/>
      <c r="DMF101" s="115"/>
      <c r="DMG101" s="115"/>
      <c r="DMH101" s="115"/>
      <c r="DMI101" s="115"/>
      <c r="DMJ101" s="115"/>
      <c r="DMK101" s="115"/>
      <c r="DML101" s="115"/>
      <c r="DMM101" s="115"/>
      <c r="DMN101" s="115"/>
      <c r="DMO101" s="115"/>
      <c r="DMP101" s="115"/>
      <c r="DMQ101" s="115"/>
      <c r="DMR101" s="115"/>
      <c r="DMS101" s="115"/>
      <c r="DMT101" s="115"/>
      <c r="DMU101" s="115"/>
      <c r="DMV101" s="115"/>
      <c r="DMW101" s="115"/>
      <c r="DMX101" s="115"/>
      <c r="DMY101" s="115"/>
      <c r="DMZ101" s="115"/>
      <c r="DNA101" s="115"/>
      <c r="DNB101" s="115"/>
      <c r="DNC101" s="115"/>
      <c r="DND101" s="115"/>
      <c r="DNE101" s="115"/>
      <c r="DNF101" s="115"/>
      <c r="DNG101" s="115"/>
      <c r="DNH101" s="115"/>
      <c r="DNI101" s="115"/>
      <c r="DNJ101" s="115"/>
      <c r="DNK101" s="115"/>
      <c r="DNL101" s="115"/>
      <c r="DNM101" s="115"/>
      <c r="DNN101" s="115"/>
      <c r="DNO101" s="115"/>
      <c r="DNP101" s="115"/>
      <c r="DNQ101" s="115"/>
      <c r="DNR101" s="115"/>
      <c r="DNS101" s="115"/>
      <c r="DNT101" s="115"/>
      <c r="DNU101" s="115"/>
      <c r="DNV101" s="115"/>
      <c r="DNW101" s="115"/>
      <c r="DNX101" s="115"/>
      <c r="DNY101" s="115"/>
      <c r="DNZ101" s="115"/>
      <c r="DOA101" s="115"/>
      <c r="DOB101" s="115"/>
      <c r="DOC101" s="115"/>
      <c r="DOD101" s="115"/>
      <c r="DOE101" s="115"/>
      <c r="DOF101" s="115"/>
      <c r="DOG101" s="115"/>
      <c r="DOH101" s="115"/>
      <c r="DOI101" s="115"/>
      <c r="DOJ101" s="115"/>
      <c r="DOK101" s="115"/>
      <c r="DOL101" s="115"/>
      <c r="DOM101" s="115"/>
      <c r="DON101" s="115"/>
      <c r="DOO101" s="115"/>
      <c r="DOP101" s="115"/>
      <c r="DOQ101" s="115"/>
      <c r="DOR101" s="115"/>
      <c r="DOS101" s="115"/>
      <c r="DOT101" s="115"/>
      <c r="DOU101" s="115"/>
      <c r="DOV101" s="115"/>
      <c r="DOW101" s="115"/>
      <c r="DOX101" s="115"/>
      <c r="DOY101" s="115"/>
      <c r="DOZ101" s="115"/>
      <c r="DPA101" s="115"/>
      <c r="DPB101" s="115"/>
      <c r="DPC101" s="115"/>
      <c r="DPD101" s="115"/>
      <c r="DPE101" s="115"/>
      <c r="DPF101" s="115"/>
      <c r="DPG101" s="115"/>
      <c r="DPH101" s="115"/>
      <c r="DPI101" s="115"/>
      <c r="DPJ101" s="115"/>
      <c r="DPK101" s="115"/>
      <c r="DPL101" s="115"/>
      <c r="DPM101" s="115"/>
      <c r="DPN101" s="115"/>
      <c r="DPO101" s="115"/>
      <c r="DPP101" s="115"/>
      <c r="DPQ101" s="115"/>
      <c r="DPR101" s="115"/>
      <c r="DPS101" s="115"/>
      <c r="DPT101" s="115"/>
      <c r="DPU101" s="115"/>
      <c r="DPV101" s="115"/>
      <c r="DPW101" s="115"/>
      <c r="DPX101" s="115"/>
      <c r="DPY101" s="115"/>
      <c r="DPZ101" s="115"/>
      <c r="DQA101" s="115"/>
      <c r="DQB101" s="115"/>
      <c r="DQC101" s="115"/>
      <c r="DQD101" s="115"/>
      <c r="DQE101" s="115"/>
      <c r="DQF101" s="115"/>
      <c r="DQG101" s="115"/>
      <c r="DQH101" s="115"/>
      <c r="DQI101" s="115"/>
      <c r="DQJ101" s="115"/>
      <c r="DQK101" s="115"/>
      <c r="DQL101" s="115"/>
      <c r="DQM101" s="115"/>
      <c r="DQN101" s="115"/>
      <c r="DQO101" s="115"/>
      <c r="DQP101" s="115"/>
      <c r="DQQ101" s="115"/>
      <c r="DQR101" s="115"/>
      <c r="DQS101" s="115"/>
      <c r="DQT101" s="115"/>
      <c r="DQU101" s="115"/>
      <c r="DQV101" s="115"/>
      <c r="DQW101" s="115"/>
      <c r="DQX101" s="115"/>
      <c r="DQY101" s="115"/>
      <c r="DQZ101" s="115"/>
      <c r="DRA101" s="115"/>
      <c r="DRB101" s="115"/>
      <c r="DRC101" s="115"/>
      <c r="DRD101" s="115"/>
      <c r="DRE101" s="115"/>
      <c r="DRF101" s="115"/>
      <c r="DRG101" s="115"/>
      <c r="DRH101" s="115"/>
      <c r="DRI101" s="115"/>
      <c r="DRJ101" s="115"/>
      <c r="DRK101" s="115"/>
      <c r="DRL101" s="115"/>
      <c r="DRM101" s="115"/>
      <c r="DRN101" s="115"/>
      <c r="DRO101" s="115"/>
      <c r="DRP101" s="115"/>
      <c r="DRQ101" s="115"/>
      <c r="DRR101" s="115"/>
      <c r="DRS101" s="115"/>
      <c r="DRT101" s="115"/>
      <c r="DRU101" s="115"/>
      <c r="DRV101" s="115"/>
      <c r="DRW101" s="115"/>
      <c r="DRX101" s="115"/>
      <c r="DRY101" s="115"/>
      <c r="DRZ101" s="115"/>
      <c r="DSA101" s="115"/>
      <c r="DSB101" s="115"/>
      <c r="DSC101" s="115"/>
      <c r="DSD101" s="115"/>
      <c r="DSE101" s="115"/>
      <c r="DSF101" s="115"/>
      <c r="DSG101" s="115"/>
      <c r="DSH101" s="115"/>
      <c r="DSI101" s="115"/>
      <c r="DSJ101" s="115"/>
      <c r="DSK101" s="115"/>
      <c r="DSL101" s="115"/>
      <c r="DSM101" s="115"/>
      <c r="DSN101" s="115"/>
      <c r="DSO101" s="115"/>
      <c r="DSP101" s="115"/>
      <c r="DSQ101" s="115"/>
      <c r="DSR101" s="115"/>
      <c r="DSS101" s="115"/>
      <c r="DST101" s="115"/>
      <c r="DSU101" s="115"/>
      <c r="DSV101" s="115"/>
      <c r="DSW101" s="115"/>
      <c r="DSX101" s="115"/>
      <c r="DSY101" s="115"/>
      <c r="DSZ101" s="115"/>
      <c r="DTA101" s="115"/>
      <c r="DTB101" s="115"/>
      <c r="DTC101" s="115"/>
      <c r="DTD101" s="115"/>
      <c r="DTE101" s="115"/>
      <c r="DTF101" s="115"/>
      <c r="DTG101" s="115"/>
      <c r="DTH101" s="115"/>
      <c r="DTI101" s="115"/>
      <c r="DTJ101" s="115"/>
      <c r="DTK101" s="115"/>
      <c r="DTL101" s="115"/>
      <c r="DTM101" s="115"/>
      <c r="DTN101" s="115"/>
      <c r="DTO101" s="115"/>
      <c r="DTP101" s="115"/>
      <c r="DTQ101" s="115"/>
      <c r="DTR101" s="115"/>
      <c r="DTS101" s="115"/>
      <c r="DTT101" s="115"/>
      <c r="DTU101" s="115"/>
      <c r="DTV101" s="115"/>
      <c r="DTW101" s="115"/>
      <c r="DTX101" s="115"/>
      <c r="DTY101" s="115"/>
      <c r="DTZ101" s="115"/>
      <c r="DUA101" s="115"/>
      <c r="DUB101" s="115"/>
      <c r="DUC101" s="115"/>
      <c r="DUD101" s="115"/>
      <c r="DUE101" s="115"/>
      <c r="DUF101" s="115"/>
      <c r="DUG101" s="115"/>
      <c r="DUH101" s="115"/>
      <c r="DUI101" s="115"/>
      <c r="DUJ101" s="115"/>
      <c r="DUK101" s="115"/>
      <c r="DUL101" s="115"/>
      <c r="DUM101" s="115"/>
      <c r="DUN101" s="115"/>
      <c r="DUO101" s="115"/>
      <c r="DUP101" s="115"/>
      <c r="DUQ101" s="115"/>
      <c r="DUR101" s="115"/>
      <c r="DUS101" s="115"/>
      <c r="DUT101" s="115"/>
      <c r="DUU101" s="115"/>
      <c r="DUV101" s="115"/>
      <c r="DUW101" s="115"/>
      <c r="DUX101" s="115"/>
      <c r="DUY101" s="115"/>
      <c r="DUZ101" s="115"/>
      <c r="DVA101" s="115"/>
      <c r="DVB101" s="115"/>
      <c r="DVC101" s="115"/>
      <c r="DVD101" s="115"/>
      <c r="DVE101" s="115"/>
      <c r="DVF101" s="115"/>
      <c r="DVG101" s="115"/>
      <c r="DVH101" s="115"/>
      <c r="DVI101" s="115"/>
      <c r="DVJ101" s="115"/>
      <c r="DVK101" s="115"/>
      <c r="DVL101" s="115"/>
      <c r="DVM101" s="115"/>
      <c r="DVN101" s="115"/>
      <c r="DVO101" s="115"/>
      <c r="DVP101" s="115"/>
      <c r="DVQ101" s="115"/>
      <c r="DVR101" s="115"/>
      <c r="DVS101" s="115"/>
      <c r="DVT101" s="115"/>
      <c r="DVU101" s="115"/>
      <c r="DVV101" s="115"/>
      <c r="DVW101" s="115"/>
      <c r="DVX101" s="115"/>
      <c r="DVY101" s="115"/>
      <c r="DVZ101" s="115"/>
      <c r="DWA101" s="115"/>
      <c r="DWB101" s="115"/>
      <c r="DWC101" s="115"/>
      <c r="DWD101" s="115"/>
      <c r="DWE101" s="115"/>
      <c r="DWF101" s="115"/>
      <c r="DWG101" s="115"/>
      <c r="DWH101" s="115"/>
      <c r="DWI101" s="115"/>
      <c r="DWJ101" s="115"/>
      <c r="DWK101" s="115"/>
      <c r="DWL101" s="115"/>
      <c r="DWM101" s="115"/>
      <c r="DWN101" s="115"/>
      <c r="DWO101" s="115"/>
      <c r="DWP101" s="115"/>
      <c r="DWQ101" s="115"/>
      <c r="DWR101" s="115"/>
      <c r="DWS101" s="115"/>
      <c r="DWT101" s="115"/>
      <c r="DWU101" s="115"/>
      <c r="DWV101" s="115"/>
      <c r="DWW101" s="115"/>
      <c r="DWX101" s="115"/>
      <c r="DWY101" s="115"/>
      <c r="DWZ101" s="115"/>
      <c r="DXA101" s="115"/>
      <c r="DXB101" s="115"/>
      <c r="DXC101" s="115"/>
      <c r="DXD101" s="115"/>
      <c r="DXE101" s="115"/>
      <c r="DXF101" s="115"/>
      <c r="DXG101" s="115"/>
      <c r="DXH101" s="115"/>
      <c r="DXI101" s="115"/>
      <c r="DXJ101" s="115"/>
      <c r="DXK101" s="115"/>
      <c r="DXL101" s="115"/>
      <c r="DXM101" s="115"/>
      <c r="DXN101" s="115"/>
      <c r="DXO101" s="115"/>
      <c r="DXP101" s="115"/>
      <c r="DXQ101" s="115"/>
      <c r="DXR101" s="115"/>
      <c r="DXS101" s="115"/>
      <c r="DXT101" s="115"/>
      <c r="DXU101" s="115"/>
      <c r="DXV101" s="115"/>
      <c r="DXW101" s="115"/>
      <c r="DXX101" s="115"/>
      <c r="DXY101" s="115"/>
      <c r="DXZ101" s="115"/>
      <c r="DYA101" s="115"/>
      <c r="DYB101" s="115"/>
      <c r="DYC101" s="115"/>
      <c r="DYD101" s="115"/>
      <c r="DYE101" s="115"/>
      <c r="DYF101" s="115"/>
      <c r="DYG101" s="115"/>
      <c r="DYH101" s="115"/>
      <c r="DYI101" s="115"/>
      <c r="DYJ101" s="115"/>
      <c r="DYK101" s="115"/>
      <c r="DYL101" s="115"/>
      <c r="DYM101" s="115"/>
      <c r="DYN101" s="115"/>
      <c r="DYO101" s="115"/>
      <c r="DYP101" s="115"/>
      <c r="DYQ101" s="115"/>
      <c r="DYR101" s="115"/>
      <c r="DYS101" s="115"/>
      <c r="DYT101" s="115"/>
      <c r="DYU101" s="115"/>
      <c r="DYV101" s="115"/>
      <c r="DYW101" s="115"/>
      <c r="DYX101" s="115"/>
      <c r="DYY101" s="115"/>
      <c r="DYZ101" s="115"/>
      <c r="DZA101" s="115"/>
      <c r="DZB101" s="115"/>
      <c r="DZC101" s="115"/>
      <c r="DZD101" s="115"/>
      <c r="DZE101" s="115"/>
      <c r="DZF101" s="115"/>
      <c r="DZG101" s="115"/>
      <c r="DZH101" s="115"/>
      <c r="DZI101" s="115"/>
      <c r="DZJ101" s="115"/>
      <c r="DZK101" s="115"/>
      <c r="DZL101" s="115"/>
      <c r="DZM101" s="115"/>
      <c r="DZN101" s="115"/>
      <c r="DZO101" s="115"/>
      <c r="DZP101" s="115"/>
      <c r="DZQ101" s="115"/>
      <c r="DZR101" s="115"/>
      <c r="DZS101" s="115"/>
      <c r="DZT101" s="115"/>
      <c r="DZU101" s="115"/>
      <c r="DZV101" s="115"/>
      <c r="DZW101" s="115"/>
      <c r="DZX101" s="115"/>
      <c r="DZY101" s="115"/>
      <c r="DZZ101" s="115"/>
      <c r="EAA101" s="115"/>
      <c r="EAB101" s="115"/>
      <c r="EAC101" s="115"/>
      <c r="EAD101" s="115"/>
      <c r="EAE101" s="115"/>
      <c r="EAF101" s="115"/>
      <c r="EAG101" s="115"/>
      <c r="EAH101" s="115"/>
      <c r="EAI101" s="115"/>
      <c r="EAJ101" s="115"/>
      <c r="EAK101" s="115"/>
      <c r="EAL101" s="115"/>
      <c r="EAM101" s="115"/>
      <c r="EAN101" s="115"/>
      <c r="EAO101" s="115"/>
      <c r="EAP101" s="115"/>
      <c r="EAQ101" s="115"/>
      <c r="EAR101" s="115"/>
      <c r="EAS101" s="115"/>
      <c r="EAT101" s="115"/>
      <c r="EAU101" s="115"/>
      <c r="EAV101" s="115"/>
      <c r="EAW101" s="115"/>
      <c r="EAX101" s="115"/>
      <c r="EAY101" s="115"/>
      <c r="EAZ101" s="115"/>
      <c r="EBA101" s="115"/>
      <c r="EBB101" s="115"/>
      <c r="EBC101" s="115"/>
      <c r="EBD101" s="115"/>
      <c r="EBE101" s="115"/>
      <c r="EBF101" s="115"/>
      <c r="EBG101" s="115"/>
      <c r="EBH101" s="115"/>
      <c r="EBI101" s="115"/>
      <c r="EBJ101" s="115"/>
      <c r="EBK101" s="115"/>
      <c r="EBL101" s="115"/>
      <c r="EBM101" s="115"/>
      <c r="EBN101" s="115"/>
      <c r="EBO101" s="115"/>
      <c r="EBP101" s="115"/>
      <c r="EBQ101" s="115"/>
      <c r="EBR101" s="115"/>
      <c r="EBS101" s="115"/>
      <c r="EBT101" s="115"/>
      <c r="EBU101" s="115"/>
      <c r="EBV101" s="115"/>
      <c r="EBW101" s="115"/>
      <c r="EBX101" s="115"/>
      <c r="EBY101" s="115"/>
      <c r="EBZ101" s="115"/>
      <c r="ECA101" s="115"/>
      <c r="ECB101" s="115"/>
      <c r="ECC101" s="115"/>
      <c r="ECD101" s="115"/>
      <c r="ECE101" s="115"/>
      <c r="ECF101" s="115"/>
      <c r="ECG101" s="115"/>
      <c r="ECH101" s="115"/>
      <c r="ECI101" s="115"/>
      <c r="ECJ101" s="115"/>
      <c r="ECK101" s="115"/>
      <c r="ECL101" s="115"/>
      <c r="ECM101" s="115"/>
      <c r="ECN101" s="115"/>
      <c r="ECO101" s="115"/>
      <c r="ECP101" s="115"/>
      <c r="ECQ101" s="115"/>
      <c r="ECR101" s="115"/>
      <c r="ECS101" s="115"/>
      <c r="ECT101" s="115"/>
      <c r="ECU101" s="115"/>
      <c r="ECV101" s="115"/>
      <c r="ECW101" s="115"/>
      <c r="ECX101" s="115"/>
      <c r="ECY101" s="115"/>
      <c r="ECZ101" s="115"/>
      <c r="EDA101" s="115"/>
      <c r="EDB101" s="115"/>
      <c r="EDC101" s="115"/>
      <c r="EDD101" s="115"/>
      <c r="EDE101" s="115"/>
      <c r="EDF101" s="115"/>
      <c r="EDG101" s="115"/>
      <c r="EDH101" s="115"/>
      <c r="EDI101" s="115"/>
      <c r="EDJ101" s="115"/>
      <c r="EDK101" s="115"/>
      <c r="EDL101" s="115"/>
      <c r="EDM101" s="115"/>
      <c r="EDN101" s="115"/>
      <c r="EDO101" s="115"/>
      <c r="EDP101" s="115"/>
      <c r="EDQ101" s="115"/>
      <c r="EDR101" s="115"/>
      <c r="EDS101" s="115"/>
      <c r="EDT101" s="115"/>
      <c r="EDU101" s="115"/>
      <c r="EDV101" s="115"/>
      <c r="EDW101" s="115"/>
      <c r="EDX101" s="115"/>
      <c r="EDY101" s="115"/>
      <c r="EDZ101" s="115"/>
      <c r="EEA101" s="115"/>
      <c r="EEB101" s="115"/>
      <c r="EEC101" s="115"/>
      <c r="EED101" s="115"/>
      <c r="EEE101" s="115"/>
      <c r="EEF101" s="115"/>
      <c r="EEG101" s="115"/>
      <c r="EEH101" s="115"/>
      <c r="EEI101" s="115"/>
      <c r="EEJ101" s="115"/>
      <c r="EEK101" s="115"/>
      <c r="EEL101" s="115"/>
      <c r="EEM101" s="115"/>
      <c r="EEN101" s="115"/>
      <c r="EEO101" s="115"/>
      <c r="EEP101" s="115"/>
      <c r="EEQ101" s="115"/>
      <c r="EER101" s="115"/>
      <c r="EES101" s="115"/>
      <c r="EET101" s="115"/>
      <c r="EEU101" s="115"/>
      <c r="EEV101" s="115"/>
      <c r="EEW101" s="115"/>
      <c r="EEX101" s="115"/>
      <c r="EEY101" s="115"/>
      <c r="EEZ101" s="115"/>
      <c r="EFA101" s="115"/>
      <c r="EFB101" s="115"/>
      <c r="EFC101" s="115"/>
      <c r="EFD101" s="115"/>
      <c r="EFE101" s="115"/>
      <c r="EFF101" s="115"/>
      <c r="EFG101" s="115"/>
      <c r="EFH101" s="115"/>
      <c r="EFI101" s="115"/>
      <c r="EFJ101" s="115"/>
      <c r="EFK101" s="115"/>
      <c r="EFL101" s="115"/>
      <c r="EFM101" s="115"/>
      <c r="EFN101" s="115"/>
      <c r="EFO101" s="115"/>
      <c r="EFP101" s="115"/>
      <c r="EFQ101" s="115"/>
      <c r="EFR101" s="115"/>
      <c r="EFS101" s="115"/>
      <c r="EFT101" s="115"/>
      <c r="EFU101" s="115"/>
      <c r="EFV101" s="115"/>
      <c r="EFW101" s="115"/>
      <c r="EFX101" s="115"/>
      <c r="EFY101" s="115"/>
      <c r="EFZ101" s="115"/>
      <c r="EGA101" s="115"/>
      <c r="EGB101" s="115"/>
      <c r="EGC101" s="115"/>
      <c r="EGD101" s="115"/>
      <c r="EGE101" s="115"/>
      <c r="EGF101" s="115"/>
      <c r="EGG101" s="115"/>
      <c r="EGH101" s="115"/>
      <c r="EGI101" s="115"/>
      <c r="EGJ101" s="115"/>
      <c r="EGK101" s="115"/>
      <c r="EGL101" s="115"/>
      <c r="EGM101" s="115"/>
      <c r="EGN101" s="115"/>
      <c r="EGO101" s="115"/>
      <c r="EGP101" s="115"/>
      <c r="EGQ101" s="115"/>
      <c r="EGR101" s="115"/>
      <c r="EGS101" s="115"/>
      <c r="EGT101" s="115"/>
      <c r="EGU101" s="115"/>
      <c r="EGV101" s="115"/>
      <c r="EGW101" s="115"/>
      <c r="EGX101" s="115"/>
      <c r="EGY101" s="115"/>
      <c r="EGZ101" s="115"/>
      <c r="EHA101" s="115"/>
      <c r="EHB101" s="115"/>
      <c r="EHC101" s="115"/>
      <c r="EHD101" s="115"/>
      <c r="EHE101" s="115"/>
      <c r="EHF101" s="115"/>
      <c r="EHG101" s="115"/>
      <c r="EHH101" s="115"/>
      <c r="EHI101" s="115"/>
      <c r="EHJ101" s="115"/>
      <c r="EHK101" s="115"/>
      <c r="EHL101" s="115"/>
      <c r="EHM101" s="115"/>
      <c r="EHN101" s="115"/>
      <c r="EHO101" s="115"/>
      <c r="EHP101" s="115"/>
      <c r="EHQ101" s="115"/>
      <c r="EHR101" s="115"/>
      <c r="EHS101" s="115"/>
      <c r="EHT101" s="115"/>
      <c r="EHU101" s="115"/>
      <c r="EHV101" s="115"/>
      <c r="EHW101" s="115"/>
      <c r="EHX101" s="115"/>
      <c r="EHY101" s="115"/>
      <c r="EHZ101" s="115"/>
      <c r="EIA101" s="115"/>
      <c r="EIB101" s="115"/>
      <c r="EIC101" s="115"/>
      <c r="EID101" s="115"/>
      <c r="EIE101" s="115"/>
      <c r="EIF101" s="115"/>
      <c r="EIG101" s="115"/>
      <c r="EIH101" s="115"/>
      <c r="EII101" s="115"/>
      <c r="EIJ101" s="115"/>
      <c r="EIK101" s="115"/>
      <c r="EIL101" s="115"/>
      <c r="EIM101" s="115"/>
      <c r="EIN101" s="115"/>
      <c r="EIO101" s="115"/>
      <c r="EIP101" s="115"/>
      <c r="EIQ101" s="115"/>
      <c r="EIR101" s="115"/>
      <c r="EIS101" s="115"/>
      <c r="EIT101" s="115"/>
      <c r="EIU101" s="115"/>
      <c r="EIV101" s="115"/>
      <c r="EIW101" s="115"/>
      <c r="EIX101" s="115"/>
      <c r="EIY101" s="115"/>
      <c r="EIZ101" s="115"/>
      <c r="EJA101" s="115"/>
      <c r="EJB101" s="115"/>
      <c r="EJC101" s="115"/>
      <c r="EJD101" s="115"/>
      <c r="EJE101" s="115"/>
      <c r="EJF101" s="115"/>
      <c r="EJG101" s="115"/>
      <c r="EJH101" s="115"/>
      <c r="EJI101" s="115"/>
      <c r="EJJ101" s="115"/>
      <c r="EJK101" s="115"/>
      <c r="EJL101" s="115"/>
      <c r="EJM101" s="115"/>
      <c r="EJN101" s="115"/>
      <c r="EJO101" s="115"/>
      <c r="EJP101" s="115"/>
      <c r="EJQ101" s="115"/>
      <c r="EJR101" s="115"/>
      <c r="EJS101" s="115"/>
      <c r="EJT101" s="115"/>
      <c r="EJU101" s="115"/>
      <c r="EJV101" s="115"/>
      <c r="EJW101" s="115"/>
      <c r="EJX101" s="115"/>
      <c r="EJY101" s="115"/>
      <c r="EJZ101" s="115"/>
      <c r="EKA101" s="115"/>
      <c r="EKB101" s="115"/>
      <c r="EKC101" s="115"/>
      <c r="EKD101" s="115"/>
      <c r="EKE101" s="115"/>
      <c r="EKF101" s="115"/>
      <c r="EKG101" s="115"/>
      <c r="EKH101" s="115"/>
      <c r="EKI101" s="115"/>
      <c r="EKJ101" s="115"/>
      <c r="EKK101" s="115"/>
      <c r="EKL101" s="115"/>
      <c r="EKM101" s="115"/>
      <c r="EKN101" s="115"/>
      <c r="EKO101" s="115"/>
      <c r="EKP101" s="115"/>
      <c r="EKQ101" s="115"/>
      <c r="EKR101" s="115"/>
      <c r="EKS101" s="115"/>
      <c r="EKT101" s="115"/>
      <c r="EKU101" s="115"/>
      <c r="EKV101" s="115"/>
      <c r="EKW101" s="115"/>
      <c r="EKX101" s="115"/>
      <c r="EKY101" s="115"/>
      <c r="EKZ101" s="115"/>
      <c r="ELA101" s="115"/>
      <c r="ELB101" s="115"/>
      <c r="ELC101" s="115"/>
      <c r="ELD101" s="115"/>
      <c r="ELE101" s="115"/>
      <c r="ELF101" s="115"/>
      <c r="ELG101" s="115"/>
      <c r="ELH101" s="115"/>
      <c r="ELI101" s="115"/>
      <c r="ELJ101" s="115"/>
      <c r="ELK101" s="115"/>
      <c r="ELL101" s="115"/>
      <c r="ELM101" s="115"/>
      <c r="ELN101" s="115"/>
      <c r="ELO101" s="115"/>
      <c r="ELP101" s="115"/>
      <c r="ELQ101" s="115"/>
      <c r="ELR101" s="115"/>
      <c r="ELS101" s="115"/>
      <c r="ELT101" s="115"/>
      <c r="ELU101" s="115"/>
      <c r="ELV101" s="115"/>
      <c r="ELW101" s="115"/>
      <c r="ELX101" s="115"/>
      <c r="ELY101" s="115"/>
      <c r="ELZ101" s="115"/>
      <c r="EMA101" s="115"/>
      <c r="EMB101" s="115"/>
      <c r="EMC101" s="115"/>
      <c r="EMD101" s="115"/>
      <c r="EME101" s="115"/>
      <c r="EMF101" s="115"/>
      <c r="EMG101" s="115"/>
      <c r="EMH101" s="115"/>
      <c r="EMI101" s="115"/>
      <c r="EMJ101" s="115"/>
      <c r="EMK101" s="115"/>
      <c r="EML101" s="115"/>
      <c r="EMM101" s="115"/>
      <c r="EMN101" s="115"/>
      <c r="EMO101" s="115"/>
      <c r="EMP101" s="115"/>
      <c r="EMQ101" s="115"/>
      <c r="EMR101" s="115"/>
      <c r="EMS101" s="115"/>
      <c r="EMT101" s="115"/>
      <c r="EMU101" s="115"/>
      <c r="EMV101" s="115"/>
      <c r="EMW101" s="115"/>
      <c r="EMX101" s="115"/>
      <c r="EMY101" s="115"/>
      <c r="EMZ101" s="115"/>
      <c r="ENA101" s="115"/>
      <c r="ENB101" s="115"/>
      <c r="ENC101" s="115"/>
      <c r="END101" s="115"/>
      <c r="ENE101" s="115"/>
      <c r="ENF101" s="115"/>
      <c r="ENG101" s="115"/>
      <c r="ENH101" s="115"/>
      <c r="ENI101" s="115"/>
      <c r="ENJ101" s="115"/>
      <c r="ENK101" s="115"/>
      <c r="ENL101" s="115"/>
      <c r="ENM101" s="115"/>
      <c r="ENN101" s="115"/>
      <c r="ENO101" s="115"/>
      <c r="ENP101" s="115"/>
      <c r="ENQ101" s="115"/>
      <c r="ENR101" s="115"/>
      <c r="ENS101" s="115"/>
      <c r="ENT101" s="115"/>
      <c r="ENU101" s="115"/>
      <c r="ENV101" s="115"/>
      <c r="ENW101" s="115"/>
      <c r="ENX101" s="115"/>
      <c r="ENY101" s="115"/>
      <c r="ENZ101" s="115"/>
      <c r="EOA101" s="115"/>
      <c r="EOB101" s="115"/>
      <c r="EOC101" s="115"/>
      <c r="EOD101" s="115"/>
      <c r="EOE101" s="115"/>
      <c r="EOF101" s="115"/>
      <c r="EOG101" s="115"/>
      <c r="EOH101" s="115"/>
      <c r="EOI101" s="115"/>
      <c r="EOJ101" s="115"/>
      <c r="EOK101" s="115"/>
      <c r="EOL101" s="115"/>
      <c r="EOM101" s="115"/>
      <c r="EON101" s="115"/>
      <c r="EOO101" s="115"/>
      <c r="EOP101" s="115"/>
      <c r="EOQ101" s="115"/>
      <c r="EOR101" s="115"/>
      <c r="EOS101" s="115"/>
      <c r="EOT101" s="115"/>
      <c r="EOU101" s="115"/>
      <c r="EOV101" s="115"/>
      <c r="EOW101" s="115"/>
      <c r="EOX101" s="115"/>
      <c r="EOY101" s="115"/>
      <c r="EOZ101" s="115"/>
      <c r="EPA101" s="115"/>
      <c r="EPB101" s="115"/>
      <c r="EPC101" s="115"/>
      <c r="EPD101" s="115"/>
      <c r="EPE101" s="115"/>
      <c r="EPF101" s="115"/>
      <c r="EPG101" s="115"/>
      <c r="EPH101" s="115"/>
      <c r="EPI101" s="115"/>
      <c r="EPJ101" s="115"/>
      <c r="EPK101" s="115"/>
      <c r="EPL101" s="115"/>
      <c r="EPM101" s="115"/>
      <c r="EPN101" s="115"/>
      <c r="EPO101" s="115"/>
      <c r="EPP101" s="115"/>
      <c r="EPQ101" s="115"/>
      <c r="EPR101" s="115"/>
      <c r="EPS101" s="115"/>
      <c r="EPT101" s="115"/>
      <c r="EPU101" s="115"/>
      <c r="EPV101" s="115"/>
      <c r="EPW101" s="115"/>
      <c r="EPX101" s="115"/>
      <c r="EPY101" s="115"/>
      <c r="EPZ101" s="115"/>
      <c r="EQA101" s="115"/>
      <c r="EQB101" s="115"/>
      <c r="EQC101" s="115"/>
      <c r="EQD101" s="115"/>
      <c r="EQE101" s="115"/>
      <c r="EQF101" s="115"/>
      <c r="EQG101" s="115"/>
      <c r="EQH101" s="115"/>
      <c r="EQI101" s="115"/>
      <c r="EQJ101" s="115"/>
      <c r="EQK101" s="115"/>
      <c r="EQL101" s="115"/>
      <c r="EQM101" s="115"/>
      <c r="EQN101" s="115"/>
      <c r="EQO101" s="115"/>
      <c r="EQP101" s="115"/>
      <c r="EQQ101" s="115"/>
      <c r="EQR101" s="115"/>
      <c r="EQS101" s="115"/>
      <c r="EQT101" s="115"/>
      <c r="EQU101" s="115"/>
      <c r="EQV101" s="115"/>
      <c r="EQW101" s="115"/>
      <c r="EQX101" s="115"/>
      <c r="EQY101" s="115"/>
      <c r="EQZ101" s="115"/>
      <c r="ERA101" s="115"/>
      <c r="ERB101" s="115"/>
      <c r="ERC101" s="115"/>
      <c r="ERD101" s="115"/>
      <c r="ERE101" s="115"/>
      <c r="ERF101" s="115"/>
      <c r="ERG101" s="115"/>
      <c r="ERH101" s="115"/>
      <c r="ERI101" s="115"/>
      <c r="ERJ101" s="115"/>
      <c r="ERK101" s="115"/>
      <c r="ERL101" s="115"/>
      <c r="ERM101" s="115"/>
      <c r="ERN101" s="115"/>
      <c r="ERO101" s="115"/>
      <c r="ERP101" s="115"/>
      <c r="ERQ101" s="115"/>
      <c r="ERR101" s="115"/>
      <c r="ERS101" s="115"/>
      <c r="ERT101" s="115"/>
      <c r="ERU101" s="115"/>
      <c r="ERV101" s="115"/>
      <c r="ERW101" s="115"/>
      <c r="ERX101" s="115"/>
      <c r="ERY101" s="115"/>
      <c r="ERZ101" s="115"/>
      <c r="ESA101" s="115"/>
      <c r="ESB101" s="115"/>
      <c r="ESC101" s="115"/>
      <c r="ESD101" s="115"/>
      <c r="ESE101" s="115"/>
      <c r="ESF101" s="115"/>
      <c r="ESG101" s="115"/>
      <c r="ESH101" s="115"/>
      <c r="ESI101" s="115"/>
      <c r="ESJ101" s="115"/>
      <c r="ESK101" s="115"/>
      <c r="ESL101" s="115"/>
      <c r="ESM101" s="115"/>
      <c r="ESN101" s="115"/>
      <c r="ESO101" s="115"/>
      <c r="ESP101" s="115"/>
      <c r="ESQ101" s="115"/>
      <c r="ESR101" s="115"/>
      <c r="ESS101" s="115"/>
      <c r="EST101" s="115"/>
      <c r="ESU101" s="115"/>
      <c r="ESV101" s="115"/>
      <c r="ESW101" s="115"/>
      <c r="ESX101" s="115"/>
      <c r="ESY101" s="115"/>
      <c r="ESZ101" s="115"/>
      <c r="ETA101" s="115"/>
      <c r="ETB101" s="115"/>
      <c r="ETC101" s="115"/>
      <c r="ETD101" s="115"/>
      <c r="ETE101" s="115"/>
      <c r="ETF101" s="115"/>
      <c r="ETG101" s="115"/>
      <c r="ETH101" s="115"/>
      <c r="ETI101" s="115"/>
      <c r="ETJ101" s="115"/>
      <c r="ETK101" s="115"/>
      <c r="ETL101" s="115"/>
      <c r="ETM101" s="115"/>
      <c r="ETN101" s="115"/>
      <c r="ETO101" s="115"/>
      <c r="ETP101" s="115"/>
      <c r="ETQ101" s="115"/>
      <c r="ETR101" s="115"/>
      <c r="ETS101" s="115"/>
      <c r="ETT101" s="115"/>
      <c r="ETU101" s="115"/>
      <c r="ETV101" s="115"/>
      <c r="ETW101" s="115"/>
      <c r="ETX101" s="115"/>
      <c r="ETY101" s="115"/>
      <c r="ETZ101" s="115"/>
      <c r="EUA101" s="115"/>
      <c r="EUB101" s="115"/>
      <c r="EUC101" s="115"/>
      <c r="EUD101" s="115"/>
      <c r="EUE101" s="115"/>
      <c r="EUF101" s="115"/>
      <c r="EUG101" s="115"/>
      <c r="EUH101" s="115"/>
      <c r="EUI101" s="115"/>
      <c r="EUJ101" s="115"/>
      <c r="EUK101" s="115"/>
      <c r="EUL101" s="115"/>
      <c r="EUM101" s="115"/>
      <c r="EUN101" s="115"/>
      <c r="EUO101" s="115"/>
      <c r="EUP101" s="115"/>
      <c r="EUQ101" s="115"/>
      <c r="EUR101" s="115"/>
      <c r="EUS101" s="115"/>
      <c r="EUT101" s="115"/>
      <c r="EUU101" s="115"/>
      <c r="EUV101" s="115"/>
      <c r="EUW101" s="115"/>
      <c r="EUX101" s="115"/>
      <c r="EUY101" s="115"/>
      <c r="EUZ101" s="115"/>
      <c r="EVA101" s="115"/>
      <c r="EVB101" s="115"/>
      <c r="EVC101" s="115"/>
      <c r="EVD101" s="115"/>
      <c r="EVE101" s="115"/>
      <c r="EVF101" s="115"/>
      <c r="EVG101" s="115"/>
      <c r="EVH101" s="115"/>
      <c r="EVI101" s="115"/>
      <c r="EVJ101" s="115"/>
      <c r="EVK101" s="115"/>
      <c r="EVL101" s="115"/>
      <c r="EVM101" s="115"/>
      <c r="EVN101" s="115"/>
      <c r="EVO101" s="115"/>
      <c r="EVP101" s="115"/>
      <c r="EVQ101" s="115"/>
      <c r="EVR101" s="115"/>
      <c r="EVS101" s="115"/>
      <c r="EVT101" s="115"/>
      <c r="EVU101" s="115"/>
      <c r="EVV101" s="115"/>
      <c r="EVW101" s="115"/>
      <c r="EVX101" s="115"/>
      <c r="EVY101" s="115"/>
      <c r="EVZ101" s="115"/>
      <c r="EWA101" s="115"/>
      <c r="EWB101" s="115"/>
      <c r="EWC101" s="115"/>
      <c r="EWD101" s="115"/>
      <c r="EWE101" s="115"/>
      <c r="EWF101" s="115"/>
      <c r="EWG101" s="115"/>
      <c r="EWH101" s="115"/>
      <c r="EWI101" s="115"/>
      <c r="EWJ101" s="115"/>
      <c r="EWK101" s="115"/>
      <c r="EWL101" s="115"/>
      <c r="EWM101" s="115"/>
      <c r="EWN101" s="115"/>
      <c r="EWO101" s="115"/>
      <c r="EWP101" s="115"/>
      <c r="EWQ101" s="115"/>
      <c r="EWR101" s="115"/>
      <c r="EWS101" s="115"/>
      <c r="EWT101" s="115"/>
      <c r="EWU101" s="115"/>
      <c r="EWV101" s="115"/>
      <c r="EWW101" s="115"/>
      <c r="EWX101" s="115"/>
      <c r="EWY101" s="115"/>
      <c r="EWZ101" s="115"/>
      <c r="EXA101" s="115"/>
      <c r="EXB101" s="115"/>
      <c r="EXC101" s="115"/>
      <c r="EXD101" s="115"/>
      <c r="EXE101" s="115"/>
      <c r="EXF101" s="115"/>
      <c r="EXG101" s="115"/>
      <c r="EXH101" s="115"/>
      <c r="EXI101" s="115"/>
      <c r="EXJ101" s="115"/>
      <c r="EXK101" s="115"/>
      <c r="EXL101" s="115"/>
      <c r="EXM101" s="115"/>
      <c r="EXN101" s="115"/>
      <c r="EXO101" s="115"/>
      <c r="EXP101" s="115"/>
      <c r="EXQ101" s="115"/>
      <c r="EXR101" s="115"/>
      <c r="EXS101" s="115"/>
      <c r="EXT101" s="115"/>
      <c r="EXU101" s="115"/>
      <c r="EXV101" s="115"/>
      <c r="EXW101" s="115"/>
      <c r="EXX101" s="115"/>
      <c r="EXY101" s="115"/>
      <c r="EXZ101" s="115"/>
      <c r="EYA101" s="115"/>
      <c r="EYB101" s="115"/>
      <c r="EYC101" s="115"/>
      <c r="EYD101" s="115"/>
      <c r="EYE101" s="115"/>
      <c r="EYF101" s="115"/>
      <c r="EYG101" s="115"/>
      <c r="EYH101" s="115"/>
      <c r="EYI101" s="115"/>
      <c r="EYJ101" s="115"/>
      <c r="EYK101" s="115"/>
      <c r="EYL101" s="115"/>
      <c r="EYM101" s="115"/>
      <c r="EYN101" s="115"/>
      <c r="EYO101" s="115"/>
      <c r="EYP101" s="115"/>
      <c r="EYQ101" s="115"/>
      <c r="EYR101" s="115"/>
      <c r="EYS101" s="115"/>
      <c r="EYT101" s="115"/>
      <c r="EYU101" s="115"/>
      <c r="EYV101" s="115"/>
      <c r="EYW101" s="115"/>
      <c r="EYX101" s="115"/>
      <c r="EYY101" s="115"/>
      <c r="EYZ101" s="115"/>
      <c r="EZA101" s="115"/>
      <c r="EZB101" s="115"/>
      <c r="EZC101" s="115"/>
      <c r="EZD101" s="115"/>
      <c r="EZE101" s="115"/>
      <c r="EZF101" s="115"/>
      <c r="EZG101" s="115"/>
      <c r="EZH101" s="115"/>
      <c r="EZI101" s="115"/>
      <c r="EZJ101" s="115"/>
      <c r="EZK101" s="115"/>
      <c r="EZL101" s="115"/>
      <c r="EZM101" s="115"/>
      <c r="EZN101" s="115"/>
      <c r="EZO101" s="115"/>
      <c r="EZP101" s="115"/>
      <c r="EZQ101" s="115"/>
      <c r="EZR101" s="115"/>
      <c r="EZS101" s="115"/>
      <c r="EZT101" s="115"/>
      <c r="EZU101" s="115"/>
      <c r="EZV101" s="115"/>
      <c r="EZW101" s="115"/>
      <c r="EZX101" s="115"/>
      <c r="EZY101" s="115"/>
      <c r="EZZ101" s="115"/>
      <c r="FAA101" s="115"/>
      <c r="FAB101" s="115"/>
      <c r="FAC101" s="115"/>
      <c r="FAD101" s="115"/>
      <c r="FAE101" s="115"/>
      <c r="FAF101" s="115"/>
      <c r="FAG101" s="115"/>
      <c r="FAH101" s="115"/>
      <c r="FAI101" s="115"/>
      <c r="FAJ101" s="115"/>
      <c r="FAK101" s="115"/>
      <c r="FAL101" s="115"/>
      <c r="FAM101" s="115"/>
      <c r="FAN101" s="115"/>
      <c r="FAO101" s="115"/>
      <c r="FAP101" s="115"/>
      <c r="FAQ101" s="115"/>
      <c r="FAR101" s="115"/>
      <c r="FAS101" s="115"/>
      <c r="FAT101" s="115"/>
      <c r="FAU101" s="115"/>
      <c r="FAV101" s="115"/>
      <c r="FAW101" s="115"/>
      <c r="FAX101" s="115"/>
      <c r="FAY101" s="115"/>
      <c r="FAZ101" s="115"/>
      <c r="FBA101" s="115"/>
      <c r="FBB101" s="115"/>
      <c r="FBC101" s="115"/>
      <c r="FBD101" s="115"/>
      <c r="FBE101" s="115"/>
      <c r="FBF101" s="115"/>
      <c r="FBG101" s="115"/>
      <c r="FBH101" s="115"/>
      <c r="FBI101" s="115"/>
      <c r="FBJ101" s="115"/>
      <c r="FBK101" s="115"/>
      <c r="FBL101" s="115"/>
      <c r="FBM101" s="115"/>
      <c r="FBN101" s="115"/>
      <c r="FBO101" s="115"/>
      <c r="FBP101" s="115"/>
      <c r="FBQ101" s="115"/>
      <c r="FBR101" s="115"/>
      <c r="FBS101" s="115"/>
      <c r="FBT101" s="115"/>
      <c r="FBU101" s="115"/>
      <c r="FBV101" s="115"/>
      <c r="FBW101" s="115"/>
      <c r="FBX101" s="115"/>
      <c r="FBY101" s="115"/>
      <c r="FBZ101" s="115"/>
      <c r="FCA101" s="115"/>
      <c r="FCB101" s="115"/>
      <c r="FCC101" s="115"/>
      <c r="FCD101" s="115"/>
      <c r="FCE101" s="115"/>
      <c r="FCF101" s="115"/>
      <c r="FCG101" s="115"/>
      <c r="FCH101" s="115"/>
      <c r="FCI101" s="115"/>
      <c r="FCJ101" s="115"/>
      <c r="FCK101" s="115"/>
      <c r="FCL101" s="115"/>
      <c r="FCM101" s="115"/>
      <c r="FCN101" s="115"/>
      <c r="FCO101" s="115"/>
      <c r="FCP101" s="115"/>
      <c r="FCQ101" s="115"/>
      <c r="FCR101" s="115"/>
      <c r="FCS101" s="115"/>
      <c r="FCT101" s="115"/>
      <c r="FCU101" s="115"/>
      <c r="FCV101" s="115"/>
      <c r="FCW101" s="115"/>
      <c r="FCX101" s="115"/>
      <c r="FCY101" s="115"/>
      <c r="FCZ101" s="115"/>
      <c r="FDA101" s="115"/>
      <c r="FDB101" s="115"/>
      <c r="FDC101" s="115"/>
      <c r="FDD101" s="115"/>
      <c r="FDE101" s="115"/>
      <c r="FDF101" s="115"/>
      <c r="FDG101" s="115"/>
      <c r="FDH101" s="115"/>
      <c r="FDI101" s="115"/>
      <c r="FDJ101" s="115"/>
      <c r="FDK101" s="115"/>
      <c r="FDL101" s="115"/>
      <c r="FDM101" s="115"/>
      <c r="FDN101" s="115"/>
      <c r="FDO101" s="115"/>
      <c r="FDP101" s="115"/>
      <c r="FDQ101" s="115"/>
      <c r="FDR101" s="115"/>
      <c r="FDS101" s="115"/>
      <c r="FDT101" s="115"/>
      <c r="FDU101" s="115"/>
      <c r="FDV101" s="115"/>
      <c r="FDW101" s="115"/>
      <c r="FDX101" s="115"/>
      <c r="FDY101" s="115"/>
      <c r="FDZ101" s="115"/>
      <c r="FEA101" s="115"/>
      <c r="FEB101" s="115"/>
      <c r="FEC101" s="115"/>
      <c r="FED101" s="115"/>
      <c r="FEE101" s="115"/>
      <c r="FEF101" s="115"/>
      <c r="FEG101" s="115"/>
      <c r="FEH101" s="115"/>
      <c r="FEI101" s="115"/>
      <c r="FEJ101" s="115"/>
      <c r="FEK101" s="115"/>
      <c r="FEL101" s="115"/>
      <c r="FEM101" s="115"/>
      <c r="FEN101" s="115"/>
      <c r="FEO101" s="115"/>
      <c r="FEP101" s="115"/>
      <c r="FEQ101" s="115"/>
      <c r="FER101" s="115"/>
      <c r="FES101" s="115"/>
      <c r="FET101" s="115"/>
      <c r="FEU101" s="115"/>
      <c r="FEV101" s="115"/>
      <c r="FEW101" s="115"/>
      <c r="FEX101" s="115"/>
      <c r="FEY101" s="115"/>
      <c r="FEZ101" s="115"/>
      <c r="FFA101" s="115"/>
      <c r="FFB101" s="115"/>
      <c r="FFC101" s="115"/>
      <c r="FFD101" s="115"/>
      <c r="FFE101" s="115"/>
      <c r="FFF101" s="115"/>
      <c r="FFG101" s="115"/>
      <c r="FFH101" s="115"/>
      <c r="FFI101" s="115"/>
      <c r="FFJ101" s="115"/>
      <c r="FFK101" s="115"/>
      <c r="FFL101" s="115"/>
      <c r="FFM101" s="115"/>
      <c r="FFN101" s="115"/>
      <c r="FFO101" s="115"/>
      <c r="FFP101" s="115"/>
      <c r="FFQ101" s="115"/>
      <c r="FFR101" s="115"/>
      <c r="FFS101" s="115"/>
      <c r="FFT101" s="115"/>
      <c r="FFU101" s="115"/>
      <c r="FFV101" s="115"/>
      <c r="FFW101" s="115"/>
      <c r="FFX101" s="115"/>
      <c r="FFY101" s="115"/>
      <c r="FFZ101" s="115"/>
      <c r="FGA101" s="115"/>
      <c r="FGB101" s="115"/>
      <c r="FGC101" s="115"/>
      <c r="FGD101" s="115"/>
      <c r="FGE101" s="115"/>
      <c r="FGF101" s="115"/>
      <c r="FGG101" s="115"/>
      <c r="FGH101" s="115"/>
      <c r="FGI101" s="115"/>
      <c r="FGJ101" s="115"/>
      <c r="FGK101" s="115"/>
      <c r="FGL101" s="115"/>
      <c r="FGM101" s="115"/>
      <c r="FGN101" s="115"/>
      <c r="FGO101" s="115"/>
      <c r="FGP101" s="115"/>
      <c r="FGQ101" s="115"/>
      <c r="FGR101" s="115"/>
      <c r="FGS101" s="115"/>
      <c r="FGT101" s="115"/>
      <c r="FGU101" s="115"/>
      <c r="FGV101" s="115"/>
      <c r="FGW101" s="115"/>
      <c r="FGX101" s="115"/>
      <c r="FGY101" s="115"/>
      <c r="FGZ101" s="115"/>
      <c r="FHA101" s="115"/>
      <c r="FHB101" s="115"/>
      <c r="FHC101" s="115"/>
      <c r="FHD101" s="115"/>
      <c r="FHE101" s="115"/>
      <c r="FHF101" s="115"/>
      <c r="FHG101" s="115"/>
      <c r="FHH101" s="115"/>
      <c r="FHI101" s="115"/>
      <c r="FHJ101" s="115"/>
      <c r="FHK101" s="115"/>
      <c r="FHL101" s="115"/>
      <c r="FHM101" s="115"/>
      <c r="FHN101" s="115"/>
      <c r="FHO101" s="115"/>
      <c r="FHP101" s="115"/>
      <c r="FHQ101" s="115"/>
      <c r="FHR101" s="115"/>
      <c r="FHS101" s="115"/>
      <c r="FHT101" s="115"/>
      <c r="FHU101" s="115"/>
      <c r="FHV101" s="115"/>
      <c r="FHW101" s="115"/>
      <c r="FHX101" s="115"/>
      <c r="FHY101" s="115"/>
      <c r="FHZ101" s="115"/>
      <c r="FIA101" s="115"/>
      <c r="FIB101" s="115"/>
      <c r="FIC101" s="115"/>
      <c r="FID101" s="115"/>
      <c r="FIE101" s="115"/>
      <c r="FIF101" s="115"/>
      <c r="FIG101" s="115"/>
      <c r="FIH101" s="115"/>
      <c r="FII101" s="115"/>
      <c r="FIJ101" s="115"/>
      <c r="FIK101" s="115"/>
      <c r="FIL101" s="115"/>
      <c r="FIM101" s="115"/>
      <c r="FIN101" s="115"/>
      <c r="FIO101" s="115"/>
      <c r="FIP101" s="115"/>
      <c r="FIQ101" s="115"/>
      <c r="FIR101" s="115"/>
      <c r="FIS101" s="115"/>
      <c r="FIT101" s="115"/>
      <c r="FIU101" s="115"/>
      <c r="FIV101" s="115"/>
      <c r="FIW101" s="115"/>
      <c r="FIX101" s="115"/>
      <c r="FIY101" s="115"/>
      <c r="FIZ101" s="115"/>
      <c r="FJA101" s="115"/>
      <c r="FJB101" s="115"/>
      <c r="FJC101" s="115"/>
      <c r="FJD101" s="115"/>
      <c r="FJE101" s="115"/>
      <c r="FJF101" s="115"/>
      <c r="FJG101" s="115"/>
      <c r="FJH101" s="115"/>
      <c r="FJI101" s="115"/>
      <c r="FJJ101" s="115"/>
      <c r="FJK101" s="115"/>
      <c r="FJL101" s="115"/>
      <c r="FJM101" s="115"/>
      <c r="FJN101" s="115"/>
      <c r="FJO101" s="115"/>
      <c r="FJP101" s="115"/>
      <c r="FJQ101" s="115"/>
      <c r="FJR101" s="115"/>
      <c r="FJS101" s="115"/>
      <c r="FJT101" s="115"/>
      <c r="FJU101" s="115"/>
      <c r="FJV101" s="115"/>
      <c r="FJW101" s="115"/>
      <c r="FJX101" s="115"/>
      <c r="FJY101" s="115"/>
      <c r="FJZ101" s="115"/>
      <c r="FKA101" s="115"/>
      <c r="FKB101" s="115"/>
      <c r="FKC101" s="115"/>
      <c r="FKD101" s="115"/>
      <c r="FKE101" s="115"/>
      <c r="FKF101" s="115"/>
      <c r="FKG101" s="115"/>
      <c r="FKH101" s="115"/>
      <c r="FKI101" s="115"/>
      <c r="FKJ101" s="115"/>
      <c r="FKK101" s="115"/>
      <c r="FKL101" s="115"/>
      <c r="FKM101" s="115"/>
      <c r="FKN101" s="115"/>
      <c r="FKO101" s="115"/>
      <c r="FKP101" s="115"/>
      <c r="FKQ101" s="115"/>
      <c r="FKR101" s="115"/>
      <c r="FKS101" s="115"/>
      <c r="FKT101" s="115"/>
      <c r="FKU101" s="115"/>
      <c r="FKV101" s="115"/>
      <c r="FKW101" s="115"/>
      <c r="FKX101" s="115"/>
      <c r="FKY101" s="115"/>
      <c r="FKZ101" s="115"/>
      <c r="FLA101" s="115"/>
      <c r="FLB101" s="115"/>
      <c r="FLC101" s="115"/>
      <c r="FLD101" s="115"/>
      <c r="FLE101" s="115"/>
      <c r="FLF101" s="115"/>
      <c r="FLG101" s="115"/>
      <c r="FLH101" s="115"/>
      <c r="FLI101" s="115"/>
      <c r="FLJ101" s="115"/>
      <c r="FLK101" s="115"/>
      <c r="FLL101" s="115"/>
      <c r="FLM101" s="115"/>
      <c r="FLN101" s="115"/>
      <c r="FLO101" s="115"/>
      <c r="FLP101" s="115"/>
      <c r="FLQ101" s="115"/>
      <c r="FLR101" s="115"/>
      <c r="FLS101" s="115"/>
      <c r="FLT101" s="115"/>
      <c r="FLU101" s="115"/>
      <c r="FLV101" s="115"/>
      <c r="FLW101" s="115"/>
      <c r="FLX101" s="115"/>
      <c r="FLY101" s="115"/>
      <c r="FLZ101" s="115"/>
      <c r="FMA101" s="115"/>
      <c r="FMB101" s="115"/>
      <c r="FMC101" s="115"/>
      <c r="FMD101" s="115"/>
      <c r="FME101" s="115"/>
      <c r="FMF101" s="115"/>
      <c r="FMG101" s="115"/>
      <c r="FMH101" s="115"/>
      <c r="FMI101" s="115"/>
      <c r="FMJ101" s="115"/>
      <c r="FMK101" s="115"/>
      <c r="FML101" s="115"/>
      <c r="FMM101" s="115"/>
      <c r="FMN101" s="115"/>
      <c r="FMO101" s="115"/>
      <c r="FMP101" s="115"/>
      <c r="FMQ101" s="115"/>
      <c r="FMR101" s="115"/>
      <c r="FMS101" s="115"/>
      <c r="FMT101" s="115"/>
      <c r="FMU101" s="115"/>
      <c r="FMV101" s="115"/>
      <c r="FMW101" s="115"/>
      <c r="FMX101" s="115"/>
      <c r="FMY101" s="115"/>
      <c r="FMZ101" s="115"/>
      <c r="FNA101" s="115"/>
      <c r="FNB101" s="115"/>
      <c r="FNC101" s="115"/>
      <c r="FND101" s="115"/>
      <c r="FNE101" s="115"/>
      <c r="FNF101" s="115"/>
      <c r="FNG101" s="115"/>
      <c r="FNH101" s="115"/>
      <c r="FNI101" s="115"/>
      <c r="FNJ101" s="115"/>
      <c r="FNK101" s="115"/>
      <c r="FNL101" s="115"/>
      <c r="FNM101" s="115"/>
      <c r="FNN101" s="115"/>
      <c r="FNO101" s="115"/>
      <c r="FNP101" s="115"/>
      <c r="FNQ101" s="115"/>
      <c r="FNR101" s="115"/>
      <c r="FNS101" s="115"/>
      <c r="FNT101" s="115"/>
      <c r="FNU101" s="115"/>
      <c r="FNV101" s="115"/>
      <c r="FNW101" s="115"/>
      <c r="FNX101" s="115"/>
      <c r="FNY101" s="115"/>
      <c r="FNZ101" s="115"/>
      <c r="FOA101" s="115"/>
      <c r="FOB101" s="115"/>
      <c r="FOC101" s="115"/>
      <c r="FOD101" s="115"/>
      <c r="FOE101" s="115"/>
      <c r="FOF101" s="115"/>
      <c r="FOG101" s="115"/>
      <c r="FOH101" s="115"/>
      <c r="FOI101" s="115"/>
      <c r="FOJ101" s="115"/>
      <c r="FOK101" s="115"/>
      <c r="FOL101" s="115"/>
      <c r="FOM101" s="115"/>
      <c r="FON101" s="115"/>
      <c r="FOO101" s="115"/>
      <c r="FOP101" s="115"/>
      <c r="FOQ101" s="115"/>
      <c r="FOR101" s="115"/>
      <c r="FOS101" s="115"/>
      <c r="FOT101" s="115"/>
      <c r="FOU101" s="115"/>
      <c r="FOV101" s="115"/>
      <c r="FOW101" s="115"/>
      <c r="FOX101" s="115"/>
      <c r="FOY101" s="115"/>
      <c r="FOZ101" s="115"/>
      <c r="FPA101" s="115"/>
      <c r="FPB101" s="115"/>
      <c r="FPC101" s="115"/>
      <c r="FPD101" s="115"/>
      <c r="FPE101" s="115"/>
      <c r="FPF101" s="115"/>
      <c r="FPG101" s="115"/>
      <c r="FPH101" s="115"/>
      <c r="FPI101" s="115"/>
      <c r="FPJ101" s="115"/>
      <c r="FPK101" s="115"/>
      <c r="FPL101" s="115"/>
      <c r="FPM101" s="115"/>
      <c r="FPN101" s="115"/>
      <c r="FPO101" s="115"/>
      <c r="FPP101" s="115"/>
      <c r="FPQ101" s="115"/>
      <c r="FPR101" s="115"/>
      <c r="FPS101" s="115"/>
      <c r="FPT101" s="115"/>
      <c r="FPU101" s="115"/>
      <c r="FPV101" s="115"/>
      <c r="FPW101" s="115"/>
      <c r="FPX101" s="115"/>
      <c r="FPY101" s="115"/>
      <c r="FPZ101" s="115"/>
      <c r="FQA101" s="115"/>
      <c r="FQB101" s="115"/>
      <c r="FQC101" s="115"/>
      <c r="FQD101" s="115"/>
      <c r="FQE101" s="115"/>
      <c r="FQF101" s="115"/>
      <c r="FQG101" s="115"/>
      <c r="FQH101" s="115"/>
      <c r="FQI101" s="115"/>
      <c r="FQJ101" s="115"/>
      <c r="FQK101" s="115"/>
      <c r="FQL101" s="115"/>
      <c r="FQM101" s="115"/>
      <c r="FQN101" s="115"/>
      <c r="FQO101" s="115"/>
      <c r="FQP101" s="115"/>
      <c r="FQQ101" s="115"/>
      <c r="FQR101" s="115"/>
      <c r="FQS101" s="115"/>
      <c r="FQT101" s="115"/>
      <c r="FQU101" s="115"/>
      <c r="FQV101" s="115"/>
      <c r="FQW101" s="115"/>
      <c r="FQX101" s="115"/>
      <c r="FQY101" s="115"/>
      <c r="FQZ101" s="115"/>
      <c r="FRA101" s="115"/>
      <c r="FRB101" s="115"/>
      <c r="FRC101" s="115"/>
      <c r="FRD101" s="115"/>
      <c r="FRE101" s="115"/>
      <c r="FRF101" s="115"/>
      <c r="FRG101" s="115"/>
      <c r="FRH101" s="115"/>
      <c r="FRI101" s="115"/>
      <c r="FRJ101" s="115"/>
      <c r="FRK101" s="115"/>
      <c r="FRL101" s="115"/>
      <c r="FRM101" s="115"/>
      <c r="FRN101" s="115"/>
      <c r="FRO101" s="115"/>
      <c r="FRP101" s="115"/>
      <c r="FRQ101" s="115"/>
      <c r="FRR101" s="115"/>
      <c r="FRS101" s="115"/>
      <c r="FRT101" s="115"/>
      <c r="FRU101" s="115"/>
      <c r="FRV101" s="115"/>
      <c r="FRW101" s="115"/>
      <c r="FRX101" s="115"/>
      <c r="FRY101" s="115"/>
      <c r="FRZ101" s="115"/>
      <c r="FSA101" s="115"/>
      <c r="FSB101" s="115"/>
      <c r="FSC101" s="115"/>
      <c r="FSD101" s="115"/>
      <c r="FSE101" s="115"/>
      <c r="FSF101" s="115"/>
      <c r="FSG101" s="115"/>
      <c r="FSH101" s="115"/>
      <c r="FSI101" s="115"/>
      <c r="FSJ101" s="115"/>
      <c r="FSK101" s="115"/>
      <c r="FSL101" s="115"/>
      <c r="FSM101" s="115"/>
      <c r="FSN101" s="115"/>
      <c r="FSO101" s="115"/>
      <c r="FSP101" s="115"/>
      <c r="FSQ101" s="115"/>
      <c r="FSR101" s="115"/>
      <c r="FSS101" s="115"/>
      <c r="FST101" s="115"/>
      <c r="FSU101" s="115"/>
      <c r="FSV101" s="115"/>
      <c r="FSW101" s="115"/>
      <c r="FSX101" s="115"/>
      <c r="FSY101" s="115"/>
      <c r="FSZ101" s="115"/>
      <c r="FTA101" s="115"/>
      <c r="FTB101" s="115"/>
      <c r="FTC101" s="115"/>
      <c r="FTD101" s="115"/>
      <c r="FTE101" s="115"/>
      <c r="FTF101" s="115"/>
      <c r="FTG101" s="115"/>
      <c r="FTH101" s="115"/>
      <c r="FTI101" s="115"/>
      <c r="FTJ101" s="115"/>
      <c r="FTK101" s="115"/>
      <c r="FTL101" s="115"/>
      <c r="FTM101" s="115"/>
      <c r="FTN101" s="115"/>
      <c r="FTO101" s="115"/>
      <c r="FTP101" s="115"/>
      <c r="FTQ101" s="115"/>
      <c r="FTR101" s="115"/>
      <c r="FTS101" s="115"/>
      <c r="FTT101" s="115"/>
      <c r="FTU101" s="115"/>
      <c r="FTV101" s="115"/>
      <c r="FTW101" s="115"/>
      <c r="FTX101" s="115"/>
      <c r="FTY101" s="115"/>
      <c r="FTZ101" s="115"/>
      <c r="FUA101" s="115"/>
      <c r="FUB101" s="115"/>
      <c r="FUC101" s="115"/>
      <c r="FUD101" s="115"/>
      <c r="FUE101" s="115"/>
      <c r="FUF101" s="115"/>
      <c r="FUG101" s="115"/>
      <c r="FUH101" s="115"/>
      <c r="FUI101" s="115"/>
      <c r="FUJ101" s="115"/>
      <c r="FUK101" s="115"/>
      <c r="FUL101" s="115"/>
      <c r="FUM101" s="115"/>
      <c r="FUN101" s="115"/>
      <c r="FUO101" s="115"/>
      <c r="FUP101" s="115"/>
      <c r="FUQ101" s="115"/>
      <c r="FUR101" s="115"/>
      <c r="FUS101" s="115"/>
      <c r="FUT101" s="115"/>
      <c r="FUU101" s="115"/>
      <c r="FUV101" s="115"/>
      <c r="FUW101" s="115"/>
      <c r="FUX101" s="115"/>
      <c r="FUY101" s="115"/>
      <c r="FUZ101" s="115"/>
      <c r="FVA101" s="115"/>
      <c r="FVB101" s="115"/>
      <c r="FVC101" s="115"/>
      <c r="FVD101" s="115"/>
      <c r="FVE101" s="115"/>
      <c r="FVF101" s="115"/>
      <c r="FVG101" s="115"/>
      <c r="FVH101" s="115"/>
      <c r="FVI101" s="115"/>
      <c r="FVJ101" s="115"/>
      <c r="FVK101" s="115"/>
      <c r="FVL101" s="115"/>
      <c r="FVM101" s="115"/>
      <c r="FVN101" s="115"/>
      <c r="FVO101" s="115"/>
      <c r="FVP101" s="115"/>
      <c r="FVQ101" s="115"/>
      <c r="FVR101" s="115"/>
      <c r="FVS101" s="115"/>
      <c r="FVT101" s="115"/>
      <c r="FVU101" s="115"/>
      <c r="FVV101" s="115"/>
      <c r="FVW101" s="115"/>
      <c r="FVX101" s="115"/>
      <c r="FVY101" s="115"/>
      <c r="FVZ101" s="115"/>
      <c r="FWA101" s="115"/>
      <c r="FWB101" s="115"/>
      <c r="FWC101" s="115"/>
      <c r="FWD101" s="115"/>
      <c r="FWE101" s="115"/>
      <c r="FWF101" s="115"/>
      <c r="FWG101" s="115"/>
      <c r="FWH101" s="115"/>
      <c r="FWI101" s="115"/>
      <c r="FWJ101" s="115"/>
      <c r="FWK101" s="115"/>
      <c r="FWL101" s="115"/>
      <c r="FWM101" s="115"/>
      <c r="FWN101" s="115"/>
      <c r="FWO101" s="115"/>
      <c r="FWP101" s="115"/>
      <c r="FWQ101" s="115"/>
      <c r="FWR101" s="115"/>
      <c r="FWS101" s="115"/>
      <c r="FWT101" s="115"/>
      <c r="FWU101" s="115"/>
      <c r="FWV101" s="115"/>
      <c r="FWW101" s="115"/>
      <c r="FWX101" s="115"/>
      <c r="FWY101" s="115"/>
      <c r="FWZ101" s="115"/>
      <c r="FXA101" s="115"/>
      <c r="FXB101" s="115"/>
      <c r="FXC101" s="115"/>
      <c r="FXD101" s="115"/>
      <c r="FXE101" s="115"/>
      <c r="FXF101" s="115"/>
      <c r="FXG101" s="115"/>
      <c r="FXH101" s="115"/>
      <c r="FXI101" s="115"/>
      <c r="FXJ101" s="115"/>
      <c r="FXK101" s="115"/>
      <c r="FXL101" s="115"/>
      <c r="FXM101" s="115"/>
      <c r="FXN101" s="115"/>
      <c r="FXO101" s="115"/>
      <c r="FXP101" s="115"/>
      <c r="FXQ101" s="115"/>
      <c r="FXR101" s="115"/>
      <c r="FXS101" s="115"/>
      <c r="FXT101" s="115"/>
      <c r="FXU101" s="115"/>
      <c r="FXV101" s="115"/>
      <c r="FXW101" s="115"/>
      <c r="FXX101" s="115"/>
      <c r="FXY101" s="115"/>
      <c r="FXZ101" s="115"/>
      <c r="FYA101" s="115"/>
      <c r="FYB101" s="115"/>
      <c r="FYC101" s="115"/>
      <c r="FYD101" s="115"/>
      <c r="FYE101" s="115"/>
      <c r="FYF101" s="115"/>
      <c r="FYG101" s="115"/>
      <c r="FYH101" s="115"/>
      <c r="FYI101" s="115"/>
      <c r="FYJ101" s="115"/>
      <c r="FYK101" s="115"/>
      <c r="FYL101" s="115"/>
      <c r="FYM101" s="115"/>
      <c r="FYN101" s="115"/>
      <c r="FYO101" s="115"/>
      <c r="FYP101" s="115"/>
      <c r="FYQ101" s="115"/>
      <c r="FYR101" s="115"/>
      <c r="FYS101" s="115"/>
      <c r="FYT101" s="115"/>
      <c r="FYU101" s="115"/>
      <c r="FYV101" s="115"/>
      <c r="FYW101" s="115"/>
      <c r="FYX101" s="115"/>
      <c r="FYY101" s="115"/>
      <c r="FYZ101" s="115"/>
      <c r="FZA101" s="115"/>
      <c r="FZB101" s="115"/>
      <c r="FZC101" s="115"/>
      <c r="FZD101" s="115"/>
      <c r="FZE101" s="115"/>
      <c r="FZF101" s="115"/>
      <c r="FZG101" s="115"/>
      <c r="FZH101" s="115"/>
      <c r="FZI101" s="115"/>
      <c r="FZJ101" s="115"/>
      <c r="FZK101" s="115"/>
      <c r="FZL101" s="115"/>
      <c r="FZM101" s="115"/>
      <c r="FZN101" s="115"/>
      <c r="FZO101" s="115"/>
      <c r="FZP101" s="115"/>
      <c r="FZQ101" s="115"/>
      <c r="FZR101" s="115"/>
      <c r="FZS101" s="115"/>
      <c r="FZT101" s="115"/>
      <c r="FZU101" s="115"/>
      <c r="FZV101" s="115"/>
      <c r="FZW101" s="115"/>
      <c r="FZX101" s="115"/>
      <c r="FZY101" s="115"/>
      <c r="FZZ101" s="115"/>
      <c r="GAA101" s="115"/>
      <c r="GAB101" s="115"/>
      <c r="GAC101" s="115"/>
      <c r="GAD101" s="115"/>
      <c r="GAE101" s="115"/>
      <c r="GAF101" s="115"/>
      <c r="GAG101" s="115"/>
      <c r="GAH101" s="115"/>
      <c r="GAI101" s="115"/>
      <c r="GAJ101" s="115"/>
      <c r="GAK101" s="115"/>
      <c r="GAL101" s="115"/>
      <c r="GAM101" s="115"/>
      <c r="GAN101" s="115"/>
      <c r="GAO101" s="115"/>
      <c r="GAP101" s="115"/>
      <c r="GAQ101" s="115"/>
      <c r="GAR101" s="115"/>
      <c r="GAS101" s="115"/>
      <c r="GAT101" s="115"/>
      <c r="GAU101" s="115"/>
      <c r="GAV101" s="115"/>
      <c r="GAW101" s="115"/>
      <c r="GAX101" s="115"/>
      <c r="GAY101" s="115"/>
      <c r="GAZ101" s="115"/>
      <c r="GBA101" s="115"/>
      <c r="GBB101" s="115"/>
      <c r="GBC101" s="115"/>
      <c r="GBD101" s="115"/>
      <c r="GBE101" s="115"/>
      <c r="GBF101" s="115"/>
      <c r="GBG101" s="115"/>
      <c r="GBH101" s="115"/>
      <c r="GBI101" s="115"/>
      <c r="GBJ101" s="115"/>
      <c r="GBK101" s="115"/>
      <c r="GBL101" s="115"/>
      <c r="GBM101" s="115"/>
      <c r="GBN101" s="115"/>
      <c r="GBO101" s="115"/>
      <c r="GBP101" s="115"/>
      <c r="GBQ101" s="115"/>
      <c r="GBR101" s="115"/>
      <c r="GBS101" s="115"/>
      <c r="GBT101" s="115"/>
      <c r="GBU101" s="115"/>
      <c r="GBV101" s="115"/>
      <c r="GBW101" s="115"/>
      <c r="GBX101" s="115"/>
      <c r="GBY101" s="115"/>
      <c r="GBZ101" s="115"/>
      <c r="GCA101" s="115"/>
      <c r="GCB101" s="115"/>
      <c r="GCC101" s="115"/>
      <c r="GCD101" s="115"/>
      <c r="GCE101" s="115"/>
      <c r="GCF101" s="115"/>
      <c r="GCG101" s="115"/>
      <c r="GCH101" s="115"/>
      <c r="GCI101" s="115"/>
      <c r="GCJ101" s="115"/>
      <c r="GCK101" s="115"/>
      <c r="GCL101" s="115"/>
      <c r="GCM101" s="115"/>
      <c r="GCN101" s="115"/>
      <c r="GCO101" s="115"/>
      <c r="GCP101" s="115"/>
      <c r="GCQ101" s="115"/>
      <c r="GCR101" s="115"/>
      <c r="GCS101" s="115"/>
      <c r="GCT101" s="115"/>
      <c r="GCU101" s="115"/>
      <c r="GCV101" s="115"/>
      <c r="GCW101" s="115"/>
      <c r="GCX101" s="115"/>
      <c r="GCY101" s="115"/>
      <c r="GCZ101" s="115"/>
      <c r="GDA101" s="115"/>
      <c r="GDB101" s="115"/>
      <c r="GDC101" s="115"/>
      <c r="GDD101" s="115"/>
      <c r="GDE101" s="115"/>
      <c r="GDF101" s="115"/>
      <c r="GDG101" s="115"/>
      <c r="GDH101" s="115"/>
      <c r="GDI101" s="115"/>
      <c r="GDJ101" s="115"/>
      <c r="GDK101" s="115"/>
      <c r="GDL101" s="115"/>
      <c r="GDM101" s="115"/>
      <c r="GDN101" s="115"/>
      <c r="GDO101" s="115"/>
      <c r="GDP101" s="115"/>
      <c r="GDQ101" s="115"/>
      <c r="GDR101" s="115"/>
      <c r="GDS101" s="115"/>
      <c r="GDT101" s="115"/>
      <c r="GDU101" s="115"/>
      <c r="GDV101" s="115"/>
      <c r="GDW101" s="115"/>
      <c r="GDX101" s="115"/>
      <c r="GDY101" s="115"/>
      <c r="GDZ101" s="115"/>
      <c r="GEA101" s="115"/>
      <c r="GEB101" s="115"/>
      <c r="GEC101" s="115"/>
      <c r="GED101" s="115"/>
      <c r="GEE101" s="115"/>
      <c r="GEF101" s="115"/>
      <c r="GEG101" s="115"/>
      <c r="GEH101" s="115"/>
      <c r="GEI101" s="115"/>
      <c r="GEJ101" s="115"/>
      <c r="GEK101" s="115"/>
      <c r="GEL101" s="115"/>
      <c r="GEM101" s="115"/>
      <c r="GEN101" s="115"/>
      <c r="GEO101" s="115"/>
      <c r="GEP101" s="115"/>
      <c r="GEQ101" s="115"/>
      <c r="GER101" s="115"/>
      <c r="GES101" s="115"/>
      <c r="GET101" s="115"/>
      <c r="GEU101" s="115"/>
      <c r="GEV101" s="115"/>
      <c r="GEW101" s="115"/>
      <c r="GEX101" s="115"/>
      <c r="GEY101" s="115"/>
      <c r="GEZ101" s="115"/>
      <c r="GFA101" s="115"/>
      <c r="GFB101" s="115"/>
      <c r="GFC101" s="115"/>
      <c r="GFD101" s="115"/>
      <c r="GFE101" s="115"/>
      <c r="GFF101" s="115"/>
      <c r="GFG101" s="115"/>
      <c r="GFH101" s="115"/>
      <c r="GFI101" s="115"/>
      <c r="GFJ101" s="115"/>
      <c r="GFK101" s="115"/>
      <c r="GFL101" s="115"/>
      <c r="GFM101" s="115"/>
      <c r="GFN101" s="115"/>
      <c r="GFO101" s="115"/>
      <c r="GFP101" s="115"/>
      <c r="GFQ101" s="115"/>
      <c r="GFR101" s="115"/>
      <c r="GFS101" s="115"/>
      <c r="GFT101" s="115"/>
      <c r="GFU101" s="115"/>
      <c r="GFV101" s="115"/>
      <c r="GFW101" s="115"/>
      <c r="GFX101" s="115"/>
      <c r="GFY101" s="115"/>
      <c r="GFZ101" s="115"/>
      <c r="GGA101" s="115"/>
      <c r="GGB101" s="115"/>
      <c r="GGC101" s="115"/>
      <c r="GGD101" s="115"/>
      <c r="GGE101" s="115"/>
      <c r="GGF101" s="115"/>
      <c r="GGG101" s="115"/>
      <c r="GGH101" s="115"/>
      <c r="GGI101" s="115"/>
      <c r="GGJ101" s="115"/>
      <c r="GGK101" s="115"/>
      <c r="GGL101" s="115"/>
      <c r="GGM101" s="115"/>
      <c r="GGN101" s="115"/>
      <c r="GGO101" s="115"/>
      <c r="GGP101" s="115"/>
      <c r="GGQ101" s="115"/>
      <c r="GGR101" s="115"/>
      <c r="GGS101" s="115"/>
      <c r="GGT101" s="115"/>
      <c r="GGU101" s="115"/>
      <c r="GGV101" s="115"/>
      <c r="GGW101" s="115"/>
      <c r="GGX101" s="115"/>
      <c r="GGY101" s="115"/>
      <c r="GGZ101" s="115"/>
      <c r="GHA101" s="115"/>
      <c r="GHB101" s="115"/>
      <c r="GHC101" s="115"/>
      <c r="GHD101" s="115"/>
      <c r="GHE101" s="115"/>
      <c r="GHF101" s="115"/>
      <c r="GHG101" s="115"/>
      <c r="GHH101" s="115"/>
      <c r="GHI101" s="115"/>
      <c r="GHJ101" s="115"/>
      <c r="GHK101" s="115"/>
      <c r="GHL101" s="115"/>
      <c r="GHM101" s="115"/>
      <c r="GHN101" s="115"/>
      <c r="GHO101" s="115"/>
      <c r="GHP101" s="115"/>
      <c r="GHQ101" s="115"/>
      <c r="GHR101" s="115"/>
      <c r="GHS101" s="115"/>
      <c r="GHT101" s="115"/>
      <c r="GHU101" s="115"/>
      <c r="GHV101" s="115"/>
      <c r="GHW101" s="115"/>
      <c r="GHX101" s="115"/>
      <c r="GHY101" s="115"/>
      <c r="GHZ101" s="115"/>
      <c r="GIA101" s="115"/>
      <c r="GIB101" s="115"/>
      <c r="GIC101" s="115"/>
      <c r="GID101" s="115"/>
      <c r="GIE101" s="115"/>
      <c r="GIF101" s="115"/>
      <c r="GIG101" s="115"/>
      <c r="GIH101" s="115"/>
      <c r="GII101" s="115"/>
      <c r="GIJ101" s="115"/>
      <c r="GIK101" s="115"/>
      <c r="GIL101" s="115"/>
      <c r="GIM101" s="115"/>
      <c r="GIN101" s="115"/>
      <c r="GIO101" s="115"/>
      <c r="GIP101" s="115"/>
      <c r="GIQ101" s="115"/>
      <c r="GIR101" s="115"/>
      <c r="GIS101" s="115"/>
      <c r="GIT101" s="115"/>
      <c r="GIU101" s="115"/>
      <c r="GIV101" s="115"/>
      <c r="GIW101" s="115"/>
      <c r="GIX101" s="115"/>
      <c r="GIY101" s="115"/>
      <c r="GIZ101" s="115"/>
      <c r="GJA101" s="115"/>
      <c r="GJB101" s="115"/>
      <c r="GJC101" s="115"/>
      <c r="GJD101" s="115"/>
      <c r="GJE101" s="115"/>
      <c r="GJF101" s="115"/>
      <c r="GJG101" s="115"/>
      <c r="GJH101" s="115"/>
      <c r="GJI101" s="115"/>
      <c r="GJJ101" s="115"/>
      <c r="GJK101" s="115"/>
      <c r="GJL101" s="115"/>
      <c r="GJM101" s="115"/>
      <c r="GJN101" s="115"/>
      <c r="GJO101" s="115"/>
      <c r="GJP101" s="115"/>
      <c r="GJQ101" s="115"/>
      <c r="GJR101" s="115"/>
      <c r="GJS101" s="115"/>
      <c r="GJT101" s="115"/>
      <c r="GJU101" s="115"/>
      <c r="GJV101" s="115"/>
      <c r="GJW101" s="115"/>
      <c r="GJX101" s="115"/>
      <c r="GJY101" s="115"/>
      <c r="GJZ101" s="115"/>
      <c r="GKA101" s="115"/>
      <c r="GKB101" s="115"/>
      <c r="GKC101" s="115"/>
      <c r="GKD101" s="115"/>
      <c r="GKE101" s="115"/>
      <c r="GKF101" s="115"/>
      <c r="GKG101" s="115"/>
      <c r="GKH101" s="115"/>
      <c r="GKI101" s="115"/>
      <c r="GKJ101" s="115"/>
      <c r="GKK101" s="115"/>
      <c r="GKL101" s="115"/>
      <c r="GKM101" s="115"/>
      <c r="GKN101" s="115"/>
      <c r="GKO101" s="115"/>
      <c r="GKP101" s="115"/>
      <c r="GKQ101" s="115"/>
      <c r="GKR101" s="115"/>
      <c r="GKS101" s="115"/>
      <c r="GKT101" s="115"/>
      <c r="GKU101" s="115"/>
      <c r="GKV101" s="115"/>
      <c r="GKW101" s="115"/>
      <c r="GKX101" s="115"/>
      <c r="GKY101" s="115"/>
      <c r="GKZ101" s="115"/>
      <c r="GLA101" s="115"/>
      <c r="GLB101" s="115"/>
      <c r="GLC101" s="115"/>
      <c r="GLD101" s="115"/>
      <c r="GLE101" s="115"/>
      <c r="GLF101" s="115"/>
      <c r="GLG101" s="115"/>
      <c r="GLH101" s="115"/>
      <c r="GLI101" s="115"/>
      <c r="GLJ101" s="115"/>
      <c r="GLK101" s="115"/>
      <c r="GLL101" s="115"/>
      <c r="GLM101" s="115"/>
      <c r="GLN101" s="115"/>
      <c r="GLO101" s="115"/>
      <c r="GLP101" s="115"/>
      <c r="GLQ101" s="115"/>
      <c r="GLR101" s="115"/>
      <c r="GLS101" s="115"/>
      <c r="GLT101" s="115"/>
      <c r="GLU101" s="115"/>
      <c r="GLV101" s="115"/>
      <c r="GLW101" s="115"/>
      <c r="GLX101" s="115"/>
      <c r="GLY101" s="115"/>
      <c r="GLZ101" s="115"/>
      <c r="GMA101" s="115"/>
      <c r="GMB101" s="115"/>
      <c r="GMC101" s="115"/>
      <c r="GMD101" s="115"/>
      <c r="GME101" s="115"/>
      <c r="GMF101" s="115"/>
      <c r="GMG101" s="115"/>
      <c r="GMH101" s="115"/>
      <c r="GMI101" s="115"/>
      <c r="GMJ101" s="115"/>
      <c r="GMK101" s="115"/>
      <c r="GML101" s="115"/>
      <c r="GMM101" s="115"/>
      <c r="GMN101" s="115"/>
      <c r="GMO101" s="115"/>
      <c r="GMP101" s="115"/>
      <c r="GMQ101" s="115"/>
      <c r="GMR101" s="115"/>
      <c r="GMS101" s="115"/>
      <c r="GMT101" s="115"/>
      <c r="GMU101" s="115"/>
      <c r="GMV101" s="115"/>
      <c r="GMW101" s="115"/>
      <c r="GMX101" s="115"/>
      <c r="GMY101" s="115"/>
      <c r="GMZ101" s="115"/>
      <c r="GNA101" s="115"/>
      <c r="GNB101" s="115"/>
      <c r="GNC101" s="115"/>
      <c r="GND101" s="115"/>
      <c r="GNE101" s="115"/>
      <c r="GNF101" s="115"/>
      <c r="GNG101" s="115"/>
      <c r="GNH101" s="115"/>
      <c r="GNI101" s="115"/>
      <c r="GNJ101" s="115"/>
      <c r="GNK101" s="115"/>
      <c r="GNL101" s="115"/>
      <c r="GNM101" s="115"/>
      <c r="GNN101" s="115"/>
      <c r="GNO101" s="115"/>
      <c r="GNP101" s="115"/>
      <c r="GNQ101" s="115"/>
      <c r="GNR101" s="115"/>
      <c r="GNS101" s="115"/>
      <c r="GNT101" s="115"/>
      <c r="GNU101" s="115"/>
      <c r="GNV101" s="115"/>
      <c r="GNW101" s="115"/>
      <c r="GNX101" s="115"/>
      <c r="GNY101" s="115"/>
      <c r="GNZ101" s="115"/>
      <c r="GOA101" s="115"/>
      <c r="GOB101" s="115"/>
      <c r="GOC101" s="115"/>
      <c r="GOD101" s="115"/>
      <c r="GOE101" s="115"/>
      <c r="GOF101" s="115"/>
      <c r="GOG101" s="115"/>
      <c r="GOH101" s="115"/>
      <c r="GOI101" s="115"/>
      <c r="GOJ101" s="115"/>
      <c r="GOK101" s="115"/>
      <c r="GOL101" s="115"/>
      <c r="GOM101" s="115"/>
      <c r="GON101" s="115"/>
      <c r="GOO101" s="115"/>
      <c r="GOP101" s="115"/>
      <c r="GOQ101" s="115"/>
      <c r="GOR101" s="115"/>
      <c r="GOS101" s="115"/>
      <c r="GOT101" s="115"/>
      <c r="GOU101" s="115"/>
      <c r="GOV101" s="115"/>
      <c r="GOW101" s="115"/>
      <c r="GOX101" s="115"/>
      <c r="GOY101" s="115"/>
      <c r="GOZ101" s="115"/>
      <c r="GPA101" s="115"/>
      <c r="GPB101" s="115"/>
      <c r="GPC101" s="115"/>
      <c r="GPD101" s="115"/>
      <c r="GPE101" s="115"/>
      <c r="GPF101" s="115"/>
      <c r="GPG101" s="115"/>
      <c r="GPH101" s="115"/>
      <c r="GPI101" s="115"/>
      <c r="GPJ101" s="115"/>
      <c r="GPK101" s="115"/>
      <c r="GPL101" s="115"/>
      <c r="GPM101" s="115"/>
      <c r="GPN101" s="115"/>
      <c r="GPO101" s="115"/>
      <c r="GPP101" s="115"/>
      <c r="GPQ101" s="115"/>
      <c r="GPR101" s="115"/>
      <c r="GPS101" s="115"/>
      <c r="GPT101" s="115"/>
      <c r="GPU101" s="115"/>
      <c r="GPV101" s="115"/>
      <c r="GPW101" s="115"/>
      <c r="GPX101" s="115"/>
      <c r="GPY101" s="115"/>
      <c r="GPZ101" s="115"/>
      <c r="GQA101" s="115"/>
      <c r="GQB101" s="115"/>
      <c r="GQC101" s="115"/>
      <c r="GQD101" s="115"/>
      <c r="GQE101" s="115"/>
      <c r="GQF101" s="115"/>
      <c r="GQG101" s="115"/>
      <c r="GQH101" s="115"/>
      <c r="GQI101" s="115"/>
      <c r="GQJ101" s="115"/>
      <c r="GQK101" s="115"/>
      <c r="GQL101" s="115"/>
      <c r="GQM101" s="115"/>
      <c r="GQN101" s="115"/>
      <c r="GQO101" s="115"/>
      <c r="GQP101" s="115"/>
      <c r="GQQ101" s="115"/>
      <c r="GQR101" s="115"/>
      <c r="GQS101" s="115"/>
      <c r="GQT101" s="115"/>
      <c r="GQU101" s="115"/>
      <c r="GQV101" s="115"/>
      <c r="GQW101" s="115"/>
      <c r="GQX101" s="115"/>
      <c r="GQY101" s="115"/>
      <c r="GQZ101" s="115"/>
      <c r="GRA101" s="115"/>
      <c r="GRB101" s="115"/>
      <c r="GRC101" s="115"/>
      <c r="GRD101" s="115"/>
      <c r="GRE101" s="115"/>
      <c r="GRF101" s="115"/>
      <c r="GRG101" s="115"/>
      <c r="GRH101" s="115"/>
      <c r="GRI101" s="115"/>
      <c r="GRJ101" s="115"/>
      <c r="GRK101" s="115"/>
      <c r="GRL101" s="115"/>
      <c r="GRM101" s="115"/>
      <c r="GRN101" s="115"/>
      <c r="GRO101" s="115"/>
      <c r="GRP101" s="115"/>
      <c r="GRQ101" s="115"/>
      <c r="GRR101" s="115"/>
      <c r="GRS101" s="115"/>
      <c r="GRT101" s="115"/>
      <c r="GRU101" s="115"/>
      <c r="GRV101" s="115"/>
      <c r="GRW101" s="115"/>
      <c r="GRX101" s="115"/>
      <c r="GRY101" s="115"/>
      <c r="GRZ101" s="115"/>
      <c r="GSA101" s="115"/>
      <c r="GSB101" s="115"/>
      <c r="GSC101" s="115"/>
      <c r="GSD101" s="115"/>
      <c r="GSE101" s="115"/>
      <c r="GSF101" s="115"/>
      <c r="GSG101" s="115"/>
      <c r="GSH101" s="115"/>
      <c r="GSI101" s="115"/>
      <c r="GSJ101" s="115"/>
      <c r="GSK101" s="115"/>
      <c r="GSL101" s="115"/>
      <c r="GSM101" s="115"/>
      <c r="GSN101" s="115"/>
      <c r="GSO101" s="115"/>
      <c r="GSP101" s="115"/>
      <c r="GSQ101" s="115"/>
      <c r="GSR101" s="115"/>
      <c r="GSS101" s="115"/>
      <c r="GST101" s="115"/>
      <c r="GSU101" s="115"/>
      <c r="GSV101" s="115"/>
      <c r="GSW101" s="115"/>
      <c r="GSX101" s="115"/>
      <c r="GSY101" s="115"/>
      <c r="GSZ101" s="115"/>
      <c r="GTA101" s="115"/>
      <c r="GTB101" s="115"/>
      <c r="GTC101" s="115"/>
      <c r="GTD101" s="115"/>
      <c r="GTE101" s="115"/>
      <c r="GTF101" s="115"/>
      <c r="GTG101" s="115"/>
      <c r="GTH101" s="115"/>
      <c r="GTI101" s="115"/>
      <c r="GTJ101" s="115"/>
      <c r="GTK101" s="115"/>
      <c r="GTL101" s="115"/>
      <c r="GTM101" s="115"/>
      <c r="GTN101" s="115"/>
      <c r="GTO101" s="115"/>
      <c r="GTP101" s="115"/>
      <c r="GTQ101" s="115"/>
      <c r="GTR101" s="115"/>
      <c r="GTS101" s="115"/>
      <c r="GTT101" s="115"/>
      <c r="GTU101" s="115"/>
      <c r="GTV101" s="115"/>
      <c r="GTW101" s="115"/>
      <c r="GTX101" s="115"/>
      <c r="GTY101" s="115"/>
      <c r="GTZ101" s="115"/>
      <c r="GUA101" s="115"/>
      <c r="GUB101" s="115"/>
      <c r="GUC101" s="115"/>
      <c r="GUD101" s="115"/>
      <c r="GUE101" s="115"/>
      <c r="GUF101" s="115"/>
      <c r="GUG101" s="115"/>
      <c r="GUH101" s="115"/>
      <c r="GUI101" s="115"/>
      <c r="GUJ101" s="115"/>
      <c r="GUK101" s="115"/>
      <c r="GUL101" s="115"/>
      <c r="GUM101" s="115"/>
      <c r="GUN101" s="115"/>
      <c r="GUO101" s="115"/>
      <c r="GUP101" s="115"/>
      <c r="GUQ101" s="115"/>
      <c r="GUR101" s="115"/>
      <c r="GUS101" s="115"/>
      <c r="GUT101" s="115"/>
      <c r="GUU101" s="115"/>
      <c r="GUV101" s="115"/>
      <c r="GUW101" s="115"/>
      <c r="GUX101" s="115"/>
      <c r="GUY101" s="115"/>
      <c r="GUZ101" s="115"/>
      <c r="GVA101" s="115"/>
      <c r="GVB101" s="115"/>
      <c r="GVC101" s="115"/>
      <c r="GVD101" s="115"/>
      <c r="GVE101" s="115"/>
      <c r="GVF101" s="115"/>
      <c r="GVG101" s="115"/>
      <c r="GVH101" s="115"/>
      <c r="GVI101" s="115"/>
      <c r="GVJ101" s="115"/>
      <c r="GVK101" s="115"/>
      <c r="GVL101" s="115"/>
      <c r="GVM101" s="115"/>
      <c r="GVN101" s="115"/>
      <c r="GVO101" s="115"/>
      <c r="GVP101" s="115"/>
      <c r="GVQ101" s="115"/>
      <c r="GVR101" s="115"/>
      <c r="GVS101" s="115"/>
      <c r="GVT101" s="115"/>
      <c r="GVU101" s="115"/>
      <c r="GVV101" s="115"/>
      <c r="GVW101" s="115"/>
      <c r="GVX101" s="115"/>
      <c r="GVY101" s="115"/>
      <c r="GVZ101" s="115"/>
      <c r="GWA101" s="115"/>
      <c r="GWB101" s="115"/>
      <c r="GWC101" s="115"/>
      <c r="GWD101" s="115"/>
      <c r="GWE101" s="115"/>
      <c r="GWF101" s="115"/>
      <c r="GWG101" s="115"/>
      <c r="GWH101" s="115"/>
      <c r="GWI101" s="115"/>
      <c r="GWJ101" s="115"/>
      <c r="GWK101" s="115"/>
      <c r="GWL101" s="115"/>
      <c r="GWM101" s="115"/>
      <c r="GWN101" s="115"/>
      <c r="GWO101" s="115"/>
      <c r="GWP101" s="115"/>
      <c r="GWQ101" s="115"/>
      <c r="GWR101" s="115"/>
      <c r="GWS101" s="115"/>
      <c r="GWT101" s="115"/>
      <c r="GWU101" s="115"/>
      <c r="GWV101" s="115"/>
      <c r="GWW101" s="115"/>
      <c r="GWX101" s="115"/>
      <c r="GWY101" s="115"/>
      <c r="GWZ101" s="115"/>
      <c r="GXA101" s="115"/>
      <c r="GXB101" s="115"/>
      <c r="GXC101" s="115"/>
      <c r="GXD101" s="115"/>
      <c r="GXE101" s="115"/>
      <c r="GXF101" s="115"/>
      <c r="GXG101" s="115"/>
      <c r="GXH101" s="115"/>
      <c r="GXI101" s="115"/>
      <c r="GXJ101" s="115"/>
      <c r="GXK101" s="115"/>
      <c r="GXL101" s="115"/>
      <c r="GXM101" s="115"/>
      <c r="GXN101" s="115"/>
      <c r="GXO101" s="115"/>
      <c r="GXP101" s="115"/>
      <c r="GXQ101" s="115"/>
      <c r="GXR101" s="115"/>
      <c r="GXS101" s="115"/>
      <c r="GXT101" s="115"/>
      <c r="GXU101" s="115"/>
      <c r="GXV101" s="115"/>
      <c r="GXW101" s="115"/>
      <c r="GXX101" s="115"/>
      <c r="GXY101" s="115"/>
      <c r="GXZ101" s="115"/>
      <c r="GYA101" s="115"/>
      <c r="GYB101" s="115"/>
      <c r="GYC101" s="115"/>
      <c r="GYD101" s="115"/>
      <c r="GYE101" s="115"/>
      <c r="GYF101" s="115"/>
      <c r="GYG101" s="115"/>
      <c r="GYH101" s="115"/>
      <c r="GYI101" s="115"/>
      <c r="GYJ101" s="115"/>
      <c r="GYK101" s="115"/>
      <c r="GYL101" s="115"/>
      <c r="GYM101" s="115"/>
      <c r="GYN101" s="115"/>
      <c r="GYO101" s="115"/>
      <c r="GYP101" s="115"/>
      <c r="GYQ101" s="115"/>
      <c r="GYR101" s="115"/>
      <c r="GYS101" s="115"/>
      <c r="GYT101" s="115"/>
      <c r="GYU101" s="115"/>
      <c r="GYV101" s="115"/>
      <c r="GYW101" s="115"/>
      <c r="GYX101" s="115"/>
      <c r="GYY101" s="115"/>
      <c r="GYZ101" s="115"/>
      <c r="GZA101" s="115"/>
      <c r="GZB101" s="115"/>
      <c r="GZC101" s="115"/>
      <c r="GZD101" s="115"/>
      <c r="GZE101" s="115"/>
      <c r="GZF101" s="115"/>
      <c r="GZG101" s="115"/>
      <c r="GZH101" s="115"/>
      <c r="GZI101" s="115"/>
      <c r="GZJ101" s="115"/>
      <c r="GZK101" s="115"/>
      <c r="GZL101" s="115"/>
      <c r="GZM101" s="115"/>
      <c r="GZN101" s="115"/>
      <c r="GZO101" s="115"/>
      <c r="GZP101" s="115"/>
      <c r="GZQ101" s="115"/>
      <c r="GZR101" s="115"/>
      <c r="GZS101" s="115"/>
      <c r="GZT101" s="115"/>
      <c r="GZU101" s="115"/>
      <c r="GZV101" s="115"/>
      <c r="GZW101" s="115"/>
      <c r="GZX101" s="115"/>
      <c r="GZY101" s="115"/>
      <c r="GZZ101" s="115"/>
      <c r="HAA101" s="115"/>
      <c r="HAB101" s="115"/>
      <c r="HAC101" s="115"/>
      <c r="HAD101" s="115"/>
      <c r="HAE101" s="115"/>
      <c r="HAF101" s="115"/>
      <c r="HAG101" s="115"/>
      <c r="HAH101" s="115"/>
      <c r="HAI101" s="115"/>
      <c r="HAJ101" s="115"/>
      <c r="HAK101" s="115"/>
      <c r="HAL101" s="115"/>
      <c r="HAM101" s="115"/>
      <c r="HAN101" s="115"/>
      <c r="HAO101" s="115"/>
      <c r="HAP101" s="115"/>
      <c r="HAQ101" s="115"/>
      <c r="HAR101" s="115"/>
      <c r="HAS101" s="115"/>
      <c r="HAT101" s="115"/>
      <c r="HAU101" s="115"/>
      <c r="HAV101" s="115"/>
      <c r="HAW101" s="115"/>
      <c r="HAX101" s="115"/>
      <c r="HAY101" s="115"/>
      <c r="HAZ101" s="115"/>
      <c r="HBA101" s="115"/>
      <c r="HBB101" s="115"/>
      <c r="HBC101" s="115"/>
      <c r="HBD101" s="115"/>
      <c r="HBE101" s="115"/>
      <c r="HBF101" s="115"/>
      <c r="HBG101" s="115"/>
      <c r="HBH101" s="115"/>
      <c r="HBI101" s="115"/>
      <c r="HBJ101" s="115"/>
      <c r="HBK101" s="115"/>
      <c r="HBL101" s="115"/>
      <c r="HBM101" s="115"/>
      <c r="HBN101" s="115"/>
      <c r="HBO101" s="115"/>
      <c r="HBP101" s="115"/>
      <c r="HBQ101" s="115"/>
      <c r="HBR101" s="115"/>
      <c r="HBS101" s="115"/>
      <c r="HBT101" s="115"/>
      <c r="HBU101" s="115"/>
      <c r="HBV101" s="115"/>
      <c r="HBW101" s="115"/>
      <c r="HBX101" s="115"/>
      <c r="HBY101" s="115"/>
      <c r="HBZ101" s="115"/>
      <c r="HCA101" s="115"/>
      <c r="HCB101" s="115"/>
      <c r="HCC101" s="115"/>
      <c r="HCD101" s="115"/>
      <c r="HCE101" s="115"/>
      <c r="HCF101" s="115"/>
      <c r="HCG101" s="115"/>
      <c r="HCH101" s="115"/>
      <c r="HCI101" s="115"/>
      <c r="HCJ101" s="115"/>
      <c r="HCK101" s="115"/>
      <c r="HCL101" s="115"/>
      <c r="HCM101" s="115"/>
      <c r="HCN101" s="115"/>
      <c r="HCO101" s="115"/>
      <c r="HCP101" s="115"/>
      <c r="HCQ101" s="115"/>
      <c r="HCR101" s="115"/>
      <c r="HCS101" s="115"/>
      <c r="HCT101" s="115"/>
      <c r="HCU101" s="115"/>
      <c r="HCV101" s="115"/>
      <c r="HCW101" s="115"/>
      <c r="HCX101" s="115"/>
      <c r="HCY101" s="115"/>
      <c r="HCZ101" s="115"/>
      <c r="HDA101" s="115"/>
      <c r="HDB101" s="115"/>
      <c r="HDC101" s="115"/>
      <c r="HDD101" s="115"/>
      <c r="HDE101" s="115"/>
      <c r="HDF101" s="115"/>
      <c r="HDG101" s="115"/>
      <c r="HDH101" s="115"/>
      <c r="HDI101" s="115"/>
      <c r="HDJ101" s="115"/>
      <c r="HDK101" s="115"/>
      <c r="HDL101" s="115"/>
      <c r="HDM101" s="115"/>
      <c r="HDN101" s="115"/>
      <c r="HDO101" s="115"/>
      <c r="HDP101" s="115"/>
      <c r="HDQ101" s="115"/>
      <c r="HDR101" s="115"/>
      <c r="HDS101" s="115"/>
      <c r="HDT101" s="115"/>
      <c r="HDU101" s="115"/>
      <c r="HDV101" s="115"/>
      <c r="HDW101" s="115"/>
      <c r="HDX101" s="115"/>
      <c r="HDY101" s="115"/>
      <c r="HDZ101" s="115"/>
      <c r="HEA101" s="115"/>
      <c r="HEB101" s="115"/>
      <c r="HEC101" s="115"/>
      <c r="HED101" s="115"/>
      <c r="HEE101" s="115"/>
      <c r="HEF101" s="115"/>
      <c r="HEG101" s="115"/>
      <c r="HEH101" s="115"/>
      <c r="HEI101" s="115"/>
      <c r="HEJ101" s="115"/>
      <c r="HEK101" s="115"/>
      <c r="HEL101" s="115"/>
      <c r="HEM101" s="115"/>
      <c r="HEN101" s="115"/>
      <c r="HEO101" s="115"/>
      <c r="HEP101" s="115"/>
      <c r="HEQ101" s="115"/>
      <c r="HER101" s="115"/>
      <c r="HES101" s="115"/>
      <c r="HET101" s="115"/>
      <c r="HEU101" s="115"/>
      <c r="HEV101" s="115"/>
      <c r="HEW101" s="115"/>
      <c r="HEX101" s="115"/>
      <c r="HEY101" s="115"/>
      <c r="HEZ101" s="115"/>
      <c r="HFA101" s="115"/>
      <c r="HFB101" s="115"/>
      <c r="HFC101" s="115"/>
      <c r="HFD101" s="115"/>
      <c r="HFE101" s="115"/>
      <c r="HFF101" s="115"/>
      <c r="HFG101" s="115"/>
      <c r="HFH101" s="115"/>
      <c r="HFI101" s="115"/>
      <c r="HFJ101" s="115"/>
      <c r="HFK101" s="115"/>
      <c r="HFL101" s="115"/>
      <c r="HFM101" s="115"/>
      <c r="HFN101" s="115"/>
      <c r="HFO101" s="115"/>
      <c r="HFP101" s="115"/>
      <c r="HFQ101" s="115"/>
      <c r="HFR101" s="115"/>
      <c r="HFS101" s="115"/>
      <c r="HFT101" s="115"/>
      <c r="HFU101" s="115"/>
      <c r="HFV101" s="115"/>
      <c r="HFW101" s="115"/>
      <c r="HFX101" s="115"/>
      <c r="HFY101" s="115"/>
      <c r="HFZ101" s="115"/>
      <c r="HGA101" s="115"/>
      <c r="HGB101" s="115"/>
      <c r="HGC101" s="115"/>
      <c r="HGD101" s="115"/>
      <c r="HGE101" s="115"/>
      <c r="HGF101" s="115"/>
      <c r="HGG101" s="115"/>
      <c r="HGH101" s="115"/>
      <c r="HGI101" s="115"/>
      <c r="HGJ101" s="115"/>
      <c r="HGK101" s="115"/>
      <c r="HGL101" s="115"/>
      <c r="HGM101" s="115"/>
      <c r="HGN101" s="115"/>
      <c r="HGO101" s="115"/>
      <c r="HGP101" s="115"/>
      <c r="HGQ101" s="115"/>
      <c r="HGR101" s="115"/>
      <c r="HGS101" s="115"/>
      <c r="HGT101" s="115"/>
      <c r="HGU101" s="115"/>
      <c r="HGV101" s="115"/>
      <c r="HGW101" s="115"/>
      <c r="HGX101" s="115"/>
      <c r="HGY101" s="115"/>
      <c r="HGZ101" s="115"/>
      <c r="HHA101" s="115"/>
      <c r="HHB101" s="115"/>
      <c r="HHC101" s="115"/>
      <c r="HHD101" s="115"/>
      <c r="HHE101" s="115"/>
      <c r="HHF101" s="115"/>
      <c r="HHG101" s="115"/>
      <c r="HHH101" s="115"/>
      <c r="HHI101" s="115"/>
      <c r="HHJ101" s="115"/>
      <c r="HHK101" s="115"/>
      <c r="HHL101" s="115"/>
      <c r="HHM101" s="115"/>
      <c r="HHN101" s="115"/>
      <c r="HHO101" s="115"/>
      <c r="HHP101" s="115"/>
      <c r="HHQ101" s="115"/>
      <c r="HHR101" s="115"/>
      <c r="HHS101" s="115"/>
      <c r="HHT101" s="115"/>
      <c r="HHU101" s="115"/>
      <c r="HHV101" s="115"/>
      <c r="HHW101" s="115"/>
      <c r="HHX101" s="115"/>
      <c r="HHY101" s="115"/>
      <c r="HHZ101" s="115"/>
      <c r="HIA101" s="115"/>
      <c r="HIB101" s="115"/>
      <c r="HIC101" s="115"/>
      <c r="HID101" s="115"/>
      <c r="HIE101" s="115"/>
      <c r="HIF101" s="115"/>
      <c r="HIG101" s="115"/>
      <c r="HIH101" s="115"/>
      <c r="HII101" s="115"/>
      <c r="HIJ101" s="115"/>
      <c r="HIK101" s="115"/>
      <c r="HIL101" s="115"/>
      <c r="HIM101" s="115"/>
      <c r="HIN101" s="115"/>
      <c r="HIO101" s="115"/>
      <c r="HIP101" s="115"/>
      <c r="HIQ101" s="115"/>
      <c r="HIR101" s="115"/>
      <c r="HIS101" s="115"/>
      <c r="HIT101" s="115"/>
      <c r="HIU101" s="115"/>
      <c r="HIV101" s="115"/>
      <c r="HIW101" s="115"/>
      <c r="HIX101" s="115"/>
      <c r="HIY101" s="115"/>
      <c r="HIZ101" s="115"/>
      <c r="HJA101" s="115"/>
      <c r="HJB101" s="115"/>
      <c r="HJC101" s="115"/>
      <c r="HJD101" s="115"/>
      <c r="HJE101" s="115"/>
      <c r="HJF101" s="115"/>
      <c r="HJG101" s="115"/>
      <c r="HJH101" s="115"/>
      <c r="HJI101" s="115"/>
      <c r="HJJ101" s="115"/>
      <c r="HJK101" s="115"/>
      <c r="HJL101" s="115"/>
      <c r="HJM101" s="115"/>
      <c r="HJN101" s="115"/>
      <c r="HJO101" s="115"/>
      <c r="HJP101" s="115"/>
      <c r="HJQ101" s="115"/>
      <c r="HJR101" s="115"/>
      <c r="HJS101" s="115"/>
      <c r="HJT101" s="115"/>
      <c r="HJU101" s="115"/>
      <c r="HJV101" s="115"/>
      <c r="HJW101" s="115"/>
      <c r="HJX101" s="115"/>
      <c r="HJY101" s="115"/>
      <c r="HJZ101" s="115"/>
      <c r="HKA101" s="115"/>
      <c r="HKB101" s="115"/>
      <c r="HKC101" s="115"/>
      <c r="HKD101" s="115"/>
      <c r="HKE101" s="115"/>
      <c r="HKF101" s="115"/>
      <c r="HKG101" s="115"/>
      <c r="HKH101" s="115"/>
      <c r="HKI101" s="115"/>
      <c r="HKJ101" s="115"/>
      <c r="HKK101" s="115"/>
      <c r="HKL101" s="115"/>
      <c r="HKM101" s="115"/>
      <c r="HKN101" s="115"/>
      <c r="HKO101" s="115"/>
      <c r="HKP101" s="115"/>
      <c r="HKQ101" s="115"/>
      <c r="HKR101" s="115"/>
      <c r="HKS101" s="115"/>
      <c r="HKT101" s="115"/>
      <c r="HKU101" s="115"/>
      <c r="HKV101" s="115"/>
      <c r="HKW101" s="115"/>
      <c r="HKX101" s="115"/>
      <c r="HKY101" s="115"/>
      <c r="HKZ101" s="115"/>
      <c r="HLA101" s="115"/>
      <c r="HLB101" s="115"/>
      <c r="HLC101" s="115"/>
      <c r="HLD101" s="115"/>
      <c r="HLE101" s="115"/>
      <c r="HLF101" s="115"/>
      <c r="HLG101" s="115"/>
      <c r="HLH101" s="115"/>
      <c r="HLI101" s="115"/>
      <c r="HLJ101" s="115"/>
      <c r="HLK101" s="115"/>
      <c r="HLL101" s="115"/>
      <c r="HLM101" s="115"/>
      <c r="HLN101" s="115"/>
      <c r="HLO101" s="115"/>
      <c r="HLP101" s="115"/>
      <c r="HLQ101" s="115"/>
      <c r="HLR101" s="115"/>
      <c r="HLS101" s="115"/>
      <c r="HLT101" s="115"/>
      <c r="HLU101" s="115"/>
      <c r="HLV101" s="115"/>
      <c r="HLW101" s="115"/>
      <c r="HLX101" s="115"/>
      <c r="HLY101" s="115"/>
      <c r="HLZ101" s="115"/>
      <c r="HMA101" s="115"/>
      <c r="HMB101" s="115"/>
      <c r="HMC101" s="115"/>
      <c r="HMD101" s="115"/>
      <c r="HME101" s="115"/>
      <c r="HMF101" s="115"/>
      <c r="HMG101" s="115"/>
      <c r="HMH101" s="115"/>
      <c r="HMI101" s="115"/>
      <c r="HMJ101" s="115"/>
      <c r="HMK101" s="115"/>
      <c r="HML101" s="115"/>
      <c r="HMM101" s="115"/>
      <c r="HMN101" s="115"/>
      <c r="HMO101" s="115"/>
      <c r="HMP101" s="115"/>
      <c r="HMQ101" s="115"/>
      <c r="HMR101" s="115"/>
      <c r="HMS101" s="115"/>
      <c r="HMT101" s="115"/>
      <c r="HMU101" s="115"/>
      <c r="HMV101" s="115"/>
      <c r="HMW101" s="115"/>
      <c r="HMX101" s="115"/>
      <c r="HMY101" s="115"/>
      <c r="HMZ101" s="115"/>
      <c r="HNA101" s="115"/>
      <c r="HNB101" s="115"/>
      <c r="HNC101" s="115"/>
      <c r="HND101" s="115"/>
      <c r="HNE101" s="115"/>
      <c r="HNF101" s="115"/>
      <c r="HNG101" s="115"/>
      <c r="HNH101" s="115"/>
      <c r="HNI101" s="115"/>
      <c r="HNJ101" s="115"/>
      <c r="HNK101" s="115"/>
      <c r="HNL101" s="115"/>
      <c r="HNM101" s="115"/>
      <c r="HNN101" s="115"/>
      <c r="HNO101" s="115"/>
      <c r="HNP101" s="115"/>
      <c r="HNQ101" s="115"/>
      <c r="HNR101" s="115"/>
      <c r="HNS101" s="115"/>
      <c r="HNT101" s="115"/>
      <c r="HNU101" s="115"/>
      <c r="HNV101" s="115"/>
      <c r="HNW101" s="115"/>
      <c r="HNX101" s="115"/>
      <c r="HNY101" s="115"/>
      <c r="HNZ101" s="115"/>
      <c r="HOA101" s="115"/>
      <c r="HOB101" s="115"/>
      <c r="HOC101" s="115"/>
      <c r="HOD101" s="115"/>
      <c r="HOE101" s="115"/>
      <c r="HOF101" s="115"/>
      <c r="HOG101" s="115"/>
      <c r="HOH101" s="115"/>
      <c r="HOI101" s="115"/>
      <c r="HOJ101" s="115"/>
      <c r="HOK101" s="115"/>
      <c r="HOL101" s="115"/>
      <c r="HOM101" s="115"/>
      <c r="HON101" s="115"/>
      <c r="HOO101" s="115"/>
      <c r="HOP101" s="115"/>
      <c r="HOQ101" s="115"/>
      <c r="HOR101" s="115"/>
      <c r="HOS101" s="115"/>
      <c r="HOT101" s="115"/>
      <c r="HOU101" s="115"/>
      <c r="HOV101" s="115"/>
      <c r="HOW101" s="115"/>
      <c r="HOX101" s="115"/>
      <c r="HOY101" s="115"/>
      <c r="HOZ101" s="115"/>
      <c r="HPA101" s="115"/>
      <c r="HPB101" s="115"/>
      <c r="HPC101" s="115"/>
      <c r="HPD101" s="115"/>
      <c r="HPE101" s="115"/>
      <c r="HPF101" s="115"/>
      <c r="HPG101" s="115"/>
      <c r="HPH101" s="115"/>
      <c r="HPI101" s="115"/>
      <c r="HPJ101" s="115"/>
      <c r="HPK101" s="115"/>
      <c r="HPL101" s="115"/>
      <c r="HPM101" s="115"/>
      <c r="HPN101" s="115"/>
      <c r="HPO101" s="115"/>
      <c r="HPP101" s="115"/>
      <c r="HPQ101" s="115"/>
      <c r="HPR101" s="115"/>
      <c r="HPS101" s="115"/>
      <c r="HPT101" s="115"/>
      <c r="HPU101" s="115"/>
      <c r="HPV101" s="115"/>
      <c r="HPW101" s="115"/>
      <c r="HPX101" s="115"/>
      <c r="HPY101" s="115"/>
      <c r="HPZ101" s="115"/>
      <c r="HQA101" s="115"/>
      <c r="HQB101" s="115"/>
      <c r="HQC101" s="115"/>
      <c r="HQD101" s="115"/>
      <c r="HQE101" s="115"/>
      <c r="HQF101" s="115"/>
      <c r="HQG101" s="115"/>
      <c r="HQH101" s="115"/>
      <c r="HQI101" s="115"/>
      <c r="HQJ101" s="115"/>
      <c r="HQK101" s="115"/>
      <c r="HQL101" s="115"/>
      <c r="HQM101" s="115"/>
      <c r="HQN101" s="115"/>
      <c r="HQO101" s="115"/>
      <c r="HQP101" s="115"/>
      <c r="HQQ101" s="115"/>
      <c r="HQR101" s="115"/>
      <c r="HQS101" s="115"/>
      <c r="HQT101" s="115"/>
      <c r="HQU101" s="115"/>
      <c r="HQV101" s="115"/>
      <c r="HQW101" s="115"/>
      <c r="HQX101" s="115"/>
      <c r="HQY101" s="115"/>
      <c r="HQZ101" s="115"/>
      <c r="HRA101" s="115"/>
      <c r="HRB101" s="115"/>
      <c r="HRC101" s="115"/>
      <c r="HRD101" s="115"/>
      <c r="HRE101" s="115"/>
      <c r="HRF101" s="115"/>
      <c r="HRG101" s="115"/>
      <c r="HRH101" s="115"/>
      <c r="HRI101" s="115"/>
      <c r="HRJ101" s="115"/>
      <c r="HRK101" s="115"/>
      <c r="HRL101" s="115"/>
      <c r="HRM101" s="115"/>
      <c r="HRN101" s="115"/>
      <c r="HRO101" s="115"/>
      <c r="HRP101" s="115"/>
      <c r="HRQ101" s="115"/>
      <c r="HRR101" s="115"/>
      <c r="HRS101" s="115"/>
      <c r="HRT101" s="115"/>
      <c r="HRU101" s="115"/>
      <c r="HRV101" s="115"/>
      <c r="HRW101" s="115"/>
      <c r="HRX101" s="115"/>
      <c r="HRY101" s="115"/>
      <c r="HRZ101" s="115"/>
      <c r="HSA101" s="115"/>
      <c r="HSB101" s="115"/>
      <c r="HSC101" s="115"/>
      <c r="HSD101" s="115"/>
      <c r="HSE101" s="115"/>
      <c r="HSF101" s="115"/>
      <c r="HSG101" s="115"/>
      <c r="HSH101" s="115"/>
      <c r="HSI101" s="115"/>
      <c r="HSJ101" s="115"/>
      <c r="HSK101" s="115"/>
      <c r="HSL101" s="115"/>
      <c r="HSM101" s="115"/>
      <c r="HSN101" s="115"/>
      <c r="HSO101" s="115"/>
      <c r="HSP101" s="115"/>
      <c r="HSQ101" s="115"/>
      <c r="HSR101" s="115"/>
      <c r="HSS101" s="115"/>
      <c r="HST101" s="115"/>
      <c r="HSU101" s="115"/>
      <c r="HSV101" s="115"/>
      <c r="HSW101" s="115"/>
      <c r="HSX101" s="115"/>
      <c r="HSY101" s="115"/>
      <c r="HSZ101" s="115"/>
      <c r="HTA101" s="115"/>
      <c r="HTB101" s="115"/>
      <c r="HTC101" s="115"/>
      <c r="HTD101" s="115"/>
      <c r="HTE101" s="115"/>
      <c r="HTF101" s="115"/>
      <c r="HTG101" s="115"/>
      <c r="HTH101" s="115"/>
      <c r="HTI101" s="115"/>
      <c r="HTJ101" s="115"/>
      <c r="HTK101" s="115"/>
      <c r="HTL101" s="115"/>
      <c r="HTM101" s="115"/>
      <c r="HTN101" s="115"/>
      <c r="HTO101" s="115"/>
      <c r="HTP101" s="115"/>
      <c r="HTQ101" s="115"/>
      <c r="HTR101" s="115"/>
      <c r="HTS101" s="115"/>
      <c r="HTT101" s="115"/>
      <c r="HTU101" s="115"/>
      <c r="HTV101" s="115"/>
      <c r="HTW101" s="115"/>
      <c r="HTX101" s="115"/>
      <c r="HTY101" s="115"/>
      <c r="HTZ101" s="115"/>
      <c r="HUA101" s="115"/>
      <c r="HUB101" s="115"/>
      <c r="HUC101" s="115"/>
      <c r="HUD101" s="115"/>
      <c r="HUE101" s="115"/>
      <c r="HUF101" s="115"/>
      <c r="HUG101" s="115"/>
      <c r="HUH101" s="115"/>
      <c r="HUI101" s="115"/>
      <c r="HUJ101" s="115"/>
      <c r="HUK101" s="115"/>
      <c r="HUL101" s="115"/>
      <c r="HUM101" s="115"/>
      <c r="HUN101" s="115"/>
      <c r="HUO101" s="115"/>
      <c r="HUP101" s="115"/>
      <c r="HUQ101" s="115"/>
      <c r="HUR101" s="115"/>
      <c r="HUS101" s="115"/>
      <c r="HUT101" s="115"/>
      <c r="HUU101" s="115"/>
      <c r="HUV101" s="115"/>
      <c r="HUW101" s="115"/>
      <c r="HUX101" s="115"/>
      <c r="HUY101" s="115"/>
      <c r="HUZ101" s="115"/>
      <c r="HVA101" s="115"/>
      <c r="HVB101" s="115"/>
      <c r="HVC101" s="115"/>
      <c r="HVD101" s="115"/>
      <c r="HVE101" s="115"/>
      <c r="HVF101" s="115"/>
      <c r="HVG101" s="115"/>
      <c r="HVH101" s="115"/>
      <c r="HVI101" s="115"/>
      <c r="HVJ101" s="115"/>
      <c r="HVK101" s="115"/>
      <c r="HVL101" s="115"/>
      <c r="HVM101" s="115"/>
      <c r="HVN101" s="115"/>
      <c r="HVO101" s="115"/>
      <c r="HVP101" s="115"/>
      <c r="HVQ101" s="115"/>
      <c r="HVR101" s="115"/>
      <c r="HVS101" s="115"/>
      <c r="HVT101" s="115"/>
      <c r="HVU101" s="115"/>
      <c r="HVV101" s="115"/>
      <c r="HVW101" s="115"/>
      <c r="HVX101" s="115"/>
      <c r="HVY101" s="115"/>
      <c r="HVZ101" s="115"/>
      <c r="HWA101" s="115"/>
      <c r="HWB101" s="115"/>
      <c r="HWC101" s="115"/>
      <c r="HWD101" s="115"/>
      <c r="HWE101" s="115"/>
      <c r="HWF101" s="115"/>
      <c r="HWG101" s="115"/>
      <c r="HWH101" s="115"/>
      <c r="HWI101" s="115"/>
      <c r="HWJ101" s="115"/>
      <c r="HWK101" s="115"/>
      <c r="HWL101" s="115"/>
      <c r="HWM101" s="115"/>
      <c r="HWN101" s="115"/>
      <c r="HWO101" s="115"/>
      <c r="HWP101" s="115"/>
      <c r="HWQ101" s="115"/>
      <c r="HWR101" s="115"/>
      <c r="HWS101" s="115"/>
      <c r="HWT101" s="115"/>
      <c r="HWU101" s="115"/>
      <c r="HWV101" s="115"/>
      <c r="HWW101" s="115"/>
      <c r="HWX101" s="115"/>
      <c r="HWY101" s="115"/>
      <c r="HWZ101" s="115"/>
      <c r="HXA101" s="115"/>
      <c r="HXB101" s="115"/>
      <c r="HXC101" s="115"/>
      <c r="HXD101" s="115"/>
      <c r="HXE101" s="115"/>
      <c r="HXF101" s="115"/>
      <c r="HXG101" s="115"/>
      <c r="HXH101" s="115"/>
      <c r="HXI101" s="115"/>
      <c r="HXJ101" s="115"/>
      <c r="HXK101" s="115"/>
      <c r="HXL101" s="115"/>
      <c r="HXM101" s="115"/>
      <c r="HXN101" s="115"/>
      <c r="HXO101" s="115"/>
      <c r="HXP101" s="115"/>
      <c r="HXQ101" s="115"/>
      <c r="HXR101" s="115"/>
      <c r="HXS101" s="115"/>
      <c r="HXT101" s="115"/>
      <c r="HXU101" s="115"/>
      <c r="HXV101" s="115"/>
      <c r="HXW101" s="115"/>
      <c r="HXX101" s="115"/>
      <c r="HXY101" s="115"/>
      <c r="HXZ101" s="115"/>
      <c r="HYA101" s="115"/>
      <c r="HYB101" s="115"/>
      <c r="HYC101" s="115"/>
      <c r="HYD101" s="115"/>
      <c r="HYE101" s="115"/>
      <c r="HYF101" s="115"/>
      <c r="HYG101" s="115"/>
      <c r="HYH101" s="115"/>
      <c r="HYI101" s="115"/>
      <c r="HYJ101" s="115"/>
      <c r="HYK101" s="115"/>
      <c r="HYL101" s="115"/>
      <c r="HYM101" s="115"/>
      <c r="HYN101" s="115"/>
      <c r="HYO101" s="115"/>
      <c r="HYP101" s="115"/>
      <c r="HYQ101" s="115"/>
      <c r="HYR101" s="115"/>
      <c r="HYS101" s="115"/>
      <c r="HYT101" s="115"/>
      <c r="HYU101" s="115"/>
      <c r="HYV101" s="115"/>
      <c r="HYW101" s="115"/>
      <c r="HYX101" s="115"/>
      <c r="HYY101" s="115"/>
      <c r="HYZ101" s="115"/>
      <c r="HZA101" s="115"/>
      <c r="HZB101" s="115"/>
      <c r="HZC101" s="115"/>
      <c r="HZD101" s="115"/>
      <c r="HZE101" s="115"/>
      <c r="HZF101" s="115"/>
      <c r="HZG101" s="115"/>
      <c r="HZH101" s="115"/>
      <c r="HZI101" s="115"/>
      <c r="HZJ101" s="115"/>
      <c r="HZK101" s="115"/>
      <c r="HZL101" s="115"/>
      <c r="HZM101" s="115"/>
      <c r="HZN101" s="115"/>
      <c r="HZO101" s="115"/>
      <c r="HZP101" s="115"/>
      <c r="HZQ101" s="115"/>
      <c r="HZR101" s="115"/>
      <c r="HZS101" s="115"/>
      <c r="HZT101" s="115"/>
      <c r="HZU101" s="115"/>
      <c r="HZV101" s="115"/>
      <c r="HZW101" s="115"/>
      <c r="HZX101" s="115"/>
      <c r="HZY101" s="115"/>
      <c r="HZZ101" s="115"/>
      <c r="IAA101" s="115"/>
      <c r="IAB101" s="115"/>
      <c r="IAC101" s="115"/>
      <c r="IAD101" s="115"/>
      <c r="IAE101" s="115"/>
      <c r="IAF101" s="115"/>
      <c r="IAG101" s="115"/>
      <c r="IAH101" s="115"/>
      <c r="IAI101" s="115"/>
      <c r="IAJ101" s="115"/>
      <c r="IAK101" s="115"/>
      <c r="IAL101" s="115"/>
      <c r="IAM101" s="115"/>
      <c r="IAN101" s="115"/>
      <c r="IAO101" s="115"/>
      <c r="IAP101" s="115"/>
      <c r="IAQ101" s="115"/>
      <c r="IAR101" s="115"/>
      <c r="IAS101" s="115"/>
      <c r="IAT101" s="115"/>
      <c r="IAU101" s="115"/>
      <c r="IAV101" s="115"/>
      <c r="IAW101" s="115"/>
      <c r="IAX101" s="115"/>
      <c r="IAY101" s="115"/>
      <c r="IAZ101" s="115"/>
      <c r="IBA101" s="115"/>
      <c r="IBB101" s="115"/>
      <c r="IBC101" s="115"/>
      <c r="IBD101" s="115"/>
      <c r="IBE101" s="115"/>
      <c r="IBF101" s="115"/>
      <c r="IBG101" s="115"/>
      <c r="IBH101" s="115"/>
      <c r="IBI101" s="115"/>
      <c r="IBJ101" s="115"/>
      <c r="IBK101" s="115"/>
      <c r="IBL101" s="115"/>
      <c r="IBM101" s="115"/>
      <c r="IBN101" s="115"/>
      <c r="IBO101" s="115"/>
      <c r="IBP101" s="115"/>
      <c r="IBQ101" s="115"/>
      <c r="IBR101" s="115"/>
      <c r="IBS101" s="115"/>
      <c r="IBT101" s="115"/>
      <c r="IBU101" s="115"/>
      <c r="IBV101" s="115"/>
      <c r="IBW101" s="115"/>
      <c r="IBX101" s="115"/>
      <c r="IBY101" s="115"/>
      <c r="IBZ101" s="115"/>
      <c r="ICA101" s="115"/>
      <c r="ICB101" s="115"/>
      <c r="ICC101" s="115"/>
      <c r="ICD101" s="115"/>
      <c r="ICE101" s="115"/>
      <c r="ICF101" s="115"/>
      <c r="ICG101" s="115"/>
      <c r="ICH101" s="115"/>
      <c r="ICI101" s="115"/>
      <c r="ICJ101" s="115"/>
      <c r="ICK101" s="115"/>
      <c r="ICL101" s="115"/>
      <c r="ICM101" s="115"/>
      <c r="ICN101" s="115"/>
      <c r="ICO101" s="115"/>
      <c r="ICP101" s="115"/>
      <c r="ICQ101" s="115"/>
      <c r="ICR101" s="115"/>
      <c r="ICS101" s="115"/>
      <c r="ICT101" s="115"/>
      <c r="ICU101" s="115"/>
      <c r="ICV101" s="115"/>
      <c r="ICW101" s="115"/>
      <c r="ICX101" s="115"/>
      <c r="ICY101" s="115"/>
      <c r="ICZ101" s="115"/>
      <c r="IDA101" s="115"/>
      <c r="IDB101" s="115"/>
      <c r="IDC101" s="115"/>
      <c r="IDD101" s="115"/>
      <c r="IDE101" s="115"/>
      <c r="IDF101" s="115"/>
      <c r="IDG101" s="115"/>
      <c r="IDH101" s="115"/>
      <c r="IDI101" s="115"/>
      <c r="IDJ101" s="115"/>
      <c r="IDK101" s="115"/>
      <c r="IDL101" s="115"/>
      <c r="IDM101" s="115"/>
      <c r="IDN101" s="115"/>
      <c r="IDO101" s="115"/>
      <c r="IDP101" s="115"/>
      <c r="IDQ101" s="115"/>
      <c r="IDR101" s="115"/>
      <c r="IDS101" s="115"/>
      <c r="IDT101" s="115"/>
      <c r="IDU101" s="115"/>
      <c r="IDV101" s="115"/>
      <c r="IDW101" s="115"/>
      <c r="IDX101" s="115"/>
      <c r="IDY101" s="115"/>
      <c r="IDZ101" s="115"/>
      <c r="IEA101" s="115"/>
      <c r="IEB101" s="115"/>
      <c r="IEC101" s="115"/>
      <c r="IED101" s="115"/>
      <c r="IEE101" s="115"/>
      <c r="IEF101" s="115"/>
      <c r="IEG101" s="115"/>
      <c r="IEH101" s="115"/>
      <c r="IEI101" s="115"/>
      <c r="IEJ101" s="115"/>
      <c r="IEK101" s="115"/>
      <c r="IEL101" s="115"/>
      <c r="IEM101" s="115"/>
      <c r="IEN101" s="115"/>
      <c r="IEO101" s="115"/>
      <c r="IEP101" s="115"/>
      <c r="IEQ101" s="115"/>
      <c r="IER101" s="115"/>
      <c r="IES101" s="115"/>
      <c r="IET101" s="115"/>
      <c r="IEU101" s="115"/>
      <c r="IEV101" s="115"/>
      <c r="IEW101" s="115"/>
      <c r="IEX101" s="115"/>
      <c r="IEY101" s="115"/>
      <c r="IEZ101" s="115"/>
      <c r="IFA101" s="115"/>
      <c r="IFB101" s="115"/>
      <c r="IFC101" s="115"/>
      <c r="IFD101" s="115"/>
      <c r="IFE101" s="115"/>
      <c r="IFF101" s="115"/>
      <c r="IFG101" s="115"/>
      <c r="IFH101" s="115"/>
      <c r="IFI101" s="115"/>
      <c r="IFJ101" s="115"/>
      <c r="IFK101" s="115"/>
      <c r="IFL101" s="115"/>
      <c r="IFM101" s="115"/>
      <c r="IFN101" s="115"/>
      <c r="IFO101" s="115"/>
      <c r="IFP101" s="115"/>
      <c r="IFQ101" s="115"/>
      <c r="IFR101" s="115"/>
      <c r="IFS101" s="115"/>
      <c r="IFT101" s="115"/>
      <c r="IFU101" s="115"/>
      <c r="IFV101" s="115"/>
      <c r="IFW101" s="115"/>
      <c r="IFX101" s="115"/>
      <c r="IFY101" s="115"/>
      <c r="IFZ101" s="115"/>
      <c r="IGA101" s="115"/>
      <c r="IGB101" s="115"/>
      <c r="IGC101" s="115"/>
      <c r="IGD101" s="115"/>
      <c r="IGE101" s="115"/>
      <c r="IGF101" s="115"/>
      <c r="IGG101" s="115"/>
      <c r="IGH101" s="115"/>
      <c r="IGI101" s="115"/>
      <c r="IGJ101" s="115"/>
      <c r="IGK101" s="115"/>
      <c r="IGL101" s="115"/>
      <c r="IGM101" s="115"/>
      <c r="IGN101" s="115"/>
      <c r="IGO101" s="115"/>
      <c r="IGP101" s="115"/>
      <c r="IGQ101" s="115"/>
      <c r="IGR101" s="115"/>
      <c r="IGS101" s="115"/>
      <c r="IGT101" s="115"/>
      <c r="IGU101" s="115"/>
      <c r="IGV101" s="115"/>
      <c r="IGW101" s="115"/>
      <c r="IGX101" s="115"/>
      <c r="IGY101" s="115"/>
      <c r="IGZ101" s="115"/>
      <c r="IHA101" s="115"/>
      <c r="IHB101" s="115"/>
      <c r="IHC101" s="115"/>
      <c r="IHD101" s="115"/>
      <c r="IHE101" s="115"/>
      <c r="IHF101" s="115"/>
      <c r="IHG101" s="115"/>
      <c r="IHH101" s="115"/>
      <c r="IHI101" s="115"/>
      <c r="IHJ101" s="115"/>
      <c r="IHK101" s="115"/>
      <c r="IHL101" s="115"/>
      <c r="IHM101" s="115"/>
      <c r="IHN101" s="115"/>
      <c r="IHO101" s="115"/>
      <c r="IHP101" s="115"/>
      <c r="IHQ101" s="115"/>
      <c r="IHR101" s="115"/>
      <c r="IHS101" s="115"/>
      <c r="IHT101" s="115"/>
      <c r="IHU101" s="115"/>
      <c r="IHV101" s="115"/>
      <c r="IHW101" s="115"/>
      <c r="IHX101" s="115"/>
      <c r="IHY101" s="115"/>
      <c r="IHZ101" s="115"/>
      <c r="IIA101" s="115"/>
      <c r="IIB101" s="115"/>
      <c r="IIC101" s="115"/>
      <c r="IID101" s="115"/>
      <c r="IIE101" s="115"/>
      <c r="IIF101" s="115"/>
      <c r="IIG101" s="115"/>
      <c r="IIH101" s="115"/>
      <c r="III101" s="115"/>
      <c r="IIJ101" s="115"/>
      <c r="IIK101" s="115"/>
      <c r="IIL101" s="115"/>
      <c r="IIM101" s="115"/>
      <c r="IIN101" s="115"/>
      <c r="IIO101" s="115"/>
      <c r="IIP101" s="115"/>
      <c r="IIQ101" s="115"/>
      <c r="IIR101" s="115"/>
      <c r="IIS101" s="115"/>
      <c r="IIT101" s="115"/>
      <c r="IIU101" s="115"/>
      <c r="IIV101" s="115"/>
      <c r="IIW101" s="115"/>
      <c r="IIX101" s="115"/>
      <c r="IIY101" s="115"/>
      <c r="IIZ101" s="115"/>
      <c r="IJA101" s="115"/>
      <c r="IJB101" s="115"/>
      <c r="IJC101" s="115"/>
      <c r="IJD101" s="115"/>
      <c r="IJE101" s="115"/>
      <c r="IJF101" s="115"/>
      <c r="IJG101" s="115"/>
      <c r="IJH101" s="115"/>
      <c r="IJI101" s="115"/>
      <c r="IJJ101" s="115"/>
      <c r="IJK101" s="115"/>
      <c r="IJL101" s="115"/>
      <c r="IJM101" s="115"/>
      <c r="IJN101" s="115"/>
      <c r="IJO101" s="115"/>
      <c r="IJP101" s="115"/>
      <c r="IJQ101" s="115"/>
      <c r="IJR101" s="115"/>
      <c r="IJS101" s="115"/>
      <c r="IJT101" s="115"/>
      <c r="IJU101" s="115"/>
      <c r="IJV101" s="115"/>
      <c r="IJW101" s="115"/>
      <c r="IJX101" s="115"/>
      <c r="IJY101" s="115"/>
      <c r="IJZ101" s="115"/>
      <c r="IKA101" s="115"/>
      <c r="IKB101" s="115"/>
      <c r="IKC101" s="115"/>
      <c r="IKD101" s="115"/>
      <c r="IKE101" s="115"/>
      <c r="IKF101" s="115"/>
      <c r="IKG101" s="115"/>
      <c r="IKH101" s="115"/>
      <c r="IKI101" s="115"/>
      <c r="IKJ101" s="115"/>
      <c r="IKK101" s="115"/>
      <c r="IKL101" s="115"/>
      <c r="IKM101" s="115"/>
      <c r="IKN101" s="115"/>
      <c r="IKO101" s="115"/>
      <c r="IKP101" s="115"/>
      <c r="IKQ101" s="115"/>
      <c r="IKR101" s="115"/>
      <c r="IKS101" s="115"/>
      <c r="IKT101" s="115"/>
      <c r="IKU101" s="115"/>
      <c r="IKV101" s="115"/>
      <c r="IKW101" s="115"/>
      <c r="IKX101" s="115"/>
      <c r="IKY101" s="115"/>
      <c r="IKZ101" s="115"/>
      <c r="ILA101" s="115"/>
      <c r="ILB101" s="115"/>
      <c r="ILC101" s="115"/>
      <c r="ILD101" s="115"/>
      <c r="ILE101" s="115"/>
      <c r="ILF101" s="115"/>
      <c r="ILG101" s="115"/>
      <c r="ILH101" s="115"/>
      <c r="ILI101" s="115"/>
      <c r="ILJ101" s="115"/>
      <c r="ILK101" s="115"/>
      <c r="ILL101" s="115"/>
      <c r="ILM101" s="115"/>
      <c r="ILN101" s="115"/>
      <c r="ILO101" s="115"/>
      <c r="ILP101" s="115"/>
      <c r="ILQ101" s="115"/>
      <c r="ILR101" s="115"/>
      <c r="ILS101" s="115"/>
      <c r="ILT101" s="115"/>
      <c r="ILU101" s="115"/>
      <c r="ILV101" s="115"/>
      <c r="ILW101" s="115"/>
      <c r="ILX101" s="115"/>
      <c r="ILY101" s="115"/>
      <c r="ILZ101" s="115"/>
      <c r="IMA101" s="115"/>
      <c r="IMB101" s="115"/>
      <c r="IMC101" s="115"/>
      <c r="IMD101" s="115"/>
      <c r="IME101" s="115"/>
      <c r="IMF101" s="115"/>
      <c r="IMG101" s="115"/>
      <c r="IMH101" s="115"/>
      <c r="IMI101" s="115"/>
      <c r="IMJ101" s="115"/>
      <c r="IMK101" s="115"/>
      <c r="IML101" s="115"/>
      <c r="IMM101" s="115"/>
      <c r="IMN101" s="115"/>
      <c r="IMO101" s="115"/>
      <c r="IMP101" s="115"/>
      <c r="IMQ101" s="115"/>
      <c r="IMR101" s="115"/>
      <c r="IMS101" s="115"/>
      <c r="IMT101" s="115"/>
      <c r="IMU101" s="115"/>
      <c r="IMV101" s="115"/>
      <c r="IMW101" s="115"/>
      <c r="IMX101" s="115"/>
      <c r="IMY101" s="115"/>
      <c r="IMZ101" s="115"/>
      <c r="INA101" s="115"/>
      <c r="INB101" s="115"/>
      <c r="INC101" s="115"/>
      <c r="IND101" s="115"/>
      <c r="INE101" s="115"/>
      <c r="INF101" s="115"/>
      <c r="ING101" s="115"/>
      <c r="INH101" s="115"/>
      <c r="INI101" s="115"/>
      <c r="INJ101" s="115"/>
      <c r="INK101" s="115"/>
      <c r="INL101" s="115"/>
      <c r="INM101" s="115"/>
      <c r="INN101" s="115"/>
      <c r="INO101" s="115"/>
      <c r="INP101" s="115"/>
      <c r="INQ101" s="115"/>
      <c r="INR101" s="115"/>
      <c r="INS101" s="115"/>
      <c r="INT101" s="115"/>
      <c r="INU101" s="115"/>
      <c r="INV101" s="115"/>
      <c r="INW101" s="115"/>
      <c r="INX101" s="115"/>
      <c r="INY101" s="115"/>
      <c r="INZ101" s="115"/>
      <c r="IOA101" s="115"/>
      <c r="IOB101" s="115"/>
      <c r="IOC101" s="115"/>
      <c r="IOD101" s="115"/>
      <c r="IOE101" s="115"/>
      <c r="IOF101" s="115"/>
      <c r="IOG101" s="115"/>
      <c r="IOH101" s="115"/>
      <c r="IOI101" s="115"/>
      <c r="IOJ101" s="115"/>
      <c r="IOK101" s="115"/>
      <c r="IOL101" s="115"/>
      <c r="IOM101" s="115"/>
      <c r="ION101" s="115"/>
      <c r="IOO101" s="115"/>
      <c r="IOP101" s="115"/>
      <c r="IOQ101" s="115"/>
      <c r="IOR101" s="115"/>
      <c r="IOS101" s="115"/>
      <c r="IOT101" s="115"/>
      <c r="IOU101" s="115"/>
      <c r="IOV101" s="115"/>
      <c r="IOW101" s="115"/>
      <c r="IOX101" s="115"/>
      <c r="IOY101" s="115"/>
      <c r="IOZ101" s="115"/>
      <c r="IPA101" s="115"/>
      <c r="IPB101" s="115"/>
      <c r="IPC101" s="115"/>
      <c r="IPD101" s="115"/>
      <c r="IPE101" s="115"/>
      <c r="IPF101" s="115"/>
      <c r="IPG101" s="115"/>
      <c r="IPH101" s="115"/>
      <c r="IPI101" s="115"/>
      <c r="IPJ101" s="115"/>
      <c r="IPK101" s="115"/>
      <c r="IPL101" s="115"/>
      <c r="IPM101" s="115"/>
      <c r="IPN101" s="115"/>
      <c r="IPO101" s="115"/>
      <c r="IPP101" s="115"/>
      <c r="IPQ101" s="115"/>
      <c r="IPR101" s="115"/>
      <c r="IPS101" s="115"/>
      <c r="IPT101" s="115"/>
      <c r="IPU101" s="115"/>
      <c r="IPV101" s="115"/>
      <c r="IPW101" s="115"/>
      <c r="IPX101" s="115"/>
      <c r="IPY101" s="115"/>
      <c r="IPZ101" s="115"/>
      <c r="IQA101" s="115"/>
      <c r="IQB101" s="115"/>
      <c r="IQC101" s="115"/>
      <c r="IQD101" s="115"/>
      <c r="IQE101" s="115"/>
      <c r="IQF101" s="115"/>
      <c r="IQG101" s="115"/>
      <c r="IQH101" s="115"/>
      <c r="IQI101" s="115"/>
      <c r="IQJ101" s="115"/>
      <c r="IQK101" s="115"/>
      <c r="IQL101" s="115"/>
      <c r="IQM101" s="115"/>
      <c r="IQN101" s="115"/>
      <c r="IQO101" s="115"/>
      <c r="IQP101" s="115"/>
      <c r="IQQ101" s="115"/>
      <c r="IQR101" s="115"/>
      <c r="IQS101" s="115"/>
      <c r="IQT101" s="115"/>
      <c r="IQU101" s="115"/>
      <c r="IQV101" s="115"/>
      <c r="IQW101" s="115"/>
      <c r="IQX101" s="115"/>
      <c r="IQY101" s="115"/>
      <c r="IQZ101" s="115"/>
      <c r="IRA101" s="115"/>
      <c r="IRB101" s="115"/>
      <c r="IRC101" s="115"/>
      <c r="IRD101" s="115"/>
      <c r="IRE101" s="115"/>
      <c r="IRF101" s="115"/>
      <c r="IRG101" s="115"/>
      <c r="IRH101" s="115"/>
      <c r="IRI101" s="115"/>
      <c r="IRJ101" s="115"/>
      <c r="IRK101" s="115"/>
      <c r="IRL101" s="115"/>
      <c r="IRM101" s="115"/>
      <c r="IRN101" s="115"/>
      <c r="IRO101" s="115"/>
      <c r="IRP101" s="115"/>
      <c r="IRQ101" s="115"/>
      <c r="IRR101" s="115"/>
      <c r="IRS101" s="115"/>
      <c r="IRT101" s="115"/>
      <c r="IRU101" s="115"/>
      <c r="IRV101" s="115"/>
      <c r="IRW101" s="115"/>
      <c r="IRX101" s="115"/>
      <c r="IRY101" s="115"/>
      <c r="IRZ101" s="115"/>
      <c r="ISA101" s="115"/>
      <c r="ISB101" s="115"/>
      <c r="ISC101" s="115"/>
      <c r="ISD101" s="115"/>
      <c r="ISE101" s="115"/>
      <c r="ISF101" s="115"/>
      <c r="ISG101" s="115"/>
      <c r="ISH101" s="115"/>
      <c r="ISI101" s="115"/>
      <c r="ISJ101" s="115"/>
      <c r="ISK101" s="115"/>
      <c r="ISL101" s="115"/>
      <c r="ISM101" s="115"/>
      <c r="ISN101" s="115"/>
      <c r="ISO101" s="115"/>
      <c r="ISP101" s="115"/>
      <c r="ISQ101" s="115"/>
      <c r="ISR101" s="115"/>
      <c r="ISS101" s="115"/>
      <c r="IST101" s="115"/>
      <c r="ISU101" s="115"/>
      <c r="ISV101" s="115"/>
      <c r="ISW101" s="115"/>
      <c r="ISX101" s="115"/>
      <c r="ISY101" s="115"/>
      <c r="ISZ101" s="115"/>
      <c r="ITA101" s="115"/>
      <c r="ITB101" s="115"/>
      <c r="ITC101" s="115"/>
      <c r="ITD101" s="115"/>
      <c r="ITE101" s="115"/>
      <c r="ITF101" s="115"/>
      <c r="ITG101" s="115"/>
      <c r="ITH101" s="115"/>
      <c r="ITI101" s="115"/>
      <c r="ITJ101" s="115"/>
      <c r="ITK101" s="115"/>
      <c r="ITL101" s="115"/>
      <c r="ITM101" s="115"/>
      <c r="ITN101" s="115"/>
      <c r="ITO101" s="115"/>
      <c r="ITP101" s="115"/>
      <c r="ITQ101" s="115"/>
      <c r="ITR101" s="115"/>
      <c r="ITS101" s="115"/>
      <c r="ITT101" s="115"/>
      <c r="ITU101" s="115"/>
      <c r="ITV101" s="115"/>
      <c r="ITW101" s="115"/>
      <c r="ITX101" s="115"/>
      <c r="ITY101" s="115"/>
      <c r="ITZ101" s="115"/>
      <c r="IUA101" s="115"/>
      <c r="IUB101" s="115"/>
      <c r="IUC101" s="115"/>
      <c r="IUD101" s="115"/>
      <c r="IUE101" s="115"/>
      <c r="IUF101" s="115"/>
      <c r="IUG101" s="115"/>
      <c r="IUH101" s="115"/>
      <c r="IUI101" s="115"/>
      <c r="IUJ101" s="115"/>
      <c r="IUK101" s="115"/>
      <c r="IUL101" s="115"/>
      <c r="IUM101" s="115"/>
      <c r="IUN101" s="115"/>
      <c r="IUO101" s="115"/>
      <c r="IUP101" s="115"/>
      <c r="IUQ101" s="115"/>
      <c r="IUR101" s="115"/>
      <c r="IUS101" s="115"/>
      <c r="IUT101" s="115"/>
      <c r="IUU101" s="115"/>
      <c r="IUV101" s="115"/>
      <c r="IUW101" s="115"/>
      <c r="IUX101" s="115"/>
      <c r="IUY101" s="115"/>
      <c r="IUZ101" s="115"/>
      <c r="IVA101" s="115"/>
      <c r="IVB101" s="115"/>
      <c r="IVC101" s="115"/>
      <c r="IVD101" s="115"/>
      <c r="IVE101" s="115"/>
      <c r="IVF101" s="115"/>
      <c r="IVG101" s="115"/>
      <c r="IVH101" s="115"/>
      <c r="IVI101" s="115"/>
      <c r="IVJ101" s="115"/>
      <c r="IVK101" s="115"/>
      <c r="IVL101" s="115"/>
      <c r="IVM101" s="115"/>
      <c r="IVN101" s="115"/>
      <c r="IVO101" s="115"/>
      <c r="IVP101" s="115"/>
      <c r="IVQ101" s="115"/>
      <c r="IVR101" s="115"/>
      <c r="IVS101" s="115"/>
      <c r="IVT101" s="115"/>
      <c r="IVU101" s="115"/>
      <c r="IVV101" s="115"/>
      <c r="IVW101" s="115"/>
      <c r="IVX101" s="115"/>
      <c r="IVY101" s="115"/>
      <c r="IVZ101" s="115"/>
      <c r="IWA101" s="115"/>
      <c r="IWB101" s="115"/>
      <c r="IWC101" s="115"/>
      <c r="IWD101" s="115"/>
      <c r="IWE101" s="115"/>
      <c r="IWF101" s="115"/>
      <c r="IWG101" s="115"/>
      <c r="IWH101" s="115"/>
      <c r="IWI101" s="115"/>
      <c r="IWJ101" s="115"/>
      <c r="IWK101" s="115"/>
      <c r="IWL101" s="115"/>
      <c r="IWM101" s="115"/>
      <c r="IWN101" s="115"/>
      <c r="IWO101" s="115"/>
      <c r="IWP101" s="115"/>
      <c r="IWQ101" s="115"/>
      <c r="IWR101" s="115"/>
      <c r="IWS101" s="115"/>
      <c r="IWT101" s="115"/>
      <c r="IWU101" s="115"/>
      <c r="IWV101" s="115"/>
      <c r="IWW101" s="115"/>
      <c r="IWX101" s="115"/>
      <c r="IWY101" s="115"/>
      <c r="IWZ101" s="115"/>
      <c r="IXA101" s="115"/>
      <c r="IXB101" s="115"/>
      <c r="IXC101" s="115"/>
      <c r="IXD101" s="115"/>
      <c r="IXE101" s="115"/>
      <c r="IXF101" s="115"/>
      <c r="IXG101" s="115"/>
      <c r="IXH101" s="115"/>
      <c r="IXI101" s="115"/>
      <c r="IXJ101" s="115"/>
      <c r="IXK101" s="115"/>
      <c r="IXL101" s="115"/>
      <c r="IXM101" s="115"/>
      <c r="IXN101" s="115"/>
      <c r="IXO101" s="115"/>
      <c r="IXP101" s="115"/>
      <c r="IXQ101" s="115"/>
      <c r="IXR101" s="115"/>
      <c r="IXS101" s="115"/>
      <c r="IXT101" s="115"/>
      <c r="IXU101" s="115"/>
      <c r="IXV101" s="115"/>
      <c r="IXW101" s="115"/>
      <c r="IXX101" s="115"/>
      <c r="IXY101" s="115"/>
      <c r="IXZ101" s="115"/>
      <c r="IYA101" s="115"/>
      <c r="IYB101" s="115"/>
      <c r="IYC101" s="115"/>
      <c r="IYD101" s="115"/>
      <c r="IYE101" s="115"/>
      <c r="IYF101" s="115"/>
      <c r="IYG101" s="115"/>
      <c r="IYH101" s="115"/>
      <c r="IYI101" s="115"/>
      <c r="IYJ101" s="115"/>
      <c r="IYK101" s="115"/>
      <c r="IYL101" s="115"/>
      <c r="IYM101" s="115"/>
      <c r="IYN101" s="115"/>
      <c r="IYO101" s="115"/>
      <c r="IYP101" s="115"/>
      <c r="IYQ101" s="115"/>
      <c r="IYR101" s="115"/>
      <c r="IYS101" s="115"/>
      <c r="IYT101" s="115"/>
      <c r="IYU101" s="115"/>
      <c r="IYV101" s="115"/>
      <c r="IYW101" s="115"/>
      <c r="IYX101" s="115"/>
      <c r="IYY101" s="115"/>
      <c r="IYZ101" s="115"/>
      <c r="IZA101" s="115"/>
      <c r="IZB101" s="115"/>
      <c r="IZC101" s="115"/>
      <c r="IZD101" s="115"/>
      <c r="IZE101" s="115"/>
      <c r="IZF101" s="115"/>
      <c r="IZG101" s="115"/>
      <c r="IZH101" s="115"/>
      <c r="IZI101" s="115"/>
      <c r="IZJ101" s="115"/>
      <c r="IZK101" s="115"/>
      <c r="IZL101" s="115"/>
      <c r="IZM101" s="115"/>
      <c r="IZN101" s="115"/>
      <c r="IZO101" s="115"/>
      <c r="IZP101" s="115"/>
      <c r="IZQ101" s="115"/>
      <c r="IZR101" s="115"/>
      <c r="IZS101" s="115"/>
      <c r="IZT101" s="115"/>
      <c r="IZU101" s="115"/>
      <c r="IZV101" s="115"/>
      <c r="IZW101" s="115"/>
      <c r="IZX101" s="115"/>
      <c r="IZY101" s="115"/>
      <c r="IZZ101" s="115"/>
      <c r="JAA101" s="115"/>
      <c r="JAB101" s="115"/>
      <c r="JAC101" s="115"/>
      <c r="JAD101" s="115"/>
      <c r="JAE101" s="115"/>
      <c r="JAF101" s="115"/>
      <c r="JAG101" s="115"/>
      <c r="JAH101" s="115"/>
      <c r="JAI101" s="115"/>
      <c r="JAJ101" s="115"/>
      <c r="JAK101" s="115"/>
      <c r="JAL101" s="115"/>
      <c r="JAM101" s="115"/>
      <c r="JAN101" s="115"/>
      <c r="JAO101" s="115"/>
      <c r="JAP101" s="115"/>
      <c r="JAQ101" s="115"/>
      <c r="JAR101" s="115"/>
      <c r="JAS101" s="115"/>
      <c r="JAT101" s="115"/>
      <c r="JAU101" s="115"/>
      <c r="JAV101" s="115"/>
      <c r="JAW101" s="115"/>
      <c r="JAX101" s="115"/>
      <c r="JAY101" s="115"/>
      <c r="JAZ101" s="115"/>
      <c r="JBA101" s="115"/>
      <c r="JBB101" s="115"/>
      <c r="JBC101" s="115"/>
      <c r="JBD101" s="115"/>
      <c r="JBE101" s="115"/>
      <c r="JBF101" s="115"/>
      <c r="JBG101" s="115"/>
      <c r="JBH101" s="115"/>
      <c r="JBI101" s="115"/>
      <c r="JBJ101" s="115"/>
      <c r="JBK101" s="115"/>
      <c r="JBL101" s="115"/>
      <c r="JBM101" s="115"/>
      <c r="JBN101" s="115"/>
      <c r="JBO101" s="115"/>
      <c r="JBP101" s="115"/>
      <c r="JBQ101" s="115"/>
      <c r="JBR101" s="115"/>
      <c r="JBS101" s="115"/>
      <c r="JBT101" s="115"/>
      <c r="JBU101" s="115"/>
      <c r="JBV101" s="115"/>
      <c r="JBW101" s="115"/>
      <c r="JBX101" s="115"/>
      <c r="JBY101" s="115"/>
      <c r="JBZ101" s="115"/>
      <c r="JCA101" s="115"/>
      <c r="JCB101" s="115"/>
      <c r="JCC101" s="115"/>
      <c r="JCD101" s="115"/>
      <c r="JCE101" s="115"/>
      <c r="JCF101" s="115"/>
      <c r="JCG101" s="115"/>
      <c r="JCH101" s="115"/>
      <c r="JCI101" s="115"/>
      <c r="JCJ101" s="115"/>
      <c r="JCK101" s="115"/>
      <c r="JCL101" s="115"/>
      <c r="JCM101" s="115"/>
      <c r="JCN101" s="115"/>
      <c r="JCO101" s="115"/>
      <c r="JCP101" s="115"/>
      <c r="JCQ101" s="115"/>
      <c r="JCR101" s="115"/>
      <c r="JCS101" s="115"/>
      <c r="JCT101" s="115"/>
      <c r="JCU101" s="115"/>
      <c r="JCV101" s="115"/>
      <c r="JCW101" s="115"/>
      <c r="JCX101" s="115"/>
      <c r="JCY101" s="115"/>
      <c r="JCZ101" s="115"/>
      <c r="JDA101" s="115"/>
      <c r="JDB101" s="115"/>
      <c r="JDC101" s="115"/>
      <c r="JDD101" s="115"/>
      <c r="JDE101" s="115"/>
      <c r="JDF101" s="115"/>
      <c r="JDG101" s="115"/>
      <c r="JDH101" s="115"/>
      <c r="JDI101" s="115"/>
      <c r="JDJ101" s="115"/>
      <c r="JDK101" s="115"/>
      <c r="JDL101" s="115"/>
      <c r="JDM101" s="115"/>
      <c r="JDN101" s="115"/>
      <c r="JDO101" s="115"/>
      <c r="JDP101" s="115"/>
      <c r="JDQ101" s="115"/>
      <c r="JDR101" s="115"/>
      <c r="JDS101" s="115"/>
      <c r="JDT101" s="115"/>
      <c r="JDU101" s="115"/>
      <c r="JDV101" s="115"/>
      <c r="JDW101" s="115"/>
      <c r="JDX101" s="115"/>
      <c r="JDY101" s="115"/>
      <c r="JDZ101" s="115"/>
      <c r="JEA101" s="115"/>
      <c r="JEB101" s="115"/>
      <c r="JEC101" s="115"/>
      <c r="JED101" s="115"/>
      <c r="JEE101" s="115"/>
      <c r="JEF101" s="115"/>
      <c r="JEG101" s="115"/>
      <c r="JEH101" s="115"/>
      <c r="JEI101" s="115"/>
      <c r="JEJ101" s="115"/>
      <c r="JEK101" s="115"/>
      <c r="JEL101" s="115"/>
      <c r="JEM101" s="115"/>
      <c r="JEN101" s="115"/>
      <c r="JEO101" s="115"/>
      <c r="JEP101" s="115"/>
      <c r="JEQ101" s="115"/>
      <c r="JER101" s="115"/>
      <c r="JES101" s="115"/>
      <c r="JET101" s="115"/>
      <c r="JEU101" s="115"/>
      <c r="JEV101" s="115"/>
      <c r="JEW101" s="115"/>
      <c r="JEX101" s="115"/>
      <c r="JEY101" s="115"/>
      <c r="JEZ101" s="115"/>
      <c r="JFA101" s="115"/>
      <c r="JFB101" s="115"/>
      <c r="JFC101" s="115"/>
      <c r="JFD101" s="115"/>
      <c r="JFE101" s="115"/>
      <c r="JFF101" s="115"/>
      <c r="JFG101" s="115"/>
      <c r="JFH101" s="115"/>
      <c r="JFI101" s="115"/>
      <c r="JFJ101" s="115"/>
      <c r="JFK101" s="115"/>
      <c r="JFL101" s="115"/>
      <c r="JFM101" s="115"/>
      <c r="JFN101" s="115"/>
      <c r="JFO101" s="115"/>
      <c r="JFP101" s="115"/>
      <c r="JFQ101" s="115"/>
      <c r="JFR101" s="115"/>
      <c r="JFS101" s="115"/>
      <c r="JFT101" s="115"/>
      <c r="JFU101" s="115"/>
      <c r="JFV101" s="115"/>
      <c r="JFW101" s="115"/>
      <c r="JFX101" s="115"/>
      <c r="JFY101" s="115"/>
      <c r="JFZ101" s="115"/>
      <c r="JGA101" s="115"/>
      <c r="JGB101" s="115"/>
      <c r="JGC101" s="115"/>
      <c r="JGD101" s="115"/>
      <c r="JGE101" s="115"/>
      <c r="JGF101" s="115"/>
      <c r="JGG101" s="115"/>
      <c r="JGH101" s="115"/>
      <c r="JGI101" s="115"/>
      <c r="JGJ101" s="115"/>
      <c r="JGK101" s="115"/>
      <c r="JGL101" s="115"/>
      <c r="JGM101" s="115"/>
      <c r="JGN101" s="115"/>
      <c r="JGO101" s="115"/>
      <c r="JGP101" s="115"/>
      <c r="JGQ101" s="115"/>
      <c r="JGR101" s="115"/>
      <c r="JGS101" s="115"/>
      <c r="JGT101" s="115"/>
      <c r="JGU101" s="115"/>
      <c r="JGV101" s="115"/>
      <c r="JGW101" s="115"/>
      <c r="JGX101" s="115"/>
      <c r="JGY101" s="115"/>
      <c r="JGZ101" s="115"/>
      <c r="JHA101" s="115"/>
      <c r="JHB101" s="115"/>
      <c r="JHC101" s="115"/>
      <c r="JHD101" s="115"/>
      <c r="JHE101" s="115"/>
      <c r="JHF101" s="115"/>
      <c r="JHG101" s="115"/>
      <c r="JHH101" s="115"/>
      <c r="JHI101" s="115"/>
      <c r="JHJ101" s="115"/>
      <c r="JHK101" s="115"/>
      <c r="JHL101" s="115"/>
      <c r="JHM101" s="115"/>
      <c r="JHN101" s="115"/>
      <c r="JHO101" s="115"/>
      <c r="JHP101" s="115"/>
      <c r="JHQ101" s="115"/>
      <c r="JHR101" s="115"/>
      <c r="JHS101" s="115"/>
      <c r="JHT101" s="115"/>
      <c r="JHU101" s="115"/>
      <c r="JHV101" s="115"/>
      <c r="JHW101" s="115"/>
      <c r="JHX101" s="115"/>
      <c r="JHY101" s="115"/>
      <c r="JHZ101" s="115"/>
      <c r="JIA101" s="115"/>
      <c r="JIB101" s="115"/>
      <c r="JIC101" s="115"/>
      <c r="JID101" s="115"/>
      <c r="JIE101" s="115"/>
      <c r="JIF101" s="115"/>
      <c r="JIG101" s="115"/>
      <c r="JIH101" s="115"/>
      <c r="JII101" s="115"/>
      <c r="JIJ101" s="115"/>
      <c r="JIK101" s="115"/>
      <c r="JIL101" s="115"/>
      <c r="JIM101" s="115"/>
      <c r="JIN101" s="115"/>
      <c r="JIO101" s="115"/>
      <c r="JIP101" s="115"/>
      <c r="JIQ101" s="115"/>
      <c r="JIR101" s="115"/>
      <c r="JIS101" s="115"/>
      <c r="JIT101" s="115"/>
      <c r="JIU101" s="115"/>
      <c r="JIV101" s="115"/>
      <c r="JIW101" s="115"/>
      <c r="JIX101" s="115"/>
      <c r="JIY101" s="115"/>
      <c r="JIZ101" s="115"/>
      <c r="JJA101" s="115"/>
      <c r="JJB101" s="115"/>
      <c r="JJC101" s="115"/>
      <c r="JJD101" s="115"/>
      <c r="JJE101" s="115"/>
      <c r="JJF101" s="115"/>
      <c r="JJG101" s="115"/>
      <c r="JJH101" s="115"/>
      <c r="JJI101" s="115"/>
      <c r="JJJ101" s="115"/>
      <c r="JJK101" s="115"/>
      <c r="JJL101" s="115"/>
      <c r="JJM101" s="115"/>
      <c r="JJN101" s="115"/>
      <c r="JJO101" s="115"/>
      <c r="JJP101" s="115"/>
      <c r="JJQ101" s="115"/>
      <c r="JJR101" s="115"/>
      <c r="JJS101" s="115"/>
      <c r="JJT101" s="115"/>
      <c r="JJU101" s="115"/>
      <c r="JJV101" s="115"/>
      <c r="JJW101" s="115"/>
      <c r="JJX101" s="115"/>
      <c r="JJY101" s="115"/>
      <c r="JJZ101" s="115"/>
      <c r="JKA101" s="115"/>
      <c r="JKB101" s="115"/>
      <c r="JKC101" s="115"/>
      <c r="JKD101" s="115"/>
      <c r="JKE101" s="115"/>
      <c r="JKF101" s="115"/>
      <c r="JKG101" s="115"/>
      <c r="JKH101" s="115"/>
      <c r="JKI101" s="115"/>
      <c r="JKJ101" s="115"/>
      <c r="JKK101" s="115"/>
      <c r="JKL101" s="115"/>
      <c r="JKM101" s="115"/>
      <c r="JKN101" s="115"/>
      <c r="JKO101" s="115"/>
      <c r="JKP101" s="115"/>
      <c r="JKQ101" s="115"/>
      <c r="JKR101" s="115"/>
      <c r="JKS101" s="115"/>
      <c r="JKT101" s="115"/>
      <c r="JKU101" s="115"/>
      <c r="JKV101" s="115"/>
      <c r="JKW101" s="115"/>
      <c r="JKX101" s="115"/>
      <c r="JKY101" s="115"/>
      <c r="JKZ101" s="115"/>
      <c r="JLA101" s="115"/>
      <c r="JLB101" s="115"/>
      <c r="JLC101" s="115"/>
      <c r="JLD101" s="115"/>
      <c r="JLE101" s="115"/>
      <c r="JLF101" s="115"/>
      <c r="JLG101" s="115"/>
      <c r="JLH101" s="115"/>
      <c r="JLI101" s="115"/>
      <c r="JLJ101" s="115"/>
      <c r="JLK101" s="115"/>
      <c r="JLL101" s="115"/>
      <c r="JLM101" s="115"/>
      <c r="JLN101" s="115"/>
      <c r="JLO101" s="115"/>
      <c r="JLP101" s="115"/>
      <c r="JLQ101" s="115"/>
      <c r="JLR101" s="115"/>
      <c r="JLS101" s="115"/>
      <c r="JLT101" s="115"/>
      <c r="JLU101" s="115"/>
      <c r="JLV101" s="115"/>
      <c r="JLW101" s="115"/>
      <c r="JLX101" s="115"/>
      <c r="JLY101" s="115"/>
      <c r="JLZ101" s="115"/>
      <c r="JMA101" s="115"/>
      <c r="JMB101" s="115"/>
      <c r="JMC101" s="115"/>
      <c r="JMD101" s="115"/>
      <c r="JME101" s="115"/>
      <c r="JMF101" s="115"/>
      <c r="JMG101" s="115"/>
      <c r="JMH101" s="115"/>
      <c r="JMI101" s="115"/>
      <c r="JMJ101" s="115"/>
      <c r="JMK101" s="115"/>
      <c r="JML101" s="115"/>
      <c r="JMM101" s="115"/>
      <c r="JMN101" s="115"/>
      <c r="JMO101" s="115"/>
      <c r="JMP101" s="115"/>
      <c r="JMQ101" s="115"/>
      <c r="JMR101" s="115"/>
      <c r="JMS101" s="115"/>
      <c r="JMT101" s="115"/>
      <c r="JMU101" s="115"/>
      <c r="JMV101" s="115"/>
      <c r="JMW101" s="115"/>
      <c r="JMX101" s="115"/>
      <c r="JMY101" s="115"/>
      <c r="JMZ101" s="115"/>
      <c r="JNA101" s="115"/>
      <c r="JNB101" s="115"/>
      <c r="JNC101" s="115"/>
      <c r="JND101" s="115"/>
      <c r="JNE101" s="115"/>
      <c r="JNF101" s="115"/>
      <c r="JNG101" s="115"/>
      <c r="JNH101" s="115"/>
      <c r="JNI101" s="115"/>
      <c r="JNJ101" s="115"/>
      <c r="JNK101" s="115"/>
      <c r="JNL101" s="115"/>
      <c r="JNM101" s="115"/>
      <c r="JNN101" s="115"/>
      <c r="JNO101" s="115"/>
      <c r="JNP101" s="115"/>
      <c r="JNQ101" s="115"/>
      <c r="JNR101" s="115"/>
      <c r="JNS101" s="115"/>
      <c r="JNT101" s="115"/>
      <c r="JNU101" s="115"/>
      <c r="JNV101" s="115"/>
      <c r="JNW101" s="115"/>
      <c r="JNX101" s="115"/>
      <c r="JNY101" s="115"/>
      <c r="JNZ101" s="115"/>
      <c r="JOA101" s="115"/>
      <c r="JOB101" s="115"/>
      <c r="JOC101" s="115"/>
      <c r="JOD101" s="115"/>
      <c r="JOE101" s="115"/>
      <c r="JOF101" s="115"/>
      <c r="JOG101" s="115"/>
      <c r="JOH101" s="115"/>
      <c r="JOI101" s="115"/>
      <c r="JOJ101" s="115"/>
      <c r="JOK101" s="115"/>
      <c r="JOL101" s="115"/>
      <c r="JOM101" s="115"/>
      <c r="JON101" s="115"/>
      <c r="JOO101" s="115"/>
      <c r="JOP101" s="115"/>
      <c r="JOQ101" s="115"/>
      <c r="JOR101" s="115"/>
      <c r="JOS101" s="115"/>
      <c r="JOT101" s="115"/>
      <c r="JOU101" s="115"/>
      <c r="JOV101" s="115"/>
      <c r="JOW101" s="115"/>
      <c r="JOX101" s="115"/>
      <c r="JOY101" s="115"/>
      <c r="JOZ101" s="115"/>
      <c r="JPA101" s="115"/>
      <c r="JPB101" s="115"/>
      <c r="JPC101" s="115"/>
      <c r="JPD101" s="115"/>
      <c r="JPE101" s="115"/>
      <c r="JPF101" s="115"/>
      <c r="JPG101" s="115"/>
      <c r="JPH101" s="115"/>
      <c r="JPI101" s="115"/>
      <c r="JPJ101" s="115"/>
      <c r="JPK101" s="115"/>
      <c r="JPL101" s="115"/>
      <c r="JPM101" s="115"/>
      <c r="JPN101" s="115"/>
      <c r="JPO101" s="115"/>
      <c r="JPP101" s="115"/>
      <c r="JPQ101" s="115"/>
      <c r="JPR101" s="115"/>
      <c r="JPS101" s="115"/>
      <c r="JPT101" s="115"/>
      <c r="JPU101" s="115"/>
      <c r="JPV101" s="115"/>
      <c r="JPW101" s="115"/>
      <c r="JPX101" s="115"/>
      <c r="JPY101" s="115"/>
      <c r="JPZ101" s="115"/>
      <c r="JQA101" s="115"/>
      <c r="JQB101" s="115"/>
      <c r="JQC101" s="115"/>
      <c r="JQD101" s="115"/>
      <c r="JQE101" s="115"/>
      <c r="JQF101" s="115"/>
      <c r="JQG101" s="115"/>
      <c r="JQH101" s="115"/>
      <c r="JQI101" s="115"/>
      <c r="JQJ101" s="115"/>
      <c r="JQK101" s="115"/>
      <c r="JQL101" s="115"/>
      <c r="JQM101" s="115"/>
      <c r="JQN101" s="115"/>
      <c r="JQO101" s="115"/>
      <c r="JQP101" s="115"/>
      <c r="JQQ101" s="115"/>
      <c r="JQR101" s="115"/>
      <c r="JQS101" s="115"/>
      <c r="JQT101" s="115"/>
      <c r="JQU101" s="115"/>
      <c r="JQV101" s="115"/>
      <c r="JQW101" s="115"/>
      <c r="JQX101" s="115"/>
      <c r="JQY101" s="115"/>
      <c r="JQZ101" s="115"/>
      <c r="JRA101" s="115"/>
      <c r="JRB101" s="115"/>
      <c r="JRC101" s="115"/>
      <c r="JRD101" s="115"/>
      <c r="JRE101" s="115"/>
      <c r="JRF101" s="115"/>
      <c r="JRG101" s="115"/>
      <c r="JRH101" s="115"/>
      <c r="JRI101" s="115"/>
      <c r="JRJ101" s="115"/>
      <c r="JRK101" s="115"/>
      <c r="JRL101" s="115"/>
      <c r="JRM101" s="115"/>
      <c r="JRN101" s="115"/>
      <c r="JRO101" s="115"/>
      <c r="JRP101" s="115"/>
      <c r="JRQ101" s="115"/>
      <c r="JRR101" s="115"/>
      <c r="JRS101" s="115"/>
      <c r="JRT101" s="115"/>
      <c r="JRU101" s="115"/>
      <c r="JRV101" s="115"/>
      <c r="JRW101" s="115"/>
      <c r="JRX101" s="115"/>
      <c r="JRY101" s="115"/>
      <c r="JRZ101" s="115"/>
      <c r="JSA101" s="115"/>
      <c r="JSB101" s="115"/>
      <c r="JSC101" s="115"/>
      <c r="JSD101" s="115"/>
      <c r="JSE101" s="115"/>
      <c r="JSF101" s="115"/>
      <c r="JSG101" s="115"/>
      <c r="JSH101" s="115"/>
      <c r="JSI101" s="115"/>
      <c r="JSJ101" s="115"/>
      <c r="JSK101" s="115"/>
      <c r="JSL101" s="115"/>
      <c r="JSM101" s="115"/>
      <c r="JSN101" s="115"/>
      <c r="JSO101" s="115"/>
      <c r="JSP101" s="115"/>
      <c r="JSQ101" s="115"/>
      <c r="JSR101" s="115"/>
      <c r="JSS101" s="115"/>
      <c r="JST101" s="115"/>
      <c r="JSU101" s="115"/>
      <c r="JSV101" s="115"/>
      <c r="JSW101" s="115"/>
      <c r="JSX101" s="115"/>
      <c r="JSY101" s="115"/>
      <c r="JSZ101" s="115"/>
      <c r="JTA101" s="115"/>
      <c r="JTB101" s="115"/>
      <c r="JTC101" s="115"/>
      <c r="JTD101" s="115"/>
      <c r="JTE101" s="115"/>
      <c r="JTF101" s="115"/>
      <c r="JTG101" s="115"/>
      <c r="JTH101" s="115"/>
      <c r="JTI101" s="115"/>
      <c r="JTJ101" s="115"/>
      <c r="JTK101" s="115"/>
      <c r="JTL101" s="115"/>
      <c r="JTM101" s="115"/>
      <c r="JTN101" s="115"/>
      <c r="JTO101" s="115"/>
      <c r="JTP101" s="115"/>
      <c r="JTQ101" s="115"/>
      <c r="JTR101" s="115"/>
      <c r="JTS101" s="115"/>
      <c r="JTT101" s="115"/>
      <c r="JTU101" s="115"/>
      <c r="JTV101" s="115"/>
      <c r="JTW101" s="115"/>
      <c r="JTX101" s="115"/>
      <c r="JTY101" s="115"/>
      <c r="JTZ101" s="115"/>
      <c r="JUA101" s="115"/>
      <c r="JUB101" s="115"/>
      <c r="JUC101" s="115"/>
      <c r="JUD101" s="115"/>
      <c r="JUE101" s="115"/>
      <c r="JUF101" s="115"/>
      <c r="JUG101" s="115"/>
      <c r="JUH101" s="115"/>
      <c r="JUI101" s="115"/>
      <c r="JUJ101" s="115"/>
      <c r="JUK101" s="115"/>
      <c r="JUL101" s="115"/>
      <c r="JUM101" s="115"/>
      <c r="JUN101" s="115"/>
      <c r="JUO101" s="115"/>
      <c r="JUP101" s="115"/>
      <c r="JUQ101" s="115"/>
      <c r="JUR101" s="115"/>
      <c r="JUS101" s="115"/>
      <c r="JUT101" s="115"/>
      <c r="JUU101" s="115"/>
      <c r="JUV101" s="115"/>
      <c r="JUW101" s="115"/>
      <c r="JUX101" s="115"/>
      <c r="JUY101" s="115"/>
      <c r="JUZ101" s="115"/>
      <c r="JVA101" s="115"/>
      <c r="JVB101" s="115"/>
      <c r="JVC101" s="115"/>
      <c r="JVD101" s="115"/>
      <c r="JVE101" s="115"/>
      <c r="JVF101" s="115"/>
      <c r="JVG101" s="115"/>
      <c r="JVH101" s="115"/>
      <c r="JVI101" s="115"/>
      <c r="JVJ101" s="115"/>
      <c r="JVK101" s="115"/>
      <c r="JVL101" s="115"/>
      <c r="JVM101" s="115"/>
      <c r="JVN101" s="115"/>
      <c r="JVO101" s="115"/>
      <c r="JVP101" s="115"/>
      <c r="JVQ101" s="115"/>
      <c r="JVR101" s="115"/>
      <c r="JVS101" s="115"/>
      <c r="JVT101" s="115"/>
      <c r="JVU101" s="115"/>
      <c r="JVV101" s="115"/>
      <c r="JVW101" s="115"/>
      <c r="JVX101" s="115"/>
      <c r="JVY101" s="115"/>
      <c r="JVZ101" s="115"/>
      <c r="JWA101" s="115"/>
      <c r="JWB101" s="115"/>
      <c r="JWC101" s="115"/>
      <c r="JWD101" s="115"/>
      <c r="JWE101" s="115"/>
      <c r="JWF101" s="115"/>
      <c r="JWG101" s="115"/>
      <c r="JWH101" s="115"/>
      <c r="JWI101" s="115"/>
      <c r="JWJ101" s="115"/>
      <c r="JWK101" s="115"/>
      <c r="JWL101" s="115"/>
      <c r="JWM101" s="115"/>
      <c r="JWN101" s="115"/>
      <c r="JWO101" s="115"/>
      <c r="JWP101" s="115"/>
      <c r="JWQ101" s="115"/>
      <c r="JWR101" s="115"/>
      <c r="JWS101" s="115"/>
      <c r="JWT101" s="115"/>
      <c r="JWU101" s="115"/>
      <c r="JWV101" s="115"/>
      <c r="JWW101" s="115"/>
      <c r="JWX101" s="115"/>
      <c r="JWY101" s="115"/>
      <c r="JWZ101" s="115"/>
      <c r="JXA101" s="115"/>
      <c r="JXB101" s="115"/>
      <c r="JXC101" s="115"/>
      <c r="JXD101" s="115"/>
      <c r="JXE101" s="115"/>
      <c r="JXF101" s="115"/>
      <c r="JXG101" s="115"/>
      <c r="JXH101" s="115"/>
      <c r="JXI101" s="115"/>
      <c r="JXJ101" s="115"/>
      <c r="JXK101" s="115"/>
      <c r="JXL101" s="115"/>
      <c r="JXM101" s="115"/>
      <c r="JXN101" s="115"/>
      <c r="JXO101" s="115"/>
      <c r="JXP101" s="115"/>
      <c r="JXQ101" s="115"/>
      <c r="JXR101" s="115"/>
      <c r="JXS101" s="115"/>
      <c r="JXT101" s="115"/>
      <c r="JXU101" s="115"/>
      <c r="JXV101" s="115"/>
      <c r="JXW101" s="115"/>
      <c r="JXX101" s="115"/>
      <c r="JXY101" s="115"/>
      <c r="JXZ101" s="115"/>
      <c r="JYA101" s="115"/>
      <c r="JYB101" s="115"/>
      <c r="JYC101" s="115"/>
      <c r="JYD101" s="115"/>
      <c r="JYE101" s="115"/>
      <c r="JYF101" s="115"/>
      <c r="JYG101" s="115"/>
      <c r="JYH101" s="115"/>
      <c r="JYI101" s="115"/>
      <c r="JYJ101" s="115"/>
      <c r="JYK101" s="115"/>
      <c r="JYL101" s="115"/>
      <c r="JYM101" s="115"/>
      <c r="JYN101" s="115"/>
      <c r="JYO101" s="115"/>
      <c r="JYP101" s="115"/>
      <c r="JYQ101" s="115"/>
      <c r="JYR101" s="115"/>
      <c r="JYS101" s="115"/>
      <c r="JYT101" s="115"/>
      <c r="JYU101" s="115"/>
      <c r="JYV101" s="115"/>
      <c r="JYW101" s="115"/>
      <c r="JYX101" s="115"/>
      <c r="JYY101" s="115"/>
      <c r="JYZ101" s="115"/>
      <c r="JZA101" s="115"/>
      <c r="JZB101" s="115"/>
      <c r="JZC101" s="115"/>
      <c r="JZD101" s="115"/>
      <c r="JZE101" s="115"/>
      <c r="JZF101" s="115"/>
      <c r="JZG101" s="115"/>
      <c r="JZH101" s="115"/>
      <c r="JZI101" s="115"/>
      <c r="JZJ101" s="115"/>
      <c r="JZK101" s="115"/>
      <c r="JZL101" s="115"/>
      <c r="JZM101" s="115"/>
      <c r="JZN101" s="115"/>
      <c r="JZO101" s="115"/>
      <c r="JZP101" s="115"/>
      <c r="JZQ101" s="115"/>
      <c r="JZR101" s="115"/>
      <c r="JZS101" s="115"/>
      <c r="JZT101" s="115"/>
      <c r="JZU101" s="115"/>
      <c r="JZV101" s="115"/>
      <c r="JZW101" s="115"/>
      <c r="JZX101" s="115"/>
      <c r="JZY101" s="115"/>
      <c r="JZZ101" s="115"/>
      <c r="KAA101" s="115"/>
      <c r="KAB101" s="115"/>
      <c r="KAC101" s="115"/>
      <c r="KAD101" s="115"/>
      <c r="KAE101" s="115"/>
      <c r="KAF101" s="115"/>
      <c r="KAG101" s="115"/>
      <c r="KAH101" s="115"/>
      <c r="KAI101" s="115"/>
      <c r="KAJ101" s="115"/>
      <c r="KAK101" s="115"/>
      <c r="KAL101" s="115"/>
      <c r="KAM101" s="115"/>
      <c r="KAN101" s="115"/>
      <c r="KAO101" s="115"/>
      <c r="KAP101" s="115"/>
      <c r="KAQ101" s="115"/>
      <c r="KAR101" s="115"/>
      <c r="KAS101" s="115"/>
      <c r="KAT101" s="115"/>
      <c r="KAU101" s="115"/>
      <c r="KAV101" s="115"/>
      <c r="KAW101" s="115"/>
      <c r="KAX101" s="115"/>
      <c r="KAY101" s="115"/>
      <c r="KAZ101" s="115"/>
      <c r="KBA101" s="115"/>
      <c r="KBB101" s="115"/>
      <c r="KBC101" s="115"/>
      <c r="KBD101" s="115"/>
      <c r="KBE101" s="115"/>
      <c r="KBF101" s="115"/>
      <c r="KBG101" s="115"/>
      <c r="KBH101" s="115"/>
      <c r="KBI101" s="115"/>
      <c r="KBJ101" s="115"/>
      <c r="KBK101" s="115"/>
      <c r="KBL101" s="115"/>
      <c r="KBM101" s="115"/>
      <c r="KBN101" s="115"/>
      <c r="KBO101" s="115"/>
      <c r="KBP101" s="115"/>
      <c r="KBQ101" s="115"/>
      <c r="KBR101" s="115"/>
      <c r="KBS101" s="115"/>
      <c r="KBT101" s="115"/>
      <c r="KBU101" s="115"/>
      <c r="KBV101" s="115"/>
      <c r="KBW101" s="115"/>
      <c r="KBX101" s="115"/>
      <c r="KBY101" s="115"/>
      <c r="KBZ101" s="115"/>
      <c r="KCA101" s="115"/>
      <c r="KCB101" s="115"/>
      <c r="KCC101" s="115"/>
      <c r="KCD101" s="115"/>
      <c r="KCE101" s="115"/>
      <c r="KCF101" s="115"/>
      <c r="KCG101" s="115"/>
      <c r="KCH101" s="115"/>
      <c r="KCI101" s="115"/>
      <c r="KCJ101" s="115"/>
      <c r="KCK101" s="115"/>
      <c r="KCL101" s="115"/>
      <c r="KCM101" s="115"/>
      <c r="KCN101" s="115"/>
      <c r="KCO101" s="115"/>
      <c r="KCP101" s="115"/>
      <c r="KCQ101" s="115"/>
      <c r="KCR101" s="115"/>
      <c r="KCS101" s="115"/>
      <c r="KCT101" s="115"/>
      <c r="KCU101" s="115"/>
      <c r="KCV101" s="115"/>
      <c r="KCW101" s="115"/>
      <c r="KCX101" s="115"/>
      <c r="KCY101" s="115"/>
      <c r="KCZ101" s="115"/>
      <c r="KDA101" s="115"/>
      <c r="KDB101" s="115"/>
      <c r="KDC101" s="115"/>
      <c r="KDD101" s="115"/>
      <c r="KDE101" s="115"/>
      <c r="KDF101" s="115"/>
      <c r="KDG101" s="115"/>
      <c r="KDH101" s="115"/>
      <c r="KDI101" s="115"/>
      <c r="KDJ101" s="115"/>
      <c r="KDK101" s="115"/>
      <c r="KDL101" s="115"/>
      <c r="KDM101" s="115"/>
      <c r="KDN101" s="115"/>
      <c r="KDO101" s="115"/>
      <c r="KDP101" s="115"/>
      <c r="KDQ101" s="115"/>
      <c r="KDR101" s="115"/>
      <c r="KDS101" s="115"/>
      <c r="KDT101" s="115"/>
      <c r="KDU101" s="115"/>
      <c r="KDV101" s="115"/>
      <c r="KDW101" s="115"/>
      <c r="KDX101" s="115"/>
      <c r="KDY101" s="115"/>
      <c r="KDZ101" s="115"/>
      <c r="KEA101" s="115"/>
      <c r="KEB101" s="115"/>
      <c r="KEC101" s="115"/>
      <c r="KED101" s="115"/>
      <c r="KEE101" s="115"/>
      <c r="KEF101" s="115"/>
      <c r="KEG101" s="115"/>
      <c r="KEH101" s="115"/>
      <c r="KEI101" s="115"/>
      <c r="KEJ101" s="115"/>
      <c r="KEK101" s="115"/>
      <c r="KEL101" s="115"/>
      <c r="KEM101" s="115"/>
      <c r="KEN101" s="115"/>
      <c r="KEO101" s="115"/>
      <c r="KEP101" s="115"/>
      <c r="KEQ101" s="115"/>
      <c r="KER101" s="115"/>
      <c r="KES101" s="115"/>
      <c r="KET101" s="115"/>
      <c r="KEU101" s="115"/>
      <c r="KEV101" s="115"/>
      <c r="KEW101" s="115"/>
      <c r="KEX101" s="115"/>
      <c r="KEY101" s="115"/>
      <c r="KEZ101" s="115"/>
      <c r="KFA101" s="115"/>
      <c r="KFB101" s="115"/>
      <c r="KFC101" s="115"/>
      <c r="KFD101" s="115"/>
      <c r="KFE101" s="115"/>
      <c r="KFF101" s="115"/>
      <c r="KFG101" s="115"/>
      <c r="KFH101" s="115"/>
      <c r="KFI101" s="115"/>
      <c r="KFJ101" s="115"/>
      <c r="KFK101" s="115"/>
      <c r="KFL101" s="115"/>
      <c r="KFM101" s="115"/>
      <c r="KFN101" s="115"/>
      <c r="KFO101" s="115"/>
      <c r="KFP101" s="115"/>
      <c r="KFQ101" s="115"/>
      <c r="KFR101" s="115"/>
      <c r="KFS101" s="115"/>
      <c r="KFT101" s="115"/>
      <c r="KFU101" s="115"/>
      <c r="KFV101" s="115"/>
      <c r="KFW101" s="115"/>
      <c r="KFX101" s="115"/>
      <c r="KFY101" s="115"/>
      <c r="KFZ101" s="115"/>
      <c r="KGA101" s="115"/>
      <c r="KGB101" s="115"/>
      <c r="KGC101" s="115"/>
      <c r="KGD101" s="115"/>
      <c r="KGE101" s="115"/>
      <c r="KGF101" s="115"/>
      <c r="KGG101" s="115"/>
      <c r="KGH101" s="115"/>
      <c r="KGI101" s="115"/>
      <c r="KGJ101" s="115"/>
      <c r="KGK101" s="115"/>
      <c r="KGL101" s="115"/>
      <c r="KGM101" s="115"/>
      <c r="KGN101" s="115"/>
      <c r="KGO101" s="115"/>
      <c r="KGP101" s="115"/>
      <c r="KGQ101" s="115"/>
      <c r="KGR101" s="115"/>
      <c r="KGS101" s="115"/>
      <c r="KGT101" s="115"/>
      <c r="KGU101" s="115"/>
      <c r="KGV101" s="115"/>
      <c r="KGW101" s="115"/>
      <c r="KGX101" s="115"/>
      <c r="KGY101" s="115"/>
      <c r="KGZ101" s="115"/>
      <c r="KHA101" s="115"/>
      <c r="KHB101" s="115"/>
      <c r="KHC101" s="115"/>
      <c r="KHD101" s="115"/>
      <c r="KHE101" s="115"/>
      <c r="KHF101" s="115"/>
      <c r="KHG101" s="115"/>
      <c r="KHH101" s="115"/>
      <c r="KHI101" s="115"/>
      <c r="KHJ101" s="115"/>
      <c r="KHK101" s="115"/>
      <c r="KHL101" s="115"/>
      <c r="KHM101" s="115"/>
      <c r="KHN101" s="115"/>
      <c r="KHO101" s="115"/>
      <c r="KHP101" s="115"/>
      <c r="KHQ101" s="115"/>
      <c r="KHR101" s="115"/>
      <c r="KHS101" s="115"/>
      <c r="KHT101" s="115"/>
      <c r="KHU101" s="115"/>
      <c r="KHV101" s="115"/>
      <c r="KHW101" s="115"/>
      <c r="KHX101" s="115"/>
      <c r="KHY101" s="115"/>
      <c r="KHZ101" s="115"/>
      <c r="KIA101" s="115"/>
      <c r="KIB101" s="115"/>
      <c r="KIC101" s="115"/>
      <c r="KID101" s="115"/>
      <c r="KIE101" s="115"/>
      <c r="KIF101" s="115"/>
      <c r="KIG101" s="115"/>
      <c r="KIH101" s="115"/>
      <c r="KII101" s="115"/>
      <c r="KIJ101" s="115"/>
      <c r="KIK101" s="115"/>
      <c r="KIL101" s="115"/>
      <c r="KIM101" s="115"/>
      <c r="KIN101" s="115"/>
      <c r="KIO101" s="115"/>
      <c r="KIP101" s="115"/>
      <c r="KIQ101" s="115"/>
      <c r="KIR101" s="115"/>
      <c r="KIS101" s="115"/>
      <c r="KIT101" s="115"/>
      <c r="KIU101" s="115"/>
      <c r="KIV101" s="115"/>
      <c r="KIW101" s="115"/>
      <c r="KIX101" s="115"/>
      <c r="KIY101" s="115"/>
      <c r="KIZ101" s="115"/>
      <c r="KJA101" s="115"/>
      <c r="KJB101" s="115"/>
      <c r="KJC101" s="115"/>
      <c r="KJD101" s="115"/>
      <c r="KJE101" s="115"/>
      <c r="KJF101" s="115"/>
      <c r="KJG101" s="115"/>
      <c r="KJH101" s="115"/>
      <c r="KJI101" s="115"/>
      <c r="KJJ101" s="115"/>
      <c r="KJK101" s="115"/>
      <c r="KJL101" s="115"/>
      <c r="KJM101" s="115"/>
      <c r="KJN101" s="115"/>
      <c r="KJO101" s="115"/>
      <c r="KJP101" s="115"/>
      <c r="KJQ101" s="115"/>
      <c r="KJR101" s="115"/>
      <c r="KJS101" s="115"/>
      <c r="KJT101" s="115"/>
      <c r="KJU101" s="115"/>
      <c r="KJV101" s="115"/>
      <c r="KJW101" s="115"/>
      <c r="KJX101" s="115"/>
      <c r="KJY101" s="115"/>
      <c r="KJZ101" s="115"/>
      <c r="KKA101" s="115"/>
      <c r="KKB101" s="115"/>
      <c r="KKC101" s="115"/>
      <c r="KKD101" s="115"/>
      <c r="KKE101" s="115"/>
      <c r="KKF101" s="115"/>
      <c r="KKG101" s="115"/>
      <c r="KKH101" s="115"/>
      <c r="KKI101" s="115"/>
      <c r="KKJ101" s="115"/>
      <c r="KKK101" s="115"/>
      <c r="KKL101" s="115"/>
      <c r="KKM101" s="115"/>
      <c r="KKN101" s="115"/>
      <c r="KKO101" s="115"/>
      <c r="KKP101" s="115"/>
      <c r="KKQ101" s="115"/>
      <c r="KKR101" s="115"/>
      <c r="KKS101" s="115"/>
      <c r="KKT101" s="115"/>
      <c r="KKU101" s="115"/>
      <c r="KKV101" s="115"/>
      <c r="KKW101" s="115"/>
      <c r="KKX101" s="115"/>
      <c r="KKY101" s="115"/>
      <c r="KKZ101" s="115"/>
      <c r="KLA101" s="115"/>
      <c r="KLB101" s="115"/>
      <c r="KLC101" s="115"/>
      <c r="KLD101" s="115"/>
      <c r="KLE101" s="115"/>
      <c r="KLF101" s="115"/>
      <c r="KLG101" s="115"/>
      <c r="KLH101" s="115"/>
      <c r="KLI101" s="115"/>
      <c r="KLJ101" s="115"/>
      <c r="KLK101" s="115"/>
      <c r="KLL101" s="115"/>
      <c r="KLM101" s="115"/>
      <c r="KLN101" s="115"/>
      <c r="KLO101" s="115"/>
      <c r="KLP101" s="115"/>
      <c r="KLQ101" s="115"/>
      <c r="KLR101" s="115"/>
      <c r="KLS101" s="115"/>
      <c r="KLT101" s="115"/>
      <c r="KLU101" s="115"/>
      <c r="KLV101" s="115"/>
      <c r="KLW101" s="115"/>
      <c r="KLX101" s="115"/>
      <c r="KLY101" s="115"/>
      <c r="KLZ101" s="115"/>
      <c r="KMA101" s="115"/>
      <c r="KMB101" s="115"/>
      <c r="KMC101" s="115"/>
      <c r="KMD101" s="115"/>
      <c r="KME101" s="115"/>
      <c r="KMF101" s="115"/>
      <c r="KMG101" s="115"/>
      <c r="KMH101" s="115"/>
      <c r="KMI101" s="115"/>
      <c r="KMJ101" s="115"/>
      <c r="KMK101" s="115"/>
      <c r="KML101" s="115"/>
      <c r="KMM101" s="115"/>
      <c r="KMN101" s="115"/>
      <c r="KMO101" s="115"/>
      <c r="KMP101" s="115"/>
      <c r="KMQ101" s="115"/>
      <c r="KMR101" s="115"/>
      <c r="KMS101" s="115"/>
      <c r="KMT101" s="115"/>
      <c r="KMU101" s="115"/>
      <c r="KMV101" s="115"/>
      <c r="KMW101" s="115"/>
      <c r="KMX101" s="115"/>
      <c r="KMY101" s="115"/>
      <c r="KMZ101" s="115"/>
      <c r="KNA101" s="115"/>
      <c r="KNB101" s="115"/>
      <c r="KNC101" s="115"/>
      <c r="KND101" s="115"/>
      <c r="KNE101" s="115"/>
      <c r="KNF101" s="115"/>
      <c r="KNG101" s="115"/>
      <c r="KNH101" s="115"/>
      <c r="KNI101" s="115"/>
      <c r="KNJ101" s="115"/>
      <c r="KNK101" s="115"/>
      <c r="KNL101" s="115"/>
      <c r="KNM101" s="115"/>
      <c r="KNN101" s="115"/>
      <c r="KNO101" s="115"/>
      <c r="KNP101" s="115"/>
      <c r="KNQ101" s="115"/>
      <c r="KNR101" s="115"/>
      <c r="KNS101" s="115"/>
      <c r="KNT101" s="115"/>
      <c r="KNU101" s="115"/>
      <c r="KNV101" s="115"/>
      <c r="KNW101" s="115"/>
      <c r="KNX101" s="115"/>
      <c r="KNY101" s="115"/>
      <c r="KNZ101" s="115"/>
      <c r="KOA101" s="115"/>
      <c r="KOB101" s="115"/>
      <c r="KOC101" s="115"/>
      <c r="KOD101" s="115"/>
      <c r="KOE101" s="115"/>
      <c r="KOF101" s="115"/>
      <c r="KOG101" s="115"/>
      <c r="KOH101" s="115"/>
      <c r="KOI101" s="115"/>
      <c r="KOJ101" s="115"/>
      <c r="KOK101" s="115"/>
      <c r="KOL101" s="115"/>
      <c r="KOM101" s="115"/>
      <c r="KON101" s="115"/>
      <c r="KOO101" s="115"/>
      <c r="KOP101" s="115"/>
      <c r="KOQ101" s="115"/>
      <c r="KOR101" s="115"/>
      <c r="KOS101" s="115"/>
      <c r="KOT101" s="115"/>
      <c r="KOU101" s="115"/>
      <c r="KOV101" s="115"/>
      <c r="KOW101" s="115"/>
      <c r="KOX101" s="115"/>
      <c r="KOY101" s="115"/>
      <c r="KOZ101" s="115"/>
      <c r="KPA101" s="115"/>
      <c r="KPB101" s="115"/>
      <c r="KPC101" s="115"/>
      <c r="KPD101" s="115"/>
      <c r="KPE101" s="115"/>
      <c r="KPF101" s="115"/>
      <c r="KPG101" s="115"/>
      <c r="KPH101" s="115"/>
      <c r="KPI101" s="115"/>
      <c r="KPJ101" s="115"/>
      <c r="KPK101" s="115"/>
      <c r="KPL101" s="115"/>
      <c r="KPM101" s="115"/>
      <c r="KPN101" s="115"/>
      <c r="KPO101" s="115"/>
      <c r="KPP101" s="115"/>
      <c r="KPQ101" s="115"/>
      <c r="KPR101" s="115"/>
      <c r="KPS101" s="115"/>
      <c r="KPT101" s="115"/>
      <c r="KPU101" s="115"/>
      <c r="KPV101" s="115"/>
      <c r="KPW101" s="115"/>
      <c r="KPX101" s="115"/>
      <c r="KPY101" s="115"/>
      <c r="KPZ101" s="115"/>
      <c r="KQA101" s="115"/>
      <c r="KQB101" s="115"/>
      <c r="KQC101" s="115"/>
      <c r="KQD101" s="115"/>
      <c r="KQE101" s="115"/>
      <c r="KQF101" s="115"/>
      <c r="KQG101" s="115"/>
      <c r="KQH101" s="115"/>
      <c r="KQI101" s="115"/>
      <c r="KQJ101" s="115"/>
      <c r="KQK101" s="115"/>
      <c r="KQL101" s="115"/>
      <c r="KQM101" s="115"/>
      <c r="KQN101" s="115"/>
      <c r="KQO101" s="115"/>
      <c r="KQP101" s="115"/>
      <c r="KQQ101" s="115"/>
      <c r="KQR101" s="115"/>
      <c r="KQS101" s="115"/>
      <c r="KQT101" s="115"/>
      <c r="KQU101" s="115"/>
      <c r="KQV101" s="115"/>
      <c r="KQW101" s="115"/>
      <c r="KQX101" s="115"/>
      <c r="KQY101" s="115"/>
      <c r="KQZ101" s="115"/>
      <c r="KRA101" s="115"/>
      <c r="KRB101" s="115"/>
      <c r="KRC101" s="115"/>
      <c r="KRD101" s="115"/>
      <c r="KRE101" s="115"/>
      <c r="KRF101" s="115"/>
      <c r="KRG101" s="115"/>
      <c r="KRH101" s="115"/>
      <c r="KRI101" s="115"/>
      <c r="KRJ101" s="115"/>
      <c r="KRK101" s="115"/>
      <c r="KRL101" s="115"/>
      <c r="KRM101" s="115"/>
      <c r="KRN101" s="115"/>
      <c r="KRO101" s="115"/>
      <c r="KRP101" s="115"/>
      <c r="KRQ101" s="115"/>
      <c r="KRR101" s="115"/>
      <c r="KRS101" s="115"/>
      <c r="KRT101" s="115"/>
      <c r="KRU101" s="115"/>
      <c r="KRV101" s="115"/>
      <c r="KRW101" s="115"/>
      <c r="KRX101" s="115"/>
      <c r="KRY101" s="115"/>
      <c r="KRZ101" s="115"/>
      <c r="KSA101" s="115"/>
      <c r="KSB101" s="115"/>
      <c r="KSC101" s="115"/>
      <c r="KSD101" s="115"/>
      <c r="KSE101" s="115"/>
      <c r="KSF101" s="115"/>
      <c r="KSG101" s="115"/>
      <c r="KSH101" s="115"/>
      <c r="KSI101" s="115"/>
      <c r="KSJ101" s="115"/>
      <c r="KSK101" s="115"/>
      <c r="KSL101" s="115"/>
      <c r="KSM101" s="115"/>
      <c r="KSN101" s="115"/>
      <c r="KSO101" s="115"/>
      <c r="KSP101" s="115"/>
      <c r="KSQ101" s="115"/>
      <c r="KSR101" s="115"/>
      <c r="KSS101" s="115"/>
      <c r="KST101" s="115"/>
      <c r="KSU101" s="115"/>
      <c r="KSV101" s="115"/>
      <c r="KSW101" s="115"/>
      <c r="KSX101" s="115"/>
      <c r="KSY101" s="115"/>
      <c r="KSZ101" s="115"/>
      <c r="KTA101" s="115"/>
      <c r="KTB101" s="115"/>
      <c r="KTC101" s="115"/>
      <c r="KTD101" s="115"/>
      <c r="KTE101" s="115"/>
      <c r="KTF101" s="115"/>
      <c r="KTG101" s="115"/>
      <c r="KTH101" s="115"/>
      <c r="KTI101" s="115"/>
      <c r="KTJ101" s="115"/>
      <c r="KTK101" s="115"/>
      <c r="KTL101" s="115"/>
      <c r="KTM101" s="115"/>
      <c r="KTN101" s="115"/>
      <c r="KTO101" s="115"/>
      <c r="KTP101" s="115"/>
      <c r="KTQ101" s="115"/>
      <c r="KTR101" s="115"/>
      <c r="KTS101" s="115"/>
      <c r="KTT101" s="115"/>
      <c r="KTU101" s="115"/>
      <c r="KTV101" s="115"/>
      <c r="KTW101" s="115"/>
      <c r="KTX101" s="115"/>
      <c r="KTY101" s="115"/>
      <c r="KTZ101" s="115"/>
      <c r="KUA101" s="115"/>
      <c r="KUB101" s="115"/>
      <c r="KUC101" s="115"/>
      <c r="KUD101" s="115"/>
      <c r="KUE101" s="115"/>
      <c r="KUF101" s="115"/>
      <c r="KUG101" s="115"/>
      <c r="KUH101" s="115"/>
      <c r="KUI101" s="115"/>
      <c r="KUJ101" s="115"/>
      <c r="KUK101" s="115"/>
      <c r="KUL101" s="115"/>
      <c r="KUM101" s="115"/>
      <c r="KUN101" s="115"/>
      <c r="KUO101" s="115"/>
      <c r="KUP101" s="115"/>
      <c r="KUQ101" s="115"/>
      <c r="KUR101" s="115"/>
      <c r="KUS101" s="115"/>
      <c r="KUT101" s="115"/>
      <c r="KUU101" s="115"/>
      <c r="KUV101" s="115"/>
      <c r="KUW101" s="115"/>
      <c r="KUX101" s="115"/>
      <c r="KUY101" s="115"/>
      <c r="KUZ101" s="115"/>
      <c r="KVA101" s="115"/>
      <c r="KVB101" s="115"/>
      <c r="KVC101" s="115"/>
      <c r="KVD101" s="115"/>
      <c r="KVE101" s="115"/>
      <c r="KVF101" s="115"/>
      <c r="KVG101" s="115"/>
      <c r="KVH101" s="115"/>
      <c r="KVI101" s="115"/>
      <c r="KVJ101" s="115"/>
      <c r="KVK101" s="115"/>
      <c r="KVL101" s="115"/>
      <c r="KVM101" s="115"/>
      <c r="KVN101" s="115"/>
      <c r="KVO101" s="115"/>
      <c r="KVP101" s="115"/>
      <c r="KVQ101" s="115"/>
      <c r="KVR101" s="115"/>
      <c r="KVS101" s="115"/>
      <c r="KVT101" s="115"/>
      <c r="KVU101" s="115"/>
      <c r="KVV101" s="115"/>
      <c r="KVW101" s="115"/>
      <c r="KVX101" s="115"/>
      <c r="KVY101" s="115"/>
      <c r="KVZ101" s="115"/>
      <c r="KWA101" s="115"/>
      <c r="KWB101" s="115"/>
      <c r="KWC101" s="115"/>
      <c r="KWD101" s="115"/>
      <c r="KWE101" s="115"/>
      <c r="KWF101" s="115"/>
      <c r="KWG101" s="115"/>
      <c r="KWH101" s="115"/>
      <c r="KWI101" s="115"/>
      <c r="KWJ101" s="115"/>
      <c r="KWK101" s="115"/>
      <c r="KWL101" s="115"/>
      <c r="KWM101" s="115"/>
      <c r="KWN101" s="115"/>
      <c r="KWO101" s="115"/>
      <c r="KWP101" s="115"/>
      <c r="KWQ101" s="115"/>
      <c r="KWR101" s="115"/>
      <c r="KWS101" s="115"/>
      <c r="KWT101" s="115"/>
      <c r="KWU101" s="115"/>
      <c r="KWV101" s="115"/>
      <c r="KWW101" s="115"/>
      <c r="KWX101" s="115"/>
      <c r="KWY101" s="115"/>
      <c r="KWZ101" s="115"/>
      <c r="KXA101" s="115"/>
      <c r="KXB101" s="115"/>
      <c r="KXC101" s="115"/>
      <c r="KXD101" s="115"/>
      <c r="KXE101" s="115"/>
      <c r="KXF101" s="115"/>
      <c r="KXG101" s="115"/>
      <c r="KXH101" s="115"/>
      <c r="KXI101" s="115"/>
      <c r="KXJ101" s="115"/>
      <c r="KXK101" s="115"/>
      <c r="KXL101" s="115"/>
      <c r="KXM101" s="115"/>
      <c r="KXN101" s="115"/>
      <c r="KXO101" s="115"/>
      <c r="KXP101" s="115"/>
      <c r="KXQ101" s="115"/>
      <c r="KXR101" s="115"/>
      <c r="KXS101" s="115"/>
      <c r="KXT101" s="115"/>
      <c r="KXU101" s="115"/>
      <c r="KXV101" s="115"/>
      <c r="KXW101" s="115"/>
      <c r="KXX101" s="115"/>
      <c r="KXY101" s="115"/>
      <c r="KXZ101" s="115"/>
      <c r="KYA101" s="115"/>
      <c r="KYB101" s="115"/>
      <c r="KYC101" s="115"/>
      <c r="KYD101" s="115"/>
      <c r="KYE101" s="115"/>
      <c r="KYF101" s="115"/>
      <c r="KYG101" s="115"/>
      <c r="KYH101" s="115"/>
      <c r="KYI101" s="115"/>
      <c r="KYJ101" s="115"/>
      <c r="KYK101" s="115"/>
      <c r="KYL101" s="115"/>
      <c r="KYM101" s="115"/>
      <c r="KYN101" s="115"/>
      <c r="KYO101" s="115"/>
      <c r="KYP101" s="115"/>
      <c r="KYQ101" s="115"/>
      <c r="KYR101" s="115"/>
      <c r="KYS101" s="115"/>
      <c r="KYT101" s="115"/>
      <c r="KYU101" s="115"/>
      <c r="KYV101" s="115"/>
      <c r="KYW101" s="115"/>
      <c r="KYX101" s="115"/>
      <c r="KYY101" s="115"/>
      <c r="KYZ101" s="115"/>
      <c r="KZA101" s="115"/>
      <c r="KZB101" s="115"/>
      <c r="KZC101" s="115"/>
      <c r="KZD101" s="115"/>
      <c r="KZE101" s="115"/>
      <c r="KZF101" s="115"/>
      <c r="KZG101" s="115"/>
      <c r="KZH101" s="115"/>
      <c r="KZI101" s="115"/>
      <c r="KZJ101" s="115"/>
      <c r="KZK101" s="115"/>
      <c r="KZL101" s="115"/>
      <c r="KZM101" s="115"/>
      <c r="KZN101" s="115"/>
      <c r="KZO101" s="115"/>
      <c r="KZP101" s="115"/>
      <c r="KZQ101" s="115"/>
      <c r="KZR101" s="115"/>
      <c r="KZS101" s="115"/>
      <c r="KZT101" s="115"/>
      <c r="KZU101" s="115"/>
      <c r="KZV101" s="115"/>
      <c r="KZW101" s="115"/>
      <c r="KZX101" s="115"/>
      <c r="KZY101" s="115"/>
      <c r="KZZ101" s="115"/>
      <c r="LAA101" s="115"/>
      <c r="LAB101" s="115"/>
      <c r="LAC101" s="115"/>
      <c r="LAD101" s="115"/>
      <c r="LAE101" s="115"/>
      <c r="LAF101" s="115"/>
      <c r="LAG101" s="115"/>
      <c r="LAH101" s="115"/>
      <c r="LAI101" s="115"/>
      <c r="LAJ101" s="115"/>
      <c r="LAK101" s="115"/>
      <c r="LAL101" s="115"/>
      <c r="LAM101" s="115"/>
      <c r="LAN101" s="115"/>
      <c r="LAO101" s="115"/>
      <c r="LAP101" s="115"/>
      <c r="LAQ101" s="115"/>
      <c r="LAR101" s="115"/>
      <c r="LAS101" s="115"/>
      <c r="LAT101" s="115"/>
      <c r="LAU101" s="115"/>
      <c r="LAV101" s="115"/>
      <c r="LAW101" s="115"/>
      <c r="LAX101" s="115"/>
      <c r="LAY101" s="115"/>
      <c r="LAZ101" s="115"/>
      <c r="LBA101" s="115"/>
      <c r="LBB101" s="115"/>
      <c r="LBC101" s="115"/>
      <c r="LBD101" s="115"/>
      <c r="LBE101" s="115"/>
      <c r="LBF101" s="115"/>
      <c r="LBG101" s="115"/>
      <c r="LBH101" s="115"/>
      <c r="LBI101" s="115"/>
      <c r="LBJ101" s="115"/>
      <c r="LBK101" s="115"/>
      <c r="LBL101" s="115"/>
      <c r="LBM101" s="115"/>
      <c r="LBN101" s="115"/>
      <c r="LBO101" s="115"/>
      <c r="LBP101" s="115"/>
      <c r="LBQ101" s="115"/>
      <c r="LBR101" s="115"/>
      <c r="LBS101" s="115"/>
      <c r="LBT101" s="115"/>
      <c r="LBU101" s="115"/>
      <c r="LBV101" s="115"/>
      <c r="LBW101" s="115"/>
      <c r="LBX101" s="115"/>
      <c r="LBY101" s="115"/>
      <c r="LBZ101" s="115"/>
      <c r="LCA101" s="115"/>
      <c r="LCB101" s="115"/>
      <c r="LCC101" s="115"/>
      <c r="LCD101" s="115"/>
      <c r="LCE101" s="115"/>
      <c r="LCF101" s="115"/>
      <c r="LCG101" s="115"/>
      <c r="LCH101" s="115"/>
      <c r="LCI101" s="115"/>
      <c r="LCJ101" s="115"/>
      <c r="LCK101" s="115"/>
      <c r="LCL101" s="115"/>
      <c r="LCM101" s="115"/>
      <c r="LCN101" s="115"/>
      <c r="LCO101" s="115"/>
      <c r="LCP101" s="115"/>
      <c r="LCQ101" s="115"/>
      <c r="LCR101" s="115"/>
      <c r="LCS101" s="115"/>
      <c r="LCT101" s="115"/>
      <c r="LCU101" s="115"/>
      <c r="LCV101" s="115"/>
      <c r="LCW101" s="115"/>
      <c r="LCX101" s="115"/>
      <c r="LCY101" s="115"/>
      <c r="LCZ101" s="115"/>
      <c r="LDA101" s="115"/>
      <c r="LDB101" s="115"/>
      <c r="LDC101" s="115"/>
      <c r="LDD101" s="115"/>
      <c r="LDE101" s="115"/>
      <c r="LDF101" s="115"/>
      <c r="LDG101" s="115"/>
      <c r="LDH101" s="115"/>
      <c r="LDI101" s="115"/>
      <c r="LDJ101" s="115"/>
      <c r="LDK101" s="115"/>
      <c r="LDL101" s="115"/>
      <c r="LDM101" s="115"/>
      <c r="LDN101" s="115"/>
      <c r="LDO101" s="115"/>
      <c r="LDP101" s="115"/>
      <c r="LDQ101" s="115"/>
      <c r="LDR101" s="115"/>
      <c r="LDS101" s="115"/>
      <c r="LDT101" s="115"/>
      <c r="LDU101" s="115"/>
      <c r="LDV101" s="115"/>
      <c r="LDW101" s="115"/>
      <c r="LDX101" s="115"/>
      <c r="LDY101" s="115"/>
      <c r="LDZ101" s="115"/>
      <c r="LEA101" s="115"/>
      <c r="LEB101" s="115"/>
      <c r="LEC101" s="115"/>
      <c r="LED101" s="115"/>
      <c r="LEE101" s="115"/>
      <c r="LEF101" s="115"/>
      <c r="LEG101" s="115"/>
      <c r="LEH101" s="115"/>
      <c r="LEI101" s="115"/>
      <c r="LEJ101" s="115"/>
      <c r="LEK101" s="115"/>
      <c r="LEL101" s="115"/>
      <c r="LEM101" s="115"/>
      <c r="LEN101" s="115"/>
      <c r="LEO101" s="115"/>
      <c r="LEP101" s="115"/>
      <c r="LEQ101" s="115"/>
      <c r="LER101" s="115"/>
      <c r="LES101" s="115"/>
      <c r="LET101" s="115"/>
      <c r="LEU101" s="115"/>
      <c r="LEV101" s="115"/>
      <c r="LEW101" s="115"/>
      <c r="LEX101" s="115"/>
      <c r="LEY101" s="115"/>
      <c r="LEZ101" s="115"/>
      <c r="LFA101" s="115"/>
      <c r="LFB101" s="115"/>
      <c r="LFC101" s="115"/>
      <c r="LFD101" s="115"/>
      <c r="LFE101" s="115"/>
      <c r="LFF101" s="115"/>
      <c r="LFG101" s="115"/>
      <c r="LFH101" s="115"/>
      <c r="LFI101" s="115"/>
      <c r="LFJ101" s="115"/>
      <c r="LFK101" s="115"/>
      <c r="LFL101" s="115"/>
      <c r="LFM101" s="115"/>
      <c r="LFN101" s="115"/>
      <c r="LFO101" s="115"/>
      <c r="LFP101" s="115"/>
      <c r="LFQ101" s="115"/>
      <c r="LFR101" s="115"/>
      <c r="LFS101" s="115"/>
      <c r="LFT101" s="115"/>
      <c r="LFU101" s="115"/>
      <c r="LFV101" s="115"/>
      <c r="LFW101" s="115"/>
      <c r="LFX101" s="115"/>
      <c r="LFY101" s="115"/>
      <c r="LFZ101" s="115"/>
      <c r="LGA101" s="115"/>
      <c r="LGB101" s="115"/>
      <c r="LGC101" s="115"/>
      <c r="LGD101" s="115"/>
      <c r="LGE101" s="115"/>
      <c r="LGF101" s="115"/>
      <c r="LGG101" s="115"/>
      <c r="LGH101" s="115"/>
      <c r="LGI101" s="115"/>
      <c r="LGJ101" s="115"/>
      <c r="LGK101" s="115"/>
      <c r="LGL101" s="115"/>
      <c r="LGM101" s="115"/>
      <c r="LGN101" s="115"/>
      <c r="LGO101" s="115"/>
      <c r="LGP101" s="115"/>
      <c r="LGQ101" s="115"/>
      <c r="LGR101" s="115"/>
      <c r="LGS101" s="115"/>
      <c r="LGT101" s="115"/>
      <c r="LGU101" s="115"/>
      <c r="LGV101" s="115"/>
      <c r="LGW101" s="115"/>
      <c r="LGX101" s="115"/>
      <c r="LGY101" s="115"/>
      <c r="LGZ101" s="115"/>
      <c r="LHA101" s="115"/>
      <c r="LHB101" s="115"/>
      <c r="LHC101" s="115"/>
      <c r="LHD101" s="115"/>
      <c r="LHE101" s="115"/>
      <c r="LHF101" s="115"/>
      <c r="LHG101" s="115"/>
      <c r="LHH101" s="115"/>
      <c r="LHI101" s="115"/>
      <c r="LHJ101" s="115"/>
      <c r="LHK101" s="115"/>
      <c r="LHL101" s="115"/>
      <c r="LHM101" s="115"/>
      <c r="LHN101" s="115"/>
      <c r="LHO101" s="115"/>
      <c r="LHP101" s="115"/>
      <c r="LHQ101" s="115"/>
      <c r="LHR101" s="115"/>
      <c r="LHS101" s="115"/>
      <c r="LHT101" s="115"/>
      <c r="LHU101" s="115"/>
      <c r="LHV101" s="115"/>
      <c r="LHW101" s="115"/>
      <c r="LHX101" s="115"/>
      <c r="LHY101" s="115"/>
      <c r="LHZ101" s="115"/>
      <c r="LIA101" s="115"/>
      <c r="LIB101" s="115"/>
      <c r="LIC101" s="115"/>
      <c r="LID101" s="115"/>
      <c r="LIE101" s="115"/>
      <c r="LIF101" s="115"/>
      <c r="LIG101" s="115"/>
      <c r="LIH101" s="115"/>
      <c r="LII101" s="115"/>
      <c r="LIJ101" s="115"/>
      <c r="LIK101" s="115"/>
      <c r="LIL101" s="115"/>
      <c r="LIM101" s="115"/>
      <c r="LIN101" s="115"/>
      <c r="LIO101" s="115"/>
      <c r="LIP101" s="115"/>
      <c r="LIQ101" s="115"/>
      <c r="LIR101" s="115"/>
      <c r="LIS101" s="115"/>
      <c r="LIT101" s="115"/>
      <c r="LIU101" s="115"/>
      <c r="LIV101" s="115"/>
      <c r="LIW101" s="115"/>
      <c r="LIX101" s="115"/>
      <c r="LIY101" s="115"/>
      <c r="LIZ101" s="115"/>
      <c r="LJA101" s="115"/>
      <c r="LJB101" s="115"/>
      <c r="LJC101" s="115"/>
      <c r="LJD101" s="115"/>
      <c r="LJE101" s="115"/>
      <c r="LJF101" s="115"/>
      <c r="LJG101" s="115"/>
      <c r="LJH101" s="115"/>
      <c r="LJI101" s="115"/>
      <c r="LJJ101" s="115"/>
      <c r="LJK101" s="115"/>
      <c r="LJL101" s="115"/>
      <c r="LJM101" s="115"/>
      <c r="LJN101" s="115"/>
      <c r="LJO101" s="115"/>
      <c r="LJP101" s="115"/>
      <c r="LJQ101" s="115"/>
      <c r="LJR101" s="115"/>
      <c r="LJS101" s="115"/>
      <c r="LJT101" s="115"/>
      <c r="LJU101" s="115"/>
      <c r="LJV101" s="115"/>
      <c r="LJW101" s="115"/>
      <c r="LJX101" s="115"/>
      <c r="LJY101" s="115"/>
      <c r="LJZ101" s="115"/>
      <c r="LKA101" s="115"/>
      <c r="LKB101" s="115"/>
      <c r="LKC101" s="115"/>
      <c r="LKD101" s="115"/>
      <c r="LKE101" s="115"/>
      <c r="LKF101" s="115"/>
      <c r="LKG101" s="115"/>
      <c r="LKH101" s="115"/>
      <c r="LKI101" s="115"/>
      <c r="LKJ101" s="115"/>
      <c r="LKK101" s="115"/>
      <c r="LKL101" s="115"/>
      <c r="LKM101" s="115"/>
      <c r="LKN101" s="115"/>
      <c r="LKO101" s="115"/>
      <c r="LKP101" s="115"/>
      <c r="LKQ101" s="115"/>
      <c r="LKR101" s="115"/>
      <c r="LKS101" s="115"/>
      <c r="LKT101" s="115"/>
      <c r="LKU101" s="115"/>
      <c r="LKV101" s="115"/>
      <c r="LKW101" s="115"/>
      <c r="LKX101" s="115"/>
      <c r="LKY101" s="115"/>
      <c r="LKZ101" s="115"/>
      <c r="LLA101" s="115"/>
      <c r="LLB101" s="115"/>
      <c r="LLC101" s="115"/>
      <c r="LLD101" s="115"/>
      <c r="LLE101" s="115"/>
      <c r="LLF101" s="115"/>
      <c r="LLG101" s="115"/>
      <c r="LLH101" s="115"/>
      <c r="LLI101" s="115"/>
      <c r="LLJ101" s="115"/>
      <c r="LLK101" s="115"/>
      <c r="LLL101" s="115"/>
      <c r="LLM101" s="115"/>
      <c r="LLN101" s="115"/>
      <c r="LLO101" s="115"/>
      <c r="LLP101" s="115"/>
      <c r="LLQ101" s="115"/>
      <c r="LLR101" s="115"/>
      <c r="LLS101" s="115"/>
      <c r="LLT101" s="115"/>
      <c r="LLU101" s="115"/>
      <c r="LLV101" s="115"/>
      <c r="LLW101" s="115"/>
      <c r="LLX101" s="115"/>
      <c r="LLY101" s="115"/>
      <c r="LLZ101" s="115"/>
      <c r="LMA101" s="115"/>
      <c r="LMB101" s="115"/>
      <c r="LMC101" s="115"/>
      <c r="LMD101" s="115"/>
      <c r="LME101" s="115"/>
      <c r="LMF101" s="115"/>
      <c r="LMG101" s="115"/>
      <c r="LMH101" s="115"/>
      <c r="LMI101" s="115"/>
      <c r="LMJ101" s="115"/>
      <c r="LMK101" s="115"/>
      <c r="LML101" s="115"/>
      <c r="LMM101" s="115"/>
      <c r="LMN101" s="115"/>
      <c r="LMO101" s="115"/>
      <c r="LMP101" s="115"/>
      <c r="LMQ101" s="115"/>
      <c r="LMR101" s="115"/>
      <c r="LMS101" s="115"/>
      <c r="LMT101" s="115"/>
      <c r="LMU101" s="115"/>
      <c r="LMV101" s="115"/>
      <c r="LMW101" s="115"/>
      <c r="LMX101" s="115"/>
      <c r="LMY101" s="115"/>
      <c r="LMZ101" s="115"/>
      <c r="LNA101" s="115"/>
      <c r="LNB101" s="115"/>
      <c r="LNC101" s="115"/>
      <c r="LND101" s="115"/>
      <c r="LNE101" s="115"/>
      <c r="LNF101" s="115"/>
      <c r="LNG101" s="115"/>
      <c r="LNH101" s="115"/>
      <c r="LNI101" s="115"/>
      <c r="LNJ101" s="115"/>
      <c r="LNK101" s="115"/>
      <c r="LNL101" s="115"/>
      <c r="LNM101" s="115"/>
      <c r="LNN101" s="115"/>
      <c r="LNO101" s="115"/>
      <c r="LNP101" s="115"/>
      <c r="LNQ101" s="115"/>
      <c r="LNR101" s="115"/>
      <c r="LNS101" s="115"/>
      <c r="LNT101" s="115"/>
      <c r="LNU101" s="115"/>
      <c r="LNV101" s="115"/>
      <c r="LNW101" s="115"/>
      <c r="LNX101" s="115"/>
      <c r="LNY101" s="115"/>
      <c r="LNZ101" s="115"/>
      <c r="LOA101" s="115"/>
      <c r="LOB101" s="115"/>
      <c r="LOC101" s="115"/>
      <c r="LOD101" s="115"/>
      <c r="LOE101" s="115"/>
      <c r="LOF101" s="115"/>
      <c r="LOG101" s="115"/>
      <c r="LOH101" s="115"/>
      <c r="LOI101" s="115"/>
      <c r="LOJ101" s="115"/>
      <c r="LOK101" s="115"/>
      <c r="LOL101" s="115"/>
      <c r="LOM101" s="115"/>
      <c r="LON101" s="115"/>
      <c r="LOO101" s="115"/>
      <c r="LOP101" s="115"/>
      <c r="LOQ101" s="115"/>
      <c r="LOR101" s="115"/>
      <c r="LOS101" s="115"/>
      <c r="LOT101" s="115"/>
      <c r="LOU101" s="115"/>
      <c r="LOV101" s="115"/>
      <c r="LOW101" s="115"/>
      <c r="LOX101" s="115"/>
      <c r="LOY101" s="115"/>
      <c r="LOZ101" s="115"/>
      <c r="LPA101" s="115"/>
      <c r="LPB101" s="115"/>
      <c r="LPC101" s="115"/>
      <c r="LPD101" s="115"/>
      <c r="LPE101" s="115"/>
      <c r="LPF101" s="115"/>
      <c r="LPG101" s="115"/>
      <c r="LPH101" s="115"/>
      <c r="LPI101" s="115"/>
      <c r="LPJ101" s="115"/>
      <c r="LPK101" s="115"/>
      <c r="LPL101" s="115"/>
      <c r="LPM101" s="115"/>
      <c r="LPN101" s="115"/>
      <c r="LPO101" s="115"/>
      <c r="LPP101" s="115"/>
      <c r="LPQ101" s="115"/>
      <c r="LPR101" s="115"/>
      <c r="LPS101" s="115"/>
      <c r="LPT101" s="115"/>
      <c r="LPU101" s="115"/>
      <c r="LPV101" s="115"/>
      <c r="LPW101" s="115"/>
      <c r="LPX101" s="115"/>
      <c r="LPY101" s="115"/>
      <c r="LPZ101" s="115"/>
      <c r="LQA101" s="115"/>
      <c r="LQB101" s="115"/>
      <c r="LQC101" s="115"/>
      <c r="LQD101" s="115"/>
      <c r="LQE101" s="115"/>
      <c r="LQF101" s="115"/>
      <c r="LQG101" s="115"/>
      <c r="LQH101" s="115"/>
      <c r="LQI101" s="115"/>
      <c r="LQJ101" s="115"/>
      <c r="LQK101" s="115"/>
      <c r="LQL101" s="115"/>
      <c r="LQM101" s="115"/>
      <c r="LQN101" s="115"/>
      <c r="LQO101" s="115"/>
      <c r="LQP101" s="115"/>
      <c r="LQQ101" s="115"/>
      <c r="LQR101" s="115"/>
      <c r="LQS101" s="115"/>
      <c r="LQT101" s="115"/>
      <c r="LQU101" s="115"/>
      <c r="LQV101" s="115"/>
      <c r="LQW101" s="115"/>
      <c r="LQX101" s="115"/>
      <c r="LQY101" s="115"/>
      <c r="LQZ101" s="115"/>
      <c r="LRA101" s="115"/>
      <c r="LRB101" s="115"/>
      <c r="LRC101" s="115"/>
      <c r="LRD101" s="115"/>
      <c r="LRE101" s="115"/>
      <c r="LRF101" s="115"/>
      <c r="LRG101" s="115"/>
      <c r="LRH101" s="115"/>
      <c r="LRI101" s="115"/>
      <c r="LRJ101" s="115"/>
      <c r="LRK101" s="115"/>
      <c r="LRL101" s="115"/>
      <c r="LRM101" s="115"/>
      <c r="LRN101" s="115"/>
      <c r="LRO101" s="115"/>
      <c r="LRP101" s="115"/>
      <c r="LRQ101" s="115"/>
      <c r="LRR101" s="115"/>
      <c r="LRS101" s="115"/>
      <c r="LRT101" s="115"/>
      <c r="LRU101" s="115"/>
      <c r="LRV101" s="115"/>
      <c r="LRW101" s="115"/>
      <c r="LRX101" s="115"/>
      <c r="LRY101" s="115"/>
      <c r="LRZ101" s="115"/>
      <c r="LSA101" s="115"/>
      <c r="LSB101" s="115"/>
      <c r="LSC101" s="115"/>
      <c r="LSD101" s="115"/>
      <c r="LSE101" s="115"/>
      <c r="LSF101" s="115"/>
      <c r="LSG101" s="115"/>
      <c r="LSH101" s="115"/>
      <c r="LSI101" s="115"/>
      <c r="LSJ101" s="115"/>
      <c r="LSK101" s="115"/>
      <c r="LSL101" s="115"/>
      <c r="LSM101" s="115"/>
      <c r="LSN101" s="115"/>
      <c r="LSO101" s="115"/>
      <c r="LSP101" s="115"/>
      <c r="LSQ101" s="115"/>
      <c r="LSR101" s="115"/>
      <c r="LSS101" s="115"/>
      <c r="LST101" s="115"/>
      <c r="LSU101" s="115"/>
      <c r="LSV101" s="115"/>
      <c r="LSW101" s="115"/>
      <c r="LSX101" s="115"/>
      <c r="LSY101" s="115"/>
      <c r="LSZ101" s="115"/>
      <c r="LTA101" s="115"/>
      <c r="LTB101" s="115"/>
      <c r="LTC101" s="115"/>
      <c r="LTD101" s="115"/>
      <c r="LTE101" s="115"/>
      <c r="LTF101" s="115"/>
      <c r="LTG101" s="115"/>
      <c r="LTH101" s="115"/>
      <c r="LTI101" s="115"/>
      <c r="LTJ101" s="115"/>
      <c r="LTK101" s="115"/>
      <c r="LTL101" s="115"/>
      <c r="LTM101" s="115"/>
      <c r="LTN101" s="115"/>
      <c r="LTO101" s="115"/>
      <c r="LTP101" s="115"/>
      <c r="LTQ101" s="115"/>
      <c r="LTR101" s="115"/>
      <c r="LTS101" s="115"/>
      <c r="LTT101" s="115"/>
      <c r="LTU101" s="115"/>
      <c r="LTV101" s="115"/>
      <c r="LTW101" s="115"/>
      <c r="LTX101" s="115"/>
      <c r="LTY101" s="115"/>
      <c r="LTZ101" s="115"/>
      <c r="LUA101" s="115"/>
      <c r="LUB101" s="115"/>
      <c r="LUC101" s="115"/>
      <c r="LUD101" s="115"/>
      <c r="LUE101" s="115"/>
      <c r="LUF101" s="115"/>
      <c r="LUG101" s="115"/>
      <c r="LUH101" s="115"/>
      <c r="LUI101" s="115"/>
      <c r="LUJ101" s="115"/>
      <c r="LUK101" s="115"/>
      <c r="LUL101" s="115"/>
      <c r="LUM101" s="115"/>
      <c r="LUN101" s="115"/>
      <c r="LUO101" s="115"/>
      <c r="LUP101" s="115"/>
      <c r="LUQ101" s="115"/>
      <c r="LUR101" s="115"/>
      <c r="LUS101" s="115"/>
      <c r="LUT101" s="115"/>
      <c r="LUU101" s="115"/>
      <c r="LUV101" s="115"/>
      <c r="LUW101" s="115"/>
      <c r="LUX101" s="115"/>
      <c r="LUY101" s="115"/>
      <c r="LUZ101" s="115"/>
      <c r="LVA101" s="115"/>
      <c r="LVB101" s="115"/>
      <c r="LVC101" s="115"/>
      <c r="LVD101" s="115"/>
      <c r="LVE101" s="115"/>
      <c r="LVF101" s="115"/>
      <c r="LVG101" s="115"/>
      <c r="LVH101" s="115"/>
      <c r="LVI101" s="115"/>
      <c r="LVJ101" s="115"/>
      <c r="LVK101" s="115"/>
      <c r="LVL101" s="115"/>
      <c r="LVM101" s="115"/>
      <c r="LVN101" s="115"/>
      <c r="LVO101" s="115"/>
      <c r="LVP101" s="115"/>
      <c r="LVQ101" s="115"/>
      <c r="LVR101" s="115"/>
      <c r="LVS101" s="115"/>
      <c r="LVT101" s="115"/>
      <c r="LVU101" s="115"/>
      <c r="LVV101" s="115"/>
      <c r="LVW101" s="115"/>
      <c r="LVX101" s="115"/>
      <c r="LVY101" s="115"/>
      <c r="LVZ101" s="115"/>
      <c r="LWA101" s="115"/>
      <c r="LWB101" s="115"/>
      <c r="LWC101" s="115"/>
      <c r="LWD101" s="115"/>
      <c r="LWE101" s="115"/>
      <c r="LWF101" s="115"/>
      <c r="LWG101" s="115"/>
      <c r="LWH101" s="115"/>
      <c r="LWI101" s="115"/>
      <c r="LWJ101" s="115"/>
      <c r="LWK101" s="115"/>
      <c r="LWL101" s="115"/>
      <c r="LWM101" s="115"/>
      <c r="LWN101" s="115"/>
      <c r="LWO101" s="115"/>
      <c r="LWP101" s="115"/>
      <c r="LWQ101" s="115"/>
      <c r="LWR101" s="115"/>
      <c r="LWS101" s="115"/>
      <c r="LWT101" s="115"/>
      <c r="LWU101" s="115"/>
      <c r="LWV101" s="115"/>
      <c r="LWW101" s="115"/>
      <c r="LWX101" s="115"/>
      <c r="LWY101" s="115"/>
      <c r="LWZ101" s="115"/>
      <c r="LXA101" s="115"/>
      <c r="LXB101" s="115"/>
      <c r="LXC101" s="115"/>
      <c r="LXD101" s="115"/>
      <c r="LXE101" s="115"/>
      <c r="LXF101" s="115"/>
      <c r="LXG101" s="115"/>
      <c r="LXH101" s="115"/>
      <c r="LXI101" s="115"/>
      <c r="LXJ101" s="115"/>
      <c r="LXK101" s="115"/>
      <c r="LXL101" s="115"/>
      <c r="LXM101" s="115"/>
      <c r="LXN101" s="115"/>
      <c r="LXO101" s="115"/>
      <c r="LXP101" s="115"/>
      <c r="LXQ101" s="115"/>
      <c r="LXR101" s="115"/>
      <c r="LXS101" s="115"/>
      <c r="LXT101" s="115"/>
      <c r="LXU101" s="115"/>
      <c r="LXV101" s="115"/>
      <c r="LXW101" s="115"/>
      <c r="LXX101" s="115"/>
      <c r="LXY101" s="115"/>
      <c r="LXZ101" s="115"/>
      <c r="LYA101" s="115"/>
      <c r="LYB101" s="115"/>
      <c r="LYC101" s="115"/>
      <c r="LYD101" s="115"/>
      <c r="LYE101" s="115"/>
      <c r="LYF101" s="115"/>
      <c r="LYG101" s="115"/>
      <c r="LYH101" s="115"/>
      <c r="LYI101" s="115"/>
      <c r="LYJ101" s="115"/>
      <c r="LYK101" s="115"/>
      <c r="LYL101" s="115"/>
      <c r="LYM101" s="115"/>
      <c r="LYN101" s="115"/>
      <c r="LYO101" s="115"/>
      <c r="LYP101" s="115"/>
      <c r="LYQ101" s="115"/>
      <c r="LYR101" s="115"/>
      <c r="LYS101" s="115"/>
      <c r="LYT101" s="115"/>
      <c r="LYU101" s="115"/>
      <c r="LYV101" s="115"/>
      <c r="LYW101" s="115"/>
      <c r="LYX101" s="115"/>
      <c r="LYY101" s="115"/>
      <c r="LYZ101" s="115"/>
      <c r="LZA101" s="115"/>
      <c r="LZB101" s="115"/>
      <c r="LZC101" s="115"/>
      <c r="LZD101" s="115"/>
      <c r="LZE101" s="115"/>
      <c r="LZF101" s="115"/>
      <c r="LZG101" s="115"/>
      <c r="LZH101" s="115"/>
      <c r="LZI101" s="115"/>
      <c r="LZJ101" s="115"/>
      <c r="LZK101" s="115"/>
      <c r="LZL101" s="115"/>
      <c r="LZM101" s="115"/>
      <c r="LZN101" s="115"/>
      <c r="LZO101" s="115"/>
      <c r="LZP101" s="115"/>
      <c r="LZQ101" s="115"/>
      <c r="LZR101" s="115"/>
      <c r="LZS101" s="115"/>
      <c r="LZT101" s="115"/>
      <c r="LZU101" s="115"/>
      <c r="LZV101" s="115"/>
      <c r="LZW101" s="115"/>
      <c r="LZX101" s="115"/>
      <c r="LZY101" s="115"/>
      <c r="LZZ101" s="115"/>
      <c r="MAA101" s="115"/>
      <c r="MAB101" s="115"/>
      <c r="MAC101" s="115"/>
      <c r="MAD101" s="115"/>
      <c r="MAE101" s="115"/>
      <c r="MAF101" s="115"/>
      <c r="MAG101" s="115"/>
      <c r="MAH101" s="115"/>
      <c r="MAI101" s="115"/>
      <c r="MAJ101" s="115"/>
      <c r="MAK101" s="115"/>
      <c r="MAL101" s="115"/>
      <c r="MAM101" s="115"/>
      <c r="MAN101" s="115"/>
      <c r="MAO101" s="115"/>
      <c r="MAP101" s="115"/>
      <c r="MAQ101" s="115"/>
      <c r="MAR101" s="115"/>
      <c r="MAS101" s="115"/>
      <c r="MAT101" s="115"/>
      <c r="MAU101" s="115"/>
      <c r="MAV101" s="115"/>
      <c r="MAW101" s="115"/>
      <c r="MAX101" s="115"/>
      <c r="MAY101" s="115"/>
      <c r="MAZ101" s="115"/>
      <c r="MBA101" s="115"/>
      <c r="MBB101" s="115"/>
      <c r="MBC101" s="115"/>
      <c r="MBD101" s="115"/>
      <c r="MBE101" s="115"/>
      <c r="MBF101" s="115"/>
      <c r="MBG101" s="115"/>
      <c r="MBH101" s="115"/>
      <c r="MBI101" s="115"/>
      <c r="MBJ101" s="115"/>
      <c r="MBK101" s="115"/>
      <c r="MBL101" s="115"/>
      <c r="MBM101" s="115"/>
      <c r="MBN101" s="115"/>
      <c r="MBO101" s="115"/>
      <c r="MBP101" s="115"/>
      <c r="MBQ101" s="115"/>
      <c r="MBR101" s="115"/>
      <c r="MBS101" s="115"/>
      <c r="MBT101" s="115"/>
      <c r="MBU101" s="115"/>
      <c r="MBV101" s="115"/>
      <c r="MBW101" s="115"/>
      <c r="MBX101" s="115"/>
      <c r="MBY101" s="115"/>
      <c r="MBZ101" s="115"/>
      <c r="MCA101" s="115"/>
      <c r="MCB101" s="115"/>
      <c r="MCC101" s="115"/>
      <c r="MCD101" s="115"/>
      <c r="MCE101" s="115"/>
      <c r="MCF101" s="115"/>
      <c r="MCG101" s="115"/>
      <c r="MCH101" s="115"/>
      <c r="MCI101" s="115"/>
      <c r="MCJ101" s="115"/>
      <c r="MCK101" s="115"/>
      <c r="MCL101" s="115"/>
      <c r="MCM101" s="115"/>
      <c r="MCN101" s="115"/>
      <c r="MCO101" s="115"/>
      <c r="MCP101" s="115"/>
      <c r="MCQ101" s="115"/>
      <c r="MCR101" s="115"/>
      <c r="MCS101" s="115"/>
      <c r="MCT101" s="115"/>
      <c r="MCU101" s="115"/>
      <c r="MCV101" s="115"/>
      <c r="MCW101" s="115"/>
      <c r="MCX101" s="115"/>
      <c r="MCY101" s="115"/>
      <c r="MCZ101" s="115"/>
      <c r="MDA101" s="115"/>
      <c r="MDB101" s="115"/>
      <c r="MDC101" s="115"/>
      <c r="MDD101" s="115"/>
      <c r="MDE101" s="115"/>
      <c r="MDF101" s="115"/>
      <c r="MDG101" s="115"/>
      <c r="MDH101" s="115"/>
      <c r="MDI101" s="115"/>
      <c r="MDJ101" s="115"/>
      <c r="MDK101" s="115"/>
      <c r="MDL101" s="115"/>
      <c r="MDM101" s="115"/>
      <c r="MDN101" s="115"/>
      <c r="MDO101" s="115"/>
      <c r="MDP101" s="115"/>
      <c r="MDQ101" s="115"/>
      <c r="MDR101" s="115"/>
      <c r="MDS101" s="115"/>
      <c r="MDT101" s="115"/>
      <c r="MDU101" s="115"/>
      <c r="MDV101" s="115"/>
      <c r="MDW101" s="115"/>
      <c r="MDX101" s="115"/>
      <c r="MDY101" s="115"/>
      <c r="MDZ101" s="115"/>
      <c r="MEA101" s="115"/>
      <c r="MEB101" s="115"/>
      <c r="MEC101" s="115"/>
      <c r="MED101" s="115"/>
      <c r="MEE101" s="115"/>
      <c r="MEF101" s="115"/>
      <c r="MEG101" s="115"/>
      <c r="MEH101" s="115"/>
      <c r="MEI101" s="115"/>
      <c r="MEJ101" s="115"/>
      <c r="MEK101" s="115"/>
      <c r="MEL101" s="115"/>
      <c r="MEM101" s="115"/>
      <c r="MEN101" s="115"/>
      <c r="MEO101" s="115"/>
      <c r="MEP101" s="115"/>
      <c r="MEQ101" s="115"/>
      <c r="MER101" s="115"/>
      <c r="MES101" s="115"/>
      <c r="MET101" s="115"/>
      <c r="MEU101" s="115"/>
      <c r="MEV101" s="115"/>
      <c r="MEW101" s="115"/>
      <c r="MEX101" s="115"/>
      <c r="MEY101" s="115"/>
      <c r="MEZ101" s="115"/>
      <c r="MFA101" s="115"/>
      <c r="MFB101" s="115"/>
      <c r="MFC101" s="115"/>
      <c r="MFD101" s="115"/>
      <c r="MFE101" s="115"/>
      <c r="MFF101" s="115"/>
      <c r="MFG101" s="115"/>
      <c r="MFH101" s="115"/>
      <c r="MFI101" s="115"/>
      <c r="MFJ101" s="115"/>
      <c r="MFK101" s="115"/>
      <c r="MFL101" s="115"/>
      <c r="MFM101" s="115"/>
      <c r="MFN101" s="115"/>
      <c r="MFO101" s="115"/>
      <c r="MFP101" s="115"/>
      <c r="MFQ101" s="115"/>
      <c r="MFR101" s="115"/>
      <c r="MFS101" s="115"/>
      <c r="MFT101" s="115"/>
      <c r="MFU101" s="115"/>
      <c r="MFV101" s="115"/>
      <c r="MFW101" s="115"/>
      <c r="MFX101" s="115"/>
      <c r="MFY101" s="115"/>
      <c r="MFZ101" s="115"/>
      <c r="MGA101" s="115"/>
      <c r="MGB101" s="115"/>
      <c r="MGC101" s="115"/>
      <c r="MGD101" s="115"/>
      <c r="MGE101" s="115"/>
      <c r="MGF101" s="115"/>
      <c r="MGG101" s="115"/>
      <c r="MGH101" s="115"/>
      <c r="MGI101" s="115"/>
      <c r="MGJ101" s="115"/>
      <c r="MGK101" s="115"/>
      <c r="MGL101" s="115"/>
      <c r="MGM101" s="115"/>
      <c r="MGN101" s="115"/>
      <c r="MGO101" s="115"/>
      <c r="MGP101" s="115"/>
      <c r="MGQ101" s="115"/>
      <c r="MGR101" s="115"/>
      <c r="MGS101" s="115"/>
      <c r="MGT101" s="115"/>
      <c r="MGU101" s="115"/>
      <c r="MGV101" s="115"/>
      <c r="MGW101" s="115"/>
      <c r="MGX101" s="115"/>
      <c r="MGY101" s="115"/>
      <c r="MGZ101" s="115"/>
      <c r="MHA101" s="115"/>
      <c r="MHB101" s="115"/>
      <c r="MHC101" s="115"/>
      <c r="MHD101" s="115"/>
      <c r="MHE101" s="115"/>
      <c r="MHF101" s="115"/>
      <c r="MHG101" s="115"/>
      <c r="MHH101" s="115"/>
      <c r="MHI101" s="115"/>
      <c r="MHJ101" s="115"/>
      <c r="MHK101" s="115"/>
      <c r="MHL101" s="115"/>
      <c r="MHM101" s="115"/>
      <c r="MHN101" s="115"/>
      <c r="MHO101" s="115"/>
      <c r="MHP101" s="115"/>
      <c r="MHQ101" s="115"/>
      <c r="MHR101" s="115"/>
      <c r="MHS101" s="115"/>
      <c r="MHT101" s="115"/>
      <c r="MHU101" s="115"/>
      <c r="MHV101" s="115"/>
      <c r="MHW101" s="115"/>
      <c r="MHX101" s="115"/>
      <c r="MHY101" s="115"/>
      <c r="MHZ101" s="115"/>
      <c r="MIA101" s="115"/>
      <c r="MIB101" s="115"/>
      <c r="MIC101" s="115"/>
      <c r="MID101" s="115"/>
      <c r="MIE101" s="115"/>
      <c r="MIF101" s="115"/>
      <c r="MIG101" s="115"/>
      <c r="MIH101" s="115"/>
      <c r="MII101" s="115"/>
      <c r="MIJ101" s="115"/>
      <c r="MIK101" s="115"/>
      <c r="MIL101" s="115"/>
      <c r="MIM101" s="115"/>
      <c r="MIN101" s="115"/>
      <c r="MIO101" s="115"/>
      <c r="MIP101" s="115"/>
      <c r="MIQ101" s="115"/>
      <c r="MIR101" s="115"/>
      <c r="MIS101" s="115"/>
      <c r="MIT101" s="115"/>
      <c r="MIU101" s="115"/>
      <c r="MIV101" s="115"/>
      <c r="MIW101" s="115"/>
      <c r="MIX101" s="115"/>
      <c r="MIY101" s="115"/>
      <c r="MIZ101" s="115"/>
      <c r="MJA101" s="115"/>
      <c r="MJB101" s="115"/>
      <c r="MJC101" s="115"/>
      <c r="MJD101" s="115"/>
      <c r="MJE101" s="115"/>
      <c r="MJF101" s="115"/>
      <c r="MJG101" s="115"/>
      <c r="MJH101" s="115"/>
      <c r="MJI101" s="115"/>
      <c r="MJJ101" s="115"/>
      <c r="MJK101" s="115"/>
      <c r="MJL101" s="115"/>
      <c r="MJM101" s="115"/>
      <c r="MJN101" s="115"/>
      <c r="MJO101" s="115"/>
      <c r="MJP101" s="115"/>
      <c r="MJQ101" s="115"/>
      <c r="MJR101" s="115"/>
      <c r="MJS101" s="115"/>
      <c r="MJT101" s="115"/>
      <c r="MJU101" s="115"/>
      <c r="MJV101" s="115"/>
      <c r="MJW101" s="115"/>
      <c r="MJX101" s="115"/>
      <c r="MJY101" s="115"/>
      <c r="MJZ101" s="115"/>
      <c r="MKA101" s="115"/>
      <c r="MKB101" s="115"/>
      <c r="MKC101" s="115"/>
      <c r="MKD101" s="115"/>
      <c r="MKE101" s="115"/>
      <c r="MKF101" s="115"/>
      <c r="MKG101" s="115"/>
      <c r="MKH101" s="115"/>
      <c r="MKI101" s="115"/>
      <c r="MKJ101" s="115"/>
      <c r="MKK101" s="115"/>
      <c r="MKL101" s="115"/>
      <c r="MKM101" s="115"/>
      <c r="MKN101" s="115"/>
      <c r="MKO101" s="115"/>
      <c r="MKP101" s="115"/>
      <c r="MKQ101" s="115"/>
      <c r="MKR101" s="115"/>
      <c r="MKS101" s="115"/>
      <c r="MKT101" s="115"/>
      <c r="MKU101" s="115"/>
      <c r="MKV101" s="115"/>
      <c r="MKW101" s="115"/>
      <c r="MKX101" s="115"/>
      <c r="MKY101" s="115"/>
      <c r="MKZ101" s="115"/>
      <c r="MLA101" s="115"/>
      <c r="MLB101" s="115"/>
      <c r="MLC101" s="115"/>
      <c r="MLD101" s="115"/>
      <c r="MLE101" s="115"/>
      <c r="MLF101" s="115"/>
      <c r="MLG101" s="115"/>
      <c r="MLH101" s="115"/>
      <c r="MLI101" s="115"/>
      <c r="MLJ101" s="115"/>
      <c r="MLK101" s="115"/>
      <c r="MLL101" s="115"/>
      <c r="MLM101" s="115"/>
      <c r="MLN101" s="115"/>
      <c r="MLO101" s="115"/>
      <c r="MLP101" s="115"/>
      <c r="MLQ101" s="115"/>
      <c r="MLR101" s="115"/>
      <c r="MLS101" s="115"/>
      <c r="MLT101" s="115"/>
      <c r="MLU101" s="115"/>
      <c r="MLV101" s="115"/>
      <c r="MLW101" s="115"/>
      <c r="MLX101" s="115"/>
      <c r="MLY101" s="115"/>
      <c r="MLZ101" s="115"/>
      <c r="MMA101" s="115"/>
      <c r="MMB101" s="115"/>
      <c r="MMC101" s="115"/>
      <c r="MMD101" s="115"/>
      <c r="MME101" s="115"/>
      <c r="MMF101" s="115"/>
      <c r="MMG101" s="115"/>
      <c r="MMH101" s="115"/>
      <c r="MMI101" s="115"/>
      <c r="MMJ101" s="115"/>
      <c r="MMK101" s="115"/>
      <c r="MML101" s="115"/>
      <c r="MMM101" s="115"/>
      <c r="MMN101" s="115"/>
      <c r="MMO101" s="115"/>
      <c r="MMP101" s="115"/>
      <c r="MMQ101" s="115"/>
      <c r="MMR101" s="115"/>
      <c r="MMS101" s="115"/>
      <c r="MMT101" s="115"/>
      <c r="MMU101" s="115"/>
      <c r="MMV101" s="115"/>
      <c r="MMW101" s="115"/>
      <c r="MMX101" s="115"/>
      <c r="MMY101" s="115"/>
      <c r="MMZ101" s="115"/>
      <c r="MNA101" s="115"/>
      <c r="MNB101" s="115"/>
      <c r="MNC101" s="115"/>
      <c r="MND101" s="115"/>
      <c r="MNE101" s="115"/>
      <c r="MNF101" s="115"/>
      <c r="MNG101" s="115"/>
      <c r="MNH101" s="115"/>
      <c r="MNI101" s="115"/>
      <c r="MNJ101" s="115"/>
      <c r="MNK101" s="115"/>
      <c r="MNL101" s="115"/>
      <c r="MNM101" s="115"/>
      <c r="MNN101" s="115"/>
      <c r="MNO101" s="115"/>
      <c r="MNP101" s="115"/>
      <c r="MNQ101" s="115"/>
      <c r="MNR101" s="115"/>
      <c r="MNS101" s="115"/>
      <c r="MNT101" s="115"/>
      <c r="MNU101" s="115"/>
      <c r="MNV101" s="115"/>
      <c r="MNW101" s="115"/>
      <c r="MNX101" s="115"/>
      <c r="MNY101" s="115"/>
      <c r="MNZ101" s="115"/>
      <c r="MOA101" s="115"/>
      <c r="MOB101" s="115"/>
      <c r="MOC101" s="115"/>
      <c r="MOD101" s="115"/>
      <c r="MOE101" s="115"/>
      <c r="MOF101" s="115"/>
      <c r="MOG101" s="115"/>
      <c r="MOH101" s="115"/>
      <c r="MOI101" s="115"/>
      <c r="MOJ101" s="115"/>
      <c r="MOK101" s="115"/>
      <c r="MOL101" s="115"/>
      <c r="MOM101" s="115"/>
      <c r="MON101" s="115"/>
      <c r="MOO101" s="115"/>
      <c r="MOP101" s="115"/>
      <c r="MOQ101" s="115"/>
      <c r="MOR101" s="115"/>
      <c r="MOS101" s="115"/>
      <c r="MOT101" s="115"/>
      <c r="MOU101" s="115"/>
      <c r="MOV101" s="115"/>
      <c r="MOW101" s="115"/>
      <c r="MOX101" s="115"/>
      <c r="MOY101" s="115"/>
      <c r="MOZ101" s="115"/>
      <c r="MPA101" s="115"/>
      <c r="MPB101" s="115"/>
      <c r="MPC101" s="115"/>
      <c r="MPD101" s="115"/>
      <c r="MPE101" s="115"/>
      <c r="MPF101" s="115"/>
      <c r="MPG101" s="115"/>
      <c r="MPH101" s="115"/>
      <c r="MPI101" s="115"/>
      <c r="MPJ101" s="115"/>
      <c r="MPK101" s="115"/>
      <c r="MPL101" s="115"/>
      <c r="MPM101" s="115"/>
      <c r="MPN101" s="115"/>
      <c r="MPO101" s="115"/>
      <c r="MPP101" s="115"/>
      <c r="MPQ101" s="115"/>
      <c r="MPR101" s="115"/>
      <c r="MPS101" s="115"/>
      <c r="MPT101" s="115"/>
      <c r="MPU101" s="115"/>
      <c r="MPV101" s="115"/>
      <c r="MPW101" s="115"/>
      <c r="MPX101" s="115"/>
      <c r="MPY101" s="115"/>
      <c r="MPZ101" s="115"/>
      <c r="MQA101" s="115"/>
      <c r="MQB101" s="115"/>
      <c r="MQC101" s="115"/>
      <c r="MQD101" s="115"/>
      <c r="MQE101" s="115"/>
      <c r="MQF101" s="115"/>
      <c r="MQG101" s="115"/>
      <c r="MQH101" s="115"/>
      <c r="MQI101" s="115"/>
      <c r="MQJ101" s="115"/>
      <c r="MQK101" s="115"/>
      <c r="MQL101" s="115"/>
      <c r="MQM101" s="115"/>
      <c r="MQN101" s="115"/>
      <c r="MQO101" s="115"/>
      <c r="MQP101" s="115"/>
      <c r="MQQ101" s="115"/>
      <c r="MQR101" s="115"/>
      <c r="MQS101" s="115"/>
      <c r="MQT101" s="115"/>
      <c r="MQU101" s="115"/>
      <c r="MQV101" s="115"/>
      <c r="MQW101" s="115"/>
      <c r="MQX101" s="115"/>
      <c r="MQY101" s="115"/>
      <c r="MQZ101" s="115"/>
      <c r="MRA101" s="115"/>
      <c r="MRB101" s="115"/>
      <c r="MRC101" s="115"/>
      <c r="MRD101" s="115"/>
      <c r="MRE101" s="115"/>
      <c r="MRF101" s="115"/>
      <c r="MRG101" s="115"/>
      <c r="MRH101" s="115"/>
      <c r="MRI101" s="115"/>
      <c r="MRJ101" s="115"/>
      <c r="MRK101" s="115"/>
      <c r="MRL101" s="115"/>
      <c r="MRM101" s="115"/>
      <c r="MRN101" s="115"/>
      <c r="MRO101" s="115"/>
      <c r="MRP101" s="115"/>
      <c r="MRQ101" s="115"/>
      <c r="MRR101" s="115"/>
      <c r="MRS101" s="115"/>
      <c r="MRT101" s="115"/>
      <c r="MRU101" s="115"/>
      <c r="MRV101" s="115"/>
      <c r="MRW101" s="115"/>
      <c r="MRX101" s="115"/>
      <c r="MRY101" s="115"/>
      <c r="MRZ101" s="115"/>
      <c r="MSA101" s="115"/>
      <c r="MSB101" s="115"/>
      <c r="MSC101" s="115"/>
      <c r="MSD101" s="115"/>
      <c r="MSE101" s="115"/>
      <c r="MSF101" s="115"/>
      <c r="MSG101" s="115"/>
      <c r="MSH101" s="115"/>
      <c r="MSI101" s="115"/>
      <c r="MSJ101" s="115"/>
      <c r="MSK101" s="115"/>
      <c r="MSL101" s="115"/>
      <c r="MSM101" s="115"/>
      <c r="MSN101" s="115"/>
      <c r="MSO101" s="115"/>
      <c r="MSP101" s="115"/>
      <c r="MSQ101" s="115"/>
      <c r="MSR101" s="115"/>
      <c r="MSS101" s="115"/>
      <c r="MST101" s="115"/>
      <c r="MSU101" s="115"/>
      <c r="MSV101" s="115"/>
      <c r="MSW101" s="115"/>
      <c r="MSX101" s="115"/>
      <c r="MSY101" s="115"/>
      <c r="MSZ101" s="115"/>
      <c r="MTA101" s="115"/>
      <c r="MTB101" s="115"/>
      <c r="MTC101" s="115"/>
      <c r="MTD101" s="115"/>
      <c r="MTE101" s="115"/>
      <c r="MTF101" s="115"/>
      <c r="MTG101" s="115"/>
      <c r="MTH101" s="115"/>
      <c r="MTI101" s="115"/>
      <c r="MTJ101" s="115"/>
      <c r="MTK101" s="115"/>
      <c r="MTL101" s="115"/>
      <c r="MTM101" s="115"/>
      <c r="MTN101" s="115"/>
      <c r="MTO101" s="115"/>
      <c r="MTP101" s="115"/>
      <c r="MTQ101" s="115"/>
      <c r="MTR101" s="115"/>
      <c r="MTS101" s="115"/>
      <c r="MTT101" s="115"/>
      <c r="MTU101" s="115"/>
      <c r="MTV101" s="115"/>
      <c r="MTW101" s="115"/>
      <c r="MTX101" s="115"/>
      <c r="MTY101" s="115"/>
      <c r="MTZ101" s="115"/>
      <c r="MUA101" s="115"/>
      <c r="MUB101" s="115"/>
      <c r="MUC101" s="115"/>
      <c r="MUD101" s="115"/>
      <c r="MUE101" s="115"/>
      <c r="MUF101" s="115"/>
      <c r="MUG101" s="115"/>
      <c r="MUH101" s="115"/>
      <c r="MUI101" s="115"/>
      <c r="MUJ101" s="115"/>
      <c r="MUK101" s="115"/>
      <c r="MUL101" s="115"/>
      <c r="MUM101" s="115"/>
      <c r="MUN101" s="115"/>
      <c r="MUO101" s="115"/>
      <c r="MUP101" s="115"/>
      <c r="MUQ101" s="115"/>
      <c r="MUR101" s="115"/>
      <c r="MUS101" s="115"/>
      <c r="MUT101" s="115"/>
      <c r="MUU101" s="115"/>
      <c r="MUV101" s="115"/>
      <c r="MUW101" s="115"/>
      <c r="MUX101" s="115"/>
      <c r="MUY101" s="115"/>
      <c r="MUZ101" s="115"/>
      <c r="MVA101" s="115"/>
      <c r="MVB101" s="115"/>
      <c r="MVC101" s="115"/>
      <c r="MVD101" s="115"/>
      <c r="MVE101" s="115"/>
      <c r="MVF101" s="115"/>
      <c r="MVG101" s="115"/>
      <c r="MVH101" s="115"/>
      <c r="MVI101" s="115"/>
      <c r="MVJ101" s="115"/>
      <c r="MVK101" s="115"/>
      <c r="MVL101" s="115"/>
      <c r="MVM101" s="115"/>
      <c r="MVN101" s="115"/>
      <c r="MVO101" s="115"/>
      <c r="MVP101" s="115"/>
      <c r="MVQ101" s="115"/>
      <c r="MVR101" s="115"/>
      <c r="MVS101" s="115"/>
      <c r="MVT101" s="115"/>
      <c r="MVU101" s="115"/>
      <c r="MVV101" s="115"/>
      <c r="MVW101" s="115"/>
      <c r="MVX101" s="115"/>
      <c r="MVY101" s="115"/>
      <c r="MVZ101" s="115"/>
      <c r="MWA101" s="115"/>
      <c r="MWB101" s="115"/>
      <c r="MWC101" s="115"/>
      <c r="MWD101" s="115"/>
      <c r="MWE101" s="115"/>
      <c r="MWF101" s="115"/>
      <c r="MWG101" s="115"/>
      <c r="MWH101" s="115"/>
      <c r="MWI101" s="115"/>
      <c r="MWJ101" s="115"/>
      <c r="MWK101" s="115"/>
      <c r="MWL101" s="115"/>
      <c r="MWM101" s="115"/>
      <c r="MWN101" s="115"/>
      <c r="MWO101" s="115"/>
      <c r="MWP101" s="115"/>
      <c r="MWQ101" s="115"/>
      <c r="MWR101" s="115"/>
      <c r="MWS101" s="115"/>
      <c r="MWT101" s="115"/>
      <c r="MWU101" s="115"/>
      <c r="MWV101" s="115"/>
      <c r="MWW101" s="115"/>
      <c r="MWX101" s="115"/>
      <c r="MWY101" s="115"/>
      <c r="MWZ101" s="115"/>
      <c r="MXA101" s="115"/>
      <c r="MXB101" s="115"/>
      <c r="MXC101" s="115"/>
      <c r="MXD101" s="115"/>
      <c r="MXE101" s="115"/>
      <c r="MXF101" s="115"/>
      <c r="MXG101" s="115"/>
      <c r="MXH101" s="115"/>
      <c r="MXI101" s="115"/>
      <c r="MXJ101" s="115"/>
      <c r="MXK101" s="115"/>
      <c r="MXL101" s="115"/>
      <c r="MXM101" s="115"/>
      <c r="MXN101" s="115"/>
      <c r="MXO101" s="115"/>
      <c r="MXP101" s="115"/>
      <c r="MXQ101" s="115"/>
      <c r="MXR101" s="115"/>
      <c r="MXS101" s="115"/>
      <c r="MXT101" s="115"/>
      <c r="MXU101" s="115"/>
      <c r="MXV101" s="115"/>
      <c r="MXW101" s="115"/>
      <c r="MXX101" s="115"/>
      <c r="MXY101" s="115"/>
      <c r="MXZ101" s="115"/>
      <c r="MYA101" s="115"/>
      <c r="MYB101" s="115"/>
      <c r="MYC101" s="115"/>
      <c r="MYD101" s="115"/>
      <c r="MYE101" s="115"/>
      <c r="MYF101" s="115"/>
      <c r="MYG101" s="115"/>
      <c r="MYH101" s="115"/>
      <c r="MYI101" s="115"/>
      <c r="MYJ101" s="115"/>
      <c r="MYK101" s="115"/>
      <c r="MYL101" s="115"/>
      <c r="MYM101" s="115"/>
      <c r="MYN101" s="115"/>
      <c r="MYO101" s="115"/>
      <c r="MYP101" s="115"/>
      <c r="MYQ101" s="115"/>
      <c r="MYR101" s="115"/>
      <c r="MYS101" s="115"/>
      <c r="MYT101" s="115"/>
      <c r="MYU101" s="115"/>
      <c r="MYV101" s="115"/>
      <c r="MYW101" s="115"/>
      <c r="MYX101" s="115"/>
      <c r="MYY101" s="115"/>
      <c r="MYZ101" s="115"/>
      <c r="MZA101" s="115"/>
      <c r="MZB101" s="115"/>
      <c r="MZC101" s="115"/>
      <c r="MZD101" s="115"/>
      <c r="MZE101" s="115"/>
      <c r="MZF101" s="115"/>
      <c r="MZG101" s="115"/>
      <c r="MZH101" s="115"/>
      <c r="MZI101" s="115"/>
      <c r="MZJ101" s="115"/>
      <c r="MZK101" s="115"/>
      <c r="MZL101" s="115"/>
      <c r="MZM101" s="115"/>
      <c r="MZN101" s="115"/>
      <c r="MZO101" s="115"/>
      <c r="MZP101" s="115"/>
      <c r="MZQ101" s="115"/>
      <c r="MZR101" s="115"/>
      <c r="MZS101" s="115"/>
      <c r="MZT101" s="115"/>
      <c r="MZU101" s="115"/>
      <c r="MZV101" s="115"/>
      <c r="MZW101" s="115"/>
      <c r="MZX101" s="115"/>
      <c r="MZY101" s="115"/>
      <c r="MZZ101" s="115"/>
      <c r="NAA101" s="115"/>
      <c r="NAB101" s="115"/>
      <c r="NAC101" s="115"/>
      <c r="NAD101" s="115"/>
      <c r="NAE101" s="115"/>
      <c r="NAF101" s="115"/>
      <c r="NAG101" s="115"/>
      <c r="NAH101" s="115"/>
      <c r="NAI101" s="115"/>
      <c r="NAJ101" s="115"/>
      <c r="NAK101" s="115"/>
      <c r="NAL101" s="115"/>
      <c r="NAM101" s="115"/>
      <c r="NAN101" s="115"/>
      <c r="NAO101" s="115"/>
      <c r="NAP101" s="115"/>
      <c r="NAQ101" s="115"/>
      <c r="NAR101" s="115"/>
      <c r="NAS101" s="115"/>
      <c r="NAT101" s="115"/>
      <c r="NAU101" s="115"/>
      <c r="NAV101" s="115"/>
      <c r="NAW101" s="115"/>
      <c r="NAX101" s="115"/>
      <c r="NAY101" s="115"/>
      <c r="NAZ101" s="115"/>
      <c r="NBA101" s="115"/>
      <c r="NBB101" s="115"/>
      <c r="NBC101" s="115"/>
      <c r="NBD101" s="115"/>
      <c r="NBE101" s="115"/>
      <c r="NBF101" s="115"/>
      <c r="NBG101" s="115"/>
      <c r="NBH101" s="115"/>
      <c r="NBI101" s="115"/>
      <c r="NBJ101" s="115"/>
      <c r="NBK101" s="115"/>
      <c r="NBL101" s="115"/>
      <c r="NBM101" s="115"/>
      <c r="NBN101" s="115"/>
      <c r="NBO101" s="115"/>
      <c r="NBP101" s="115"/>
      <c r="NBQ101" s="115"/>
      <c r="NBR101" s="115"/>
      <c r="NBS101" s="115"/>
      <c r="NBT101" s="115"/>
      <c r="NBU101" s="115"/>
      <c r="NBV101" s="115"/>
      <c r="NBW101" s="115"/>
      <c r="NBX101" s="115"/>
      <c r="NBY101" s="115"/>
      <c r="NBZ101" s="115"/>
      <c r="NCA101" s="115"/>
      <c r="NCB101" s="115"/>
      <c r="NCC101" s="115"/>
      <c r="NCD101" s="115"/>
      <c r="NCE101" s="115"/>
      <c r="NCF101" s="115"/>
      <c r="NCG101" s="115"/>
      <c r="NCH101" s="115"/>
      <c r="NCI101" s="115"/>
      <c r="NCJ101" s="115"/>
      <c r="NCK101" s="115"/>
      <c r="NCL101" s="115"/>
      <c r="NCM101" s="115"/>
      <c r="NCN101" s="115"/>
      <c r="NCO101" s="115"/>
      <c r="NCP101" s="115"/>
      <c r="NCQ101" s="115"/>
      <c r="NCR101" s="115"/>
      <c r="NCS101" s="115"/>
      <c r="NCT101" s="115"/>
      <c r="NCU101" s="115"/>
      <c r="NCV101" s="115"/>
      <c r="NCW101" s="115"/>
      <c r="NCX101" s="115"/>
      <c r="NCY101" s="115"/>
      <c r="NCZ101" s="115"/>
      <c r="NDA101" s="115"/>
      <c r="NDB101" s="115"/>
      <c r="NDC101" s="115"/>
      <c r="NDD101" s="115"/>
      <c r="NDE101" s="115"/>
      <c r="NDF101" s="115"/>
      <c r="NDG101" s="115"/>
      <c r="NDH101" s="115"/>
      <c r="NDI101" s="115"/>
      <c r="NDJ101" s="115"/>
      <c r="NDK101" s="115"/>
      <c r="NDL101" s="115"/>
      <c r="NDM101" s="115"/>
      <c r="NDN101" s="115"/>
      <c r="NDO101" s="115"/>
      <c r="NDP101" s="115"/>
      <c r="NDQ101" s="115"/>
      <c r="NDR101" s="115"/>
      <c r="NDS101" s="115"/>
      <c r="NDT101" s="115"/>
      <c r="NDU101" s="115"/>
      <c r="NDV101" s="115"/>
      <c r="NDW101" s="115"/>
      <c r="NDX101" s="115"/>
      <c r="NDY101" s="115"/>
      <c r="NDZ101" s="115"/>
      <c r="NEA101" s="115"/>
      <c r="NEB101" s="115"/>
      <c r="NEC101" s="115"/>
      <c r="NED101" s="115"/>
      <c r="NEE101" s="115"/>
      <c r="NEF101" s="115"/>
      <c r="NEG101" s="115"/>
      <c r="NEH101" s="115"/>
      <c r="NEI101" s="115"/>
      <c r="NEJ101" s="115"/>
      <c r="NEK101" s="115"/>
      <c r="NEL101" s="115"/>
      <c r="NEM101" s="115"/>
      <c r="NEN101" s="115"/>
      <c r="NEO101" s="115"/>
      <c r="NEP101" s="115"/>
      <c r="NEQ101" s="115"/>
      <c r="NER101" s="115"/>
      <c r="NES101" s="115"/>
      <c r="NET101" s="115"/>
      <c r="NEU101" s="115"/>
      <c r="NEV101" s="115"/>
      <c r="NEW101" s="115"/>
      <c r="NEX101" s="115"/>
      <c r="NEY101" s="115"/>
      <c r="NEZ101" s="115"/>
      <c r="NFA101" s="115"/>
      <c r="NFB101" s="115"/>
      <c r="NFC101" s="115"/>
      <c r="NFD101" s="115"/>
      <c r="NFE101" s="115"/>
      <c r="NFF101" s="115"/>
      <c r="NFG101" s="115"/>
      <c r="NFH101" s="115"/>
      <c r="NFI101" s="115"/>
      <c r="NFJ101" s="115"/>
      <c r="NFK101" s="115"/>
      <c r="NFL101" s="115"/>
      <c r="NFM101" s="115"/>
      <c r="NFN101" s="115"/>
      <c r="NFO101" s="115"/>
      <c r="NFP101" s="115"/>
      <c r="NFQ101" s="115"/>
      <c r="NFR101" s="115"/>
      <c r="NFS101" s="115"/>
      <c r="NFT101" s="115"/>
      <c r="NFU101" s="115"/>
      <c r="NFV101" s="115"/>
      <c r="NFW101" s="115"/>
      <c r="NFX101" s="115"/>
      <c r="NFY101" s="115"/>
      <c r="NFZ101" s="115"/>
      <c r="NGA101" s="115"/>
      <c r="NGB101" s="115"/>
      <c r="NGC101" s="115"/>
      <c r="NGD101" s="115"/>
      <c r="NGE101" s="115"/>
      <c r="NGF101" s="115"/>
      <c r="NGG101" s="115"/>
      <c r="NGH101" s="115"/>
      <c r="NGI101" s="115"/>
      <c r="NGJ101" s="115"/>
      <c r="NGK101" s="115"/>
      <c r="NGL101" s="115"/>
      <c r="NGM101" s="115"/>
      <c r="NGN101" s="115"/>
      <c r="NGO101" s="115"/>
      <c r="NGP101" s="115"/>
      <c r="NGQ101" s="115"/>
      <c r="NGR101" s="115"/>
      <c r="NGS101" s="115"/>
      <c r="NGT101" s="115"/>
      <c r="NGU101" s="115"/>
      <c r="NGV101" s="115"/>
      <c r="NGW101" s="115"/>
      <c r="NGX101" s="115"/>
      <c r="NGY101" s="115"/>
      <c r="NGZ101" s="115"/>
      <c r="NHA101" s="115"/>
      <c r="NHB101" s="115"/>
      <c r="NHC101" s="115"/>
      <c r="NHD101" s="115"/>
      <c r="NHE101" s="115"/>
      <c r="NHF101" s="115"/>
      <c r="NHG101" s="115"/>
      <c r="NHH101" s="115"/>
      <c r="NHI101" s="115"/>
      <c r="NHJ101" s="115"/>
      <c r="NHK101" s="115"/>
      <c r="NHL101" s="115"/>
      <c r="NHM101" s="115"/>
      <c r="NHN101" s="115"/>
      <c r="NHO101" s="115"/>
      <c r="NHP101" s="115"/>
      <c r="NHQ101" s="115"/>
      <c r="NHR101" s="115"/>
      <c r="NHS101" s="115"/>
      <c r="NHT101" s="115"/>
      <c r="NHU101" s="115"/>
      <c r="NHV101" s="115"/>
      <c r="NHW101" s="115"/>
      <c r="NHX101" s="115"/>
      <c r="NHY101" s="115"/>
      <c r="NHZ101" s="115"/>
      <c r="NIA101" s="115"/>
      <c r="NIB101" s="115"/>
      <c r="NIC101" s="115"/>
      <c r="NID101" s="115"/>
      <c r="NIE101" s="115"/>
      <c r="NIF101" s="115"/>
      <c r="NIG101" s="115"/>
      <c r="NIH101" s="115"/>
      <c r="NII101" s="115"/>
      <c r="NIJ101" s="115"/>
      <c r="NIK101" s="115"/>
      <c r="NIL101" s="115"/>
      <c r="NIM101" s="115"/>
      <c r="NIN101" s="115"/>
      <c r="NIO101" s="115"/>
      <c r="NIP101" s="115"/>
      <c r="NIQ101" s="115"/>
      <c r="NIR101" s="115"/>
      <c r="NIS101" s="115"/>
      <c r="NIT101" s="115"/>
      <c r="NIU101" s="115"/>
      <c r="NIV101" s="115"/>
      <c r="NIW101" s="115"/>
      <c r="NIX101" s="115"/>
      <c r="NIY101" s="115"/>
      <c r="NIZ101" s="115"/>
      <c r="NJA101" s="115"/>
      <c r="NJB101" s="115"/>
      <c r="NJC101" s="115"/>
      <c r="NJD101" s="115"/>
      <c r="NJE101" s="115"/>
      <c r="NJF101" s="115"/>
      <c r="NJG101" s="115"/>
      <c r="NJH101" s="115"/>
      <c r="NJI101" s="115"/>
      <c r="NJJ101" s="115"/>
      <c r="NJK101" s="115"/>
      <c r="NJL101" s="115"/>
      <c r="NJM101" s="115"/>
      <c r="NJN101" s="115"/>
      <c r="NJO101" s="115"/>
      <c r="NJP101" s="115"/>
      <c r="NJQ101" s="115"/>
      <c r="NJR101" s="115"/>
      <c r="NJS101" s="115"/>
      <c r="NJT101" s="115"/>
      <c r="NJU101" s="115"/>
      <c r="NJV101" s="115"/>
      <c r="NJW101" s="115"/>
      <c r="NJX101" s="115"/>
      <c r="NJY101" s="115"/>
      <c r="NJZ101" s="115"/>
      <c r="NKA101" s="115"/>
      <c r="NKB101" s="115"/>
      <c r="NKC101" s="115"/>
      <c r="NKD101" s="115"/>
      <c r="NKE101" s="115"/>
      <c r="NKF101" s="115"/>
      <c r="NKG101" s="115"/>
      <c r="NKH101" s="115"/>
      <c r="NKI101" s="115"/>
      <c r="NKJ101" s="115"/>
      <c r="NKK101" s="115"/>
      <c r="NKL101" s="115"/>
      <c r="NKM101" s="115"/>
      <c r="NKN101" s="115"/>
      <c r="NKO101" s="115"/>
      <c r="NKP101" s="115"/>
      <c r="NKQ101" s="115"/>
      <c r="NKR101" s="115"/>
      <c r="NKS101" s="115"/>
      <c r="NKT101" s="115"/>
      <c r="NKU101" s="115"/>
      <c r="NKV101" s="115"/>
      <c r="NKW101" s="115"/>
      <c r="NKX101" s="115"/>
      <c r="NKY101" s="115"/>
      <c r="NKZ101" s="115"/>
      <c r="NLA101" s="115"/>
      <c r="NLB101" s="115"/>
      <c r="NLC101" s="115"/>
      <c r="NLD101" s="115"/>
      <c r="NLE101" s="115"/>
      <c r="NLF101" s="115"/>
      <c r="NLG101" s="115"/>
      <c r="NLH101" s="115"/>
      <c r="NLI101" s="115"/>
      <c r="NLJ101" s="115"/>
      <c r="NLK101" s="115"/>
      <c r="NLL101" s="115"/>
      <c r="NLM101" s="115"/>
      <c r="NLN101" s="115"/>
      <c r="NLO101" s="115"/>
      <c r="NLP101" s="115"/>
      <c r="NLQ101" s="115"/>
      <c r="NLR101" s="115"/>
      <c r="NLS101" s="115"/>
      <c r="NLT101" s="115"/>
      <c r="NLU101" s="115"/>
      <c r="NLV101" s="115"/>
      <c r="NLW101" s="115"/>
      <c r="NLX101" s="115"/>
      <c r="NLY101" s="115"/>
      <c r="NLZ101" s="115"/>
      <c r="NMA101" s="115"/>
      <c r="NMB101" s="115"/>
      <c r="NMC101" s="115"/>
      <c r="NMD101" s="115"/>
      <c r="NME101" s="115"/>
      <c r="NMF101" s="115"/>
      <c r="NMG101" s="115"/>
      <c r="NMH101" s="115"/>
      <c r="NMI101" s="115"/>
      <c r="NMJ101" s="115"/>
      <c r="NMK101" s="115"/>
      <c r="NML101" s="115"/>
      <c r="NMM101" s="115"/>
      <c r="NMN101" s="115"/>
      <c r="NMO101" s="115"/>
      <c r="NMP101" s="115"/>
      <c r="NMQ101" s="115"/>
      <c r="NMR101" s="115"/>
      <c r="NMS101" s="115"/>
      <c r="NMT101" s="115"/>
      <c r="NMU101" s="115"/>
      <c r="NMV101" s="115"/>
      <c r="NMW101" s="115"/>
      <c r="NMX101" s="115"/>
      <c r="NMY101" s="115"/>
      <c r="NMZ101" s="115"/>
      <c r="NNA101" s="115"/>
      <c r="NNB101" s="115"/>
      <c r="NNC101" s="115"/>
      <c r="NND101" s="115"/>
      <c r="NNE101" s="115"/>
      <c r="NNF101" s="115"/>
      <c r="NNG101" s="115"/>
      <c r="NNH101" s="115"/>
      <c r="NNI101" s="115"/>
      <c r="NNJ101" s="115"/>
      <c r="NNK101" s="115"/>
      <c r="NNL101" s="115"/>
      <c r="NNM101" s="115"/>
      <c r="NNN101" s="115"/>
      <c r="NNO101" s="115"/>
      <c r="NNP101" s="115"/>
      <c r="NNQ101" s="115"/>
      <c r="NNR101" s="115"/>
      <c r="NNS101" s="115"/>
      <c r="NNT101" s="115"/>
      <c r="NNU101" s="115"/>
      <c r="NNV101" s="115"/>
      <c r="NNW101" s="115"/>
      <c r="NNX101" s="115"/>
      <c r="NNY101" s="115"/>
      <c r="NNZ101" s="115"/>
      <c r="NOA101" s="115"/>
      <c r="NOB101" s="115"/>
      <c r="NOC101" s="115"/>
      <c r="NOD101" s="115"/>
      <c r="NOE101" s="115"/>
      <c r="NOF101" s="115"/>
      <c r="NOG101" s="115"/>
      <c r="NOH101" s="115"/>
      <c r="NOI101" s="115"/>
      <c r="NOJ101" s="115"/>
      <c r="NOK101" s="115"/>
      <c r="NOL101" s="115"/>
      <c r="NOM101" s="115"/>
      <c r="NON101" s="115"/>
      <c r="NOO101" s="115"/>
      <c r="NOP101" s="115"/>
      <c r="NOQ101" s="115"/>
      <c r="NOR101" s="115"/>
      <c r="NOS101" s="115"/>
      <c r="NOT101" s="115"/>
      <c r="NOU101" s="115"/>
      <c r="NOV101" s="115"/>
      <c r="NOW101" s="115"/>
      <c r="NOX101" s="115"/>
      <c r="NOY101" s="115"/>
      <c r="NOZ101" s="115"/>
      <c r="NPA101" s="115"/>
      <c r="NPB101" s="115"/>
      <c r="NPC101" s="115"/>
      <c r="NPD101" s="115"/>
      <c r="NPE101" s="115"/>
      <c r="NPF101" s="115"/>
      <c r="NPG101" s="115"/>
      <c r="NPH101" s="115"/>
      <c r="NPI101" s="115"/>
      <c r="NPJ101" s="115"/>
      <c r="NPK101" s="115"/>
      <c r="NPL101" s="115"/>
      <c r="NPM101" s="115"/>
      <c r="NPN101" s="115"/>
      <c r="NPO101" s="115"/>
      <c r="NPP101" s="115"/>
      <c r="NPQ101" s="115"/>
      <c r="NPR101" s="115"/>
      <c r="NPS101" s="115"/>
      <c r="NPT101" s="115"/>
      <c r="NPU101" s="115"/>
      <c r="NPV101" s="115"/>
      <c r="NPW101" s="115"/>
      <c r="NPX101" s="115"/>
      <c r="NPY101" s="115"/>
      <c r="NPZ101" s="115"/>
      <c r="NQA101" s="115"/>
      <c r="NQB101" s="115"/>
      <c r="NQC101" s="115"/>
      <c r="NQD101" s="115"/>
      <c r="NQE101" s="115"/>
      <c r="NQF101" s="115"/>
      <c r="NQG101" s="115"/>
      <c r="NQH101" s="115"/>
      <c r="NQI101" s="115"/>
      <c r="NQJ101" s="115"/>
      <c r="NQK101" s="115"/>
      <c r="NQL101" s="115"/>
      <c r="NQM101" s="115"/>
      <c r="NQN101" s="115"/>
      <c r="NQO101" s="115"/>
      <c r="NQP101" s="115"/>
      <c r="NQQ101" s="115"/>
      <c r="NQR101" s="115"/>
      <c r="NQS101" s="115"/>
      <c r="NQT101" s="115"/>
      <c r="NQU101" s="115"/>
      <c r="NQV101" s="115"/>
      <c r="NQW101" s="115"/>
      <c r="NQX101" s="115"/>
      <c r="NQY101" s="115"/>
      <c r="NQZ101" s="115"/>
      <c r="NRA101" s="115"/>
      <c r="NRB101" s="115"/>
      <c r="NRC101" s="115"/>
      <c r="NRD101" s="115"/>
      <c r="NRE101" s="115"/>
      <c r="NRF101" s="115"/>
      <c r="NRG101" s="115"/>
      <c r="NRH101" s="115"/>
      <c r="NRI101" s="115"/>
      <c r="NRJ101" s="115"/>
      <c r="NRK101" s="115"/>
      <c r="NRL101" s="115"/>
      <c r="NRM101" s="115"/>
      <c r="NRN101" s="115"/>
      <c r="NRO101" s="115"/>
      <c r="NRP101" s="115"/>
      <c r="NRQ101" s="115"/>
      <c r="NRR101" s="115"/>
      <c r="NRS101" s="115"/>
      <c r="NRT101" s="115"/>
      <c r="NRU101" s="115"/>
      <c r="NRV101" s="115"/>
      <c r="NRW101" s="115"/>
      <c r="NRX101" s="115"/>
      <c r="NRY101" s="115"/>
      <c r="NRZ101" s="115"/>
      <c r="NSA101" s="115"/>
      <c r="NSB101" s="115"/>
      <c r="NSC101" s="115"/>
      <c r="NSD101" s="115"/>
      <c r="NSE101" s="115"/>
      <c r="NSF101" s="115"/>
      <c r="NSG101" s="115"/>
      <c r="NSH101" s="115"/>
      <c r="NSI101" s="115"/>
      <c r="NSJ101" s="115"/>
      <c r="NSK101" s="115"/>
      <c r="NSL101" s="115"/>
      <c r="NSM101" s="115"/>
      <c r="NSN101" s="115"/>
      <c r="NSO101" s="115"/>
      <c r="NSP101" s="115"/>
      <c r="NSQ101" s="115"/>
      <c r="NSR101" s="115"/>
      <c r="NSS101" s="115"/>
      <c r="NST101" s="115"/>
      <c r="NSU101" s="115"/>
      <c r="NSV101" s="115"/>
      <c r="NSW101" s="115"/>
      <c r="NSX101" s="115"/>
      <c r="NSY101" s="115"/>
      <c r="NSZ101" s="115"/>
      <c r="NTA101" s="115"/>
      <c r="NTB101" s="115"/>
      <c r="NTC101" s="115"/>
      <c r="NTD101" s="115"/>
      <c r="NTE101" s="115"/>
      <c r="NTF101" s="115"/>
      <c r="NTG101" s="115"/>
      <c r="NTH101" s="115"/>
      <c r="NTI101" s="115"/>
      <c r="NTJ101" s="115"/>
      <c r="NTK101" s="115"/>
      <c r="NTL101" s="115"/>
      <c r="NTM101" s="115"/>
      <c r="NTN101" s="115"/>
      <c r="NTO101" s="115"/>
      <c r="NTP101" s="115"/>
      <c r="NTQ101" s="115"/>
      <c r="NTR101" s="115"/>
      <c r="NTS101" s="115"/>
      <c r="NTT101" s="115"/>
      <c r="NTU101" s="115"/>
      <c r="NTV101" s="115"/>
      <c r="NTW101" s="115"/>
      <c r="NTX101" s="115"/>
      <c r="NTY101" s="115"/>
      <c r="NTZ101" s="115"/>
      <c r="NUA101" s="115"/>
      <c r="NUB101" s="115"/>
      <c r="NUC101" s="115"/>
      <c r="NUD101" s="115"/>
      <c r="NUE101" s="115"/>
      <c r="NUF101" s="115"/>
      <c r="NUG101" s="115"/>
      <c r="NUH101" s="115"/>
      <c r="NUI101" s="115"/>
      <c r="NUJ101" s="115"/>
      <c r="NUK101" s="115"/>
      <c r="NUL101" s="115"/>
      <c r="NUM101" s="115"/>
      <c r="NUN101" s="115"/>
      <c r="NUO101" s="115"/>
      <c r="NUP101" s="115"/>
      <c r="NUQ101" s="115"/>
      <c r="NUR101" s="115"/>
      <c r="NUS101" s="115"/>
      <c r="NUT101" s="115"/>
      <c r="NUU101" s="115"/>
      <c r="NUV101" s="115"/>
      <c r="NUW101" s="115"/>
      <c r="NUX101" s="115"/>
      <c r="NUY101" s="115"/>
      <c r="NUZ101" s="115"/>
      <c r="NVA101" s="115"/>
      <c r="NVB101" s="115"/>
      <c r="NVC101" s="115"/>
      <c r="NVD101" s="115"/>
      <c r="NVE101" s="115"/>
      <c r="NVF101" s="115"/>
      <c r="NVG101" s="115"/>
      <c r="NVH101" s="115"/>
      <c r="NVI101" s="115"/>
      <c r="NVJ101" s="115"/>
      <c r="NVK101" s="115"/>
      <c r="NVL101" s="115"/>
      <c r="NVM101" s="115"/>
      <c r="NVN101" s="115"/>
      <c r="NVO101" s="115"/>
      <c r="NVP101" s="115"/>
      <c r="NVQ101" s="115"/>
      <c r="NVR101" s="115"/>
      <c r="NVS101" s="115"/>
      <c r="NVT101" s="115"/>
      <c r="NVU101" s="115"/>
      <c r="NVV101" s="115"/>
      <c r="NVW101" s="115"/>
      <c r="NVX101" s="115"/>
      <c r="NVY101" s="115"/>
      <c r="NVZ101" s="115"/>
      <c r="NWA101" s="115"/>
      <c r="NWB101" s="115"/>
      <c r="NWC101" s="115"/>
      <c r="NWD101" s="115"/>
      <c r="NWE101" s="115"/>
      <c r="NWF101" s="115"/>
      <c r="NWG101" s="115"/>
      <c r="NWH101" s="115"/>
      <c r="NWI101" s="115"/>
      <c r="NWJ101" s="115"/>
      <c r="NWK101" s="115"/>
      <c r="NWL101" s="115"/>
      <c r="NWM101" s="115"/>
      <c r="NWN101" s="115"/>
      <c r="NWO101" s="115"/>
      <c r="NWP101" s="115"/>
      <c r="NWQ101" s="115"/>
      <c r="NWR101" s="115"/>
      <c r="NWS101" s="115"/>
      <c r="NWT101" s="115"/>
      <c r="NWU101" s="115"/>
      <c r="NWV101" s="115"/>
      <c r="NWW101" s="115"/>
      <c r="NWX101" s="115"/>
      <c r="NWY101" s="115"/>
      <c r="NWZ101" s="115"/>
      <c r="NXA101" s="115"/>
      <c r="NXB101" s="115"/>
      <c r="NXC101" s="115"/>
      <c r="NXD101" s="115"/>
      <c r="NXE101" s="115"/>
      <c r="NXF101" s="115"/>
      <c r="NXG101" s="115"/>
      <c r="NXH101" s="115"/>
      <c r="NXI101" s="115"/>
      <c r="NXJ101" s="115"/>
      <c r="NXK101" s="115"/>
      <c r="NXL101" s="115"/>
      <c r="NXM101" s="115"/>
      <c r="NXN101" s="115"/>
      <c r="NXO101" s="115"/>
      <c r="NXP101" s="115"/>
      <c r="NXQ101" s="115"/>
      <c r="NXR101" s="115"/>
      <c r="NXS101" s="115"/>
      <c r="NXT101" s="115"/>
      <c r="NXU101" s="115"/>
      <c r="NXV101" s="115"/>
      <c r="NXW101" s="115"/>
      <c r="NXX101" s="115"/>
      <c r="NXY101" s="115"/>
      <c r="NXZ101" s="115"/>
      <c r="NYA101" s="115"/>
      <c r="NYB101" s="115"/>
      <c r="NYC101" s="115"/>
      <c r="NYD101" s="115"/>
      <c r="NYE101" s="115"/>
      <c r="NYF101" s="115"/>
      <c r="NYG101" s="115"/>
      <c r="NYH101" s="115"/>
      <c r="NYI101" s="115"/>
      <c r="NYJ101" s="115"/>
      <c r="NYK101" s="115"/>
      <c r="NYL101" s="115"/>
      <c r="NYM101" s="115"/>
      <c r="NYN101" s="115"/>
      <c r="NYO101" s="115"/>
      <c r="NYP101" s="115"/>
      <c r="NYQ101" s="115"/>
      <c r="NYR101" s="115"/>
      <c r="NYS101" s="115"/>
      <c r="NYT101" s="115"/>
      <c r="NYU101" s="115"/>
      <c r="NYV101" s="115"/>
      <c r="NYW101" s="115"/>
      <c r="NYX101" s="115"/>
      <c r="NYY101" s="115"/>
      <c r="NYZ101" s="115"/>
      <c r="NZA101" s="115"/>
      <c r="NZB101" s="115"/>
      <c r="NZC101" s="115"/>
      <c r="NZD101" s="115"/>
      <c r="NZE101" s="115"/>
      <c r="NZF101" s="115"/>
      <c r="NZG101" s="115"/>
      <c r="NZH101" s="115"/>
      <c r="NZI101" s="115"/>
      <c r="NZJ101" s="115"/>
      <c r="NZK101" s="115"/>
      <c r="NZL101" s="115"/>
      <c r="NZM101" s="115"/>
      <c r="NZN101" s="115"/>
      <c r="NZO101" s="115"/>
      <c r="NZP101" s="115"/>
      <c r="NZQ101" s="115"/>
      <c r="NZR101" s="115"/>
      <c r="NZS101" s="115"/>
      <c r="NZT101" s="115"/>
      <c r="NZU101" s="115"/>
      <c r="NZV101" s="115"/>
      <c r="NZW101" s="115"/>
      <c r="NZX101" s="115"/>
      <c r="NZY101" s="115"/>
      <c r="NZZ101" s="115"/>
      <c r="OAA101" s="115"/>
      <c r="OAB101" s="115"/>
      <c r="OAC101" s="115"/>
      <c r="OAD101" s="115"/>
      <c r="OAE101" s="115"/>
      <c r="OAF101" s="115"/>
      <c r="OAG101" s="115"/>
      <c r="OAH101" s="115"/>
      <c r="OAI101" s="115"/>
      <c r="OAJ101" s="115"/>
      <c r="OAK101" s="115"/>
      <c r="OAL101" s="115"/>
      <c r="OAM101" s="115"/>
      <c r="OAN101" s="115"/>
      <c r="OAO101" s="115"/>
      <c r="OAP101" s="115"/>
      <c r="OAQ101" s="115"/>
      <c r="OAR101" s="115"/>
      <c r="OAS101" s="115"/>
      <c r="OAT101" s="115"/>
      <c r="OAU101" s="115"/>
      <c r="OAV101" s="115"/>
      <c r="OAW101" s="115"/>
      <c r="OAX101" s="115"/>
      <c r="OAY101" s="115"/>
      <c r="OAZ101" s="115"/>
      <c r="OBA101" s="115"/>
      <c r="OBB101" s="115"/>
      <c r="OBC101" s="115"/>
      <c r="OBD101" s="115"/>
      <c r="OBE101" s="115"/>
      <c r="OBF101" s="115"/>
      <c r="OBG101" s="115"/>
      <c r="OBH101" s="115"/>
      <c r="OBI101" s="115"/>
      <c r="OBJ101" s="115"/>
      <c r="OBK101" s="115"/>
      <c r="OBL101" s="115"/>
      <c r="OBM101" s="115"/>
      <c r="OBN101" s="115"/>
      <c r="OBO101" s="115"/>
      <c r="OBP101" s="115"/>
      <c r="OBQ101" s="115"/>
      <c r="OBR101" s="115"/>
      <c r="OBS101" s="115"/>
      <c r="OBT101" s="115"/>
      <c r="OBU101" s="115"/>
      <c r="OBV101" s="115"/>
      <c r="OBW101" s="115"/>
      <c r="OBX101" s="115"/>
      <c r="OBY101" s="115"/>
      <c r="OBZ101" s="115"/>
      <c r="OCA101" s="115"/>
      <c r="OCB101" s="115"/>
      <c r="OCC101" s="115"/>
      <c r="OCD101" s="115"/>
      <c r="OCE101" s="115"/>
      <c r="OCF101" s="115"/>
      <c r="OCG101" s="115"/>
      <c r="OCH101" s="115"/>
      <c r="OCI101" s="115"/>
      <c r="OCJ101" s="115"/>
      <c r="OCK101" s="115"/>
      <c r="OCL101" s="115"/>
      <c r="OCM101" s="115"/>
      <c r="OCN101" s="115"/>
      <c r="OCO101" s="115"/>
      <c r="OCP101" s="115"/>
      <c r="OCQ101" s="115"/>
      <c r="OCR101" s="115"/>
      <c r="OCS101" s="115"/>
      <c r="OCT101" s="115"/>
      <c r="OCU101" s="115"/>
      <c r="OCV101" s="115"/>
      <c r="OCW101" s="115"/>
      <c r="OCX101" s="115"/>
      <c r="OCY101" s="115"/>
      <c r="OCZ101" s="115"/>
      <c r="ODA101" s="115"/>
      <c r="ODB101" s="115"/>
      <c r="ODC101" s="115"/>
      <c r="ODD101" s="115"/>
      <c r="ODE101" s="115"/>
      <c r="ODF101" s="115"/>
      <c r="ODG101" s="115"/>
      <c r="ODH101" s="115"/>
      <c r="ODI101" s="115"/>
      <c r="ODJ101" s="115"/>
      <c r="ODK101" s="115"/>
      <c r="ODL101" s="115"/>
      <c r="ODM101" s="115"/>
      <c r="ODN101" s="115"/>
      <c r="ODO101" s="115"/>
      <c r="ODP101" s="115"/>
      <c r="ODQ101" s="115"/>
      <c r="ODR101" s="115"/>
      <c r="ODS101" s="115"/>
      <c r="ODT101" s="115"/>
      <c r="ODU101" s="115"/>
      <c r="ODV101" s="115"/>
      <c r="ODW101" s="115"/>
      <c r="ODX101" s="115"/>
      <c r="ODY101" s="115"/>
      <c r="ODZ101" s="115"/>
      <c r="OEA101" s="115"/>
      <c r="OEB101" s="115"/>
      <c r="OEC101" s="115"/>
      <c r="OED101" s="115"/>
      <c r="OEE101" s="115"/>
      <c r="OEF101" s="115"/>
      <c r="OEG101" s="115"/>
      <c r="OEH101" s="115"/>
      <c r="OEI101" s="115"/>
      <c r="OEJ101" s="115"/>
      <c r="OEK101" s="115"/>
      <c r="OEL101" s="115"/>
      <c r="OEM101" s="115"/>
      <c r="OEN101" s="115"/>
      <c r="OEO101" s="115"/>
      <c r="OEP101" s="115"/>
      <c r="OEQ101" s="115"/>
      <c r="OER101" s="115"/>
      <c r="OES101" s="115"/>
      <c r="OET101" s="115"/>
      <c r="OEU101" s="115"/>
      <c r="OEV101" s="115"/>
      <c r="OEW101" s="115"/>
      <c r="OEX101" s="115"/>
      <c r="OEY101" s="115"/>
      <c r="OEZ101" s="115"/>
      <c r="OFA101" s="115"/>
      <c r="OFB101" s="115"/>
      <c r="OFC101" s="115"/>
      <c r="OFD101" s="115"/>
      <c r="OFE101" s="115"/>
      <c r="OFF101" s="115"/>
      <c r="OFG101" s="115"/>
      <c r="OFH101" s="115"/>
      <c r="OFI101" s="115"/>
      <c r="OFJ101" s="115"/>
      <c r="OFK101" s="115"/>
      <c r="OFL101" s="115"/>
      <c r="OFM101" s="115"/>
      <c r="OFN101" s="115"/>
      <c r="OFO101" s="115"/>
      <c r="OFP101" s="115"/>
      <c r="OFQ101" s="115"/>
      <c r="OFR101" s="115"/>
      <c r="OFS101" s="115"/>
      <c r="OFT101" s="115"/>
      <c r="OFU101" s="115"/>
      <c r="OFV101" s="115"/>
      <c r="OFW101" s="115"/>
      <c r="OFX101" s="115"/>
      <c r="OFY101" s="115"/>
      <c r="OFZ101" s="115"/>
      <c r="OGA101" s="115"/>
      <c r="OGB101" s="115"/>
      <c r="OGC101" s="115"/>
      <c r="OGD101" s="115"/>
      <c r="OGE101" s="115"/>
      <c r="OGF101" s="115"/>
      <c r="OGG101" s="115"/>
      <c r="OGH101" s="115"/>
      <c r="OGI101" s="115"/>
      <c r="OGJ101" s="115"/>
      <c r="OGK101" s="115"/>
      <c r="OGL101" s="115"/>
      <c r="OGM101" s="115"/>
      <c r="OGN101" s="115"/>
      <c r="OGO101" s="115"/>
      <c r="OGP101" s="115"/>
      <c r="OGQ101" s="115"/>
      <c r="OGR101" s="115"/>
      <c r="OGS101" s="115"/>
      <c r="OGT101" s="115"/>
      <c r="OGU101" s="115"/>
      <c r="OGV101" s="115"/>
      <c r="OGW101" s="115"/>
      <c r="OGX101" s="115"/>
      <c r="OGY101" s="115"/>
      <c r="OGZ101" s="115"/>
      <c r="OHA101" s="115"/>
      <c r="OHB101" s="115"/>
      <c r="OHC101" s="115"/>
      <c r="OHD101" s="115"/>
      <c r="OHE101" s="115"/>
      <c r="OHF101" s="115"/>
      <c r="OHG101" s="115"/>
      <c r="OHH101" s="115"/>
      <c r="OHI101" s="115"/>
      <c r="OHJ101" s="115"/>
      <c r="OHK101" s="115"/>
      <c r="OHL101" s="115"/>
      <c r="OHM101" s="115"/>
      <c r="OHN101" s="115"/>
      <c r="OHO101" s="115"/>
      <c r="OHP101" s="115"/>
      <c r="OHQ101" s="115"/>
      <c r="OHR101" s="115"/>
      <c r="OHS101" s="115"/>
      <c r="OHT101" s="115"/>
      <c r="OHU101" s="115"/>
      <c r="OHV101" s="115"/>
      <c r="OHW101" s="115"/>
      <c r="OHX101" s="115"/>
      <c r="OHY101" s="115"/>
      <c r="OHZ101" s="115"/>
      <c r="OIA101" s="115"/>
      <c r="OIB101" s="115"/>
      <c r="OIC101" s="115"/>
      <c r="OID101" s="115"/>
      <c r="OIE101" s="115"/>
      <c r="OIF101" s="115"/>
      <c r="OIG101" s="115"/>
      <c r="OIH101" s="115"/>
      <c r="OII101" s="115"/>
      <c r="OIJ101" s="115"/>
      <c r="OIK101" s="115"/>
      <c r="OIL101" s="115"/>
      <c r="OIM101" s="115"/>
      <c r="OIN101" s="115"/>
      <c r="OIO101" s="115"/>
      <c r="OIP101" s="115"/>
      <c r="OIQ101" s="115"/>
      <c r="OIR101" s="115"/>
      <c r="OIS101" s="115"/>
      <c r="OIT101" s="115"/>
      <c r="OIU101" s="115"/>
      <c r="OIV101" s="115"/>
      <c r="OIW101" s="115"/>
      <c r="OIX101" s="115"/>
      <c r="OIY101" s="115"/>
      <c r="OIZ101" s="115"/>
      <c r="OJA101" s="115"/>
      <c r="OJB101" s="115"/>
      <c r="OJC101" s="115"/>
      <c r="OJD101" s="115"/>
      <c r="OJE101" s="115"/>
      <c r="OJF101" s="115"/>
      <c r="OJG101" s="115"/>
      <c r="OJH101" s="115"/>
      <c r="OJI101" s="115"/>
      <c r="OJJ101" s="115"/>
      <c r="OJK101" s="115"/>
      <c r="OJL101" s="115"/>
      <c r="OJM101" s="115"/>
      <c r="OJN101" s="115"/>
      <c r="OJO101" s="115"/>
      <c r="OJP101" s="115"/>
      <c r="OJQ101" s="115"/>
      <c r="OJR101" s="115"/>
      <c r="OJS101" s="115"/>
      <c r="OJT101" s="115"/>
      <c r="OJU101" s="115"/>
      <c r="OJV101" s="115"/>
      <c r="OJW101" s="115"/>
      <c r="OJX101" s="115"/>
      <c r="OJY101" s="115"/>
      <c r="OJZ101" s="115"/>
      <c r="OKA101" s="115"/>
      <c r="OKB101" s="115"/>
      <c r="OKC101" s="115"/>
      <c r="OKD101" s="115"/>
      <c r="OKE101" s="115"/>
      <c r="OKF101" s="115"/>
      <c r="OKG101" s="115"/>
      <c r="OKH101" s="115"/>
      <c r="OKI101" s="115"/>
      <c r="OKJ101" s="115"/>
      <c r="OKK101" s="115"/>
      <c r="OKL101" s="115"/>
      <c r="OKM101" s="115"/>
      <c r="OKN101" s="115"/>
      <c r="OKO101" s="115"/>
      <c r="OKP101" s="115"/>
      <c r="OKQ101" s="115"/>
      <c r="OKR101" s="115"/>
      <c r="OKS101" s="115"/>
      <c r="OKT101" s="115"/>
      <c r="OKU101" s="115"/>
      <c r="OKV101" s="115"/>
      <c r="OKW101" s="115"/>
      <c r="OKX101" s="115"/>
      <c r="OKY101" s="115"/>
      <c r="OKZ101" s="115"/>
      <c r="OLA101" s="115"/>
      <c r="OLB101" s="115"/>
      <c r="OLC101" s="115"/>
      <c r="OLD101" s="115"/>
      <c r="OLE101" s="115"/>
      <c r="OLF101" s="115"/>
      <c r="OLG101" s="115"/>
      <c r="OLH101" s="115"/>
      <c r="OLI101" s="115"/>
      <c r="OLJ101" s="115"/>
      <c r="OLK101" s="115"/>
      <c r="OLL101" s="115"/>
      <c r="OLM101" s="115"/>
      <c r="OLN101" s="115"/>
      <c r="OLO101" s="115"/>
      <c r="OLP101" s="115"/>
      <c r="OLQ101" s="115"/>
      <c r="OLR101" s="115"/>
      <c r="OLS101" s="115"/>
      <c r="OLT101" s="115"/>
      <c r="OLU101" s="115"/>
      <c r="OLV101" s="115"/>
      <c r="OLW101" s="115"/>
      <c r="OLX101" s="115"/>
      <c r="OLY101" s="115"/>
      <c r="OLZ101" s="115"/>
      <c r="OMA101" s="115"/>
      <c r="OMB101" s="115"/>
      <c r="OMC101" s="115"/>
      <c r="OMD101" s="115"/>
      <c r="OME101" s="115"/>
      <c r="OMF101" s="115"/>
      <c r="OMG101" s="115"/>
      <c r="OMH101" s="115"/>
      <c r="OMI101" s="115"/>
      <c r="OMJ101" s="115"/>
      <c r="OMK101" s="115"/>
      <c r="OML101" s="115"/>
      <c r="OMM101" s="115"/>
      <c r="OMN101" s="115"/>
      <c r="OMO101" s="115"/>
      <c r="OMP101" s="115"/>
      <c r="OMQ101" s="115"/>
      <c r="OMR101" s="115"/>
      <c r="OMS101" s="115"/>
      <c r="OMT101" s="115"/>
      <c r="OMU101" s="115"/>
      <c r="OMV101" s="115"/>
      <c r="OMW101" s="115"/>
      <c r="OMX101" s="115"/>
      <c r="OMY101" s="115"/>
      <c r="OMZ101" s="115"/>
      <c r="ONA101" s="115"/>
      <c r="ONB101" s="115"/>
      <c r="ONC101" s="115"/>
      <c r="OND101" s="115"/>
      <c r="ONE101" s="115"/>
      <c r="ONF101" s="115"/>
      <c r="ONG101" s="115"/>
      <c r="ONH101" s="115"/>
      <c r="ONI101" s="115"/>
      <c r="ONJ101" s="115"/>
      <c r="ONK101" s="115"/>
      <c r="ONL101" s="115"/>
      <c r="ONM101" s="115"/>
      <c r="ONN101" s="115"/>
      <c r="ONO101" s="115"/>
      <c r="ONP101" s="115"/>
      <c r="ONQ101" s="115"/>
      <c r="ONR101" s="115"/>
      <c r="ONS101" s="115"/>
      <c r="ONT101" s="115"/>
      <c r="ONU101" s="115"/>
      <c r="ONV101" s="115"/>
      <c r="ONW101" s="115"/>
      <c r="ONX101" s="115"/>
      <c r="ONY101" s="115"/>
      <c r="ONZ101" s="115"/>
      <c r="OOA101" s="115"/>
      <c r="OOB101" s="115"/>
      <c r="OOC101" s="115"/>
      <c r="OOD101" s="115"/>
      <c r="OOE101" s="115"/>
      <c r="OOF101" s="115"/>
      <c r="OOG101" s="115"/>
      <c r="OOH101" s="115"/>
      <c r="OOI101" s="115"/>
      <c r="OOJ101" s="115"/>
      <c r="OOK101" s="115"/>
      <c r="OOL101" s="115"/>
      <c r="OOM101" s="115"/>
      <c r="OON101" s="115"/>
      <c r="OOO101" s="115"/>
      <c r="OOP101" s="115"/>
      <c r="OOQ101" s="115"/>
      <c r="OOR101" s="115"/>
      <c r="OOS101" s="115"/>
      <c r="OOT101" s="115"/>
      <c r="OOU101" s="115"/>
      <c r="OOV101" s="115"/>
      <c r="OOW101" s="115"/>
      <c r="OOX101" s="115"/>
      <c r="OOY101" s="115"/>
      <c r="OOZ101" s="115"/>
      <c r="OPA101" s="115"/>
      <c r="OPB101" s="115"/>
      <c r="OPC101" s="115"/>
      <c r="OPD101" s="115"/>
      <c r="OPE101" s="115"/>
      <c r="OPF101" s="115"/>
      <c r="OPG101" s="115"/>
      <c r="OPH101" s="115"/>
      <c r="OPI101" s="115"/>
      <c r="OPJ101" s="115"/>
      <c r="OPK101" s="115"/>
      <c r="OPL101" s="115"/>
      <c r="OPM101" s="115"/>
      <c r="OPN101" s="115"/>
      <c r="OPO101" s="115"/>
      <c r="OPP101" s="115"/>
      <c r="OPQ101" s="115"/>
      <c r="OPR101" s="115"/>
      <c r="OPS101" s="115"/>
      <c r="OPT101" s="115"/>
      <c r="OPU101" s="115"/>
      <c r="OPV101" s="115"/>
      <c r="OPW101" s="115"/>
      <c r="OPX101" s="115"/>
      <c r="OPY101" s="115"/>
      <c r="OPZ101" s="115"/>
      <c r="OQA101" s="115"/>
      <c r="OQB101" s="115"/>
      <c r="OQC101" s="115"/>
      <c r="OQD101" s="115"/>
      <c r="OQE101" s="115"/>
      <c r="OQF101" s="115"/>
      <c r="OQG101" s="115"/>
      <c r="OQH101" s="115"/>
      <c r="OQI101" s="115"/>
      <c r="OQJ101" s="115"/>
      <c r="OQK101" s="115"/>
      <c r="OQL101" s="115"/>
      <c r="OQM101" s="115"/>
      <c r="OQN101" s="115"/>
      <c r="OQO101" s="115"/>
      <c r="OQP101" s="115"/>
      <c r="OQQ101" s="115"/>
      <c r="OQR101" s="115"/>
      <c r="OQS101" s="115"/>
      <c r="OQT101" s="115"/>
      <c r="OQU101" s="115"/>
      <c r="OQV101" s="115"/>
      <c r="OQW101" s="115"/>
      <c r="OQX101" s="115"/>
      <c r="OQY101" s="115"/>
      <c r="OQZ101" s="115"/>
      <c r="ORA101" s="115"/>
      <c r="ORB101" s="115"/>
      <c r="ORC101" s="115"/>
      <c r="ORD101" s="115"/>
      <c r="ORE101" s="115"/>
      <c r="ORF101" s="115"/>
      <c r="ORG101" s="115"/>
      <c r="ORH101" s="115"/>
      <c r="ORI101" s="115"/>
      <c r="ORJ101" s="115"/>
      <c r="ORK101" s="115"/>
      <c r="ORL101" s="115"/>
      <c r="ORM101" s="115"/>
      <c r="ORN101" s="115"/>
      <c r="ORO101" s="115"/>
      <c r="ORP101" s="115"/>
      <c r="ORQ101" s="115"/>
      <c r="ORR101" s="115"/>
      <c r="ORS101" s="115"/>
      <c r="ORT101" s="115"/>
      <c r="ORU101" s="115"/>
      <c r="ORV101" s="115"/>
      <c r="ORW101" s="115"/>
      <c r="ORX101" s="115"/>
      <c r="ORY101" s="115"/>
      <c r="ORZ101" s="115"/>
      <c r="OSA101" s="115"/>
      <c r="OSB101" s="115"/>
      <c r="OSC101" s="115"/>
      <c r="OSD101" s="115"/>
      <c r="OSE101" s="115"/>
      <c r="OSF101" s="115"/>
      <c r="OSG101" s="115"/>
      <c r="OSH101" s="115"/>
      <c r="OSI101" s="115"/>
      <c r="OSJ101" s="115"/>
      <c r="OSK101" s="115"/>
      <c r="OSL101" s="115"/>
      <c r="OSM101" s="115"/>
      <c r="OSN101" s="115"/>
      <c r="OSO101" s="115"/>
      <c r="OSP101" s="115"/>
      <c r="OSQ101" s="115"/>
      <c r="OSR101" s="115"/>
      <c r="OSS101" s="115"/>
      <c r="OST101" s="115"/>
      <c r="OSU101" s="115"/>
      <c r="OSV101" s="115"/>
      <c r="OSW101" s="115"/>
      <c r="OSX101" s="115"/>
      <c r="OSY101" s="115"/>
      <c r="OSZ101" s="115"/>
      <c r="OTA101" s="115"/>
      <c r="OTB101" s="115"/>
      <c r="OTC101" s="115"/>
      <c r="OTD101" s="115"/>
      <c r="OTE101" s="115"/>
      <c r="OTF101" s="115"/>
      <c r="OTG101" s="115"/>
      <c r="OTH101" s="115"/>
      <c r="OTI101" s="115"/>
      <c r="OTJ101" s="115"/>
      <c r="OTK101" s="115"/>
      <c r="OTL101" s="115"/>
      <c r="OTM101" s="115"/>
      <c r="OTN101" s="115"/>
      <c r="OTO101" s="115"/>
      <c r="OTP101" s="115"/>
      <c r="OTQ101" s="115"/>
      <c r="OTR101" s="115"/>
      <c r="OTS101" s="115"/>
      <c r="OTT101" s="115"/>
      <c r="OTU101" s="115"/>
      <c r="OTV101" s="115"/>
      <c r="OTW101" s="115"/>
      <c r="OTX101" s="115"/>
      <c r="OTY101" s="115"/>
      <c r="OTZ101" s="115"/>
      <c r="OUA101" s="115"/>
      <c r="OUB101" s="115"/>
      <c r="OUC101" s="115"/>
      <c r="OUD101" s="115"/>
      <c r="OUE101" s="115"/>
      <c r="OUF101" s="115"/>
      <c r="OUG101" s="115"/>
      <c r="OUH101" s="115"/>
      <c r="OUI101" s="115"/>
      <c r="OUJ101" s="115"/>
      <c r="OUK101" s="115"/>
      <c r="OUL101" s="115"/>
      <c r="OUM101" s="115"/>
      <c r="OUN101" s="115"/>
      <c r="OUO101" s="115"/>
      <c r="OUP101" s="115"/>
      <c r="OUQ101" s="115"/>
      <c r="OUR101" s="115"/>
      <c r="OUS101" s="115"/>
      <c r="OUT101" s="115"/>
      <c r="OUU101" s="115"/>
      <c r="OUV101" s="115"/>
      <c r="OUW101" s="115"/>
      <c r="OUX101" s="115"/>
      <c r="OUY101" s="115"/>
      <c r="OUZ101" s="115"/>
      <c r="OVA101" s="115"/>
      <c r="OVB101" s="115"/>
      <c r="OVC101" s="115"/>
      <c r="OVD101" s="115"/>
      <c r="OVE101" s="115"/>
      <c r="OVF101" s="115"/>
      <c r="OVG101" s="115"/>
      <c r="OVH101" s="115"/>
      <c r="OVI101" s="115"/>
      <c r="OVJ101" s="115"/>
      <c r="OVK101" s="115"/>
      <c r="OVL101" s="115"/>
      <c r="OVM101" s="115"/>
      <c r="OVN101" s="115"/>
      <c r="OVO101" s="115"/>
      <c r="OVP101" s="115"/>
      <c r="OVQ101" s="115"/>
      <c r="OVR101" s="115"/>
      <c r="OVS101" s="115"/>
      <c r="OVT101" s="115"/>
      <c r="OVU101" s="115"/>
      <c r="OVV101" s="115"/>
      <c r="OVW101" s="115"/>
      <c r="OVX101" s="115"/>
      <c r="OVY101" s="115"/>
      <c r="OVZ101" s="115"/>
      <c r="OWA101" s="115"/>
      <c r="OWB101" s="115"/>
      <c r="OWC101" s="115"/>
      <c r="OWD101" s="115"/>
      <c r="OWE101" s="115"/>
      <c r="OWF101" s="115"/>
      <c r="OWG101" s="115"/>
      <c r="OWH101" s="115"/>
      <c r="OWI101" s="115"/>
      <c r="OWJ101" s="115"/>
      <c r="OWK101" s="115"/>
      <c r="OWL101" s="115"/>
      <c r="OWM101" s="115"/>
      <c r="OWN101" s="115"/>
      <c r="OWO101" s="115"/>
      <c r="OWP101" s="115"/>
      <c r="OWQ101" s="115"/>
      <c r="OWR101" s="115"/>
      <c r="OWS101" s="115"/>
      <c r="OWT101" s="115"/>
      <c r="OWU101" s="115"/>
      <c r="OWV101" s="115"/>
      <c r="OWW101" s="115"/>
      <c r="OWX101" s="115"/>
      <c r="OWY101" s="115"/>
      <c r="OWZ101" s="115"/>
      <c r="OXA101" s="115"/>
      <c r="OXB101" s="115"/>
      <c r="OXC101" s="115"/>
      <c r="OXD101" s="115"/>
      <c r="OXE101" s="115"/>
      <c r="OXF101" s="115"/>
      <c r="OXG101" s="115"/>
      <c r="OXH101" s="115"/>
      <c r="OXI101" s="115"/>
      <c r="OXJ101" s="115"/>
      <c r="OXK101" s="115"/>
      <c r="OXL101" s="115"/>
      <c r="OXM101" s="115"/>
      <c r="OXN101" s="115"/>
      <c r="OXO101" s="115"/>
      <c r="OXP101" s="115"/>
      <c r="OXQ101" s="115"/>
      <c r="OXR101" s="115"/>
      <c r="OXS101" s="115"/>
      <c r="OXT101" s="115"/>
      <c r="OXU101" s="115"/>
      <c r="OXV101" s="115"/>
      <c r="OXW101" s="115"/>
      <c r="OXX101" s="115"/>
      <c r="OXY101" s="115"/>
      <c r="OXZ101" s="115"/>
      <c r="OYA101" s="115"/>
      <c r="OYB101" s="115"/>
      <c r="OYC101" s="115"/>
      <c r="OYD101" s="115"/>
      <c r="OYE101" s="115"/>
      <c r="OYF101" s="115"/>
      <c r="OYG101" s="115"/>
      <c r="OYH101" s="115"/>
      <c r="OYI101" s="115"/>
      <c r="OYJ101" s="115"/>
      <c r="OYK101" s="115"/>
      <c r="OYL101" s="115"/>
      <c r="OYM101" s="115"/>
      <c r="OYN101" s="115"/>
      <c r="OYO101" s="115"/>
      <c r="OYP101" s="115"/>
      <c r="OYQ101" s="115"/>
      <c r="OYR101" s="115"/>
      <c r="OYS101" s="115"/>
      <c r="OYT101" s="115"/>
      <c r="OYU101" s="115"/>
      <c r="OYV101" s="115"/>
      <c r="OYW101" s="115"/>
      <c r="OYX101" s="115"/>
      <c r="OYY101" s="115"/>
      <c r="OYZ101" s="115"/>
      <c r="OZA101" s="115"/>
      <c r="OZB101" s="115"/>
      <c r="OZC101" s="115"/>
      <c r="OZD101" s="115"/>
      <c r="OZE101" s="115"/>
      <c r="OZF101" s="115"/>
      <c r="OZG101" s="115"/>
      <c r="OZH101" s="115"/>
      <c r="OZI101" s="115"/>
      <c r="OZJ101" s="115"/>
      <c r="OZK101" s="115"/>
      <c r="OZL101" s="115"/>
      <c r="OZM101" s="115"/>
      <c r="OZN101" s="115"/>
      <c r="OZO101" s="115"/>
      <c r="OZP101" s="115"/>
      <c r="OZQ101" s="115"/>
      <c r="OZR101" s="115"/>
      <c r="OZS101" s="115"/>
      <c r="OZT101" s="115"/>
      <c r="OZU101" s="115"/>
      <c r="OZV101" s="115"/>
      <c r="OZW101" s="115"/>
      <c r="OZX101" s="115"/>
      <c r="OZY101" s="115"/>
      <c r="OZZ101" s="115"/>
      <c r="PAA101" s="115"/>
      <c r="PAB101" s="115"/>
      <c r="PAC101" s="115"/>
      <c r="PAD101" s="115"/>
      <c r="PAE101" s="115"/>
      <c r="PAF101" s="115"/>
      <c r="PAG101" s="115"/>
      <c r="PAH101" s="115"/>
      <c r="PAI101" s="115"/>
      <c r="PAJ101" s="115"/>
      <c r="PAK101" s="115"/>
      <c r="PAL101" s="115"/>
      <c r="PAM101" s="115"/>
      <c r="PAN101" s="115"/>
      <c r="PAO101" s="115"/>
      <c r="PAP101" s="115"/>
      <c r="PAQ101" s="115"/>
      <c r="PAR101" s="115"/>
      <c r="PAS101" s="115"/>
      <c r="PAT101" s="115"/>
      <c r="PAU101" s="115"/>
      <c r="PAV101" s="115"/>
      <c r="PAW101" s="115"/>
      <c r="PAX101" s="115"/>
      <c r="PAY101" s="115"/>
      <c r="PAZ101" s="115"/>
      <c r="PBA101" s="115"/>
      <c r="PBB101" s="115"/>
      <c r="PBC101" s="115"/>
      <c r="PBD101" s="115"/>
      <c r="PBE101" s="115"/>
      <c r="PBF101" s="115"/>
      <c r="PBG101" s="115"/>
      <c r="PBH101" s="115"/>
      <c r="PBI101" s="115"/>
      <c r="PBJ101" s="115"/>
      <c r="PBK101" s="115"/>
      <c r="PBL101" s="115"/>
      <c r="PBM101" s="115"/>
      <c r="PBN101" s="115"/>
      <c r="PBO101" s="115"/>
      <c r="PBP101" s="115"/>
      <c r="PBQ101" s="115"/>
      <c r="PBR101" s="115"/>
      <c r="PBS101" s="115"/>
      <c r="PBT101" s="115"/>
      <c r="PBU101" s="115"/>
      <c r="PBV101" s="115"/>
      <c r="PBW101" s="115"/>
      <c r="PBX101" s="115"/>
      <c r="PBY101" s="115"/>
      <c r="PBZ101" s="115"/>
      <c r="PCA101" s="115"/>
      <c r="PCB101" s="115"/>
      <c r="PCC101" s="115"/>
      <c r="PCD101" s="115"/>
      <c r="PCE101" s="115"/>
      <c r="PCF101" s="115"/>
      <c r="PCG101" s="115"/>
      <c r="PCH101" s="115"/>
      <c r="PCI101" s="115"/>
      <c r="PCJ101" s="115"/>
      <c r="PCK101" s="115"/>
      <c r="PCL101" s="115"/>
      <c r="PCM101" s="115"/>
      <c r="PCN101" s="115"/>
      <c r="PCO101" s="115"/>
      <c r="PCP101" s="115"/>
      <c r="PCQ101" s="115"/>
      <c r="PCR101" s="115"/>
      <c r="PCS101" s="115"/>
      <c r="PCT101" s="115"/>
      <c r="PCU101" s="115"/>
      <c r="PCV101" s="115"/>
      <c r="PCW101" s="115"/>
      <c r="PCX101" s="115"/>
      <c r="PCY101" s="115"/>
      <c r="PCZ101" s="115"/>
      <c r="PDA101" s="115"/>
      <c r="PDB101" s="115"/>
      <c r="PDC101" s="115"/>
      <c r="PDD101" s="115"/>
      <c r="PDE101" s="115"/>
      <c r="PDF101" s="115"/>
      <c r="PDG101" s="115"/>
      <c r="PDH101" s="115"/>
      <c r="PDI101" s="115"/>
      <c r="PDJ101" s="115"/>
      <c r="PDK101" s="115"/>
      <c r="PDL101" s="115"/>
      <c r="PDM101" s="115"/>
      <c r="PDN101" s="115"/>
      <c r="PDO101" s="115"/>
      <c r="PDP101" s="115"/>
      <c r="PDQ101" s="115"/>
      <c r="PDR101" s="115"/>
      <c r="PDS101" s="115"/>
      <c r="PDT101" s="115"/>
      <c r="PDU101" s="115"/>
      <c r="PDV101" s="115"/>
      <c r="PDW101" s="115"/>
      <c r="PDX101" s="115"/>
      <c r="PDY101" s="115"/>
      <c r="PDZ101" s="115"/>
      <c r="PEA101" s="115"/>
      <c r="PEB101" s="115"/>
      <c r="PEC101" s="115"/>
      <c r="PED101" s="115"/>
      <c r="PEE101" s="115"/>
      <c r="PEF101" s="115"/>
      <c r="PEG101" s="115"/>
      <c r="PEH101" s="115"/>
      <c r="PEI101" s="115"/>
      <c r="PEJ101" s="115"/>
      <c r="PEK101" s="115"/>
      <c r="PEL101" s="115"/>
      <c r="PEM101" s="115"/>
      <c r="PEN101" s="115"/>
      <c r="PEO101" s="115"/>
      <c r="PEP101" s="115"/>
      <c r="PEQ101" s="115"/>
      <c r="PER101" s="115"/>
      <c r="PES101" s="115"/>
      <c r="PET101" s="115"/>
      <c r="PEU101" s="115"/>
      <c r="PEV101" s="115"/>
      <c r="PEW101" s="115"/>
      <c r="PEX101" s="115"/>
      <c r="PEY101" s="115"/>
      <c r="PEZ101" s="115"/>
      <c r="PFA101" s="115"/>
      <c r="PFB101" s="115"/>
      <c r="PFC101" s="115"/>
      <c r="PFD101" s="115"/>
      <c r="PFE101" s="115"/>
      <c r="PFF101" s="115"/>
      <c r="PFG101" s="115"/>
      <c r="PFH101" s="115"/>
      <c r="PFI101" s="115"/>
      <c r="PFJ101" s="115"/>
      <c r="PFK101" s="115"/>
      <c r="PFL101" s="115"/>
      <c r="PFM101" s="115"/>
      <c r="PFN101" s="115"/>
      <c r="PFO101" s="115"/>
      <c r="PFP101" s="115"/>
      <c r="PFQ101" s="115"/>
      <c r="PFR101" s="115"/>
      <c r="PFS101" s="115"/>
      <c r="PFT101" s="115"/>
      <c r="PFU101" s="115"/>
      <c r="PFV101" s="115"/>
      <c r="PFW101" s="115"/>
      <c r="PFX101" s="115"/>
      <c r="PFY101" s="115"/>
      <c r="PFZ101" s="115"/>
      <c r="PGA101" s="115"/>
      <c r="PGB101" s="115"/>
      <c r="PGC101" s="115"/>
      <c r="PGD101" s="115"/>
      <c r="PGE101" s="115"/>
      <c r="PGF101" s="115"/>
      <c r="PGG101" s="115"/>
      <c r="PGH101" s="115"/>
      <c r="PGI101" s="115"/>
      <c r="PGJ101" s="115"/>
      <c r="PGK101" s="115"/>
      <c r="PGL101" s="115"/>
      <c r="PGM101" s="115"/>
      <c r="PGN101" s="115"/>
      <c r="PGO101" s="115"/>
      <c r="PGP101" s="115"/>
      <c r="PGQ101" s="115"/>
      <c r="PGR101" s="115"/>
      <c r="PGS101" s="115"/>
      <c r="PGT101" s="115"/>
      <c r="PGU101" s="115"/>
      <c r="PGV101" s="115"/>
      <c r="PGW101" s="115"/>
      <c r="PGX101" s="115"/>
      <c r="PGY101" s="115"/>
      <c r="PGZ101" s="115"/>
      <c r="PHA101" s="115"/>
      <c r="PHB101" s="115"/>
      <c r="PHC101" s="115"/>
      <c r="PHD101" s="115"/>
      <c r="PHE101" s="115"/>
      <c r="PHF101" s="115"/>
      <c r="PHG101" s="115"/>
      <c r="PHH101" s="115"/>
      <c r="PHI101" s="115"/>
      <c r="PHJ101" s="115"/>
      <c r="PHK101" s="115"/>
      <c r="PHL101" s="115"/>
      <c r="PHM101" s="115"/>
      <c r="PHN101" s="115"/>
      <c r="PHO101" s="115"/>
      <c r="PHP101" s="115"/>
      <c r="PHQ101" s="115"/>
      <c r="PHR101" s="115"/>
      <c r="PHS101" s="115"/>
      <c r="PHT101" s="115"/>
      <c r="PHU101" s="115"/>
      <c r="PHV101" s="115"/>
      <c r="PHW101" s="115"/>
      <c r="PHX101" s="115"/>
      <c r="PHY101" s="115"/>
      <c r="PHZ101" s="115"/>
      <c r="PIA101" s="115"/>
      <c r="PIB101" s="115"/>
      <c r="PIC101" s="115"/>
      <c r="PID101" s="115"/>
      <c r="PIE101" s="115"/>
      <c r="PIF101" s="115"/>
      <c r="PIG101" s="115"/>
      <c r="PIH101" s="115"/>
      <c r="PII101" s="115"/>
      <c r="PIJ101" s="115"/>
      <c r="PIK101" s="115"/>
      <c r="PIL101" s="115"/>
      <c r="PIM101" s="115"/>
      <c r="PIN101" s="115"/>
      <c r="PIO101" s="115"/>
      <c r="PIP101" s="115"/>
      <c r="PIQ101" s="115"/>
      <c r="PIR101" s="115"/>
      <c r="PIS101" s="115"/>
      <c r="PIT101" s="115"/>
      <c r="PIU101" s="115"/>
      <c r="PIV101" s="115"/>
      <c r="PIW101" s="115"/>
      <c r="PIX101" s="115"/>
      <c r="PIY101" s="115"/>
      <c r="PIZ101" s="115"/>
      <c r="PJA101" s="115"/>
      <c r="PJB101" s="115"/>
      <c r="PJC101" s="115"/>
      <c r="PJD101" s="115"/>
      <c r="PJE101" s="115"/>
      <c r="PJF101" s="115"/>
      <c r="PJG101" s="115"/>
      <c r="PJH101" s="115"/>
      <c r="PJI101" s="115"/>
      <c r="PJJ101" s="115"/>
      <c r="PJK101" s="115"/>
      <c r="PJL101" s="115"/>
      <c r="PJM101" s="115"/>
      <c r="PJN101" s="115"/>
      <c r="PJO101" s="115"/>
      <c r="PJP101" s="115"/>
      <c r="PJQ101" s="115"/>
      <c r="PJR101" s="115"/>
      <c r="PJS101" s="115"/>
      <c r="PJT101" s="115"/>
      <c r="PJU101" s="115"/>
      <c r="PJV101" s="115"/>
      <c r="PJW101" s="115"/>
      <c r="PJX101" s="115"/>
      <c r="PJY101" s="115"/>
      <c r="PJZ101" s="115"/>
      <c r="PKA101" s="115"/>
      <c r="PKB101" s="115"/>
      <c r="PKC101" s="115"/>
      <c r="PKD101" s="115"/>
      <c r="PKE101" s="115"/>
      <c r="PKF101" s="115"/>
      <c r="PKG101" s="115"/>
      <c r="PKH101" s="115"/>
      <c r="PKI101" s="115"/>
      <c r="PKJ101" s="115"/>
      <c r="PKK101" s="115"/>
      <c r="PKL101" s="115"/>
      <c r="PKM101" s="115"/>
      <c r="PKN101" s="115"/>
      <c r="PKO101" s="115"/>
      <c r="PKP101" s="115"/>
      <c r="PKQ101" s="115"/>
      <c r="PKR101" s="115"/>
      <c r="PKS101" s="115"/>
      <c r="PKT101" s="115"/>
      <c r="PKU101" s="115"/>
      <c r="PKV101" s="115"/>
      <c r="PKW101" s="115"/>
      <c r="PKX101" s="115"/>
      <c r="PKY101" s="115"/>
      <c r="PKZ101" s="115"/>
      <c r="PLA101" s="115"/>
      <c r="PLB101" s="115"/>
      <c r="PLC101" s="115"/>
      <c r="PLD101" s="115"/>
      <c r="PLE101" s="115"/>
      <c r="PLF101" s="115"/>
      <c r="PLG101" s="115"/>
      <c r="PLH101" s="115"/>
      <c r="PLI101" s="115"/>
      <c r="PLJ101" s="115"/>
      <c r="PLK101" s="115"/>
      <c r="PLL101" s="115"/>
      <c r="PLM101" s="115"/>
      <c r="PLN101" s="115"/>
      <c r="PLO101" s="115"/>
      <c r="PLP101" s="115"/>
      <c r="PLQ101" s="115"/>
      <c r="PLR101" s="115"/>
      <c r="PLS101" s="115"/>
      <c r="PLT101" s="115"/>
      <c r="PLU101" s="115"/>
      <c r="PLV101" s="115"/>
      <c r="PLW101" s="115"/>
      <c r="PLX101" s="115"/>
      <c r="PLY101" s="115"/>
      <c r="PLZ101" s="115"/>
      <c r="PMA101" s="115"/>
      <c r="PMB101" s="115"/>
      <c r="PMC101" s="115"/>
      <c r="PMD101" s="115"/>
      <c r="PME101" s="115"/>
      <c r="PMF101" s="115"/>
      <c r="PMG101" s="115"/>
      <c r="PMH101" s="115"/>
      <c r="PMI101" s="115"/>
      <c r="PMJ101" s="115"/>
      <c r="PMK101" s="115"/>
      <c r="PML101" s="115"/>
      <c r="PMM101" s="115"/>
      <c r="PMN101" s="115"/>
      <c r="PMO101" s="115"/>
      <c r="PMP101" s="115"/>
      <c r="PMQ101" s="115"/>
      <c r="PMR101" s="115"/>
      <c r="PMS101" s="115"/>
      <c r="PMT101" s="115"/>
      <c r="PMU101" s="115"/>
      <c r="PMV101" s="115"/>
      <c r="PMW101" s="115"/>
      <c r="PMX101" s="115"/>
      <c r="PMY101" s="115"/>
      <c r="PMZ101" s="115"/>
      <c r="PNA101" s="115"/>
      <c r="PNB101" s="115"/>
      <c r="PNC101" s="115"/>
      <c r="PND101" s="115"/>
      <c r="PNE101" s="115"/>
      <c r="PNF101" s="115"/>
      <c r="PNG101" s="115"/>
      <c r="PNH101" s="115"/>
      <c r="PNI101" s="115"/>
      <c r="PNJ101" s="115"/>
      <c r="PNK101" s="115"/>
      <c r="PNL101" s="115"/>
      <c r="PNM101" s="115"/>
      <c r="PNN101" s="115"/>
      <c r="PNO101" s="115"/>
      <c r="PNP101" s="115"/>
      <c r="PNQ101" s="115"/>
      <c r="PNR101" s="115"/>
      <c r="PNS101" s="115"/>
      <c r="PNT101" s="115"/>
      <c r="PNU101" s="115"/>
      <c r="PNV101" s="115"/>
      <c r="PNW101" s="115"/>
      <c r="PNX101" s="115"/>
      <c r="PNY101" s="115"/>
      <c r="PNZ101" s="115"/>
      <c r="POA101" s="115"/>
      <c r="POB101" s="115"/>
      <c r="POC101" s="115"/>
      <c r="POD101" s="115"/>
      <c r="POE101" s="115"/>
      <c r="POF101" s="115"/>
      <c r="POG101" s="115"/>
      <c r="POH101" s="115"/>
      <c r="POI101" s="115"/>
      <c r="POJ101" s="115"/>
      <c r="POK101" s="115"/>
      <c r="POL101" s="115"/>
      <c r="POM101" s="115"/>
      <c r="PON101" s="115"/>
      <c r="POO101" s="115"/>
      <c r="POP101" s="115"/>
      <c r="POQ101" s="115"/>
      <c r="POR101" s="115"/>
      <c r="POS101" s="115"/>
      <c r="POT101" s="115"/>
      <c r="POU101" s="115"/>
      <c r="POV101" s="115"/>
      <c r="POW101" s="115"/>
      <c r="POX101" s="115"/>
      <c r="POY101" s="115"/>
      <c r="POZ101" s="115"/>
      <c r="PPA101" s="115"/>
      <c r="PPB101" s="115"/>
      <c r="PPC101" s="115"/>
      <c r="PPD101" s="115"/>
      <c r="PPE101" s="115"/>
      <c r="PPF101" s="115"/>
      <c r="PPG101" s="115"/>
      <c r="PPH101" s="115"/>
      <c r="PPI101" s="115"/>
      <c r="PPJ101" s="115"/>
      <c r="PPK101" s="115"/>
      <c r="PPL101" s="115"/>
      <c r="PPM101" s="115"/>
      <c r="PPN101" s="115"/>
      <c r="PPO101" s="115"/>
      <c r="PPP101" s="115"/>
      <c r="PPQ101" s="115"/>
      <c r="PPR101" s="115"/>
      <c r="PPS101" s="115"/>
      <c r="PPT101" s="115"/>
      <c r="PPU101" s="115"/>
      <c r="PPV101" s="115"/>
      <c r="PPW101" s="115"/>
      <c r="PPX101" s="115"/>
      <c r="PPY101" s="115"/>
      <c r="PPZ101" s="115"/>
      <c r="PQA101" s="115"/>
      <c r="PQB101" s="115"/>
      <c r="PQC101" s="115"/>
      <c r="PQD101" s="115"/>
      <c r="PQE101" s="115"/>
      <c r="PQF101" s="115"/>
      <c r="PQG101" s="115"/>
      <c r="PQH101" s="115"/>
      <c r="PQI101" s="115"/>
      <c r="PQJ101" s="115"/>
      <c r="PQK101" s="115"/>
      <c r="PQL101" s="115"/>
      <c r="PQM101" s="115"/>
      <c r="PQN101" s="115"/>
      <c r="PQO101" s="115"/>
      <c r="PQP101" s="115"/>
      <c r="PQQ101" s="115"/>
      <c r="PQR101" s="115"/>
      <c r="PQS101" s="115"/>
      <c r="PQT101" s="115"/>
      <c r="PQU101" s="115"/>
      <c r="PQV101" s="115"/>
      <c r="PQW101" s="115"/>
      <c r="PQX101" s="115"/>
      <c r="PQY101" s="115"/>
      <c r="PQZ101" s="115"/>
      <c r="PRA101" s="115"/>
      <c r="PRB101" s="115"/>
      <c r="PRC101" s="115"/>
      <c r="PRD101" s="115"/>
      <c r="PRE101" s="115"/>
      <c r="PRF101" s="115"/>
      <c r="PRG101" s="115"/>
      <c r="PRH101" s="115"/>
      <c r="PRI101" s="115"/>
      <c r="PRJ101" s="115"/>
      <c r="PRK101" s="115"/>
      <c r="PRL101" s="115"/>
      <c r="PRM101" s="115"/>
      <c r="PRN101" s="115"/>
      <c r="PRO101" s="115"/>
      <c r="PRP101" s="115"/>
      <c r="PRQ101" s="115"/>
      <c r="PRR101" s="115"/>
      <c r="PRS101" s="115"/>
      <c r="PRT101" s="115"/>
      <c r="PRU101" s="115"/>
      <c r="PRV101" s="115"/>
      <c r="PRW101" s="115"/>
      <c r="PRX101" s="115"/>
      <c r="PRY101" s="115"/>
      <c r="PRZ101" s="115"/>
      <c r="PSA101" s="115"/>
      <c r="PSB101" s="115"/>
      <c r="PSC101" s="115"/>
      <c r="PSD101" s="115"/>
      <c r="PSE101" s="115"/>
      <c r="PSF101" s="115"/>
      <c r="PSG101" s="115"/>
      <c r="PSH101" s="115"/>
      <c r="PSI101" s="115"/>
      <c r="PSJ101" s="115"/>
      <c r="PSK101" s="115"/>
      <c r="PSL101" s="115"/>
      <c r="PSM101" s="115"/>
      <c r="PSN101" s="115"/>
      <c r="PSO101" s="115"/>
      <c r="PSP101" s="115"/>
      <c r="PSQ101" s="115"/>
      <c r="PSR101" s="115"/>
      <c r="PSS101" s="115"/>
      <c r="PST101" s="115"/>
      <c r="PSU101" s="115"/>
      <c r="PSV101" s="115"/>
      <c r="PSW101" s="115"/>
      <c r="PSX101" s="115"/>
      <c r="PSY101" s="115"/>
      <c r="PSZ101" s="115"/>
      <c r="PTA101" s="115"/>
      <c r="PTB101" s="115"/>
      <c r="PTC101" s="115"/>
      <c r="PTD101" s="115"/>
      <c r="PTE101" s="115"/>
      <c r="PTF101" s="115"/>
      <c r="PTG101" s="115"/>
      <c r="PTH101" s="115"/>
      <c r="PTI101" s="115"/>
      <c r="PTJ101" s="115"/>
      <c r="PTK101" s="115"/>
      <c r="PTL101" s="115"/>
      <c r="PTM101" s="115"/>
      <c r="PTN101" s="115"/>
      <c r="PTO101" s="115"/>
      <c r="PTP101" s="115"/>
      <c r="PTQ101" s="115"/>
      <c r="PTR101" s="115"/>
      <c r="PTS101" s="115"/>
      <c r="PTT101" s="115"/>
      <c r="PTU101" s="115"/>
      <c r="PTV101" s="115"/>
      <c r="PTW101" s="115"/>
      <c r="PTX101" s="115"/>
      <c r="PTY101" s="115"/>
      <c r="PTZ101" s="115"/>
      <c r="PUA101" s="115"/>
      <c r="PUB101" s="115"/>
      <c r="PUC101" s="115"/>
      <c r="PUD101" s="115"/>
      <c r="PUE101" s="115"/>
      <c r="PUF101" s="115"/>
      <c r="PUG101" s="115"/>
      <c r="PUH101" s="115"/>
      <c r="PUI101" s="115"/>
      <c r="PUJ101" s="115"/>
      <c r="PUK101" s="115"/>
      <c r="PUL101" s="115"/>
      <c r="PUM101" s="115"/>
      <c r="PUN101" s="115"/>
      <c r="PUO101" s="115"/>
      <c r="PUP101" s="115"/>
      <c r="PUQ101" s="115"/>
      <c r="PUR101" s="115"/>
      <c r="PUS101" s="115"/>
      <c r="PUT101" s="115"/>
      <c r="PUU101" s="115"/>
      <c r="PUV101" s="115"/>
      <c r="PUW101" s="115"/>
      <c r="PUX101" s="115"/>
      <c r="PUY101" s="115"/>
      <c r="PUZ101" s="115"/>
      <c r="PVA101" s="115"/>
      <c r="PVB101" s="115"/>
      <c r="PVC101" s="115"/>
      <c r="PVD101" s="115"/>
      <c r="PVE101" s="115"/>
      <c r="PVF101" s="115"/>
      <c r="PVG101" s="115"/>
      <c r="PVH101" s="115"/>
      <c r="PVI101" s="115"/>
      <c r="PVJ101" s="115"/>
      <c r="PVK101" s="115"/>
      <c r="PVL101" s="115"/>
      <c r="PVM101" s="115"/>
      <c r="PVN101" s="115"/>
      <c r="PVO101" s="115"/>
      <c r="PVP101" s="115"/>
      <c r="PVQ101" s="115"/>
      <c r="PVR101" s="115"/>
      <c r="PVS101" s="115"/>
      <c r="PVT101" s="115"/>
      <c r="PVU101" s="115"/>
      <c r="PVV101" s="115"/>
      <c r="PVW101" s="115"/>
      <c r="PVX101" s="115"/>
      <c r="PVY101" s="115"/>
      <c r="PVZ101" s="115"/>
      <c r="PWA101" s="115"/>
      <c r="PWB101" s="115"/>
      <c r="PWC101" s="115"/>
      <c r="PWD101" s="115"/>
      <c r="PWE101" s="115"/>
      <c r="PWF101" s="115"/>
      <c r="PWG101" s="115"/>
      <c r="PWH101" s="115"/>
      <c r="PWI101" s="115"/>
      <c r="PWJ101" s="115"/>
      <c r="PWK101" s="115"/>
      <c r="PWL101" s="115"/>
      <c r="PWM101" s="115"/>
      <c r="PWN101" s="115"/>
      <c r="PWO101" s="115"/>
      <c r="PWP101" s="115"/>
      <c r="PWQ101" s="115"/>
      <c r="PWR101" s="115"/>
      <c r="PWS101" s="115"/>
      <c r="PWT101" s="115"/>
      <c r="PWU101" s="115"/>
      <c r="PWV101" s="115"/>
      <c r="PWW101" s="115"/>
      <c r="PWX101" s="115"/>
      <c r="PWY101" s="115"/>
      <c r="PWZ101" s="115"/>
      <c r="PXA101" s="115"/>
      <c r="PXB101" s="115"/>
      <c r="PXC101" s="115"/>
      <c r="PXD101" s="115"/>
      <c r="PXE101" s="115"/>
      <c r="PXF101" s="115"/>
      <c r="PXG101" s="115"/>
      <c r="PXH101" s="115"/>
      <c r="PXI101" s="115"/>
      <c r="PXJ101" s="115"/>
      <c r="PXK101" s="115"/>
      <c r="PXL101" s="115"/>
      <c r="PXM101" s="115"/>
      <c r="PXN101" s="115"/>
      <c r="PXO101" s="115"/>
      <c r="PXP101" s="115"/>
      <c r="PXQ101" s="115"/>
      <c r="PXR101" s="115"/>
      <c r="PXS101" s="115"/>
      <c r="PXT101" s="115"/>
      <c r="PXU101" s="115"/>
      <c r="PXV101" s="115"/>
      <c r="PXW101" s="115"/>
      <c r="PXX101" s="115"/>
      <c r="PXY101" s="115"/>
      <c r="PXZ101" s="115"/>
      <c r="PYA101" s="115"/>
      <c r="PYB101" s="115"/>
      <c r="PYC101" s="115"/>
      <c r="PYD101" s="115"/>
      <c r="PYE101" s="115"/>
      <c r="PYF101" s="115"/>
      <c r="PYG101" s="115"/>
      <c r="PYH101" s="115"/>
      <c r="PYI101" s="115"/>
      <c r="PYJ101" s="115"/>
      <c r="PYK101" s="115"/>
      <c r="PYL101" s="115"/>
      <c r="PYM101" s="115"/>
      <c r="PYN101" s="115"/>
      <c r="PYO101" s="115"/>
      <c r="PYP101" s="115"/>
      <c r="PYQ101" s="115"/>
      <c r="PYR101" s="115"/>
      <c r="PYS101" s="115"/>
      <c r="PYT101" s="115"/>
      <c r="PYU101" s="115"/>
      <c r="PYV101" s="115"/>
      <c r="PYW101" s="115"/>
      <c r="PYX101" s="115"/>
      <c r="PYY101" s="115"/>
      <c r="PYZ101" s="115"/>
      <c r="PZA101" s="115"/>
      <c r="PZB101" s="115"/>
      <c r="PZC101" s="115"/>
      <c r="PZD101" s="115"/>
      <c r="PZE101" s="115"/>
      <c r="PZF101" s="115"/>
      <c r="PZG101" s="115"/>
      <c r="PZH101" s="115"/>
      <c r="PZI101" s="115"/>
      <c r="PZJ101" s="115"/>
      <c r="PZK101" s="115"/>
      <c r="PZL101" s="115"/>
      <c r="PZM101" s="115"/>
      <c r="PZN101" s="115"/>
      <c r="PZO101" s="115"/>
      <c r="PZP101" s="115"/>
      <c r="PZQ101" s="115"/>
      <c r="PZR101" s="115"/>
      <c r="PZS101" s="115"/>
      <c r="PZT101" s="115"/>
      <c r="PZU101" s="115"/>
      <c r="PZV101" s="115"/>
      <c r="PZW101" s="115"/>
      <c r="PZX101" s="115"/>
      <c r="PZY101" s="115"/>
      <c r="PZZ101" s="115"/>
      <c r="QAA101" s="115"/>
      <c r="QAB101" s="115"/>
      <c r="QAC101" s="115"/>
      <c r="QAD101" s="115"/>
      <c r="QAE101" s="115"/>
      <c r="QAF101" s="115"/>
      <c r="QAG101" s="115"/>
      <c r="QAH101" s="115"/>
      <c r="QAI101" s="115"/>
      <c r="QAJ101" s="115"/>
      <c r="QAK101" s="115"/>
      <c r="QAL101" s="115"/>
      <c r="QAM101" s="115"/>
      <c r="QAN101" s="115"/>
      <c r="QAO101" s="115"/>
      <c r="QAP101" s="115"/>
      <c r="QAQ101" s="115"/>
      <c r="QAR101" s="115"/>
      <c r="QAS101" s="115"/>
      <c r="QAT101" s="115"/>
      <c r="QAU101" s="115"/>
      <c r="QAV101" s="115"/>
      <c r="QAW101" s="115"/>
      <c r="QAX101" s="115"/>
      <c r="QAY101" s="115"/>
      <c r="QAZ101" s="115"/>
      <c r="QBA101" s="115"/>
      <c r="QBB101" s="115"/>
      <c r="QBC101" s="115"/>
      <c r="QBD101" s="115"/>
      <c r="QBE101" s="115"/>
      <c r="QBF101" s="115"/>
      <c r="QBG101" s="115"/>
      <c r="QBH101" s="115"/>
      <c r="QBI101" s="115"/>
      <c r="QBJ101" s="115"/>
      <c r="QBK101" s="115"/>
      <c r="QBL101" s="115"/>
      <c r="QBM101" s="115"/>
      <c r="QBN101" s="115"/>
      <c r="QBO101" s="115"/>
      <c r="QBP101" s="115"/>
      <c r="QBQ101" s="115"/>
      <c r="QBR101" s="115"/>
      <c r="QBS101" s="115"/>
      <c r="QBT101" s="115"/>
      <c r="QBU101" s="115"/>
      <c r="QBV101" s="115"/>
      <c r="QBW101" s="115"/>
      <c r="QBX101" s="115"/>
      <c r="QBY101" s="115"/>
      <c r="QBZ101" s="115"/>
      <c r="QCA101" s="115"/>
      <c r="QCB101" s="115"/>
      <c r="QCC101" s="115"/>
      <c r="QCD101" s="115"/>
      <c r="QCE101" s="115"/>
      <c r="QCF101" s="115"/>
      <c r="QCG101" s="115"/>
      <c r="QCH101" s="115"/>
      <c r="QCI101" s="115"/>
      <c r="QCJ101" s="115"/>
      <c r="QCK101" s="115"/>
      <c r="QCL101" s="115"/>
      <c r="QCM101" s="115"/>
      <c r="QCN101" s="115"/>
      <c r="QCO101" s="115"/>
      <c r="QCP101" s="115"/>
      <c r="QCQ101" s="115"/>
      <c r="QCR101" s="115"/>
      <c r="QCS101" s="115"/>
      <c r="QCT101" s="115"/>
      <c r="QCU101" s="115"/>
      <c r="QCV101" s="115"/>
      <c r="QCW101" s="115"/>
      <c r="QCX101" s="115"/>
      <c r="QCY101" s="115"/>
      <c r="QCZ101" s="115"/>
      <c r="QDA101" s="115"/>
      <c r="QDB101" s="115"/>
      <c r="QDC101" s="115"/>
      <c r="QDD101" s="115"/>
      <c r="QDE101" s="115"/>
      <c r="QDF101" s="115"/>
      <c r="QDG101" s="115"/>
      <c r="QDH101" s="115"/>
      <c r="QDI101" s="115"/>
      <c r="QDJ101" s="115"/>
      <c r="QDK101" s="115"/>
      <c r="QDL101" s="115"/>
      <c r="QDM101" s="115"/>
      <c r="QDN101" s="115"/>
      <c r="QDO101" s="115"/>
      <c r="QDP101" s="115"/>
      <c r="QDQ101" s="115"/>
      <c r="QDR101" s="115"/>
      <c r="QDS101" s="115"/>
      <c r="QDT101" s="115"/>
      <c r="QDU101" s="115"/>
      <c r="QDV101" s="115"/>
      <c r="QDW101" s="115"/>
      <c r="QDX101" s="115"/>
      <c r="QDY101" s="115"/>
      <c r="QDZ101" s="115"/>
      <c r="QEA101" s="115"/>
      <c r="QEB101" s="115"/>
      <c r="QEC101" s="115"/>
      <c r="QED101" s="115"/>
      <c r="QEE101" s="115"/>
      <c r="QEF101" s="115"/>
      <c r="QEG101" s="115"/>
      <c r="QEH101" s="115"/>
      <c r="QEI101" s="115"/>
      <c r="QEJ101" s="115"/>
      <c r="QEK101" s="115"/>
      <c r="QEL101" s="115"/>
      <c r="QEM101" s="115"/>
      <c r="QEN101" s="115"/>
      <c r="QEO101" s="115"/>
      <c r="QEP101" s="115"/>
      <c r="QEQ101" s="115"/>
      <c r="QER101" s="115"/>
      <c r="QES101" s="115"/>
      <c r="QET101" s="115"/>
      <c r="QEU101" s="115"/>
      <c r="QEV101" s="115"/>
      <c r="QEW101" s="115"/>
      <c r="QEX101" s="115"/>
      <c r="QEY101" s="115"/>
      <c r="QEZ101" s="115"/>
      <c r="QFA101" s="115"/>
      <c r="QFB101" s="115"/>
      <c r="QFC101" s="115"/>
      <c r="QFD101" s="115"/>
      <c r="QFE101" s="115"/>
      <c r="QFF101" s="115"/>
      <c r="QFG101" s="115"/>
      <c r="QFH101" s="115"/>
      <c r="QFI101" s="115"/>
      <c r="QFJ101" s="115"/>
      <c r="QFK101" s="115"/>
      <c r="QFL101" s="115"/>
      <c r="QFM101" s="115"/>
      <c r="QFN101" s="115"/>
      <c r="QFO101" s="115"/>
      <c r="QFP101" s="115"/>
      <c r="QFQ101" s="115"/>
      <c r="QFR101" s="115"/>
      <c r="QFS101" s="115"/>
      <c r="QFT101" s="115"/>
      <c r="QFU101" s="115"/>
      <c r="QFV101" s="115"/>
      <c r="QFW101" s="115"/>
      <c r="QFX101" s="115"/>
      <c r="QFY101" s="115"/>
      <c r="QFZ101" s="115"/>
      <c r="QGA101" s="115"/>
      <c r="QGB101" s="115"/>
      <c r="QGC101" s="115"/>
      <c r="QGD101" s="115"/>
      <c r="QGE101" s="115"/>
      <c r="QGF101" s="115"/>
      <c r="QGG101" s="115"/>
      <c r="QGH101" s="115"/>
      <c r="QGI101" s="115"/>
      <c r="QGJ101" s="115"/>
      <c r="QGK101" s="115"/>
      <c r="QGL101" s="115"/>
      <c r="QGM101" s="115"/>
      <c r="QGN101" s="115"/>
      <c r="QGO101" s="115"/>
      <c r="QGP101" s="115"/>
      <c r="QGQ101" s="115"/>
      <c r="QGR101" s="115"/>
      <c r="QGS101" s="115"/>
      <c r="QGT101" s="115"/>
      <c r="QGU101" s="115"/>
      <c r="QGV101" s="115"/>
      <c r="QGW101" s="115"/>
      <c r="QGX101" s="115"/>
      <c r="QGY101" s="115"/>
      <c r="QGZ101" s="115"/>
      <c r="QHA101" s="115"/>
      <c r="QHB101" s="115"/>
      <c r="QHC101" s="115"/>
      <c r="QHD101" s="115"/>
      <c r="QHE101" s="115"/>
      <c r="QHF101" s="115"/>
      <c r="QHG101" s="115"/>
      <c r="QHH101" s="115"/>
      <c r="QHI101" s="115"/>
      <c r="QHJ101" s="115"/>
      <c r="QHK101" s="115"/>
      <c r="QHL101" s="115"/>
      <c r="QHM101" s="115"/>
      <c r="QHN101" s="115"/>
      <c r="QHO101" s="115"/>
      <c r="QHP101" s="115"/>
      <c r="QHQ101" s="115"/>
      <c r="QHR101" s="115"/>
      <c r="QHS101" s="115"/>
      <c r="QHT101" s="115"/>
      <c r="QHU101" s="115"/>
      <c r="QHV101" s="115"/>
      <c r="QHW101" s="115"/>
      <c r="QHX101" s="115"/>
      <c r="QHY101" s="115"/>
      <c r="QHZ101" s="115"/>
      <c r="QIA101" s="115"/>
      <c r="QIB101" s="115"/>
      <c r="QIC101" s="115"/>
      <c r="QID101" s="115"/>
      <c r="QIE101" s="115"/>
      <c r="QIF101" s="115"/>
      <c r="QIG101" s="115"/>
      <c r="QIH101" s="115"/>
      <c r="QII101" s="115"/>
      <c r="QIJ101" s="115"/>
      <c r="QIK101" s="115"/>
      <c r="QIL101" s="115"/>
      <c r="QIM101" s="115"/>
      <c r="QIN101" s="115"/>
      <c r="QIO101" s="115"/>
      <c r="QIP101" s="115"/>
      <c r="QIQ101" s="115"/>
      <c r="QIR101" s="115"/>
      <c r="QIS101" s="115"/>
      <c r="QIT101" s="115"/>
      <c r="QIU101" s="115"/>
      <c r="QIV101" s="115"/>
      <c r="QIW101" s="115"/>
      <c r="QIX101" s="115"/>
      <c r="QIY101" s="115"/>
      <c r="QIZ101" s="115"/>
      <c r="QJA101" s="115"/>
      <c r="QJB101" s="115"/>
      <c r="QJC101" s="115"/>
      <c r="QJD101" s="115"/>
      <c r="QJE101" s="115"/>
      <c r="QJF101" s="115"/>
      <c r="QJG101" s="115"/>
      <c r="QJH101" s="115"/>
      <c r="QJI101" s="115"/>
      <c r="QJJ101" s="115"/>
      <c r="QJK101" s="115"/>
      <c r="QJL101" s="115"/>
      <c r="QJM101" s="115"/>
      <c r="QJN101" s="115"/>
      <c r="QJO101" s="115"/>
      <c r="QJP101" s="115"/>
      <c r="QJQ101" s="115"/>
      <c r="QJR101" s="115"/>
      <c r="QJS101" s="115"/>
      <c r="QJT101" s="115"/>
      <c r="QJU101" s="115"/>
      <c r="QJV101" s="115"/>
      <c r="QJW101" s="115"/>
      <c r="QJX101" s="115"/>
      <c r="QJY101" s="115"/>
      <c r="QJZ101" s="115"/>
      <c r="QKA101" s="115"/>
      <c r="QKB101" s="115"/>
      <c r="QKC101" s="115"/>
      <c r="QKD101" s="115"/>
      <c r="QKE101" s="115"/>
      <c r="QKF101" s="115"/>
      <c r="QKG101" s="115"/>
      <c r="QKH101" s="115"/>
      <c r="QKI101" s="115"/>
      <c r="QKJ101" s="115"/>
      <c r="QKK101" s="115"/>
      <c r="QKL101" s="115"/>
      <c r="QKM101" s="115"/>
      <c r="QKN101" s="115"/>
      <c r="QKO101" s="115"/>
      <c r="QKP101" s="115"/>
      <c r="QKQ101" s="115"/>
      <c r="QKR101" s="115"/>
      <c r="QKS101" s="115"/>
      <c r="QKT101" s="115"/>
      <c r="QKU101" s="115"/>
      <c r="QKV101" s="115"/>
      <c r="QKW101" s="115"/>
      <c r="QKX101" s="115"/>
      <c r="QKY101" s="115"/>
      <c r="QKZ101" s="115"/>
      <c r="QLA101" s="115"/>
      <c r="QLB101" s="115"/>
      <c r="QLC101" s="115"/>
      <c r="QLD101" s="115"/>
      <c r="QLE101" s="115"/>
      <c r="QLF101" s="115"/>
      <c r="QLG101" s="115"/>
      <c r="QLH101" s="115"/>
      <c r="QLI101" s="115"/>
      <c r="QLJ101" s="115"/>
      <c r="QLK101" s="115"/>
      <c r="QLL101" s="115"/>
      <c r="QLM101" s="115"/>
      <c r="QLN101" s="115"/>
      <c r="QLO101" s="115"/>
      <c r="QLP101" s="115"/>
      <c r="QLQ101" s="115"/>
      <c r="QLR101" s="115"/>
      <c r="QLS101" s="115"/>
      <c r="QLT101" s="115"/>
      <c r="QLU101" s="115"/>
      <c r="QLV101" s="115"/>
      <c r="QLW101" s="115"/>
      <c r="QLX101" s="115"/>
      <c r="QLY101" s="115"/>
      <c r="QLZ101" s="115"/>
      <c r="QMA101" s="115"/>
      <c r="QMB101" s="115"/>
      <c r="QMC101" s="115"/>
      <c r="QMD101" s="115"/>
      <c r="QME101" s="115"/>
      <c r="QMF101" s="115"/>
      <c r="QMG101" s="115"/>
      <c r="QMH101" s="115"/>
      <c r="QMI101" s="115"/>
      <c r="QMJ101" s="115"/>
      <c r="QMK101" s="115"/>
      <c r="QML101" s="115"/>
      <c r="QMM101" s="115"/>
      <c r="QMN101" s="115"/>
      <c r="QMO101" s="115"/>
      <c r="QMP101" s="115"/>
      <c r="QMQ101" s="115"/>
      <c r="QMR101" s="115"/>
      <c r="QMS101" s="115"/>
      <c r="QMT101" s="115"/>
      <c r="QMU101" s="115"/>
      <c r="QMV101" s="115"/>
      <c r="QMW101" s="115"/>
      <c r="QMX101" s="115"/>
      <c r="QMY101" s="115"/>
      <c r="QMZ101" s="115"/>
      <c r="QNA101" s="115"/>
      <c r="QNB101" s="115"/>
      <c r="QNC101" s="115"/>
      <c r="QND101" s="115"/>
      <c r="QNE101" s="115"/>
      <c r="QNF101" s="115"/>
      <c r="QNG101" s="115"/>
      <c r="QNH101" s="115"/>
      <c r="QNI101" s="115"/>
      <c r="QNJ101" s="115"/>
      <c r="QNK101" s="115"/>
      <c r="QNL101" s="115"/>
      <c r="QNM101" s="115"/>
      <c r="QNN101" s="115"/>
      <c r="QNO101" s="115"/>
      <c r="QNP101" s="115"/>
      <c r="QNQ101" s="115"/>
      <c r="QNR101" s="115"/>
      <c r="QNS101" s="115"/>
      <c r="QNT101" s="115"/>
      <c r="QNU101" s="115"/>
      <c r="QNV101" s="115"/>
      <c r="QNW101" s="115"/>
      <c r="QNX101" s="115"/>
      <c r="QNY101" s="115"/>
      <c r="QNZ101" s="115"/>
      <c r="QOA101" s="115"/>
      <c r="QOB101" s="115"/>
      <c r="QOC101" s="115"/>
      <c r="QOD101" s="115"/>
      <c r="QOE101" s="115"/>
      <c r="QOF101" s="115"/>
      <c r="QOG101" s="115"/>
      <c r="QOH101" s="115"/>
      <c r="QOI101" s="115"/>
      <c r="QOJ101" s="115"/>
      <c r="QOK101" s="115"/>
      <c r="QOL101" s="115"/>
      <c r="QOM101" s="115"/>
      <c r="QON101" s="115"/>
      <c r="QOO101" s="115"/>
      <c r="QOP101" s="115"/>
      <c r="QOQ101" s="115"/>
      <c r="QOR101" s="115"/>
      <c r="QOS101" s="115"/>
      <c r="QOT101" s="115"/>
      <c r="QOU101" s="115"/>
      <c r="QOV101" s="115"/>
      <c r="QOW101" s="115"/>
      <c r="QOX101" s="115"/>
      <c r="QOY101" s="115"/>
      <c r="QOZ101" s="115"/>
      <c r="QPA101" s="115"/>
      <c r="QPB101" s="115"/>
      <c r="QPC101" s="115"/>
      <c r="QPD101" s="115"/>
      <c r="QPE101" s="115"/>
      <c r="QPF101" s="115"/>
      <c r="QPG101" s="115"/>
      <c r="QPH101" s="115"/>
      <c r="QPI101" s="115"/>
      <c r="QPJ101" s="115"/>
      <c r="QPK101" s="115"/>
      <c r="QPL101" s="115"/>
      <c r="QPM101" s="115"/>
      <c r="QPN101" s="115"/>
      <c r="QPO101" s="115"/>
      <c r="QPP101" s="115"/>
      <c r="QPQ101" s="115"/>
      <c r="QPR101" s="115"/>
      <c r="QPS101" s="115"/>
      <c r="QPT101" s="115"/>
      <c r="QPU101" s="115"/>
      <c r="QPV101" s="115"/>
      <c r="QPW101" s="115"/>
      <c r="QPX101" s="115"/>
      <c r="QPY101" s="115"/>
      <c r="QPZ101" s="115"/>
      <c r="QQA101" s="115"/>
      <c r="QQB101" s="115"/>
      <c r="QQC101" s="115"/>
      <c r="QQD101" s="115"/>
      <c r="QQE101" s="115"/>
      <c r="QQF101" s="115"/>
      <c r="QQG101" s="115"/>
      <c r="QQH101" s="115"/>
      <c r="QQI101" s="115"/>
      <c r="QQJ101" s="115"/>
      <c r="QQK101" s="115"/>
      <c r="QQL101" s="115"/>
      <c r="QQM101" s="115"/>
      <c r="QQN101" s="115"/>
      <c r="QQO101" s="115"/>
      <c r="QQP101" s="115"/>
      <c r="QQQ101" s="115"/>
      <c r="QQR101" s="115"/>
      <c r="QQS101" s="115"/>
      <c r="QQT101" s="115"/>
      <c r="QQU101" s="115"/>
      <c r="QQV101" s="115"/>
      <c r="QQW101" s="115"/>
      <c r="QQX101" s="115"/>
      <c r="QQY101" s="115"/>
      <c r="QQZ101" s="115"/>
      <c r="QRA101" s="115"/>
      <c r="QRB101" s="115"/>
      <c r="QRC101" s="115"/>
      <c r="QRD101" s="115"/>
      <c r="QRE101" s="115"/>
      <c r="QRF101" s="115"/>
      <c r="QRG101" s="115"/>
      <c r="QRH101" s="115"/>
      <c r="QRI101" s="115"/>
      <c r="QRJ101" s="115"/>
      <c r="QRK101" s="115"/>
      <c r="QRL101" s="115"/>
      <c r="QRM101" s="115"/>
      <c r="QRN101" s="115"/>
      <c r="QRO101" s="115"/>
      <c r="QRP101" s="115"/>
      <c r="QRQ101" s="115"/>
      <c r="QRR101" s="115"/>
      <c r="QRS101" s="115"/>
      <c r="QRT101" s="115"/>
      <c r="QRU101" s="115"/>
      <c r="QRV101" s="115"/>
      <c r="QRW101" s="115"/>
      <c r="QRX101" s="115"/>
      <c r="QRY101" s="115"/>
      <c r="QRZ101" s="115"/>
      <c r="QSA101" s="115"/>
      <c r="QSB101" s="115"/>
      <c r="QSC101" s="115"/>
      <c r="QSD101" s="115"/>
      <c r="QSE101" s="115"/>
      <c r="QSF101" s="115"/>
      <c r="QSG101" s="115"/>
      <c r="QSH101" s="115"/>
      <c r="QSI101" s="115"/>
      <c r="QSJ101" s="115"/>
      <c r="QSK101" s="115"/>
      <c r="QSL101" s="115"/>
      <c r="QSM101" s="115"/>
      <c r="QSN101" s="115"/>
      <c r="QSO101" s="115"/>
      <c r="QSP101" s="115"/>
      <c r="QSQ101" s="115"/>
      <c r="QSR101" s="115"/>
      <c r="QSS101" s="115"/>
      <c r="QST101" s="115"/>
      <c r="QSU101" s="115"/>
      <c r="QSV101" s="115"/>
      <c r="QSW101" s="115"/>
      <c r="QSX101" s="115"/>
      <c r="QSY101" s="115"/>
      <c r="QSZ101" s="115"/>
      <c r="QTA101" s="115"/>
      <c r="QTB101" s="115"/>
      <c r="QTC101" s="115"/>
      <c r="QTD101" s="115"/>
      <c r="QTE101" s="115"/>
      <c r="QTF101" s="115"/>
      <c r="QTG101" s="115"/>
      <c r="QTH101" s="115"/>
      <c r="QTI101" s="115"/>
      <c r="QTJ101" s="115"/>
      <c r="QTK101" s="115"/>
      <c r="QTL101" s="115"/>
      <c r="QTM101" s="115"/>
      <c r="QTN101" s="115"/>
      <c r="QTO101" s="115"/>
      <c r="QTP101" s="115"/>
      <c r="QTQ101" s="115"/>
      <c r="QTR101" s="115"/>
      <c r="QTS101" s="115"/>
      <c r="QTT101" s="115"/>
      <c r="QTU101" s="115"/>
      <c r="QTV101" s="115"/>
      <c r="QTW101" s="115"/>
      <c r="QTX101" s="115"/>
      <c r="QTY101" s="115"/>
      <c r="QTZ101" s="115"/>
      <c r="QUA101" s="115"/>
      <c r="QUB101" s="115"/>
      <c r="QUC101" s="115"/>
      <c r="QUD101" s="115"/>
      <c r="QUE101" s="115"/>
      <c r="QUF101" s="115"/>
      <c r="QUG101" s="115"/>
      <c r="QUH101" s="115"/>
      <c r="QUI101" s="115"/>
      <c r="QUJ101" s="115"/>
      <c r="QUK101" s="115"/>
      <c r="QUL101" s="115"/>
      <c r="QUM101" s="115"/>
      <c r="QUN101" s="115"/>
      <c r="QUO101" s="115"/>
      <c r="QUP101" s="115"/>
      <c r="QUQ101" s="115"/>
      <c r="QUR101" s="115"/>
      <c r="QUS101" s="115"/>
      <c r="QUT101" s="115"/>
      <c r="QUU101" s="115"/>
      <c r="QUV101" s="115"/>
      <c r="QUW101" s="115"/>
      <c r="QUX101" s="115"/>
      <c r="QUY101" s="115"/>
      <c r="QUZ101" s="115"/>
      <c r="QVA101" s="115"/>
      <c r="QVB101" s="115"/>
      <c r="QVC101" s="115"/>
      <c r="QVD101" s="115"/>
      <c r="QVE101" s="115"/>
      <c r="QVF101" s="115"/>
      <c r="QVG101" s="115"/>
      <c r="QVH101" s="115"/>
      <c r="QVI101" s="115"/>
      <c r="QVJ101" s="115"/>
      <c r="QVK101" s="115"/>
      <c r="QVL101" s="115"/>
      <c r="QVM101" s="115"/>
      <c r="QVN101" s="115"/>
      <c r="QVO101" s="115"/>
      <c r="QVP101" s="115"/>
      <c r="QVQ101" s="115"/>
      <c r="QVR101" s="115"/>
      <c r="QVS101" s="115"/>
      <c r="QVT101" s="115"/>
      <c r="QVU101" s="115"/>
      <c r="QVV101" s="115"/>
      <c r="QVW101" s="115"/>
      <c r="QVX101" s="115"/>
      <c r="QVY101" s="115"/>
      <c r="QVZ101" s="115"/>
      <c r="QWA101" s="115"/>
      <c r="QWB101" s="115"/>
      <c r="QWC101" s="115"/>
      <c r="QWD101" s="115"/>
      <c r="QWE101" s="115"/>
      <c r="QWF101" s="115"/>
      <c r="QWG101" s="115"/>
      <c r="QWH101" s="115"/>
      <c r="QWI101" s="115"/>
      <c r="QWJ101" s="115"/>
      <c r="QWK101" s="115"/>
      <c r="QWL101" s="115"/>
      <c r="QWM101" s="115"/>
      <c r="QWN101" s="115"/>
      <c r="QWO101" s="115"/>
      <c r="QWP101" s="115"/>
      <c r="QWQ101" s="115"/>
      <c r="QWR101" s="115"/>
      <c r="QWS101" s="115"/>
      <c r="QWT101" s="115"/>
      <c r="QWU101" s="115"/>
      <c r="QWV101" s="115"/>
      <c r="QWW101" s="115"/>
      <c r="QWX101" s="115"/>
      <c r="QWY101" s="115"/>
      <c r="QWZ101" s="115"/>
      <c r="QXA101" s="115"/>
      <c r="QXB101" s="115"/>
      <c r="QXC101" s="115"/>
      <c r="QXD101" s="115"/>
      <c r="QXE101" s="115"/>
      <c r="QXF101" s="115"/>
      <c r="QXG101" s="115"/>
      <c r="QXH101" s="115"/>
      <c r="QXI101" s="115"/>
      <c r="QXJ101" s="115"/>
      <c r="QXK101" s="115"/>
      <c r="QXL101" s="115"/>
      <c r="QXM101" s="115"/>
      <c r="QXN101" s="115"/>
      <c r="QXO101" s="115"/>
      <c r="QXP101" s="115"/>
      <c r="QXQ101" s="115"/>
      <c r="QXR101" s="115"/>
      <c r="QXS101" s="115"/>
      <c r="QXT101" s="115"/>
      <c r="QXU101" s="115"/>
      <c r="QXV101" s="115"/>
      <c r="QXW101" s="115"/>
      <c r="QXX101" s="115"/>
      <c r="QXY101" s="115"/>
      <c r="QXZ101" s="115"/>
      <c r="QYA101" s="115"/>
      <c r="QYB101" s="115"/>
      <c r="QYC101" s="115"/>
      <c r="QYD101" s="115"/>
      <c r="QYE101" s="115"/>
      <c r="QYF101" s="115"/>
      <c r="QYG101" s="115"/>
      <c r="QYH101" s="115"/>
      <c r="QYI101" s="115"/>
      <c r="QYJ101" s="115"/>
      <c r="QYK101" s="115"/>
      <c r="QYL101" s="115"/>
      <c r="QYM101" s="115"/>
      <c r="QYN101" s="115"/>
      <c r="QYO101" s="115"/>
      <c r="QYP101" s="115"/>
      <c r="QYQ101" s="115"/>
      <c r="QYR101" s="115"/>
      <c r="QYS101" s="115"/>
      <c r="QYT101" s="115"/>
      <c r="QYU101" s="115"/>
      <c r="QYV101" s="115"/>
      <c r="QYW101" s="115"/>
      <c r="QYX101" s="115"/>
      <c r="QYY101" s="115"/>
      <c r="QYZ101" s="115"/>
      <c r="QZA101" s="115"/>
      <c r="QZB101" s="115"/>
      <c r="QZC101" s="115"/>
      <c r="QZD101" s="115"/>
      <c r="QZE101" s="115"/>
      <c r="QZF101" s="115"/>
      <c r="QZG101" s="115"/>
      <c r="QZH101" s="115"/>
      <c r="QZI101" s="115"/>
      <c r="QZJ101" s="115"/>
      <c r="QZK101" s="115"/>
      <c r="QZL101" s="115"/>
      <c r="QZM101" s="115"/>
      <c r="QZN101" s="115"/>
      <c r="QZO101" s="115"/>
      <c r="QZP101" s="115"/>
      <c r="QZQ101" s="115"/>
      <c r="QZR101" s="115"/>
      <c r="QZS101" s="115"/>
      <c r="QZT101" s="115"/>
      <c r="QZU101" s="115"/>
      <c r="QZV101" s="115"/>
      <c r="QZW101" s="115"/>
      <c r="QZX101" s="115"/>
      <c r="QZY101" s="115"/>
      <c r="QZZ101" s="115"/>
      <c r="RAA101" s="115"/>
      <c r="RAB101" s="115"/>
      <c r="RAC101" s="115"/>
      <c r="RAD101" s="115"/>
      <c r="RAE101" s="115"/>
      <c r="RAF101" s="115"/>
      <c r="RAG101" s="115"/>
      <c r="RAH101" s="115"/>
      <c r="RAI101" s="115"/>
      <c r="RAJ101" s="115"/>
      <c r="RAK101" s="115"/>
      <c r="RAL101" s="115"/>
      <c r="RAM101" s="115"/>
      <c r="RAN101" s="115"/>
      <c r="RAO101" s="115"/>
      <c r="RAP101" s="115"/>
      <c r="RAQ101" s="115"/>
      <c r="RAR101" s="115"/>
      <c r="RAS101" s="115"/>
      <c r="RAT101" s="115"/>
      <c r="RAU101" s="115"/>
      <c r="RAV101" s="115"/>
      <c r="RAW101" s="115"/>
      <c r="RAX101" s="115"/>
      <c r="RAY101" s="115"/>
      <c r="RAZ101" s="115"/>
      <c r="RBA101" s="115"/>
      <c r="RBB101" s="115"/>
      <c r="RBC101" s="115"/>
      <c r="RBD101" s="115"/>
      <c r="RBE101" s="115"/>
      <c r="RBF101" s="115"/>
      <c r="RBG101" s="115"/>
      <c r="RBH101" s="115"/>
      <c r="RBI101" s="115"/>
      <c r="RBJ101" s="115"/>
      <c r="RBK101" s="115"/>
      <c r="RBL101" s="115"/>
      <c r="RBM101" s="115"/>
      <c r="RBN101" s="115"/>
      <c r="RBO101" s="115"/>
      <c r="RBP101" s="115"/>
      <c r="RBQ101" s="115"/>
      <c r="RBR101" s="115"/>
      <c r="RBS101" s="115"/>
      <c r="RBT101" s="115"/>
      <c r="RBU101" s="115"/>
      <c r="RBV101" s="115"/>
      <c r="RBW101" s="115"/>
      <c r="RBX101" s="115"/>
      <c r="RBY101" s="115"/>
      <c r="RBZ101" s="115"/>
      <c r="RCA101" s="115"/>
      <c r="RCB101" s="115"/>
      <c r="RCC101" s="115"/>
      <c r="RCD101" s="115"/>
      <c r="RCE101" s="115"/>
      <c r="RCF101" s="115"/>
      <c r="RCG101" s="115"/>
      <c r="RCH101" s="115"/>
      <c r="RCI101" s="115"/>
      <c r="RCJ101" s="115"/>
      <c r="RCK101" s="115"/>
      <c r="RCL101" s="115"/>
      <c r="RCM101" s="115"/>
      <c r="RCN101" s="115"/>
      <c r="RCO101" s="115"/>
      <c r="RCP101" s="115"/>
      <c r="RCQ101" s="115"/>
      <c r="RCR101" s="115"/>
      <c r="RCS101" s="115"/>
      <c r="RCT101" s="115"/>
      <c r="RCU101" s="115"/>
      <c r="RCV101" s="115"/>
      <c r="RCW101" s="115"/>
      <c r="RCX101" s="115"/>
      <c r="RCY101" s="115"/>
      <c r="RCZ101" s="115"/>
      <c r="RDA101" s="115"/>
      <c r="RDB101" s="115"/>
      <c r="RDC101" s="115"/>
      <c r="RDD101" s="115"/>
      <c r="RDE101" s="115"/>
      <c r="RDF101" s="115"/>
      <c r="RDG101" s="115"/>
      <c r="RDH101" s="115"/>
      <c r="RDI101" s="115"/>
      <c r="RDJ101" s="115"/>
      <c r="RDK101" s="115"/>
      <c r="RDL101" s="115"/>
      <c r="RDM101" s="115"/>
      <c r="RDN101" s="115"/>
      <c r="RDO101" s="115"/>
      <c r="RDP101" s="115"/>
      <c r="RDQ101" s="115"/>
      <c r="RDR101" s="115"/>
      <c r="RDS101" s="115"/>
      <c r="RDT101" s="115"/>
      <c r="RDU101" s="115"/>
      <c r="RDV101" s="115"/>
      <c r="RDW101" s="115"/>
      <c r="RDX101" s="115"/>
      <c r="RDY101" s="115"/>
      <c r="RDZ101" s="115"/>
      <c r="REA101" s="115"/>
      <c r="REB101" s="115"/>
      <c r="REC101" s="115"/>
      <c r="RED101" s="115"/>
      <c r="REE101" s="115"/>
      <c r="REF101" s="115"/>
      <c r="REG101" s="115"/>
      <c r="REH101" s="115"/>
      <c r="REI101" s="115"/>
      <c r="REJ101" s="115"/>
      <c r="REK101" s="115"/>
      <c r="REL101" s="115"/>
      <c r="REM101" s="115"/>
      <c r="REN101" s="115"/>
      <c r="REO101" s="115"/>
      <c r="REP101" s="115"/>
      <c r="REQ101" s="115"/>
      <c r="RER101" s="115"/>
      <c r="RES101" s="115"/>
      <c r="RET101" s="115"/>
      <c r="REU101" s="115"/>
      <c r="REV101" s="115"/>
      <c r="REW101" s="115"/>
      <c r="REX101" s="115"/>
      <c r="REY101" s="115"/>
      <c r="REZ101" s="115"/>
      <c r="RFA101" s="115"/>
      <c r="RFB101" s="115"/>
      <c r="RFC101" s="115"/>
      <c r="RFD101" s="115"/>
      <c r="RFE101" s="115"/>
      <c r="RFF101" s="115"/>
      <c r="RFG101" s="115"/>
      <c r="RFH101" s="115"/>
      <c r="RFI101" s="115"/>
      <c r="RFJ101" s="115"/>
      <c r="RFK101" s="115"/>
      <c r="RFL101" s="115"/>
      <c r="RFM101" s="115"/>
      <c r="RFN101" s="115"/>
      <c r="RFO101" s="115"/>
      <c r="RFP101" s="115"/>
      <c r="RFQ101" s="115"/>
      <c r="RFR101" s="115"/>
      <c r="RFS101" s="115"/>
      <c r="RFT101" s="115"/>
      <c r="RFU101" s="115"/>
      <c r="RFV101" s="115"/>
      <c r="RFW101" s="115"/>
      <c r="RFX101" s="115"/>
      <c r="RFY101" s="115"/>
      <c r="RFZ101" s="115"/>
      <c r="RGA101" s="115"/>
      <c r="RGB101" s="115"/>
      <c r="RGC101" s="115"/>
      <c r="RGD101" s="115"/>
      <c r="RGE101" s="115"/>
      <c r="RGF101" s="115"/>
      <c r="RGG101" s="115"/>
      <c r="RGH101" s="115"/>
      <c r="RGI101" s="115"/>
      <c r="RGJ101" s="115"/>
      <c r="RGK101" s="115"/>
      <c r="RGL101" s="115"/>
      <c r="RGM101" s="115"/>
      <c r="RGN101" s="115"/>
      <c r="RGO101" s="115"/>
      <c r="RGP101" s="115"/>
      <c r="RGQ101" s="115"/>
      <c r="RGR101" s="115"/>
      <c r="RGS101" s="115"/>
      <c r="RGT101" s="115"/>
      <c r="RGU101" s="115"/>
      <c r="RGV101" s="115"/>
      <c r="RGW101" s="115"/>
      <c r="RGX101" s="115"/>
      <c r="RGY101" s="115"/>
      <c r="RGZ101" s="115"/>
      <c r="RHA101" s="115"/>
      <c r="RHB101" s="115"/>
      <c r="RHC101" s="115"/>
      <c r="RHD101" s="115"/>
      <c r="RHE101" s="115"/>
      <c r="RHF101" s="115"/>
      <c r="RHG101" s="115"/>
      <c r="RHH101" s="115"/>
      <c r="RHI101" s="115"/>
      <c r="RHJ101" s="115"/>
      <c r="RHK101" s="115"/>
      <c r="RHL101" s="115"/>
      <c r="RHM101" s="115"/>
      <c r="RHN101" s="115"/>
      <c r="RHO101" s="115"/>
      <c r="RHP101" s="115"/>
      <c r="RHQ101" s="115"/>
      <c r="RHR101" s="115"/>
      <c r="RHS101" s="115"/>
      <c r="RHT101" s="115"/>
      <c r="RHU101" s="115"/>
      <c r="RHV101" s="115"/>
      <c r="RHW101" s="115"/>
      <c r="RHX101" s="115"/>
      <c r="RHY101" s="115"/>
      <c r="RHZ101" s="115"/>
      <c r="RIA101" s="115"/>
      <c r="RIB101" s="115"/>
      <c r="RIC101" s="115"/>
      <c r="RID101" s="115"/>
      <c r="RIE101" s="115"/>
      <c r="RIF101" s="115"/>
      <c r="RIG101" s="115"/>
      <c r="RIH101" s="115"/>
      <c r="RII101" s="115"/>
      <c r="RIJ101" s="115"/>
      <c r="RIK101" s="115"/>
      <c r="RIL101" s="115"/>
      <c r="RIM101" s="115"/>
      <c r="RIN101" s="115"/>
      <c r="RIO101" s="115"/>
      <c r="RIP101" s="115"/>
      <c r="RIQ101" s="115"/>
      <c r="RIR101" s="115"/>
      <c r="RIS101" s="115"/>
      <c r="RIT101" s="115"/>
      <c r="RIU101" s="115"/>
      <c r="RIV101" s="115"/>
      <c r="RIW101" s="115"/>
      <c r="RIX101" s="115"/>
      <c r="RIY101" s="115"/>
      <c r="RIZ101" s="115"/>
      <c r="RJA101" s="115"/>
      <c r="RJB101" s="115"/>
      <c r="RJC101" s="115"/>
      <c r="RJD101" s="115"/>
      <c r="RJE101" s="115"/>
      <c r="RJF101" s="115"/>
      <c r="RJG101" s="115"/>
      <c r="RJH101" s="115"/>
      <c r="RJI101" s="115"/>
      <c r="RJJ101" s="115"/>
      <c r="RJK101" s="115"/>
      <c r="RJL101" s="115"/>
      <c r="RJM101" s="115"/>
      <c r="RJN101" s="115"/>
      <c r="RJO101" s="115"/>
      <c r="RJP101" s="115"/>
      <c r="RJQ101" s="115"/>
      <c r="RJR101" s="115"/>
      <c r="RJS101" s="115"/>
      <c r="RJT101" s="115"/>
      <c r="RJU101" s="115"/>
      <c r="RJV101" s="115"/>
      <c r="RJW101" s="115"/>
      <c r="RJX101" s="115"/>
      <c r="RJY101" s="115"/>
      <c r="RJZ101" s="115"/>
      <c r="RKA101" s="115"/>
      <c r="RKB101" s="115"/>
      <c r="RKC101" s="115"/>
      <c r="RKD101" s="115"/>
      <c r="RKE101" s="115"/>
      <c r="RKF101" s="115"/>
      <c r="RKG101" s="115"/>
      <c r="RKH101" s="115"/>
      <c r="RKI101" s="115"/>
      <c r="RKJ101" s="115"/>
      <c r="RKK101" s="115"/>
      <c r="RKL101" s="115"/>
      <c r="RKM101" s="115"/>
      <c r="RKN101" s="115"/>
      <c r="RKO101" s="115"/>
      <c r="RKP101" s="115"/>
      <c r="RKQ101" s="115"/>
      <c r="RKR101" s="115"/>
      <c r="RKS101" s="115"/>
      <c r="RKT101" s="115"/>
      <c r="RKU101" s="115"/>
      <c r="RKV101" s="115"/>
      <c r="RKW101" s="115"/>
      <c r="RKX101" s="115"/>
      <c r="RKY101" s="115"/>
      <c r="RKZ101" s="115"/>
      <c r="RLA101" s="115"/>
      <c r="RLB101" s="115"/>
      <c r="RLC101" s="115"/>
      <c r="RLD101" s="115"/>
      <c r="RLE101" s="115"/>
      <c r="RLF101" s="115"/>
      <c r="RLG101" s="115"/>
      <c r="RLH101" s="115"/>
      <c r="RLI101" s="115"/>
      <c r="RLJ101" s="115"/>
      <c r="RLK101" s="115"/>
      <c r="RLL101" s="115"/>
      <c r="RLM101" s="115"/>
      <c r="RLN101" s="115"/>
      <c r="RLO101" s="115"/>
      <c r="RLP101" s="115"/>
      <c r="RLQ101" s="115"/>
      <c r="RLR101" s="115"/>
      <c r="RLS101" s="115"/>
      <c r="RLT101" s="115"/>
      <c r="RLU101" s="115"/>
      <c r="RLV101" s="115"/>
      <c r="RLW101" s="115"/>
      <c r="RLX101" s="115"/>
      <c r="RLY101" s="115"/>
      <c r="RLZ101" s="115"/>
      <c r="RMA101" s="115"/>
      <c r="RMB101" s="115"/>
      <c r="RMC101" s="115"/>
      <c r="RMD101" s="115"/>
      <c r="RME101" s="115"/>
      <c r="RMF101" s="115"/>
      <c r="RMG101" s="115"/>
      <c r="RMH101" s="115"/>
      <c r="RMI101" s="115"/>
      <c r="RMJ101" s="115"/>
      <c r="RMK101" s="115"/>
      <c r="RML101" s="115"/>
      <c r="RMM101" s="115"/>
      <c r="RMN101" s="115"/>
      <c r="RMO101" s="115"/>
      <c r="RMP101" s="115"/>
      <c r="RMQ101" s="115"/>
      <c r="RMR101" s="115"/>
      <c r="RMS101" s="115"/>
      <c r="RMT101" s="115"/>
      <c r="RMU101" s="115"/>
      <c r="RMV101" s="115"/>
      <c r="RMW101" s="115"/>
      <c r="RMX101" s="115"/>
      <c r="RMY101" s="115"/>
      <c r="RMZ101" s="115"/>
      <c r="RNA101" s="115"/>
      <c r="RNB101" s="115"/>
      <c r="RNC101" s="115"/>
      <c r="RND101" s="115"/>
      <c r="RNE101" s="115"/>
      <c r="RNF101" s="115"/>
      <c r="RNG101" s="115"/>
      <c r="RNH101" s="115"/>
      <c r="RNI101" s="115"/>
      <c r="RNJ101" s="115"/>
      <c r="RNK101" s="115"/>
      <c r="RNL101" s="115"/>
      <c r="RNM101" s="115"/>
      <c r="RNN101" s="115"/>
      <c r="RNO101" s="115"/>
      <c r="RNP101" s="115"/>
      <c r="RNQ101" s="115"/>
      <c r="RNR101" s="115"/>
      <c r="RNS101" s="115"/>
      <c r="RNT101" s="115"/>
      <c r="RNU101" s="115"/>
      <c r="RNV101" s="115"/>
      <c r="RNW101" s="115"/>
      <c r="RNX101" s="115"/>
      <c r="RNY101" s="115"/>
      <c r="RNZ101" s="115"/>
      <c r="ROA101" s="115"/>
      <c r="ROB101" s="115"/>
      <c r="ROC101" s="115"/>
      <c r="ROD101" s="115"/>
      <c r="ROE101" s="115"/>
      <c r="ROF101" s="115"/>
      <c r="ROG101" s="115"/>
      <c r="ROH101" s="115"/>
      <c r="ROI101" s="115"/>
      <c r="ROJ101" s="115"/>
      <c r="ROK101" s="115"/>
      <c r="ROL101" s="115"/>
      <c r="ROM101" s="115"/>
      <c r="RON101" s="115"/>
      <c r="ROO101" s="115"/>
      <c r="ROP101" s="115"/>
      <c r="ROQ101" s="115"/>
      <c r="ROR101" s="115"/>
      <c r="ROS101" s="115"/>
      <c r="ROT101" s="115"/>
      <c r="ROU101" s="115"/>
      <c r="ROV101" s="115"/>
      <c r="ROW101" s="115"/>
      <c r="ROX101" s="115"/>
      <c r="ROY101" s="115"/>
      <c r="ROZ101" s="115"/>
      <c r="RPA101" s="115"/>
      <c r="RPB101" s="115"/>
      <c r="RPC101" s="115"/>
      <c r="RPD101" s="115"/>
      <c r="RPE101" s="115"/>
      <c r="RPF101" s="115"/>
      <c r="RPG101" s="115"/>
      <c r="RPH101" s="115"/>
      <c r="RPI101" s="115"/>
      <c r="RPJ101" s="115"/>
      <c r="RPK101" s="115"/>
      <c r="RPL101" s="115"/>
      <c r="RPM101" s="115"/>
      <c r="RPN101" s="115"/>
      <c r="RPO101" s="115"/>
      <c r="RPP101" s="115"/>
      <c r="RPQ101" s="115"/>
      <c r="RPR101" s="115"/>
      <c r="RPS101" s="115"/>
      <c r="RPT101" s="115"/>
      <c r="RPU101" s="115"/>
      <c r="RPV101" s="115"/>
      <c r="RPW101" s="115"/>
      <c r="RPX101" s="115"/>
      <c r="RPY101" s="115"/>
      <c r="RPZ101" s="115"/>
      <c r="RQA101" s="115"/>
      <c r="RQB101" s="115"/>
      <c r="RQC101" s="115"/>
      <c r="RQD101" s="115"/>
      <c r="RQE101" s="115"/>
      <c r="RQF101" s="115"/>
      <c r="RQG101" s="115"/>
      <c r="RQH101" s="115"/>
      <c r="RQI101" s="115"/>
      <c r="RQJ101" s="115"/>
      <c r="RQK101" s="115"/>
      <c r="RQL101" s="115"/>
      <c r="RQM101" s="115"/>
      <c r="RQN101" s="115"/>
      <c r="RQO101" s="115"/>
      <c r="RQP101" s="115"/>
      <c r="RQQ101" s="115"/>
      <c r="RQR101" s="115"/>
      <c r="RQS101" s="115"/>
      <c r="RQT101" s="115"/>
      <c r="RQU101" s="115"/>
      <c r="RQV101" s="115"/>
      <c r="RQW101" s="115"/>
      <c r="RQX101" s="115"/>
      <c r="RQY101" s="115"/>
      <c r="RQZ101" s="115"/>
      <c r="RRA101" s="115"/>
      <c r="RRB101" s="115"/>
      <c r="RRC101" s="115"/>
      <c r="RRD101" s="115"/>
      <c r="RRE101" s="115"/>
      <c r="RRF101" s="115"/>
      <c r="RRG101" s="115"/>
      <c r="RRH101" s="115"/>
      <c r="RRI101" s="115"/>
      <c r="RRJ101" s="115"/>
      <c r="RRK101" s="115"/>
      <c r="RRL101" s="115"/>
      <c r="RRM101" s="115"/>
      <c r="RRN101" s="115"/>
      <c r="RRO101" s="115"/>
      <c r="RRP101" s="115"/>
      <c r="RRQ101" s="115"/>
      <c r="RRR101" s="115"/>
      <c r="RRS101" s="115"/>
      <c r="RRT101" s="115"/>
      <c r="RRU101" s="115"/>
      <c r="RRV101" s="115"/>
      <c r="RRW101" s="115"/>
      <c r="RRX101" s="115"/>
      <c r="RRY101" s="115"/>
      <c r="RRZ101" s="115"/>
      <c r="RSA101" s="115"/>
      <c r="RSB101" s="115"/>
      <c r="RSC101" s="115"/>
      <c r="RSD101" s="115"/>
      <c r="RSE101" s="115"/>
      <c r="RSF101" s="115"/>
      <c r="RSG101" s="115"/>
      <c r="RSH101" s="115"/>
      <c r="RSI101" s="115"/>
      <c r="RSJ101" s="115"/>
      <c r="RSK101" s="115"/>
      <c r="RSL101" s="115"/>
      <c r="RSM101" s="115"/>
      <c r="RSN101" s="115"/>
      <c r="RSO101" s="115"/>
      <c r="RSP101" s="115"/>
      <c r="RSQ101" s="115"/>
      <c r="RSR101" s="115"/>
      <c r="RSS101" s="115"/>
      <c r="RST101" s="115"/>
      <c r="RSU101" s="115"/>
      <c r="RSV101" s="115"/>
      <c r="RSW101" s="115"/>
      <c r="RSX101" s="115"/>
      <c r="RSY101" s="115"/>
      <c r="RSZ101" s="115"/>
      <c r="RTA101" s="115"/>
      <c r="RTB101" s="115"/>
      <c r="RTC101" s="115"/>
      <c r="RTD101" s="115"/>
      <c r="RTE101" s="115"/>
      <c r="RTF101" s="115"/>
      <c r="RTG101" s="115"/>
      <c r="RTH101" s="115"/>
      <c r="RTI101" s="115"/>
      <c r="RTJ101" s="115"/>
      <c r="RTK101" s="115"/>
      <c r="RTL101" s="115"/>
      <c r="RTM101" s="115"/>
      <c r="RTN101" s="115"/>
      <c r="RTO101" s="115"/>
      <c r="RTP101" s="115"/>
      <c r="RTQ101" s="115"/>
      <c r="RTR101" s="115"/>
      <c r="RTS101" s="115"/>
      <c r="RTT101" s="115"/>
      <c r="RTU101" s="115"/>
      <c r="RTV101" s="115"/>
      <c r="RTW101" s="115"/>
      <c r="RTX101" s="115"/>
      <c r="RTY101" s="115"/>
      <c r="RTZ101" s="115"/>
      <c r="RUA101" s="115"/>
      <c r="RUB101" s="115"/>
      <c r="RUC101" s="115"/>
      <c r="RUD101" s="115"/>
      <c r="RUE101" s="115"/>
      <c r="RUF101" s="115"/>
      <c r="RUG101" s="115"/>
      <c r="RUH101" s="115"/>
      <c r="RUI101" s="115"/>
      <c r="RUJ101" s="115"/>
      <c r="RUK101" s="115"/>
      <c r="RUL101" s="115"/>
      <c r="RUM101" s="115"/>
      <c r="RUN101" s="115"/>
      <c r="RUO101" s="115"/>
      <c r="RUP101" s="115"/>
      <c r="RUQ101" s="115"/>
      <c r="RUR101" s="115"/>
      <c r="RUS101" s="115"/>
      <c r="RUT101" s="115"/>
      <c r="RUU101" s="115"/>
      <c r="RUV101" s="115"/>
      <c r="RUW101" s="115"/>
      <c r="RUX101" s="115"/>
      <c r="RUY101" s="115"/>
      <c r="RUZ101" s="115"/>
      <c r="RVA101" s="115"/>
      <c r="RVB101" s="115"/>
      <c r="RVC101" s="115"/>
      <c r="RVD101" s="115"/>
      <c r="RVE101" s="115"/>
      <c r="RVF101" s="115"/>
      <c r="RVG101" s="115"/>
      <c r="RVH101" s="115"/>
      <c r="RVI101" s="115"/>
      <c r="RVJ101" s="115"/>
      <c r="RVK101" s="115"/>
      <c r="RVL101" s="115"/>
      <c r="RVM101" s="115"/>
      <c r="RVN101" s="115"/>
      <c r="RVO101" s="115"/>
      <c r="RVP101" s="115"/>
      <c r="RVQ101" s="115"/>
      <c r="RVR101" s="115"/>
      <c r="RVS101" s="115"/>
      <c r="RVT101" s="115"/>
      <c r="RVU101" s="115"/>
      <c r="RVV101" s="115"/>
      <c r="RVW101" s="115"/>
      <c r="RVX101" s="115"/>
      <c r="RVY101" s="115"/>
      <c r="RVZ101" s="115"/>
      <c r="RWA101" s="115"/>
      <c r="RWB101" s="115"/>
      <c r="RWC101" s="115"/>
      <c r="RWD101" s="115"/>
      <c r="RWE101" s="115"/>
      <c r="RWF101" s="115"/>
      <c r="RWG101" s="115"/>
      <c r="RWH101" s="115"/>
      <c r="RWI101" s="115"/>
      <c r="RWJ101" s="115"/>
      <c r="RWK101" s="115"/>
      <c r="RWL101" s="115"/>
      <c r="RWM101" s="115"/>
      <c r="RWN101" s="115"/>
      <c r="RWO101" s="115"/>
      <c r="RWP101" s="115"/>
      <c r="RWQ101" s="115"/>
      <c r="RWR101" s="115"/>
      <c r="RWS101" s="115"/>
      <c r="RWT101" s="115"/>
      <c r="RWU101" s="115"/>
      <c r="RWV101" s="115"/>
      <c r="RWW101" s="115"/>
      <c r="RWX101" s="115"/>
      <c r="RWY101" s="115"/>
      <c r="RWZ101" s="115"/>
      <c r="RXA101" s="115"/>
      <c r="RXB101" s="115"/>
      <c r="RXC101" s="115"/>
      <c r="RXD101" s="115"/>
      <c r="RXE101" s="115"/>
      <c r="RXF101" s="115"/>
      <c r="RXG101" s="115"/>
      <c r="RXH101" s="115"/>
      <c r="RXI101" s="115"/>
      <c r="RXJ101" s="115"/>
      <c r="RXK101" s="115"/>
      <c r="RXL101" s="115"/>
      <c r="RXM101" s="115"/>
      <c r="RXN101" s="115"/>
      <c r="RXO101" s="115"/>
      <c r="RXP101" s="115"/>
      <c r="RXQ101" s="115"/>
      <c r="RXR101" s="115"/>
      <c r="RXS101" s="115"/>
      <c r="RXT101" s="115"/>
      <c r="RXU101" s="115"/>
      <c r="RXV101" s="115"/>
      <c r="RXW101" s="115"/>
      <c r="RXX101" s="115"/>
      <c r="RXY101" s="115"/>
      <c r="RXZ101" s="115"/>
      <c r="RYA101" s="115"/>
      <c r="RYB101" s="115"/>
      <c r="RYC101" s="115"/>
      <c r="RYD101" s="115"/>
      <c r="RYE101" s="115"/>
      <c r="RYF101" s="115"/>
      <c r="RYG101" s="115"/>
      <c r="RYH101" s="115"/>
      <c r="RYI101" s="115"/>
      <c r="RYJ101" s="115"/>
      <c r="RYK101" s="115"/>
      <c r="RYL101" s="115"/>
      <c r="RYM101" s="115"/>
      <c r="RYN101" s="115"/>
      <c r="RYO101" s="115"/>
      <c r="RYP101" s="115"/>
      <c r="RYQ101" s="115"/>
      <c r="RYR101" s="115"/>
      <c r="RYS101" s="115"/>
      <c r="RYT101" s="115"/>
      <c r="RYU101" s="115"/>
      <c r="RYV101" s="115"/>
      <c r="RYW101" s="115"/>
      <c r="RYX101" s="115"/>
      <c r="RYY101" s="115"/>
      <c r="RYZ101" s="115"/>
      <c r="RZA101" s="115"/>
      <c r="RZB101" s="115"/>
      <c r="RZC101" s="115"/>
      <c r="RZD101" s="115"/>
      <c r="RZE101" s="115"/>
      <c r="RZF101" s="115"/>
      <c r="RZG101" s="115"/>
      <c r="RZH101" s="115"/>
      <c r="RZI101" s="115"/>
      <c r="RZJ101" s="115"/>
      <c r="RZK101" s="115"/>
      <c r="RZL101" s="115"/>
      <c r="RZM101" s="115"/>
      <c r="RZN101" s="115"/>
      <c r="RZO101" s="115"/>
      <c r="RZP101" s="115"/>
      <c r="RZQ101" s="115"/>
      <c r="RZR101" s="115"/>
      <c r="RZS101" s="115"/>
      <c r="RZT101" s="115"/>
      <c r="RZU101" s="115"/>
      <c r="RZV101" s="115"/>
      <c r="RZW101" s="115"/>
      <c r="RZX101" s="115"/>
      <c r="RZY101" s="115"/>
      <c r="RZZ101" s="115"/>
      <c r="SAA101" s="115"/>
      <c r="SAB101" s="115"/>
      <c r="SAC101" s="115"/>
      <c r="SAD101" s="115"/>
      <c r="SAE101" s="115"/>
      <c r="SAF101" s="115"/>
      <c r="SAG101" s="115"/>
      <c r="SAH101" s="115"/>
      <c r="SAI101" s="115"/>
      <c r="SAJ101" s="115"/>
      <c r="SAK101" s="115"/>
      <c r="SAL101" s="115"/>
      <c r="SAM101" s="115"/>
      <c r="SAN101" s="115"/>
      <c r="SAO101" s="115"/>
      <c r="SAP101" s="115"/>
      <c r="SAQ101" s="115"/>
      <c r="SAR101" s="115"/>
      <c r="SAS101" s="115"/>
      <c r="SAT101" s="115"/>
      <c r="SAU101" s="115"/>
      <c r="SAV101" s="115"/>
      <c r="SAW101" s="115"/>
      <c r="SAX101" s="115"/>
      <c r="SAY101" s="115"/>
      <c r="SAZ101" s="115"/>
      <c r="SBA101" s="115"/>
      <c r="SBB101" s="115"/>
      <c r="SBC101" s="115"/>
      <c r="SBD101" s="115"/>
      <c r="SBE101" s="115"/>
      <c r="SBF101" s="115"/>
      <c r="SBG101" s="115"/>
      <c r="SBH101" s="115"/>
      <c r="SBI101" s="115"/>
      <c r="SBJ101" s="115"/>
      <c r="SBK101" s="115"/>
      <c r="SBL101" s="115"/>
      <c r="SBM101" s="115"/>
      <c r="SBN101" s="115"/>
      <c r="SBO101" s="115"/>
      <c r="SBP101" s="115"/>
      <c r="SBQ101" s="115"/>
      <c r="SBR101" s="115"/>
      <c r="SBS101" s="115"/>
      <c r="SBT101" s="115"/>
      <c r="SBU101" s="115"/>
      <c r="SBV101" s="115"/>
      <c r="SBW101" s="115"/>
      <c r="SBX101" s="115"/>
      <c r="SBY101" s="115"/>
      <c r="SBZ101" s="115"/>
      <c r="SCA101" s="115"/>
      <c r="SCB101" s="115"/>
      <c r="SCC101" s="115"/>
      <c r="SCD101" s="115"/>
      <c r="SCE101" s="115"/>
      <c r="SCF101" s="115"/>
      <c r="SCG101" s="115"/>
      <c r="SCH101" s="115"/>
      <c r="SCI101" s="115"/>
      <c r="SCJ101" s="115"/>
      <c r="SCK101" s="115"/>
      <c r="SCL101" s="115"/>
      <c r="SCM101" s="115"/>
      <c r="SCN101" s="115"/>
      <c r="SCO101" s="115"/>
      <c r="SCP101" s="115"/>
      <c r="SCQ101" s="115"/>
      <c r="SCR101" s="115"/>
      <c r="SCS101" s="115"/>
      <c r="SCT101" s="115"/>
      <c r="SCU101" s="115"/>
      <c r="SCV101" s="115"/>
      <c r="SCW101" s="115"/>
      <c r="SCX101" s="115"/>
      <c r="SCY101" s="115"/>
      <c r="SCZ101" s="115"/>
      <c r="SDA101" s="115"/>
      <c r="SDB101" s="115"/>
      <c r="SDC101" s="115"/>
      <c r="SDD101" s="115"/>
      <c r="SDE101" s="115"/>
      <c r="SDF101" s="115"/>
      <c r="SDG101" s="115"/>
      <c r="SDH101" s="115"/>
      <c r="SDI101" s="115"/>
      <c r="SDJ101" s="115"/>
      <c r="SDK101" s="115"/>
      <c r="SDL101" s="115"/>
      <c r="SDM101" s="115"/>
      <c r="SDN101" s="115"/>
      <c r="SDO101" s="115"/>
      <c r="SDP101" s="115"/>
      <c r="SDQ101" s="115"/>
      <c r="SDR101" s="115"/>
      <c r="SDS101" s="115"/>
      <c r="SDT101" s="115"/>
      <c r="SDU101" s="115"/>
      <c r="SDV101" s="115"/>
      <c r="SDW101" s="115"/>
      <c r="SDX101" s="115"/>
      <c r="SDY101" s="115"/>
      <c r="SDZ101" s="115"/>
      <c r="SEA101" s="115"/>
      <c r="SEB101" s="115"/>
      <c r="SEC101" s="115"/>
      <c r="SED101" s="115"/>
      <c r="SEE101" s="115"/>
      <c r="SEF101" s="115"/>
      <c r="SEG101" s="115"/>
      <c r="SEH101" s="115"/>
      <c r="SEI101" s="115"/>
      <c r="SEJ101" s="115"/>
      <c r="SEK101" s="115"/>
      <c r="SEL101" s="115"/>
      <c r="SEM101" s="115"/>
      <c r="SEN101" s="115"/>
      <c r="SEO101" s="115"/>
      <c r="SEP101" s="115"/>
      <c r="SEQ101" s="115"/>
      <c r="SER101" s="115"/>
      <c r="SES101" s="115"/>
      <c r="SET101" s="115"/>
      <c r="SEU101" s="115"/>
      <c r="SEV101" s="115"/>
      <c r="SEW101" s="115"/>
      <c r="SEX101" s="115"/>
      <c r="SEY101" s="115"/>
      <c r="SEZ101" s="115"/>
      <c r="SFA101" s="115"/>
      <c r="SFB101" s="115"/>
      <c r="SFC101" s="115"/>
      <c r="SFD101" s="115"/>
      <c r="SFE101" s="115"/>
      <c r="SFF101" s="115"/>
      <c r="SFG101" s="115"/>
      <c r="SFH101" s="115"/>
      <c r="SFI101" s="115"/>
      <c r="SFJ101" s="115"/>
      <c r="SFK101" s="115"/>
      <c r="SFL101" s="115"/>
      <c r="SFM101" s="115"/>
      <c r="SFN101" s="115"/>
      <c r="SFO101" s="115"/>
      <c r="SFP101" s="115"/>
      <c r="SFQ101" s="115"/>
      <c r="SFR101" s="115"/>
      <c r="SFS101" s="115"/>
      <c r="SFT101" s="115"/>
      <c r="SFU101" s="115"/>
      <c r="SFV101" s="115"/>
      <c r="SFW101" s="115"/>
      <c r="SFX101" s="115"/>
      <c r="SFY101" s="115"/>
      <c r="SFZ101" s="115"/>
      <c r="SGA101" s="115"/>
      <c r="SGB101" s="115"/>
      <c r="SGC101" s="115"/>
      <c r="SGD101" s="115"/>
      <c r="SGE101" s="115"/>
      <c r="SGF101" s="115"/>
      <c r="SGG101" s="115"/>
      <c r="SGH101" s="115"/>
      <c r="SGI101" s="115"/>
      <c r="SGJ101" s="115"/>
      <c r="SGK101" s="115"/>
      <c r="SGL101" s="115"/>
      <c r="SGM101" s="115"/>
      <c r="SGN101" s="115"/>
      <c r="SGO101" s="115"/>
      <c r="SGP101" s="115"/>
      <c r="SGQ101" s="115"/>
      <c r="SGR101" s="115"/>
      <c r="SGS101" s="115"/>
      <c r="SGT101" s="115"/>
      <c r="SGU101" s="115"/>
      <c r="SGV101" s="115"/>
      <c r="SGW101" s="115"/>
      <c r="SGX101" s="115"/>
      <c r="SGY101" s="115"/>
      <c r="SGZ101" s="115"/>
      <c r="SHA101" s="115"/>
      <c r="SHB101" s="115"/>
      <c r="SHC101" s="115"/>
      <c r="SHD101" s="115"/>
      <c r="SHE101" s="115"/>
      <c r="SHF101" s="115"/>
      <c r="SHG101" s="115"/>
      <c r="SHH101" s="115"/>
      <c r="SHI101" s="115"/>
      <c r="SHJ101" s="115"/>
      <c r="SHK101" s="115"/>
      <c r="SHL101" s="115"/>
      <c r="SHM101" s="115"/>
      <c r="SHN101" s="115"/>
      <c r="SHO101" s="115"/>
      <c r="SHP101" s="115"/>
      <c r="SHQ101" s="115"/>
      <c r="SHR101" s="115"/>
      <c r="SHS101" s="115"/>
      <c r="SHT101" s="115"/>
      <c r="SHU101" s="115"/>
      <c r="SHV101" s="115"/>
      <c r="SHW101" s="115"/>
      <c r="SHX101" s="115"/>
      <c r="SHY101" s="115"/>
      <c r="SHZ101" s="115"/>
      <c r="SIA101" s="115"/>
      <c r="SIB101" s="115"/>
      <c r="SIC101" s="115"/>
      <c r="SID101" s="115"/>
      <c r="SIE101" s="115"/>
      <c r="SIF101" s="115"/>
      <c r="SIG101" s="115"/>
      <c r="SIH101" s="115"/>
      <c r="SII101" s="115"/>
      <c r="SIJ101" s="115"/>
      <c r="SIK101" s="115"/>
      <c r="SIL101" s="115"/>
      <c r="SIM101" s="115"/>
      <c r="SIN101" s="115"/>
      <c r="SIO101" s="115"/>
      <c r="SIP101" s="115"/>
      <c r="SIQ101" s="115"/>
      <c r="SIR101" s="115"/>
      <c r="SIS101" s="115"/>
      <c r="SIT101" s="115"/>
      <c r="SIU101" s="115"/>
      <c r="SIV101" s="115"/>
      <c r="SIW101" s="115"/>
      <c r="SIX101" s="115"/>
      <c r="SIY101" s="115"/>
      <c r="SIZ101" s="115"/>
      <c r="SJA101" s="115"/>
      <c r="SJB101" s="115"/>
      <c r="SJC101" s="115"/>
      <c r="SJD101" s="115"/>
      <c r="SJE101" s="115"/>
      <c r="SJF101" s="115"/>
      <c r="SJG101" s="115"/>
      <c r="SJH101" s="115"/>
      <c r="SJI101" s="115"/>
      <c r="SJJ101" s="115"/>
      <c r="SJK101" s="115"/>
      <c r="SJL101" s="115"/>
      <c r="SJM101" s="115"/>
      <c r="SJN101" s="115"/>
      <c r="SJO101" s="115"/>
      <c r="SJP101" s="115"/>
      <c r="SJQ101" s="115"/>
      <c r="SJR101" s="115"/>
      <c r="SJS101" s="115"/>
      <c r="SJT101" s="115"/>
      <c r="SJU101" s="115"/>
      <c r="SJV101" s="115"/>
      <c r="SJW101" s="115"/>
      <c r="SJX101" s="115"/>
      <c r="SJY101" s="115"/>
      <c r="SJZ101" s="115"/>
      <c r="SKA101" s="115"/>
      <c r="SKB101" s="115"/>
      <c r="SKC101" s="115"/>
      <c r="SKD101" s="115"/>
      <c r="SKE101" s="115"/>
      <c r="SKF101" s="115"/>
      <c r="SKG101" s="115"/>
      <c r="SKH101" s="115"/>
      <c r="SKI101" s="115"/>
      <c r="SKJ101" s="115"/>
      <c r="SKK101" s="115"/>
      <c r="SKL101" s="115"/>
      <c r="SKM101" s="115"/>
      <c r="SKN101" s="115"/>
      <c r="SKO101" s="115"/>
      <c r="SKP101" s="115"/>
      <c r="SKQ101" s="115"/>
      <c r="SKR101" s="115"/>
      <c r="SKS101" s="115"/>
      <c r="SKT101" s="115"/>
      <c r="SKU101" s="115"/>
      <c r="SKV101" s="115"/>
      <c r="SKW101" s="115"/>
      <c r="SKX101" s="115"/>
      <c r="SKY101" s="115"/>
      <c r="SKZ101" s="115"/>
      <c r="SLA101" s="115"/>
      <c r="SLB101" s="115"/>
      <c r="SLC101" s="115"/>
      <c r="SLD101" s="115"/>
      <c r="SLE101" s="115"/>
      <c r="SLF101" s="115"/>
      <c r="SLG101" s="115"/>
      <c r="SLH101" s="115"/>
      <c r="SLI101" s="115"/>
      <c r="SLJ101" s="115"/>
      <c r="SLK101" s="115"/>
      <c r="SLL101" s="115"/>
      <c r="SLM101" s="115"/>
      <c r="SLN101" s="115"/>
      <c r="SLO101" s="115"/>
      <c r="SLP101" s="115"/>
      <c r="SLQ101" s="115"/>
      <c r="SLR101" s="115"/>
      <c r="SLS101" s="115"/>
      <c r="SLT101" s="115"/>
      <c r="SLU101" s="115"/>
      <c r="SLV101" s="115"/>
      <c r="SLW101" s="115"/>
      <c r="SLX101" s="115"/>
      <c r="SLY101" s="115"/>
      <c r="SLZ101" s="115"/>
      <c r="SMA101" s="115"/>
      <c r="SMB101" s="115"/>
      <c r="SMC101" s="115"/>
      <c r="SMD101" s="115"/>
      <c r="SME101" s="115"/>
      <c r="SMF101" s="115"/>
      <c r="SMG101" s="115"/>
      <c r="SMH101" s="115"/>
      <c r="SMI101" s="115"/>
      <c r="SMJ101" s="115"/>
      <c r="SMK101" s="115"/>
      <c r="SML101" s="115"/>
      <c r="SMM101" s="115"/>
      <c r="SMN101" s="115"/>
      <c r="SMO101" s="115"/>
      <c r="SMP101" s="115"/>
      <c r="SMQ101" s="115"/>
      <c r="SMR101" s="115"/>
      <c r="SMS101" s="115"/>
      <c r="SMT101" s="115"/>
      <c r="SMU101" s="115"/>
      <c r="SMV101" s="115"/>
      <c r="SMW101" s="115"/>
      <c r="SMX101" s="115"/>
      <c r="SMY101" s="115"/>
      <c r="SMZ101" s="115"/>
      <c r="SNA101" s="115"/>
      <c r="SNB101" s="115"/>
      <c r="SNC101" s="115"/>
      <c r="SND101" s="115"/>
      <c r="SNE101" s="115"/>
      <c r="SNF101" s="115"/>
      <c r="SNG101" s="115"/>
      <c r="SNH101" s="115"/>
      <c r="SNI101" s="115"/>
      <c r="SNJ101" s="115"/>
      <c r="SNK101" s="115"/>
      <c r="SNL101" s="115"/>
      <c r="SNM101" s="115"/>
      <c r="SNN101" s="115"/>
      <c r="SNO101" s="115"/>
      <c r="SNP101" s="115"/>
      <c r="SNQ101" s="115"/>
      <c r="SNR101" s="115"/>
      <c r="SNS101" s="115"/>
      <c r="SNT101" s="115"/>
      <c r="SNU101" s="115"/>
      <c r="SNV101" s="115"/>
      <c r="SNW101" s="115"/>
      <c r="SNX101" s="115"/>
      <c r="SNY101" s="115"/>
      <c r="SNZ101" s="115"/>
      <c r="SOA101" s="115"/>
      <c r="SOB101" s="115"/>
      <c r="SOC101" s="115"/>
      <c r="SOD101" s="115"/>
      <c r="SOE101" s="115"/>
      <c r="SOF101" s="115"/>
      <c r="SOG101" s="115"/>
      <c r="SOH101" s="115"/>
      <c r="SOI101" s="115"/>
      <c r="SOJ101" s="115"/>
      <c r="SOK101" s="115"/>
      <c r="SOL101" s="115"/>
      <c r="SOM101" s="115"/>
      <c r="SON101" s="115"/>
      <c r="SOO101" s="115"/>
      <c r="SOP101" s="115"/>
      <c r="SOQ101" s="115"/>
      <c r="SOR101" s="115"/>
      <c r="SOS101" s="115"/>
      <c r="SOT101" s="115"/>
      <c r="SOU101" s="115"/>
      <c r="SOV101" s="115"/>
      <c r="SOW101" s="115"/>
      <c r="SOX101" s="115"/>
      <c r="SOY101" s="115"/>
      <c r="SOZ101" s="115"/>
      <c r="SPA101" s="115"/>
      <c r="SPB101" s="115"/>
      <c r="SPC101" s="115"/>
      <c r="SPD101" s="115"/>
      <c r="SPE101" s="115"/>
      <c r="SPF101" s="115"/>
      <c r="SPG101" s="115"/>
      <c r="SPH101" s="115"/>
      <c r="SPI101" s="115"/>
      <c r="SPJ101" s="115"/>
      <c r="SPK101" s="115"/>
      <c r="SPL101" s="115"/>
      <c r="SPM101" s="115"/>
      <c r="SPN101" s="115"/>
      <c r="SPO101" s="115"/>
      <c r="SPP101" s="115"/>
      <c r="SPQ101" s="115"/>
      <c r="SPR101" s="115"/>
      <c r="SPS101" s="115"/>
      <c r="SPT101" s="115"/>
      <c r="SPU101" s="115"/>
      <c r="SPV101" s="115"/>
      <c r="SPW101" s="115"/>
      <c r="SPX101" s="115"/>
      <c r="SPY101" s="115"/>
      <c r="SPZ101" s="115"/>
      <c r="SQA101" s="115"/>
      <c r="SQB101" s="115"/>
      <c r="SQC101" s="115"/>
      <c r="SQD101" s="115"/>
      <c r="SQE101" s="115"/>
      <c r="SQF101" s="115"/>
      <c r="SQG101" s="115"/>
      <c r="SQH101" s="115"/>
      <c r="SQI101" s="115"/>
      <c r="SQJ101" s="115"/>
      <c r="SQK101" s="115"/>
      <c r="SQL101" s="115"/>
      <c r="SQM101" s="115"/>
      <c r="SQN101" s="115"/>
      <c r="SQO101" s="115"/>
      <c r="SQP101" s="115"/>
      <c r="SQQ101" s="115"/>
      <c r="SQR101" s="115"/>
      <c r="SQS101" s="115"/>
      <c r="SQT101" s="115"/>
      <c r="SQU101" s="115"/>
      <c r="SQV101" s="115"/>
      <c r="SQW101" s="115"/>
      <c r="SQX101" s="115"/>
      <c r="SQY101" s="115"/>
      <c r="SQZ101" s="115"/>
      <c r="SRA101" s="115"/>
      <c r="SRB101" s="115"/>
      <c r="SRC101" s="115"/>
      <c r="SRD101" s="115"/>
      <c r="SRE101" s="115"/>
      <c r="SRF101" s="115"/>
      <c r="SRG101" s="115"/>
      <c r="SRH101" s="115"/>
      <c r="SRI101" s="115"/>
      <c r="SRJ101" s="115"/>
      <c r="SRK101" s="115"/>
      <c r="SRL101" s="115"/>
      <c r="SRM101" s="115"/>
      <c r="SRN101" s="115"/>
      <c r="SRO101" s="115"/>
      <c r="SRP101" s="115"/>
      <c r="SRQ101" s="115"/>
      <c r="SRR101" s="115"/>
      <c r="SRS101" s="115"/>
      <c r="SRT101" s="115"/>
      <c r="SRU101" s="115"/>
      <c r="SRV101" s="115"/>
      <c r="SRW101" s="115"/>
      <c r="SRX101" s="115"/>
      <c r="SRY101" s="115"/>
      <c r="SRZ101" s="115"/>
      <c r="SSA101" s="115"/>
      <c r="SSB101" s="115"/>
      <c r="SSC101" s="115"/>
      <c r="SSD101" s="115"/>
      <c r="SSE101" s="115"/>
      <c r="SSF101" s="115"/>
      <c r="SSG101" s="115"/>
      <c r="SSH101" s="115"/>
      <c r="SSI101" s="115"/>
      <c r="SSJ101" s="115"/>
      <c r="SSK101" s="115"/>
      <c r="SSL101" s="115"/>
      <c r="SSM101" s="115"/>
      <c r="SSN101" s="115"/>
      <c r="SSO101" s="115"/>
      <c r="SSP101" s="115"/>
      <c r="SSQ101" s="115"/>
      <c r="SSR101" s="115"/>
      <c r="SSS101" s="115"/>
      <c r="SST101" s="115"/>
      <c r="SSU101" s="115"/>
      <c r="SSV101" s="115"/>
      <c r="SSW101" s="115"/>
      <c r="SSX101" s="115"/>
      <c r="SSY101" s="115"/>
      <c r="SSZ101" s="115"/>
      <c r="STA101" s="115"/>
      <c r="STB101" s="115"/>
      <c r="STC101" s="115"/>
      <c r="STD101" s="115"/>
      <c r="STE101" s="115"/>
      <c r="STF101" s="115"/>
      <c r="STG101" s="115"/>
      <c r="STH101" s="115"/>
      <c r="STI101" s="115"/>
      <c r="STJ101" s="115"/>
      <c r="STK101" s="115"/>
      <c r="STL101" s="115"/>
      <c r="STM101" s="115"/>
      <c r="STN101" s="115"/>
      <c r="STO101" s="115"/>
      <c r="STP101" s="115"/>
      <c r="STQ101" s="115"/>
      <c r="STR101" s="115"/>
      <c r="STS101" s="115"/>
      <c r="STT101" s="115"/>
      <c r="STU101" s="115"/>
      <c r="STV101" s="115"/>
      <c r="STW101" s="115"/>
      <c r="STX101" s="115"/>
      <c r="STY101" s="115"/>
      <c r="STZ101" s="115"/>
      <c r="SUA101" s="115"/>
      <c r="SUB101" s="115"/>
      <c r="SUC101" s="115"/>
      <c r="SUD101" s="115"/>
      <c r="SUE101" s="115"/>
      <c r="SUF101" s="115"/>
      <c r="SUG101" s="115"/>
      <c r="SUH101" s="115"/>
      <c r="SUI101" s="115"/>
      <c r="SUJ101" s="115"/>
      <c r="SUK101" s="115"/>
      <c r="SUL101" s="115"/>
      <c r="SUM101" s="115"/>
      <c r="SUN101" s="115"/>
      <c r="SUO101" s="115"/>
      <c r="SUP101" s="115"/>
      <c r="SUQ101" s="115"/>
      <c r="SUR101" s="115"/>
      <c r="SUS101" s="115"/>
      <c r="SUT101" s="115"/>
      <c r="SUU101" s="115"/>
      <c r="SUV101" s="115"/>
      <c r="SUW101" s="115"/>
      <c r="SUX101" s="115"/>
      <c r="SUY101" s="115"/>
      <c r="SUZ101" s="115"/>
      <c r="SVA101" s="115"/>
      <c r="SVB101" s="115"/>
      <c r="SVC101" s="115"/>
      <c r="SVD101" s="115"/>
      <c r="SVE101" s="115"/>
      <c r="SVF101" s="115"/>
      <c r="SVG101" s="115"/>
      <c r="SVH101" s="115"/>
      <c r="SVI101" s="115"/>
      <c r="SVJ101" s="115"/>
      <c r="SVK101" s="115"/>
      <c r="SVL101" s="115"/>
      <c r="SVM101" s="115"/>
      <c r="SVN101" s="115"/>
      <c r="SVO101" s="115"/>
      <c r="SVP101" s="115"/>
      <c r="SVQ101" s="115"/>
      <c r="SVR101" s="115"/>
      <c r="SVS101" s="115"/>
      <c r="SVT101" s="115"/>
      <c r="SVU101" s="115"/>
      <c r="SVV101" s="115"/>
      <c r="SVW101" s="115"/>
      <c r="SVX101" s="115"/>
      <c r="SVY101" s="115"/>
      <c r="SVZ101" s="115"/>
      <c r="SWA101" s="115"/>
      <c r="SWB101" s="115"/>
      <c r="SWC101" s="115"/>
      <c r="SWD101" s="115"/>
      <c r="SWE101" s="115"/>
      <c r="SWF101" s="115"/>
      <c r="SWG101" s="115"/>
      <c r="SWH101" s="115"/>
      <c r="SWI101" s="115"/>
      <c r="SWJ101" s="115"/>
      <c r="SWK101" s="115"/>
      <c r="SWL101" s="115"/>
      <c r="SWM101" s="115"/>
      <c r="SWN101" s="115"/>
      <c r="SWO101" s="115"/>
      <c r="SWP101" s="115"/>
      <c r="SWQ101" s="115"/>
      <c r="SWR101" s="115"/>
      <c r="SWS101" s="115"/>
      <c r="SWT101" s="115"/>
      <c r="SWU101" s="115"/>
      <c r="SWV101" s="115"/>
      <c r="SWW101" s="115"/>
      <c r="SWX101" s="115"/>
      <c r="SWY101" s="115"/>
      <c r="SWZ101" s="115"/>
      <c r="SXA101" s="115"/>
      <c r="SXB101" s="115"/>
      <c r="SXC101" s="115"/>
      <c r="SXD101" s="115"/>
      <c r="SXE101" s="115"/>
      <c r="SXF101" s="115"/>
      <c r="SXG101" s="115"/>
      <c r="SXH101" s="115"/>
      <c r="SXI101" s="115"/>
      <c r="SXJ101" s="115"/>
      <c r="SXK101" s="115"/>
      <c r="SXL101" s="115"/>
      <c r="SXM101" s="115"/>
      <c r="SXN101" s="115"/>
      <c r="SXO101" s="115"/>
      <c r="SXP101" s="115"/>
      <c r="SXQ101" s="115"/>
      <c r="SXR101" s="115"/>
      <c r="SXS101" s="115"/>
      <c r="SXT101" s="115"/>
      <c r="SXU101" s="115"/>
      <c r="SXV101" s="115"/>
      <c r="SXW101" s="115"/>
      <c r="SXX101" s="115"/>
      <c r="SXY101" s="115"/>
      <c r="SXZ101" s="115"/>
      <c r="SYA101" s="115"/>
      <c r="SYB101" s="115"/>
      <c r="SYC101" s="115"/>
      <c r="SYD101" s="115"/>
      <c r="SYE101" s="115"/>
      <c r="SYF101" s="115"/>
      <c r="SYG101" s="115"/>
      <c r="SYH101" s="115"/>
      <c r="SYI101" s="115"/>
      <c r="SYJ101" s="115"/>
      <c r="SYK101" s="115"/>
      <c r="SYL101" s="115"/>
      <c r="SYM101" s="115"/>
      <c r="SYN101" s="115"/>
      <c r="SYO101" s="115"/>
      <c r="SYP101" s="115"/>
      <c r="SYQ101" s="115"/>
      <c r="SYR101" s="115"/>
      <c r="SYS101" s="115"/>
      <c r="SYT101" s="115"/>
      <c r="SYU101" s="115"/>
      <c r="SYV101" s="115"/>
      <c r="SYW101" s="115"/>
      <c r="SYX101" s="115"/>
      <c r="SYY101" s="115"/>
      <c r="SYZ101" s="115"/>
      <c r="SZA101" s="115"/>
      <c r="SZB101" s="115"/>
      <c r="SZC101" s="115"/>
      <c r="SZD101" s="115"/>
      <c r="SZE101" s="115"/>
      <c r="SZF101" s="115"/>
      <c r="SZG101" s="115"/>
      <c r="SZH101" s="115"/>
      <c r="SZI101" s="115"/>
      <c r="SZJ101" s="115"/>
      <c r="SZK101" s="115"/>
      <c r="SZL101" s="115"/>
      <c r="SZM101" s="115"/>
      <c r="SZN101" s="115"/>
      <c r="SZO101" s="115"/>
      <c r="SZP101" s="115"/>
      <c r="SZQ101" s="115"/>
      <c r="SZR101" s="115"/>
      <c r="SZS101" s="115"/>
      <c r="SZT101" s="115"/>
      <c r="SZU101" s="115"/>
      <c r="SZV101" s="115"/>
      <c r="SZW101" s="115"/>
      <c r="SZX101" s="115"/>
      <c r="SZY101" s="115"/>
      <c r="SZZ101" s="115"/>
      <c r="TAA101" s="115"/>
      <c r="TAB101" s="115"/>
      <c r="TAC101" s="115"/>
      <c r="TAD101" s="115"/>
      <c r="TAE101" s="115"/>
      <c r="TAF101" s="115"/>
      <c r="TAG101" s="115"/>
      <c r="TAH101" s="115"/>
      <c r="TAI101" s="115"/>
      <c r="TAJ101" s="115"/>
      <c r="TAK101" s="115"/>
      <c r="TAL101" s="115"/>
      <c r="TAM101" s="115"/>
      <c r="TAN101" s="115"/>
      <c r="TAO101" s="115"/>
      <c r="TAP101" s="115"/>
      <c r="TAQ101" s="115"/>
      <c r="TAR101" s="115"/>
      <c r="TAS101" s="115"/>
      <c r="TAT101" s="115"/>
      <c r="TAU101" s="115"/>
      <c r="TAV101" s="115"/>
      <c r="TAW101" s="115"/>
      <c r="TAX101" s="115"/>
      <c r="TAY101" s="115"/>
      <c r="TAZ101" s="115"/>
      <c r="TBA101" s="115"/>
      <c r="TBB101" s="115"/>
      <c r="TBC101" s="115"/>
      <c r="TBD101" s="115"/>
      <c r="TBE101" s="115"/>
      <c r="TBF101" s="115"/>
      <c r="TBG101" s="115"/>
      <c r="TBH101" s="115"/>
      <c r="TBI101" s="115"/>
      <c r="TBJ101" s="115"/>
      <c r="TBK101" s="115"/>
      <c r="TBL101" s="115"/>
      <c r="TBM101" s="115"/>
      <c r="TBN101" s="115"/>
      <c r="TBO101" s="115"/>
      <c r="TBP101" s="115"/>
      <c r="TBQ101" s="115"/>
      <c r="TBR101" s="115"/>
      <c r="TBS101" s="115"/>
      <c r="TBT101" s="115"/>
      <c r="TBU101" s="115"/>
      <c r="TBV101" s="115"/>
      <c r="TBW101" s="115"/>
      <c r="TBX101" s="115"/>
      <c r="TBY101" s="115"/>
      <c r="TBZ101" s="115"/>
      <c r="TCA101" s="115"/>
      <c r="TCB101" s="115"/>
      <c r="TCC101" s="115"/>
      <c r="TCD101" s="115"/>
      <c r="TCE101" s="115"/>
      <c r="TCF101" s="115"/>
      <c r="TCG101" s="115"/>
      <c r="TCH101" s="115"/>
      <c r="TCI101" s="115"/>
      <c r="TCJ101" s="115"/>
      <c r="TCK101" s="115"/>
      <c r="TCL101" s="115"/>
      <c r="TCM101" s="115"/>
      <c r="TCN101" s="115"/>
      <c r="TCO101" s="115"/>
      <c r="TCP101" s="115"/>
      <c r="TCQ101" s="115"/>
      <c r="TCR101" s="115"/>
      <c r="TCS101" s="115"/>
      <c r="TCT101" s="115"/>
      <c r="TCU101" s="115"/>
      <c r="TCV101" s="115"/>
      <c r="TCW101" s="115"/>
      <c r="TCX101" s="115"/>
      <c r="TCY101" s="115"/>
      <c r="TCZ101" s="115"/>
      <c r="TDA101" s="115"/>
      <c r="TDB101" s="115"/>
      <c r="TDC101" s="115"/>
      <c r="TDD101" s="115"/>
      <c r="TDE101" s="115"/>
      <c r="TDF101" s="115"/>
      <c r="TDG101" s="115"/>
      <c r="TDH101" s="115"/>
      <c r="TDI101" s="115"/>
      <c r="TDJ101" s="115"/>
      <c r="TDK101" s="115"/>
      <c r="TDL101" s="115"/>
      <c r="TDM101" s="115"/>
      <c r="TDN101" s="115"/>
      <c r="TDO101" s="115"/>
      <c r="TDP101" s="115"/>
      <c r="TDQ101" s="115"/>
      <c r="TDR101" s="115"/>
      <c r="TDS101" s="115"/>
      <c r="TDT101" s="115"/>
      <c r="TDU101" s="115"/>
      <c r="TDV101" s="115"/>
      <c r="TDW101" s="115"/>
      <c r="TDX101" s="115"/>
      <c r="TDY101" s="115"/>
      <c r="TDZ101" s="115"/>
      <c r="TEA101" s="115"/>
      <c r="TEB101" s="115"/>
      <c r="TEC101" s="115"/>
      <c r="TED101" s="115"/>
      <c r="TEE101" s="115"/>
      <c r="TEF101" s="115"/>
      <c r="TEG101" s="115"/>
      <c r="TEH101" s="115"/>
      <c r="TEI101" s="115"/>
      <c r="TEJ101" s="115"/>
      <c r="TEK101" s="115"/>
      <c r="TEL101" s="115"/>
      <c r="TEM101" s="115"/>
      <c r="TEN101" s="115"/>
      <c r="TEO101" s="115"/>
      <c r="TEP101" s="115"/>
      <c r="TEQ101" s="115"/>
      <c r="TER101" s="115"/>
      <c r="TES101" s="115"/>
      <c r="TET101" s="115"/>
      <c r="TEU101" s="115"/>
      <c r="TEV101" s="115"/>
      <c r="TEW101" s="115"/>
      <c r="TEX101" s="115"/>
      <c r="TEY101" s="115"/>
      <c r="TEZ101" s="115"/>
      <c r="TFA101" s="115"/>
      <c r="TFB101" s="115"/>
      <c r="TFC101" s="115"/>
      <c r="TFD101" s="115"/>
      <c r="TFE101" s="115"/>
      <c r="TFF101" s="115"/>
      <c r="TFG101" s="115"/>
      <c r="TFH101" s="115"/>
      <c r="TFI101" s="115"/>
      <c r="TFJ101" s="115"/>
      <c r="TFK101" s="115"/>
      <c r="TFL101" s="115"/>
      <c r="TFM101" s="115"/>
      <c r="TFN101" s="115"/>
      <c r="TFO101" s="115"/>
      <c r="TFP101" s="115"/>
      <c r="TFQ101" s="115"/>
      <c r="TFR101" s="115"/>
      <c r="TFS101" s="115"/>
      <c r="TFT101" s="115"/>
      <c r="TFU101" s="115"/>
      <c r="TFV101" s="115"/>
      <c r="TFW101" s="115"/>
      <c r="TFX101" s="115"/>
      <c r="TFY101" s="115"/>
      <c r="TFZ101" s="115"/>
      <c r="TGA101" s="115"/>
      <c r="TGB101" s="115"/>
      <c r="TGC101" s="115"/>
      <c r="TGD101" s="115"/>
      <c r="TGE101" s="115"/>
      <c r="TGF101" s="115"/>
      <c r="TGG101" s="115"/>
      <c r="TGH101" s="115"/>
      <c r="TGI101" s="115"/>
      <c r="TGJ101" s="115"/>
      <c r="TGK101" s="115"/>
      <c r="TGL101" s="115"/>
      <c r="TGM101" s="115"/>
      <c r="TGN101" s="115"/>
      <c r="TGO101" s="115"/>
      <c r="TGP101" s="115"/>
      <c r="TGQ101" s="115"/>
      <c r="TGR101" s="115"/>
      <c r="TGS101" s="115"/>
      <c r="TGT101" s="115"/>
      <c r="TGU101" s="115"/>
      <c r="TGV101" s="115"/>
      <c r="TGW101" s="115"/>
      <c r="TGX101" s="115"/>
      <c r="TGY101" s="115"/>
      <c r="TGZ101" s="115"/>
      <c r="THA101" s="115"/>
      <c r="THB101" s="115"/>
      <c r="THC101" s="115"/>
      <c r="THD101" s="115"/>
      <c r="THE101" s="115"/>
      <c r="THF101" s="115"/>
      <c r="THG101" s="115"/>
      <c r="THH101" s="115"/>
      <c r="THI101" s="115"/>
      <c r="THJ101" s="115"/>
      <c r="THK101" s="115"/>
      <c r="THL101" s="115"/>
      <c r="THM101" s="115"/>
      <c r="THN101" s="115"/>
      <c r="THO101" s="115"/>
      <c r="THP101" s="115"/>
      <c r="THQ101" s="115"/>
      <c r="THR101" s="115"/>
      <c r="THS101" s="115"/>
      <c r="THT101" s="115"/>
      <c r="THU101" s="115"/>
      <c r="THV101" s="115"/>
      <c r="THW101" s="115"/>
      <c r="THX101" s="115"/>
      <c r="THY101" s="115"/>
      <c r="THZ101" s="115"/>
      <c r="TIA101" s="115"/>
      <c r="TIB101" s="115"/>
      <c r="TIC101" s="115"/>
      <c r="TID101" s="115"/>
      <c r="TIE101" s="115"/>
      <c r="TIF101" s="115"/>
      <c r="TIG101" s="115"/>
      <c r="TIH101" s="115"/>
      <c r="TII101" s="115"/>
      <c r="TIJ101" s="115"/>
      <c r="TIK101" s="115"/>
      <c r="TIL101" s="115"/>
      <c r="TIM101" s="115"/>
      <c r="TIN101" s="115"/>
      <c r="TIO101" s="115"/>
      <c r="TIP101" s="115"/>
      <c r="TIQ101" s="115"/>
      <c r="TIR101" s="115"/>
      <c r="TIS101" s="115"/>
      <c r="TIT101" s="115"/>
      <c r="TIU101" s="115"/>
      <c r="TIV101" s="115"/>
      <c r="TIW101" s="115"/>
      <c r="TIX101" s="115"/>
      <c r="TIY101" s="115"/>
      <c r="TIZ101" s="115"/>
      <c r="TJA101" s="115"/>
      <c r="TJB101" s="115"/>
      <c r="TJC101" s="115"/>
      <c r="TJD101" s="115"/>
      <c r="TJE101" s="115"/>
      <c r="TJF101" s="115"/>
      <c r="TJG101" s="115"/>
      <c r="TJH101" s="115"/>
      <c r="TJI101" s="115"/>
      <c r="TJJ101" s="115"/>
      <c r="TJK101" s="115"/>
      <c r="TJL101" s="115"/>
      <c r="TJM101" s="115"/>
      <c r="TJN101" s="115"/>
      <c r="TJO101" s="115"/>
      <c r="TJP101" s="115"/>
      <c r="TJQ101" s="115"/>
      <c r="TJR101" s="115"/>
      <c r="TJS101" s="115"/>
      <c r="TJT101" s="115"/>
      <c r="TJU101" s="115"/>
      <c r="TJV101" s="115"/>
      <c r="TJW101" s="115"/>
      <c r="TJX101" s="115"/>
      <c r="TJY101" s="115"/>
      <c r="TJZ101" s="115"/>
      <c r="TKA101" s="115"/>
      <c r="TKB101" s="115"/>
      <c r="TKC101" s="115"/>
      <c r="TKD101" s="115"/>
      <c r="TKE101" s="115"/>
      <c r="TKF101" s="115"/>
      <c r="TKG101" s="115"/>
      <c r="TKH101" s="115"/>
      <c r="TKI101" s="115"/>
      <c r="TKJ101" s="115"/>
      <c r="TKK101" s="115"/>
      <c r="TKL101" s="115"/>
      <c r="TKM101" s="115"/>
      <c r="TKN101" s="115"/>
      <c r="TKO101" s="115"/>
      <c r="TKP101" s="115"/>
      <c r="TKQ101" s="115"/>
      <c r="TKR101" s="115"/>
      <c r="TKS101" s="115"/>
      <c r="TKT101" s="115"/>
      <c r="TKU101" s="115"/>
      <c r="TKV101" s="115"/>
      <c r="TKW101" s="115"/>
      <c r="TKX101" s="115"/>
      <c r="TKY101" s="115"/>
      <c r="TKZ101" s="115"/>
      <c r="TLA101" s="115"/>
      <c r="TLB101" s="115"/>
      <c r="TLC101" s="115"/>
      <c r="TLD101" s="115"/>
      <c r="TLE101" s="115"/>
      <c r="TLF101" s="115"/>
      <c r="TLG101" s="115"/>
      <c r="TLH101" s="115"/>
      <c r="TLI101" s="115"/>
      <c r="TLJ101" s="115"/>
      <c r="TLK101" s="115"/>
      <c r="TLL101" s="115"/>
      <c r="TLM101" s="115"/>
      <c r="TLN101" s="115"/>
      <c r="TLO101" s="115"/>
      <c r="TLP101" s="115"/>
      <c r="TLQ101" s="115"/>
      <c r="TLR101" s="115"/>
      <c r="TLS101" s="115"/>
      <c r="TLT101" s="115"/>
      <c r="TLU101" s="115"/>
      <c r="TLV101" s="115"/>
      <c r="TLW101" s="115"/>
      <c r="TLX101" s="115"/>
      <c r="TLY101" s="115"/>
      <c r="TLZ101" s="115"/>
      <c r="TMA101" s="115"/>
      <c r="TMB101" s="115"/>
      <c r="TMC101" s="115"/>
      <c r="TMD101" s="115"/>
      <c r="TME101" s="115"/>
      <c r="TMF101" s="115"/>
      <c r="TMG101" s="115"/>
      <c r="TMH101" s="115"/>
      <c r="TMI101" s="115"/>
      <c r="TMJ101" s="115"/>
      <c r="TMK101" s="115"/>
      <c r="TML101" s="115"/>
      <c r="TMM101" s="115"/>
      <c r="TMN101" s="115"/>
      <c r="TMO101" s="115"/>
      <c r="TMP101" s="115"/>
      <c r="TMQ101" s="115"/>
      <c r="TMR101" s="115"/>
      <c r="TMS101" s="115"/>
      <c r="TMT101" s="115"/>
      <c r="TMU101" s="115"/>
      <c r="TMV101" s="115"/>
      <c r="TMW101" s="115"/>
      <c r="TMX101" s="115"/>
      <c r="TMY101" s="115"/>
      <c r="TMZ101" s="115"/>
      <c r="TNA101" s="115"/>
      <c r="TNB101" s="115"/>
      <c r="TNC101" s="115"/>
      <c r="TND101" s="115"/>
      <c r="TNE101" s="115"/>
      <c r="TNF101" s="115"/>
      <c r="TNG101" s="115"/>
      <c r="TNH101" s="115"/>
      <c r="TNI101" s="115"/>
      <c r="TNJ101" s="115"/>
      <c r="TNK101" s="115"/>
      <c r="TNL101" s="115"/>
      <c r="TNM101" s="115"/>
      <c r="TNN101" s="115"/>
      <c r="TNO101" s="115"/>
      <c r="TNP101" s="115"/>
      <c r="TNQ101" s="115"/>
      <c r="TNR101" s="115"/>
      <c r="TNS101" s="115"/>
      <c r="TNT101" s="115"/>
      <c r="TNU101" s="115"/>
      <c r="TNV101" s="115"/>
      <c r="TNW101" s="115"/>
      <c r="TNX101" s="115"/>
      <c r="TNY101" s="115"/>
      <c r="TNZ101" s="115"/>
      <c r="TOA101" s="115"/>
      <c r="TOB101" s="115"/>
      <c r="TOC101" s="115"/>
      <c r="TOD101" s="115"/>
      <c r="TOE101" s="115"/>
      <c r="TOF101" s="115"/>
      <c r="TOG101" s="115"/>
      <c r="TOH101" s="115"/>
      <c r="TOI101" s="115"/>
      <c r="TOJ101" s="115"/>
      <c r="TOK101" s="115"/>
      <c r="TOL101" s="115"/>
      <c r="TOM101" s="115"/>
      <c r="TON101" s="115"/>
      <c r="TOO101" s="115"/>
      <c r="TOP101" s="115"/>
      <c r="TOQ101" s="115"/>
      <c r="TOR101" s="115"/>
      <c r="TOS101" s="115"/>
      <c r="TOT101" s="115"/>
      <c r="TOU101" s="115"/>
      <c r="TOV101" s="115"/>
      <c r="TOW101" s="115"/>
      <c r="TOX101" s="115"/>
      <c r="TOY101" s="115"/>
      <c r="TOZ101" s="115"/>
      <c r="TPA101" s="115"/>
      <c r="TPB101" s="115"/>
      <c r="TPC101" s="115"/>
      <c r="TPD101" s="115"/>
      <c r="TPE101" s="115"/>
      <c r="TPF101" s="115"/>
      <c r="TPG101" s="115"/>
      <c r="TPH101" s="115"/>
      <c r="TPI101" s="115"/>
      <c r="TPJ101" s="115"/>
      <c r="TPK101" s="115"/>
      <c r="TPL101" s="115"/>
      <c r="TPM101" s="115"/>
      <c r="TPN101" s="115"/>
      <c r="TPO101" s="115"/>
      <c r="TPP101" s="115"/>
      <c r="TPQ101" s="115"/>
      <c r="TPR101" s="115"/>
      <c r="TPS101" s="115"/>
      <c r="TPT101" s="115"/>
      <c r="TPU101" s="115"/>
      <c r="TPV101" s="115"/>
      <c r="TPW101" s="115"/>
      <c r="TPX101" s="115"/>
      <c r="TPY101" s="115"/>
      <c r="TPZ101" s="115"/>
      <c r="TQA101" s="115"/>
      <c r="TQB101" s="115"/>
      <c r="TQC101" s="115"/>
      <c r="TQD101" s="115"/>
      <c r="TQE101" s="115"/>
      <c r="TQF101" s="115"/>
      <c r="TQG101" s="115"/>
      <c r="TQH101" s="115"/>
      <c r="TQI101" s="115"/>
      <c r="TQJ101" s="115"/>
      <c r="TQK101" s="115"/>
      <c r="TQL101" s="115"/>
      <c r="TQM101" s="115"/>
      <c r="TQN101" s="115"/>
      <c r="TQO101" s="115"/>
      <c r="TQP101" s="115"/>
      <c r="TQQ101" s="115"/>
      <c r="TQR101" s="115"/>
      <c r="TQS101" s="115"/>
      <c r="TQT101" s="115"/>
      <c r="TQU101" s="115"/>
      <c r="TQV101" s="115"/>
      <c r="TQW101" s="115"/>
      <c r="TQX101" s="115"/>
      <c r="TQY101" s="115"/>
      <c r="TQZ101" s="115"/>
      <c r="TRA101" s="115"/>
      <c r="TRB101" s="115"/>
      <c r="TRC101" s="115"/>
      <c r="TRD101" s="115"/>
      <c r="TRE101" s="115"/>
      <c r="TRF101" s="115"/>
      <c r="TRG101" s="115"/>
      <c r="TRH101" s="115"/>
      <c r="TRI101" s="115"/>
      <c r="TRJ101" s="115"/>
      <c r="TRK101" s="115"/>
      <c r="TRL101" s="115"/>
      <c r="TRM101" s="115"/>
      <c r="TRN101" s="115"/>
      <c r="TRO101" s="115"/>
      <c r="TRP101" s="115"/>
      <c r="TRQ101" s="115"/>
      <c r="TRR101" s="115"/>
      <c r="TRS101" s="115"/>
      <c r="TRT101" s="115"/>
      <c r="TRU101" s="115"/>
      <c r="TRV101" s="115"/>
      <c r="TRW101" s="115"/>
      <c r="TRX101" s="115"/>
      <c r="TRY101" s="115"/>
      <c r="TRZ101" s="115"/>
      <c r="TSA101" s="115"/>
      <c r="TSB101" s="115"/>
      <c r="TSC101" s="115"/>
      <c r="TSD101" s="115"/>
      <c r="TSE101" s="115"/>
      <c r="TSF101" s="115"/>
      <c r="TSG101" s="115"/>
      <c r="TSH101" s="115"/>
      <c r="TSI101" s="115"/>
      <c r="TSJ101" s="115"/>
      <c r="TSK101" s="115"/>
      <c r="TSL101" s="115"/>
      <c r="TSM101" s="115"/>
      <c r="TSN101" s="115"/>
      <c r="TSO101" s="115"/>
      <c r="TSP101" s="115"/>
      <c r="TSQ101" s="115"/>
      <c r="TSR101" s="115"/>
      <c r="TSS101" s="115"/>
      <c r="TST101" s="115"/>
      <c r="TSU101" s="115"/>
      <c r="TSV101" s="115"/>
      <c r="TSW101" s="115"/>
      <c r="TSX101" s="115"/>
      <c r="TSY101" s="115"/>
      <c r="TSZ101" s="115"/>
      <c r="TTA101" s="115"/>
      <c r="TTB101" s="115"/>
      <c r="TTC101" s="115"/>
      <c r="TTD101" s="115"/>
      <c r="TTE101" s="115"/>
      <c r="TTF101" s="115"/>
      <c r="TTG101" s="115"/>
      <c r="TTH101" s="115"/>
      <c r="TTI101" s="115"/>
      <c r="TTJ101" s="115"/>
      <c r="TTK101" s="115"/>
      <c r="TTL101" s="115"/>
      <c r="TTM101" s="115"/>
      <c r="TTN101" s="115"/>
      <c r="TTO101" s="115"/>
      <c r="TTP101" s="115"/>
      <c r="TTQ101" s="115"/>
      <c r="TTR101" s="115"/>
      <c r="TTS101" s="115"/>
      <c r="TTT101" s="115"/>
      <c r="TTU101" s="115"/>
      <c r="TTV101" s="115"/>
      <c r="TTW101" s="115"/>
      <c r="TTX101" s="115"/>
      <c r="TTY101" s="115"/>
      <c r="TTZ101" s="115"/>
      <c r="TUA101" s="115"/>
      <c r="TUB101" s="115"/>
      <c r="TUC101" s="115"/>
      <c r="TUD101" s="115"/>
      <c r="TUE101" s="115"/>
      <c r="TUF101" s="115"/>
      <c r="TUG101" s="115"/>
      <c r="TUH101" s="115"/>
      <c r="TUI101" s="115"/>
      <c r="TUJ101" s="115"/>
      <c r="TUK101" s="115"/>
      <c r="TUL101" s="115"/>
      <c r="TUM101" s="115"/>
      <c r="TUN101" s="115"/>
      <c r="TUO101" s="115"/>
      <c r="TUP101" s="115"/>
      <c r="TUQ101" s="115"/>
      <c r="TUR101" s="115"/>
      <c r="TUS101" s="115"/>
      <c r="TUT101" s="115"/>
      <c r="TUU101" s="115"/>
      <c r="TUV101" s="115"/>
      <c r="TUW101" s="115"/>
      <c r="TUX101" s="115"/>
      <c r="TUY101" s="115"/>
      <c r="TUZ101" s="115"/>
      <c r="TVA101" s="115"/>
      <c r="TVB101" s="115"/>
      <c r="TVC101" s="115"/>
      <c r="TVD101" s="115"/>
      <c r="TVE101" s="115"/>
      <c r="TVF101" s="115"/>
      <c r="TVG101" s="115"/>
      <c r="TVH101" s="115"/>
      <c r="TVI101" s="115"/>
      <c r="TVJ101" s="115"/>
      <c r="TVK101" s="115"/>
      <c r="TVL101" s="115"/>
      <c r="TVM101" s="115"/>
      <c r="TVN101" s="115"/>
      <c r="TVO101" s="115"/>
      <c r="TVP101" s="115"/>
      <c r="TVQ101" s="115"/>
      <c r="TVR101" s="115"/>
      <c r="TVS101" s="115"/>
      <c r="TVT101" s="115"/>
      <c r="TVU101" s="115"/>
      <c r="TVV101" s="115"/>
      <c r="TVW101" s="115"/>
      <c r="TVX101" s="115"/>
      <c r="TVY101" s="115"/>
      <c r="TVZ101" s="115"/>
      <c r="TWA101" s="115"/>
      <c r="TWB101" s="115"/>
      <c r="TWC101" s="115"/>
      <c r="TWD101" s="115"/>
      <c r="TWE101" s="115"/>
      <c r="TWF101" s="115"/>
      <c r="TWG101" s="115"/>
      <c r="TWH101" s="115"/>
      <c r="TWI101" s="115"/>
      <c r="TWJ101" s="115"/>
      <c r="TWK101" s="115"/>
      <c r="TWL101" s="115"/>
      <c r="TWM101" s="115"/>
      <c r="TWN101" s="115"/>
      <c r="TWO101" s="115"/>
      <c r="TWP101" s="115"/>
      <c r="TWQ101" s="115"/>
      <c r="TWR101" s="115"/>
      <c r="TWS101" s="115"/>
      <c r="TWT101" s="115"/>
      <c r="TWU101" s="115"/>
      <c r="TWV101" s="115"/>
      <c r="TWW101" s="115"/>
      <c r="TWX101" s="115"/>
      <c r="TWY101" s="115"/>
      <c r="TWZ101" s="115"/>
      <c r="TXA101" s="115"/>
      <c r="TXB101" s="115"/>
      <c r="TXC101" s="115"/>
      <c r="TXD101" s="115"/>
      <c r="TXE101" s="115"/>
      <c r="TXF101" s="115"/>
      <c r="TXG101" s="115"/>
      <c r="TXH101" s="115"/>
      <c r="TXI101" s="115"/>
      <c r="TXJ101" s="115"/>
      <c r="TXK101" s="115"/>
      <c r="TXL101" s="115"/>
      <c r="TXM101" s="115"/>
      <c r="TXN101" s="115"/>
      <c r="TXO101" s="115"/>
      <c r="TXP101" s="115"/>
      <c r="TXQ101" s="115"/>
      <c r="TXR101" s="115"/>
      <c r="TXS101" s="115"/>
      <c r="TXT101" s="115"/>
      <c r="TXU101" s="115"/>
      <c r="TXV101" s="115"/>
      <c r="TXW101" s="115"/>
      <c r="TXX101" s="115"/>
      <c r="TXY101" s="115"/>
      <c r="TXZ101" s="115"/>
      <c r="TYA101" s="115"/>
      <c r="TYB101" s="115"/>
      <c r="TYC101" s="115"/>
      <c r="TYD101" s="115"/>
      <c r="TYE101" s="115"/>
      <c r="TYF101" s="115"/>
      <c r="TYG101" s="115"/>
      <c r="TYH101" s="115"/>
      <c r="TYI101" s="115"/>
      <c r="TYJ101" s="115"/>
      <c r="TYK101" s="115"/>
      <c r="TYL101" s="115"/>
      <c r="TYM101" s="115"/>
      <c r="TYN101" s="115"/>
      <c r="TYO101" s="115"/>
      <c r="TYP101" s="115"/>
      <c r="TYQ101" s="115"/>
      <c r="TYR101" s="115"/>
      <c r="TYS101" s="115"/>
      <c r="TYT101" s="115"/>
      <c r="TYU101" s="115"/>
      <c r="TYV101" s="115"/>
      <c r="TYW101" s="115"/>
      <c r="TYX101" s="115"/>
      <c r="TYY101" s="115"/>
      <c r="TYZ101" s="115"/>
      <c r="TZA101" s="115"/>
      <c r="TZB101" s="115"/>
      <c r="TZC101" s="115"/>
      <c r="TZD101" s="115"/>
      <c r="TZE101" s="115"/>
      <c r="TZF101" s="115"/>
      <c r="TZG101" s="115"/>
      <c r="TZH101" s="115"/>
      <c r="TZI101" s="115"/>
      <c r="TZJ101" s="115"/>
      <c r="TZK101" s="115"/>
      <c r="TZL101" s="115"/>
      <c r="TZM101" s="115"/>
      <c r="TZN101" s="115"/>
      <c r="TZO101" s="115"/>
      <c r="TZP101" s="115"/>
      <c r="TZQ101" s="115"/>
      <c r="TZR101" s="115"/>
      <c r="TZS101" s="115"/>
      <c r="TZT101" s="115"/>
      <c r="TZU101" s="115"/>
      <c r="TZV101" s="115"/>
      <c r="TZW101" s="115"/>
      <c r="TZX101" s="115"/>
      <c r="TZY101" s="115"/>
      <c r="TZZ101" s="115"/>
      <c r="UAA101" s="115"/>
      <c r="UAB101" s="115"/>
      <c r="UAC101" s="115"/>
      <c r="UAD101" s="115"/>
      <c r="UAE101" s="115"/>
      <c r="UAF101" s="115"/>
      <c r="UAG101" s="115"/>
      <c r="UAH101" s="115"/>
      <c r="UAI101" s="115"/>
      <c r="UAJ101" s="115"/>
      <c r="UAK101" s="115"/>
      <c r="UAL101" s="115"/>
      <c r="UAM101" s="115"/>
      <c r="UAN101" s="115"/>
      <c r="UAO101" s="115"/>
      <c r="UAP101" s="115"/>
      <c r="UAQ101" s="115"/>
      <c r="UAR101" s="115"/>
      <c r="UAS101" s="115"/>
      <c r="UAT101" s="115"/>
      <c r="UAU101" s="115"/>
      <c r="UAV101" s="115"/>
      <c r="UAW101" s="115"/>
      <c r="UAX101" s="115"/>
      <c r="UAY101" s="115"/>
      <c r="UAZ101" s="115"/>
      <c r="UBA101" s="115"/>
      <c r="UBB101" s="115"/>
      <c r="UBC101" s="115"/>
      <c r="UBD101" s="115"/>
      <c r="UBE101" s="115"/>
      <c r="UBF101" s="115"/>
      <c r="UBG101" s="115"/>
      <c r="UBH101" s="115"/>
      <c r="UBI101" s="115"/>
      <c r="UBJ101" s="115"/>
      <c r="UBK101" s="115"/>
      <c r="UBL101" s="115"/>
      <c r="UBM101" s="115"/>
      <c r="UBN101" s="115"/>
      <c r="UBO101" s="115"/>
      <c r="UBP101" s="115"/>
      <c r="UBQ101" s="115"/>
      <c r="UBR101" s="115"/>
      <c r="UBS101" s="115"/>
      <c r="UBT101" s="115"/>
      <c r="UBU101" s="115"/>
      <c r="UBV101" s="115"/>
      <c r="UBW101" s="115"/>
      <c r="UBX101" s="115"/>
      <c r="UBY101" s="115"/>
      <c r="UBZ101" s="115"/>
      <c r="UCA101" s="115"/>
      <c r="UCB101" s="115"/>
      <c r="UCC101" s="115"/>
      <c r="UCD101" s="115"/>
      <c r="UCE101" s="115"/>
      <c r="UCF101" s="115"/>
      <c r="UCG101" s="115"/>
      <c r="UCH101" s="115"/>
      <c r="UCI101" s="115"/>
      <c r="UCJ101" s="115"/>
      <c r="UCK101" s="115"/>
      <c r="UCL101" s="115"/>
      <c r="UCM101" s="115"/>
      <c r="UCN101" s="115"/>
      <c r="UCO101" s="115"/>
      <c r="UCP101" s="115"/>
      <c r="UCQ101" s="115"/>
      <c r="UCR101" s="115"/>
      <c r="UCS101" s="115"/>
      <c r="UCT101" s="115"/>
      <c r="UCU101" s="115"/>
      <c r="UCV101" s="115"/>
      <c r="UCW101" s="115"/>
      <c r="UCX101" s="115"/>
      <c r="UCY101" s="115"/>
      <c r="UCZ101" s="115"/>
      <c r="UDA101" s="115"/>
      <c r="UDB101" s="115"/>
      <c r="UDC101" s="115"/>
      <c r="UDD101" s="115"/>
      <c r="UDE101" s="115"/>
      <c r="UDF101" s="115"/>
      <c r="UDG101" s="115"/>
      <c r="UDH101" s="115"/>
      <c r="UDI101" s="115"/>
      <c r="UDJ101" s="115"/>
      <c r="UDK101" s="115"/>
      <c r="UDL101" s="115"/>
      <c r="UDM101" s="115"/>
      <c r="UDN101" s="115"/>
      <c r="UDO101" s="115"/>
      <c r="UDP101" s="115"/>
      <c r="UDQ101" s="115"/>
      <c r="UDR101" s="115"/>
      <c r="UDS101" s="115"/>
      <c r="UDT101" s="115"/>
      <c r="UDU101" s="115"/>
      <c r="UDV101" s="115"/>
      <c r="UDW101" s="115"/>
      <c r="UDX101" s="115"/>
      <c r="UDY101" s="115"/>
      <c r="UDZ101" s="115"/>
      <c r="UEA101" s="115"/>
      <c r="UEB101" s="115"/>
      <c r="UEC101" s="115"/>
      <c r="UED101" s="115"/>
      <c r="UEE101" s="115"/>
      <c r="UEF101" s="115"/>
      <c r="UEG101" s="115"/>
      <c r="UEH101" s="115"/>
      <c r="UEI101" s="115"/>
      <c r="UEJ101" s="115"/>
      <c r="UEK101" s="115"/>
      <c r="UEL101" s="115"/>
      <c r="UEM101" s="115"/>
      <c r="UEN101" s="115"/>
      <c r="UEO101" s="115"/>
      <c r="UEP101" s="115"/>
      <c r="UEQ101" s="115"/>
      <c r="UER101" s="115"/>
      <c r="UES101" s="115"/>
      <c r="UET101" s="115"/>
      <c r="UEU101" s="115"/>
      <c r="UEV101" s="115"/>
      <c r="UEW101" s="115"/>
      <c r="UEX101" s="115"/>
      <c r="UEY101" s="115"/>
      <c r="UEZ101" s="115"/>
      <c r="UFA101" s="115"/>
      <c r="UFB101" s="115"/>
      <c r="UFC101" s="115"/>
      <c r="UFD101" s="115"/>
      <c r="UFE101" s="115"/>
      <c r="UFF101" s="115"/>
      <c r="UFG101" s="115"/>
      <c r="UFH101" s="115"/>
      <c r="UFI101" s="115"/>
      <c r="UFJ101" s="115"/>
      <c r="UFK101" s="115"/>
      <c r="UFL101" s="115"/>
      <c r="UFM101" s="115"/>
      <c r="UFN101" s="115"/>
      <c r="UFO101" s="115"/>
      <c r="UFP101" s="115"/>
      <c r="UFQ101" s="115"/>
      <c r="UFR101" s="115"/>
      <c r="UFS101" s="115"/>
      <c r="UFT101" s="115"/>
      <c r="UFU101" s="115"/>
      <c r="UFV101" s="115"/>
      <c r="UFW101" s="115"/>
      <c r="UFX101" s="115"/>
      <c r="UFY101" s="115"/>
      <c r="UFZ101" s="115"/>
      <c r="UGA101" s="115"/>
      <c r="UGB101" s="115"/>
      <c r="UGC101" s="115"/>
      <c r="UGD101" s="115"/>
      <c r="UGE101" s="115"/>
      <c r="UGF101" s="115"/>
      <c r="UGG101" s="115"/>
      <c r="UGH101" s="115"/>
      <c r="UGI101" s="115"/>
      <c r="UGJ101" s="115"/>
      <c r="UGK101" s="115"/>
      <c r="UGL101" s="115"/>
      <c r="UGM101" s="115"/>
      <c r="UGN101" s="115"/>
      <c r="UGO101" s="115"/>
      <c r="UGP101" s="115"/>
      <c r="UGQ101" s="115"/>
      <c r="UGR101" s="115"/>
      <c r="UGS101" s="115"/>
      <c r="UGT101" s="115"/>
      <c r="UGU101" s="115"/>
      <c r="UGV101" s="115"/>
      <c r="UGW101" s="115"/>
      <c r="UGX101" s="115"/>
      <c r="UGY101" s="115"/>
      <c r="UGZ101" s="115"/>
      <c r="UHA101" s="115"/>
      <c r="UHB101" s="115"/>
      <c r="UHC101" s="115"/>
      <c r="UHD101" s="115"/>
      <c r="UHE101" s="115"/>
      <c r="UHF101" s="115"/>
      <c r="UHG101" s="115"/>
      <c r="UHH101" s="115"/>
      <c r="UHI101" s="115"/>
      <c r="UHJ101" s="115"/>
      <c r="UHK101" s="115"/>
      <c r="UHL101" s="115"/>
      <c r="UHM101" s="115"/>
      <c r="UHN101" s="115"/>
      <c r="UHO101" s="115"/>
      <c r="UHP101" s="115"/>
      <c r="UHQ101" s="115"/>
      <c r="UHR101" s="115"/>
      <c r="UHS101" s="115"/>
      <c r="UHT101" s="115"/>
      <c r="UHU101" s="115"/>
      <c r="UHV101" s="115"/>
      <c r="UHW101" s="115"/>
      <c r="UHX101" s="115"/>
      <c r="UHY101" s="115"/>
      <c r="UHZ101" s="115"/>
      <c r="UIA101" s="115"/>
      <c r="UIB101" s="115"/>
      <c r="UIC101" s="115"/>
      <c r="UID101" s="115"/>
      <c r="UIE101" s="115"/>
      <c r="UIF101" s="115"/>
      <c r="UIG101" s="115"/>
      <c r="UIH101" s="115"/>
      <c r="UII101" s="115"/>
      <c r="UIJ101" s="115"/>
      <c r="UIK101" s="115"/>
      <c r="UIL101" s="115"/>
      <c r="UIM101" s="115"/>
      <c r="UIN101" s="115"/>
      <c r="UIO101" s="115"/>
      <c r="UIP101" s="115"/>
      <c r="UIQ101" s="115"/>
      <c r="UIR101" s="115"/>
      <c r="UIS101" s="115"/>
      <c r="UIT101" s="115"/>
      <c r="UIU101" s="115"/>
      <c r="UIV101" s="115"/>
      <c r="UIW101" s="115"/>
      <c r="UIX101" s="115"/>
      <c r="UIY101" s="115"/>
      <c r="UIZ101" s="115"/>
      <c r="UJA101" s="115"/>
      <c r="UJB101" s="115"/>
      <c r="UJC101" s="115"/>
      <c r="UJD101" s="115"/>
      <c r="UJE101" s="115"/>
      <c r="UJF101" s="115"/>
      <c r="UJG101" s="115"/>
      <c r="UJH101" s="115"/>
      <c r="UJI101" s="115"/>
      <c r="UJJ101" s="115"/>
      <c r="UJK101" s="115"/>
      <c r="UJL101" s="115"/>
      <c r="UJM101" s="115"/>
      <c r="UJN101" s="115"/>
      <c r="UJO101" s="115"/>
      <c r="UJP101" s="115"/>
      <c r="UJQ101" s="115"/>
      <c r="UJR101" s="115"/>
      <c r="UJS101" s="115"/>
      <c r="UJT101" s="115"/>
      <c r="UJU101" s="115"/>
      <c r="UJV101" s="115"/>
      <c r="UJW101" s="115"/>
      <c r="UJX101" s="115"/>
      <c r="UJY101" s="115"/>
      <c r="UJZ101" s="115"/>
      <c r="UKA101" s="115"/>
      <c r="UKB101" s="115"/>
      <c r="UKC101" s="115"/>
      <c r="UKD101" s="115"/>
      <c r="UKE101" s="115"/>
      <c r="UKF101" s="115"/>
      <c r="UKG101" s="115"/>
      <c r="UKH101" s="115"/>
      <c r="UKI101" s="115"/>
      <c r="UKJ101" s="115"/>
      <c r="UKK101" s="115"/>
      <c r="UKL101" s="115"/>
      <c r="UKM101" s="115"/>
      <c r="UKN101" s="115"/>
      <c r="UKO101" s="115"/>
      <c r="UKP101" s="115"/>
      <c r="UKQ101" s="115"/>
      <c r="UKR101" s="115"/>
      <c r="UKS101" s="115"/>
      <c r="UKT101" s="115"/>
      <c r="UKU101" s="115"/>
      <c r="UKV101" s="115"/>
      <c r="UKW101" s="115"/>
      <c r="UKX101" s="115"/>
      <c r="UKY101" s="115"/>
      <c r="UKZ101" s="115"/>
      <c r="ULA101" s="115"/>
      <c r="ULB101" s="115"/>
      <c r="ULC101" s="115"/>
      <c r="ULD101" s="115"/>
      <c r="ULE101" s="115"/>
      <c r="ULF101" s="115"/>
      <c r="ULG101" s="115"/>
      <c r="ULH101" s="115"/>
      <c r="ULI101" s="115"/>
      <c r="ULJ101" s="115"/>
      <c r="ULK101" s="115"/>
      <c r="ULL101" s="115"/>
      <c r="ULM101" s="115"/>
      <c r="ULN101" s="115"/>
      <c r="ULO101" s="115"/>
      <c r="ULP101" s="115"/>
      <c r="ULQ101" s="115"/>
      <c r="ULR101" s="115"/>
      <c r="ULS101" s="115"/>
      <c r="ULT101" s="115"/>
      <c r="ULU101" s="115"/>
      <c r="ULV101" s="115"/>
      <c r="ULW101" s="115"/>
      <c r="ULX101" s="115"/>
      <c r="ULY101" s="115"/>
      <c r="ULZ101" s="115"/>
      <c r="UMA101" s="115"/>
      <c r="UMB101" s="115"/>
      <c r="UMC101" s="115"/>
      <c r="UMD101" s="115"/>
      <c r="UME101" s="115"/>
      <c r="UMF101" s="115"/>
      <c r="UMG101" s="115"/>
      <c r="UMH101" s="115"/>
      <c r="UMI101" s="115"/>
      <c r="UMJ101" s="115"/>
      <c r="UMK101" s="115"/>
      <c r="UML101" s="115"/>
      <c r="UMM101" s="115"/>
      <c r="UMN101" s="115"/>
      <c r="UMO101" s="115"/>
      <c r="UMP101" s="115"/>
      <c r="UMQ101" s="115"/>
      <c r="UMR101" s="115"/>
      <c r="UMS101" s="115"/>
      <c r="UMT101" s="115"/>
      <c r="UMU101" s="115"/>
      <c r="UMV101" s="115"/>
      <c r="UMW101" s="115"/>
      <c r="UMX101" s="115"/>
      <c r="UMY101" s="115"/>
      <c r="UMZ101" s="115"/>
      <c r="UNA101" s="115"/>
      <c r="UNB101" s="115"/>
      <c r="UNC101" s="115"/>
      <c r="UND101" s="115"/>
      <c r="UNE101" s="115"/>
      <c r="UNF101" s="115"/>
      <c r="UNG101" s="115"/>
      <c r="UNH101" s="115"/>
      <c r="UNI101" s="115"/>
      <c r="UNJ101" s="115"/>
      <c r="UNK101" s="115"/>
      <c r="UNL101" s="115"/>
      <c r="UNM101" s="115"/>
      <c r="UNN101" s="115"/>
      <c r="UNO101" s="115"/>
      <c r="UNP101" s="115"/>
      <c r="UNQ101" s="115"/>
      <c r="UNR101" s="115"/>
      <c r="UNS101" s="115"/>
      <c r="UNT101" s="115"/>
      <c r="UNU101" s="115"/>
      <c r="UNV101" s="115"/>
      <c r="UNW101" s="115"/>
      <c r="UNX101" s="115"/>
      <c r="UNY101" s="115"/>
      <c r="UNZ101" s="115"/>
      <c r="UOA101" s="115"/>
      <c r="UOB101" s="115"/>
      <c r="UOC101" s="115"/>
      <c r="UOD101" s="115"/>
      <c r="UOE101" s="115"/>
      <c r="UOF101" s="115"/>
      <c r="UOG101" s="115"/>
      <c r="UOH101" s="115"/>
      <c r="UOI101" s="115"/>
      <c r="UOJ101" s="115"/>
      <c r="UOK101" s="115"/>
      <c r="UOL101" s="115"/>
      <c r="UOM101" s="115"/>
      <c r="UON101" s="115"/>
      <c r="UOO101" s="115"/>
      <c r="UOP101" s="115"/>
      <c r="UOQ101" s="115"/>
      <c r="UOR101" s="115"/>
      <c r="UOS101" s="115"/>
      <c r="UOT101" s="115"/>
      <c r="UOU101" s="115"/>
      <c r="UOV101" s="115"/>
      <c r="UOW101" s="115"/>
      <c r="UOX101" s="115"/>
      <c r="UOY101" s="115"/>
      <c r="UOZ101" s="115"/>
      <c r="UPA101" s="115"/>
      <c r="UPB101" s="115"/>
      <c r="UPC101" s="115"/>
      <c r="UPD101" s="115"/>
      <c r="UPE101" s="115"/>
      <c r="UPF101" s="115"/>
      <c r="UPG101" s="115"/>
      <c r="UPH101" s="115"/>
      <c r="UPI101" s="115"/>
      <c r="UPJ101" s="115"/>
      <c r="UPK101" s="115"/>
      <c r="UPL101" s="115"/>
      <c r="UPM101" s="115"/>
      <c r="UPN101" s="115"/>
      <c r="UPO101" s="115"/>
      <c r="UPP101" s="115"/>
      <c r="UPQ101" s="115"/>
      <c r="UPR101" s="115"/>
      <c r="UPS101" s="115"/>
      <c r="UPT101" s="115"/>
      <c r="UPU101" s="115"/>
      <c r="UPV101" s="115"/>
      <c r="UPW101" s="115"/>
      <c r="UPX101" s="115"/>
      <c r="UPY101" s="115"/>
      <c r="UPZ101" s="115"/>
      <c r="UQA101" s="115"/>
      <c r="UQB101" s="115"/>
      <c r="UQC101" s="115"/>
      <c r="UQD101" s="115"/>
      <c r="UQE101" s="115"/>
      <c r="UQF101" s="115"/>
      <c r="UQG101" s="115"/>
      <c r="UQH101" s="115"/>
      <c r="UQI101" s="115"/>
      <c r="UQJ101" s="115"/>
      <c r="UQK101" s="115"/>
      <c r="UQL101" s="115"/>
      <c r="UQM101" s="115"/>
      <c r="UQN101" s="115"/>
      <c r="UQO101" s="115"/>
      <c r="UQP101" s="115"/>
      <c r="UQQ101" s="115"/>
      <c r="UQR101" s="115"/>
      <c r="UQS101" s="115"/>
      <c r="UQT101" s="115"/>
      <c r="UQU101" s="115"/>
      <c r="UQV101" s="115"/>
      <c r="UQW101" s="115"/>
      <c r="UQX101" s="115"/>
      <c r="UQY101" s="115"/>
      <c r="UQZ101" s="115"/>
      <c r="URA101" s="115"/>
      <c r="URB101" s="115"/>
      <c r="URC101" s="115"/>
      <c r="URD101" s="115"/>
      <c r="URE101" s="115"/>
      <c r="URF101" s="115"/>
      <c r="URG101" s="115"/>
      <c r="URH101" s="115"/>
      <c r="URI101" s="115"/>
      <c r="URJ101" s="115"/>
      <c r="URK101" s="115"/>
      <c r="URL101" s="115"/>
      <c r="URM101" s="115"/>
      <c r="URN101" s="115"/>
      <c r="URO101" s="115"/>
      <c r="URP101" s="115"/>
      <c r="URQ101" s="115"/>
      <c r="URR101" s="115"/>
      <c r="URS101" s="115"/>
      <c r="URT101" s="115"/>
      <c r="URU101" s="115"/>
      <c r="URV101" s="115"/>
      <c r="URW101" s="115"/>
      <c r="URX101" s="115"/>
      <c r="URY101" s="115"/>
      <c r="URZ101" s="115"/>
      <c r="USA101" s="115"/>
      <c r="USB101" s="115"/>
      <c r="USC101" s="115"/>
      <c r="USD101" s="115"/>
      <c r="USE101" s="115"/>
      <c r="USF101" s="115"/>
      <c r="USG101" s="115"/>
      <c r="USH101" s="115"/>
      <c r="USI101" s="115"/>
      <c r="USJ101" s="115"/>
      <c r="USK101" s="115"/>
      <c r="USL101" s="115"/>
      <c r="USM101" s="115"/>
      <c r="USN101" s="115"/>
      <c r="USO101" s="115"/>
      <c r="USP101" s="115"/>
      <c r="USQ101" s="115"/>
      <c r="USR101" s="115"/>
      <c r="USS101" s="115"/>
      <c r="UST101" s="115"/>
      <c r="USU101" s="115"/>
      <c r="USV101" s="115"/>
      <c r="USW101" s="115"/>
      <c r="USX101" s="115"/>
      <c r="USY101" s="115"/>
      <c r="USZ101" s="115"/>
      <c r="UTA101" s="115"/>
      <c r="UTB101" s="115"/>
      <c r="UTC101" s="115"/>
      <c r="UTD101" s="115"/>
      <c r="UTE101" s="115"/>
      <c r="UTF101" s="115"/>
      <c r="UTG101" s="115"/>
      <c r="UTH101" s="115"/>
      <c r="UTI101" s="115"/>
      <c r="UTJ101" s="115"/>
      <c r="UTK101" s="115"/>
      <c r="UTL101" s="115"/>
      <c r="UTM101" s="115"/>
      <c r="UTN101" s="115"/>
      <c r="UTO101" s="115"/>
      <c r="UTP101" s="115"/>
      <c r="UTQ101" s="115"/>
      <c r="UTR101" s="115"/>
      <c r="UTS101" s="115"/>
      <c r="UTT101" s="115"/>
      <c r="UTU101" s="115"/>
      <c r="UTV101" s="115"/>
      <c r="UTW101" s="115"/>
      <c r="UTX101" s="115"/>
      <c r="UTY101" s="115"/>
      <c r="UTZ101" s="115"/>
      <c r="UUA101" s="115"/>
      <c r="UUB101" s="115"/>
      <c r="UUC101" s="115"/>
      <c r="UUD101" s="115"/>
      <c r="UUE101" s="115"/>
      <c r="UUF101" s="115"/>
      <c r="UUG101" s="115"/>
      <c r="UUH101" s="115"/>
      <c r="UUI101" s="115"/>
      <c r="UUJ101" s="115"/>
      <c r="UUK101" s="115"/>
      <c r="UUL101" s="115"/>
      <c r="UUM101" s="115"/>
      <c r="UUN101" s="115"/>
      <c r="UUO101" s="115"/>
      <c r="UUP101" s="115"/>
      <c r="UUQ101" s="115"/>
      <c r="UUR101" s="115"/>
      <c r="UUS101" s="115"/>
      <c r="UUT101" s="115"/>
      <c r="UUU101" s="115"/>
      <c r="UUV101" s="115"/>
      <c r="UUW101" s="115"/>
      <c r="UUX101" s="115"/>
      <c r="UUY101" s="115"/>
      <c r="UUZ101" s="115"/>
      <c r="UVA101" s="115"/>
      <c r="UVB101" s="115"/>
      <c r="UVC101" s="115"/>
      <c r="UVD101" s="115"/>
      <c r="UVE101" s="115"/>
      <c r="UVF101" s="115"/>
      <c r="UVG101" s="115"/>
      <c r="UVH101" s="115"/>
      <c r="UVI101" s="115"/>
      <c r="UVJ101" s="115"/>
      <c r="UVK101" s="115"/>
      <c r="UVL101" s="115"/>
      <c r="UVM101" s="115"/>
      <c r="UVN101" s="115"/>
      <c r="UVO101" s="115"/>
      <c r="UVP101" s="115"/>
      <c r="UVQ101" s="115"/>
      <c r="UVR101" s="115"/>
      <c r="UVS101" s="115"/>
      <c r="UVT101" s="115"/>
      <c r="UVU101" s="115"/>
      <c r="UVV101" s="115"/>
      <c r="UVW101" s="115"/>
      <c r="UVX101" s="115"/>
      <c r="UVY101" s="115"/>
      <c r="UVZ101" s="115"/>
      <c r="UWA101" s="115"/>
      <c r="UWB101" s="115"/>
      <c r="UWC101" s="115"/>
      <c r="UWD101" s="115"/>
      <c r="UWE101" s="115"/>
      <c r="UWF101" s="115"/>
      <c r="UWG101" s="115"/>
      <c r="UWH101" s="115"/>
      <c r="UWI101" s="115"/>
      <c r="UWJ101" s="115"/>
      <c r="UWK101" s="115"/>
      <c r="UWL101" s="115"/>
      <c r="UWM101" s="115"/>
      <c r="UWN101" s="115"/>
      <c r="UWO101" s="115"/>
      <c r="UWP101" s="115"/>
      <c r="UWQ101" s="115"/>
      <c r="UWR101" s="115"/>
      <c r="UWS101" s="115"/>
      <c r="UWT101" s="115"/>
      <c r="UWU101" s="115"/>
      <c r="UWV101" s="115"/>
      <c r="UWW101" s="115"/>
      <c r="UWX101" s="115"/>
      <c r="UWY101" s="115"/>
      <c r="UWZ101" s="115"/>
      <c r="UXA101" s="115"/>
      <c r="UXB101" s="115"/>
      <c r="UXC101" s="115"/>
      <c r="UXD101" s="115"/>
      <c r="UXE101" s="115"/>
      <c r="UXF101" s="115"/>
      <c r="UXG101" s="115"/>
      <c r="UXH101" s="115"/>
      <c r="UXI101" s="115"/>
      <c r="UXJ101" s="115"/>
      <c r="UXK101" s="115"/>
      <c r="UXL101" s="115"/>
      <c r="UXM101" s="115"/>
      <c r="UXN101" s="115"/>
      <c r="UXO101" s="115"/>
      <c r="UXP101" s="115"/>
      <c r="UXQ101" s="115"/>
      <c r="UXR101" s="115"/>
      <c r="UXS101" s="115"/>
      <c r="UXT101" s="115"/>
      <c r="UXU101" s="115"/>
      <c r="UXV101" s="115"/>
      <c r="UXW101" s="115"/>
      <c r="UXX101" s="115"/>
      <c r="UXY101" s="115"/>
      <c r="UXZ101" s="115"/>
      <c r="UYA101" s="115"/>
      <c r="UYB101" s="115"/>
      <c r="UYC101" s="115"/>
      <c r="UYD101" s="115"/>
      <c r="UYE101" s="115"/>
      <c r="UYF101" s="115"/>
      <c r="UYG101" s="115"/>
      <c r="UYH101" s="115"/>
      <c r="UYI101" s="115"/>
      <c r="UYJ101" s="115"/>
      <c r="UYK101" s="115"/>
      <c r="UYL101" s="115"/>
      <c r="UYM101" s="115"/>
      <c r="UYN101" s="115"/>
      <c r="UYO101" s="115"/>
      <c r="UYP101" s="115"/>
      <c r="UYQ101" s="115"/>
      <c r="UYR101" s="115"/>
      <c r="UYS101" s="115"/>
      <c r="UYT101" s="115"/>
      <c r="UYU101" s="115"/>
      <c r="UYV101" s="115"/>
      <c r="UYW101" s="115"/>
      <c r="UYX101" s="115"/>
      <c r="UYY101" s="115"/>
      <c r="UYZ101" s="115"/>
      <c r="UZA101" s="115"/>
      <c r="UZB101" s="115"/>
      <c r="UZC101" s="115"/>
      <c r="UZD101" s="115"/>
      <c r="UZE101" s="115"/>
      <c r="UZF101" s="115"/>
      <c r="UZG101" s="115"/>
      <c r="UZH101" s="115"/>
      <c r="UZI101" s="115"/>
      <c r="UZJ101" s="115"/>
      <c r="UZK101" s="115"/>
      <c r="UZL101" s="115"/>
      <c r="UZM101" s="115"/>
      <c r="UZN101" s="115"/>
      <c r="UZO101" s="115"/>
      <c r="UZP101" s="115"/>
      <c r="UZQ101" s="115"/>
      <c r="UZR101" s="115"/>
      <c r="UZS101" s="115"/>
      <c r="UZT101" s="115"/>
      <c r="UZU101" s="115"/>
      <c r="UZV101" s="115"/>
      <c r="UZW101" s="115"/>
      <c r="UZX101" s="115"/>
      <c r="UZY101" s="115"/>
      <c r="UZZ101" s="115"/>
      <c r="VAA101" s="115"/>
      <c r="VAB101" s="115"/>
      <c r="VAC101" s="115"/>
      <c r="VAD101" s="115"/>
      <c r="VAE101" s="115"/>
      <c r="VAF101" s="115"/>
      <c r="VAG101" s="115"/>
      <c r="VAH101" s="115"/>
      <c r="VAI101" s="115"/>
      <c r="VAJ101" s="115"/>
      <c r="VAK101" s="115"/>
      <c r="VAL101" s="115"/>
      <c r="VAM101" s="115"/>
      <c r="VAN101" s="115"/>
      <c r="VAO101" s="115"/>
      <c r="VAP101" s="115"/>
      <c r="VAQ101" s="115"/>
      <c r="VAR101" s="115"/>
      <c r="VAS101" s="115"/>
      <c r="VAT101" s="115"/>
      <c r="VAU101" s="115"/>
      <c r="VAV101" s="115"/>
      <c r="VAW101" s="115"/>
      <c r="VAX101" s="115"/>
      <c r="VAY101" s="115"/>
      <c r="VAZ101" s="115"/>
      <c r="VBA101" s="115"/>
      <c r="VBB101" s="115"/>
      <c r="VBC101" s="115"/>
      <c r="VBD101" s="115"/>
      <c r="VBE101" s="115"/>
      <c r="VBF101" s="115"/>
      <c r="VBG101" s="115"/>
      <c r="VBH101" s="115"/>
      <c r="VBI101" s="115"/>
      <c r="VBJ101" s="115"/>
      <c r="VBK101" s="115"/>
      <c r="VBL101" s="115"/>
      <c r="VBM101" s="115"/>
      <c r="VBN101" s="115"/>
      <c r="VBO101" s="115"/>
      <c r="VBP101" s="115"/>
      <c r="VBQ101" s="115"/>
      <c r="VBR101" s="115"/>
      <c r="VBS101" s="115"/>
      <c r="VBT101" s="115"/>
      <c r="VBU101" s="115"/>
      <c r="VBV101" s="115"/>
      <c r="VBW101" s="115"/>
      <c r="VBX101" s="115"/>
      <c r="VBY101" s="115"/>
      <c r="VBZ101" s="115"/>
      <c r="VCA101" s="115"/>
      <c r="VCB101" s="115"/>
      <c r="VCC101" s="115"/>
      <c r="VCD101" s="115"/>
      <c r="VCE101" s="115"/>
      <c r="VCF101" s="115"/>
      <c r="VCG101" s="115"/>
      <c r="VCH101" s="115"/>
      <c r="VCI101" s="115"/>
      <c r="VCJ101" s="115"/>
      <c r="VCK101" s="115"/>
      <c r="VCL101" s="115"/>
      <c r="VCM101" s="115"/>
      <c r="VCN101" s="115"/>
      <c r="VCO101" s="115"/>
      <c r="VCP101" s="115"/>
      <c r="VCQ101" s="115"/>
      <c r="VCR101" s="115"/>
      <c r="VCS101" s="115"/>
      <c r="VCT101" s="115"/>
      <c r="VCU101" s="115"/>
      <c r="VCV101" s="115"/>
      <c r="VCW101" s="115"/>
      <c r="VCX101" s="115"/>
      <c r="VCY101" s="115"/>
      <c r="VCZ101" s="115"/>
      <c r="VDA101" s="115"/>
      <c r="VDB101" s="115"/>
      <c r="VDC101" s="115"/>
      <c r="VDD101" s="115"/>
      <c r="VDE101" s="115"/>
      <c r="VDF101" s="115"/>
      <c r="VDG101" s="115"/>
      <c r="VDH101" s="115"/>
      <c r="VDI101" s="115"/>
      <c r="VDJ101" s="115"/>
      <c r="VDK101" s="115"/>
      <c r="VDL101" s="115"/>
      <c r="VDM101" s="115"/>
      <c r="VDN101" s="115"/>
      <c r="VDO101" s="115"/>
      <c r="VDP101" s="115"/>
      <c r="VDQ101" s="115"/>
      <c r="VDR101" s="115"/>
      <c r="VDS101" s="115"/>
      <c r="VDT101" s="115"/>
      <c r="VDU101" s="115"/>
      <c r="VDV101" s="115"/>
      <c r="VDW101" s="115"/>
      <c r="VDX101" s="115"/>
      <c r="VDY101" s="115"/>
      <c r="VDZ101" s="115"/>
      <c r="VEA101" s="115"/>
      <c r="VEB101" s="115"/>
      <c r="VEC101" s="115"/>
      <c r="VED101" s="115"/>
      <c r="VEE101" s="115"/>
      <c r="VEF101" s="115"/>
      <c r="VEG101" s="115"/>
      <c r="VEH101" s="115"/>
      <c r="VEI101" s="115"/>
      <c r="VEJ101" s="115"/>
      <c r="VEK101" s="115"/>
      <c r="VEL101" s="115"/>
      <c r="VEM101" s="115"/>
      <c r="VEN101" s="115"/>
      <c r="VEO101" s="115"/>
      <c r="VEP101" s="115"/>
      <c r="VEQ101" s="115"/>
      <c r="VER101" s="115"/>
      <c r="VES101" s="115"/>
      <c r="VET101" s="115"/>
      <c r="VEU101" s="115"/>
      <c r="VEV101" s="115"/>
      <c r="VEW101" s="115"/>
      <c r="VEX101" s="115"/>
      <c r="VEY101" s="115"/>
      <c r="VEZ101" s="115"/>
      <c r="VFA101" s="115"/>
      <c r="VFB101" s="115"/>
      <c r="VFC101" s="115"/>
      <c r="VFD101" s="115"/>
      <c r="VFE101" s="115"/>
      <c r="VFF101" s="115"/>
      <c r="VFG101" s="115"/>
      <c r="VFH101" s="115"/>
      <c r="VFI101" s="115"/>
      <c r="VFJ101" s="115"/>
      <c r="VFK101" s="115"/>
      <c r="VFL101" s="115"/>
      <c r="VFM101" s="115"/>
      <c r="VFN101" s="115"/>
      <c r="VFO101" s="115"/>
      <c r="VFP101" s="115"/>
      <c r="VFQ101" s="115"/>
      <c r="VFR101" s="115"/>
      <c r="VFS101" s="115"/>
      <c r="VFT101" s="115"/>
      <c r="VFU101" s="115"/>
      <c r="VFV101" s="115"/>
      <c r="VFW101" s="115"/>
      <c r="VFX101" s="115"/>
      <c r="VFY101" s="115"/>
      <c r="VFZ101" s="115"/>
      <c r="VGA101" s="115"/>
      <c r="VGB101" s="115"/>
      <c r="VGC101" s="115"/>
      <c r="VGD101" s="115"/>
      <c r="VGE101" s="115"/>
      <c r="VGF101" s="115"/>
      <c r="VGG101" s="115"/>
      <c r="VGH101" s="115"/>
      <c r="VGI101" s="115"/>
      <c r="VGJ101" s="115"/>
      <c r="VGK101" s="115"/>
      <c r="VGL101" s="115"/>
      <c r="VGM101" s="115"/>
      <c r="VGN101" s="115"/>
      <c r="VGO101" s="115"/>
      <c r="VGP101" s="115"/>
      <c r="VGQ101" s="115"/>
      <c r="VGR101" s="115"/>
      <c r="VGS101" s="115"/>
      <c r="VGT101" s="115"/>
      <c r="VGU101" s="115"/>
      <c r="VGV101" s="115"/>
      <c r="VGW101" s="115"/>
      <c r="VGX101" s="115"/>
      <c r="VGY101" s="115"/>
      <c r="VGZ101" s="115"/>
      <c r="VHA101" s="115"/>
      <c r="VHB101" s="115"/>
      <c r="VHC101" s="115"/>
      <c r="VHD101" s="115"/>
      <c r="VHE101" s="115"/>
      <c r="VHF101" s="115"/>
      <c r="VHG101" s="115"/>
      <c r="VHH101" s="115"/>
      <c r="VHI101" s="115"/>
      <c r="VHJ101" s="115"/>
      <c r="VHK101" s="115"/>
      <c r="VHL101" s="115"/>
      <c r="VHM101" s="115"/>
      <c r="VHN101" s="115"/>
      <c r="VHO101" s="115"/>
      <c r="VHP101" s="115"/>
      <c r="VHQ101" s="115"/>
      <c r="VHR101" s="115"/>
      <c r="VHS101" s="115"/>
      <c r="VHT101" s="115"/>
      <c r="VHU101" s="115"/>
      <c r="VHV101" s="115"/>
      <c r="VHW101" s="115"/>
      <c r="VHX101" s="115"/>
      <c r="VHY101" s="115"/>
      <c r="VHZ101" s="115"/>
      <c r="VIA101" s="115"/>
      <c r="VIB101" s="115"/>
      <c r="VIC101" s="115"/>
      <c r="VID101" s="115"/>
      <c r="VIE101" s="115"/>
      <c r="VIF101" s="115"/>
      <c r="VIG101" s="115"/>
      <c r="VIH101" s="115"/>
      <c r="VII101" s="115"/>
      <c r="VIJ101" s="115"/>
      <c r="VIK101" s="115"/>
      <c r="VIL101" s="115"/>
      <c r="VIM101" s="115"/>
      <c r="VIN101" s="115"/>
      <c r="VIO101" s="115"/>
      <c r="VIP101" s="115"/>
      <c r="VIQ101" s="115"/>
      <c r="VIR101" s="115"/>
      <c r="VIS101" s="115"/>
      <c r="VIT101" s="115"/>
      <c r="VIU101" s="115"/>
      <c r="VIV101" s="115"/>
      <c r="VIW101" s="115"/>
      <c r="VIX101" s="115"/>
      <c r="VIY101" s="115"/>
      <c r="VIZ101" s="115"/>
      <c r="VJA101" s="115"/>
      <c r="VJB101" s="115"/>
      <c r="VJC101" s="115"/>
      <c r="VJD101" s="115"/>
      <c r="VJE101" s="115"/>
      <c r="VJF101" s="115"/>
      <c r="VJG101" s="115"/>
      <c r="VJH101" s="115"/>
      <c r="VJI101" s="115"/>
      <c r="VJJ101" s="115"/>
      <c r="VJK101" s="115"/>
      <c r="VJL101" s="115"/>
      <c r="VJM101" s="115"/>
      <c r="VJN101" s="115"/>
      <c r="VJO101" s="115"/>
      <c r="VJP101" s="115"/>
      <c r="VJQ101" s="115"/>
      <c r="VJR101" s="115"/>
      <c r="VJS101" s="115"/>
      <c r="VJT101" s="115"/>
      <c r="VJU101" s="115"/>
      <c r="VJV101" s="115"/>
      <c r="VJW101" s="115"/>
      <c r="VJX101" s="115"/>
      <c r="VJY101" s="115"/>
      <c r="VJZ101" s="115"/>
      <c r="VKA101" s="115"/>
      <c r="VKB101" s="115"/>
      <c r="VKC101" s="115"/>
      <c r="VKD101" s="115"/>
      <c r="VKE101" s="115"/>
      <c r="VKF101" s="115"/>
      <c r="VKG101" s="115"/>
      <c r="VKH101" s="115"/>
      <c r="VKI101" s="115"/>
      <c r="VKJ101" s="115"/>
      <c r="VKK101" s="115"/>
      <c r="VKL101" s="115"/>
      <c r="VKM101" s="115"/>
      <c r="VKN101" s="115"/>
      <c r="VKO101" s="115"/>
      <c r="VKP101" s="115"/>
      <c r="VKQ101" s="115"/>
      <c r="VKR101" s="115"/>
      <c r="VKS101" s="115"/>
      <c r="VKT101" s="115"/>
      <c r="VKU101" s="115"/>
      <c r="VKV101" s="115"/>
      <c r="VKW101" s="115"/>
      <c r="VKX101" s="115"/>
      <c r="VKY101" s="115"/>
      <c r="VKZ101" s="115"/>
      <c r="VLA101" s="115"/>
      <c r="VLB101" s="115"/>
      <c r="VLC101" s="115"/>
      <c r="VLD101" s="115"/>
      <c r="VLE101" s="115"/>
      <c r="VLF101" s="115"/>
      <c r="VLG101" s="115"/>
      <c r="VLH101" s="115"/>
      <c r="VLI101" s="115"/>
      <c r="VLJ101" s="115"/>
      <c r="VLK101" s="115"/>
      <c r="VLL101" s="115"/>
      <c r="VLM101" s="115"/>
      <c r="VLN101" s="115"/>
      <c r="VLO101" s="115"/>
      <c r="VLP101" s="115"/>
      <c r="VLQ101" s="115"/>
      <c r="VLR101" s="115"/>
      <c r="VLS101" s="115"/>
      <c r="VLT101" s="115"/>
      <c r="VLU101" s="115"/>
      <c r="VLV101" s="115"/>
      <c r="VLW101" s="115"/>
      <c r="VLX101" s="115"/>
      <c r="VLY101" s="115"/>
      <c r="VLZ101" s="115"/>
      <c r="VMA101" s="115"/>
      <c r="VMB101" s="115"/>
      <c r="VMC101" s="115"/>
      <c r="VMD101" s="115"/>
      <c r="VME101" s="115"/>
      <c r="VMF101" s="115"/>
      <c r="VMG101" s="115"/>
      <c r="VMH101" s="115"/>
      <c r="VMI101" s="115"/>
      <c r="VMJ101" s="115"/>
      <c r="VMK101" s="115"/>
      <c r="VML101" s="115"/>
      <c r="VMM101" s="115"/>
      <c r="VMN101" s="115"/>
      <c r="VMO101" s="115"/>
      <c r="VMP101" s="115"/>
      <c r="VMQ101" s="115"/>
      <c r="VMR101" s="115"/>
      <c r="VMS101" s="115"/>
      <c r="VMT101" s="115"/>
      <c r="VMU101" s="115"/>
      <c r="VMV101" s="115"/>
      <c r="VMW101" s="115"/>
      <c r="VMX101" s="115"/>
      <c r="VMY101" s="115"/>
      <c r="VMZ101" s="115"/>
      <c r="VNA101" s="115"/>
      <c r="VNB101" s="115"/>
      <c r="VNC101" s="115"/>
      <c r="VND101" s="115"/>
      <c r="VNE101" s="115"/>
      <c r="VNF101" s="115"/>
      <c r="VNG101" s="115"/>
      <c r="VNH101" s="115"/>
      <c r="VNI101" s="115"/>
      <c r="VNJ101" s="115"/>
      <c r="VNK101" s="115"/>
      <c r="VNL101" s="115"/>
      <c r="VNM101" s="115"/>
      <c r="VNN101" s="115"/>
      <c r="VNO101" s="115"/>
      <c r="VNP101" s="115"/>
      <c r="VNQ101" s="115"/>
      <c r="VNR101" s="115"/>
      <c r="VNS101" s="115"/>
      <c r="VNT101" s="115"/>
      <c r="VNU101" s="115"/>
      <c r="VNV101" s="115"/>
      <c r="VNW101" s="115"/>
      <c r="VNX101" s="115"/>
      <c r="VNY101" s="115"/>
      <c r="VNZ101" s="115"/>
      <c r="VOA101" s="115"/>
      <c r="VOB101" s="115"/>
      <c r="VOC101" s="115"/>
      <c r="VOD101" s="115"/>
      <c r="VOE101" s="115"/>
      <c r="VOF101" s="115"/>
      <c r="VOG101" s="115"/>
      <c r="VOH101" s="115"/>
      <c r="VOI101" s="115"/>
      <c r="VOJ101" s="115"/>
      <c r="VOK101" s="115"/>
      <c r="VOL101" s="115"/>
      <c r="VOM101" s="115"/>
      <c r="VON101" s="115"/>
      <c r="VOO101" s="115"/>
      <c r="VOP101" s="115"/>
      <c r="VOQ101" s="115"/>
      <c r="VOR101" s="115"/>
      <c r="VOS101" s="115"/>
      <c r="VOT101" s="115"/>
      <c r="VOU101" s="115"/>
      <c r="VOV101" s="115"/>
      <c r="VOW101" s="115"/>
      <c r="VOX101" s="115"/>
      <c r="VOY101" s="115"/>
      <c r="VOZ101" s="115"/>
      <c r="VPA101" s="115"/>
      <c r="VPB101" s="115"/>
      <c r="VPC101" s="115"/>
      <c r="VPD101" s="115"/>
      <c r="VPE101" s="115"/>
      <c r="VPF101" s="115"/>
      <c r="VPG101" s="115"/>
      <c r="VPH101" s="115"/>
      <c r="VPI101" s="115"/>
      <c r="VPJ101" s="115"/>
      <c r="VPK101" s="115"/>
      <c r="VPL101" s="115"/>
      <c r="VPM101" s="115"/>
      <c r="VPN101" s="115"/>
      <c r="VPO101" s="115"/>
      <c r="VPP101" s="115"/>
      <c r="VPQ101" s="115"/>
      <c r="VPR101" s="115"/>
      <c r="VPS101" s="115"/>
      <c r="VPT101" s="115"/>
      <c r="VPU101" s="115"/>
      <c r="VPV101" s="115"/>
      <c r="VPW101" s="115"/>
      <c r="VPX101" s="115"/>
      <c r="VPY101" s="115"/>
      <c r="VPZ101" s="115"/>
      <c r="VQA101" s="115"/>
      <c r="VQB101" s="115"/>
      <c r="VQC101" s="115"/>
      <c r="VQD101" s="115"/>
      <c r="VQE101" s="115"/>
      <c r="VQF101" s="115"/>
      <c r="VQG101" s="115"/>
      <c r="VQH101" s="115"/>
      <c r="VQI101" s="115"/>
      <c r="VQJ101" s="115"/>
      <c r="VQK101" s="115"/>
      <c r="VQL101" s="115"/>
      <c r="VQM101" s="115"/>
      <c r="VQN101" s="115"/>
      <c r="VQO101" s="115"/>
      <c r="VQP101" s="115"/>
      <c r="VQQ101" s="115"/>
      <c r="VQR101" s="115"/>
      <c r="VQS101" s="115"/>
      <c r="VQT101" s="115"/>
      <c r="VQU101" s="115"/>
      <c r="VQV101" s="115"/>
      <c r="VQW101" s="115"/>
      <c r="VQX101" s="115"/>
      <c r="VQY101" s="115"/>
      <c r="VQZ101" s="115"/>
      <c r="VRA101" s="115"/>
      <c r="VRB101" s="115"/>
      <c r="VRC101" s="115"/>
      <c r="VRD101" s="115"/>
      <c r="VRE101" s="115"/>
      <c r="VRF101" s="115"/>
      <c r="VRG101" s="115"/>
      <c r="VRH101" s="115"/>
      <c r="VRI101" s="115"/>
      <c r="VRJ101" s="115"/>
      <c r="VRK101" s="115"/>
      <c r="VRL101" s="115"/>
      <c r="VRM101" s="115"/>
      <c r="VRN101" s="115"/>
      <c r="VRO101" s="115"/>
      <c r="VRP101" s="115"/>
      <c r="VRQ101" s="115"/>
      <c r="VRR101" s="115"/>
      <c r="VRS101" s="115"/>
      <c r="VRT101" s="115"/>
      <c r="VRU101" s="115"/>
      <c r="VRV101" s="115"/>
      <c r="VRW101" s="115"/>
      <c r="VRX101" s="115"/>
      <c r="VRY101" s="115"/>
      <c r="VRZ101" s="115"/>
      <c r="VSA101" s="115"/>
      <c r="VSB101" s="115"/>
      <c r="VSC101" s="115"/>
      <c r="VSD101" s="115"/>
      <c r="VSE101" s="115"/>
      <c r="VSF101" s="115"/>
      <c r="VSG101" s="115"/>
      <c r="VSH101" s="115"/>
      <c r="VSI101" s="115"/>
      <c r="VSJ101" s="115"/>
      <c r="VSK101" s="115"/>
      <c r="VSL101" s="115"/>
      <c r="VSM101" s="115"/>
      <c r="VSN101" s="115"/>
      <c r="VSO101" s="115"/>
      <c r="VSP101" s="115"/>
      <c r="VSQ101" s="115"/>
      <c r="VSR101" s="115"/>
      <c r="VSS101" s="115"/>
      <c r="VST101" s="115"/>
      <c r="VSU101" s="115"/>
      <c r="VSV101" s="115"/>
      <c r="VSW101" s="115"/>
      <c r="VSX101" s="115"/>
      <c r="VSY101" s="115"/>
      <c r="VSZ101" s="115"/>
      <c r="VTA101" s="115"/>
      <c r="VTB101" s="115"/>
      <c r="VTC101" s="115"/>
      <c r="VTD101" s="115"/>
      <c r="VTE101" s="115"/>
      <c r="VTF101" s="115"/>
      <c r="VTG101" s="115"/>
      <c r="VTH101" s="115"/>
      <c r="VTI101" s="115"/>
      <c r="VTJ101" s="115"/>
      <c r="VTK101" s="115"/>
      <c r="VTL101" s="115"/>
      <c r="VTM101" s="115"/>
      <c r="VTN101" s="115"/>
      <c r="VTO101" s="115"/>
      <c r="VTP101" s="115"/>
      <c r="VTQ101" s="115"/>
      <c r="VTR101" s="115"/>
      <c r="VTS101" s="115"/>
      <c r="VTT101" s="115"/>
      <c r="VTU101" s="115"/>
      <c r="VTV101" s="115"/>
      <c r="VTW101" s="115"/>
      <c r="VTX101" s="115"/>
      <c r="VTY101" s="115"/>
      <c r="VTZ101" s="115"/>
      <c r="VUA101" s="115"/>
      <c r="VUB101" s="115"/>
      <c r="VUC101" s="115"/>
      <c r="VUD101" s="115"/>
      <c r="VUE101" s="115"/>
      <c r="VUF101" s="115"/>
      <c r="VUG101" s="115"/>
      <c r="VUH101" s="115"/>
      <c r="VUI101" s="115"/>
      <c r="VUJ101" s="115"/>
      <c r="VUK101" s="115"/>
      <c r="VUL101" s="115"/>
      <c r="VUM101" s="115"/>
      <c r="VUN101" s="115"/>
      <c r="VUO101" s="115"/>
      <c r="VUP101" s="115"/>
      <c r="VUQ101" s="115"/>
      <c r="VUR101" s="115"/>
      <c r="VUS101" s="115"/>
      <c r="VUT101" s="115"/>
      <c r="VUU101" s="115"/>
      <c r="VUV101" s="115"/>
      <c r="VUW101" s="115"/>
      <c r="VUX101" s="115"/>
      <c r="VUY101" s="115"/>
      <c r="VUZ101" s="115"/>
      <c r="VVA101" s="115"/>
      <c r="VVB101" s="115"/>
      <c r="VVC101" s="115"/>
      <c r="VVD101" s="115"/>
      <c r="VVE101" s="115"/>
      <c r="VVF101" s="115"/>
      <c r="VVG101" s="115"/>
      <c r="VVH101" s="115"/>
      <c r="VVI101" s="115"/>
      <c r="VVJ101" s="115"/>
      <c r="VVK101" s="115"/>
      <c r="VVL101" s="115"/>
      <c r="VVM101" s="115"/>
      <c r="VVN101" s="115"/>
      <c r="VVO101" s="115"/>
      <c r="VVP101" s="115"/>
      <c r="VVQ101" s="115"/>
      <c r="VVR101" s="115"/>
      <c r="VVS101" s="115"/>
      <c r="VVT101" s="115"/>
      <c r="VVU101" s="115"/>
      <c r="VVV101" s="115"/>
      <c r="VVW101" s="115"/>
      <c r="VVX101" s="115"/>
      <c r="VVY101" s="115"/>
      <c r="VVZ101" s="115"/>
      <c r="VWA101" s="115"/>
      <c r="VWB101" s="115"/>
      <c r="VWC101" s="115"/>
      <c r="VWD101" s="115"/>
      <c r="VWE101" s="115"/>
      <c r="VWF101" s="115"/>
      <c r="VWG101" s="115"/>
      <c r="VWH101" s="115"/>
      <c r="VWI101" s="115"/>
      <c r="VWJ101" s="115"/>
      <c r="VWK101" s="115"/>
      <c r="VWL101" s="115"/>
      <c r="VWM101" s="115"/>
      <c r="VWN101" s="115"/>
      <c r="VWO101" s="115"/>
      <c r="VWP101" s="115"/>
      <c r="VWQ101" s="115"/>
      <c r="VWR101" s="115"/>
      <c r="VWS101" s="115"/>
      <c r="VWT101" s="115"/>
      <c r="VWU101" s="115"/>
      <c r="VWV101" s="115"/>
      <c r="VWW101" s="115"/>
      <c r="VWX101" s="115"/>
      <c r="VWY101" s="115"/>
      <c r="VWZ101" s="115"/>
      <c r="VXA101" s="115"/>
      <c r="VXB101" s="115"/>
      <c r="VXC101" s="115"/>
      <c r="VXD101" s="115"/>
      <c r="VXE101" s="115"/>
      <c r="VXF101" s="115"/>
      <c r="VXG101" s="115"/>
      <c r="VXH101" s="115"/>
      <c r="VXI101" s="115"/>
      <c r="VXJ101" s="115"/>
      <c r="VXK101" s="115"/>
      <c r="VXL101" s="115"/>
      <c r="VXM101" s="115"/>
      <c r="VXN101" s="115"/>
      <c r="VXO101" s="115"/>
      <c r="VXP101" s="115"/>
      <c r="VXQ101" s="115"/>
      <c r="VXR101" s="115"/>
      <c r="VXS101" s="115"/>
      <c r="VXT101" s="115"/>
      <c r="VXU101" s="115"/>
      <c r="VXV101" s="115"/>
      <c r="VXW101" s="115"/>
      <c r="VXX101" s="115"/>
      <c r="VXY101" s="115"/>
      <c r="VXZ101" s="115"/>
      <c r="VYA101" s="115"/>
      <c r="VYB101" s="115"/>
      <c r="VYC101" s="115"/>
      <c r="VYD101" s="115"/>
      <c r="VYE101" s="115"/>
      <c r="VYF101" s="115"/>
      <c r="VYG101" s="115"/>
      <c r="VYH101" s="115"/>
      <c r="VYI101" s="115"/>
      <c r="VYJ101" s="115"/>
      <c r="VYK101" s="115"/>
      <c r="VYL101" s="115"/>
      <c r="VYM101" s="115"/>
      <c r="VYN101" s="115"/>
      <c r="VYO101" s="115"/>
      <c r="VYP101" s="115"/>
      <c r="VYQ101" s="115"/>
      <c r="VYR101" s="115"/>
      <c r="VYS101" s="115"/>
      <c r="VYT101" s="115"/>
      <c r="VYU101" s="115"/>
      <c r="VYV101" s="115"/>
      <c r="VYW101" s="115"/>
      <c r="VYX101" s="115"/>
      <c r="VYY101" s="115"/>
      <c r="VYZ101" s="115"/>
      <c r="VZA101" s="115"/>
      <c r="VZB101" s="115"/>
      <c r="VZC101" s="115"/>
      <c r="VZD101" s="115"/>
      <c r="VZE101" s="115"/>
      <c r="VZF101" s="115"/>
      <c r="VZG101" s="115"/>
      <c r="VZH101" s="115"/>
      <c r="VZI101" s="115"/>
      <c r="VZJ101" s="115"/>
      <c r="VZK101" s="115"/>
      <c r="VZL101" s="115"/>
      <c r="VZM101" s="115"/>
      <c r="VZN101" s="115"/>
      <c r="VZO101" s="115"/>
      <c r="VZP101" s="115"/>
      <c r="VZQ101" s="115"/>
      <c r="VZR101" s="115"/>
      <c r="VZS101" s="115"/>
      <c r="VZT101" s="115"/>
      <c r="VZU101" s="115"/>
      <c r="VZV101" s="115"/>
      <c r="VZW101" s="115"/>
      <c r="VZX101" s="115"/>
      <c r="VZY101" s="115"/>
      <c r="VZZ101" s="115"/>
      <c r="WAA101" s="115"/>
      <c r="WAB101" s="115"/>
      <c r="WAC101" s="115"/>
      <c r="WAD101" s="115"/>
      <c r="WAE101" s="115"/>
      <c r="WAF101" s="115"/>
      <c r="WAG101" s="115"/>
      <c r="WAH101" s="115"/>
      <c r="WAI101" s="115"/>
      <c r="WAJ101" s="115"/>
      <c r="WAK101" s="115"/>
      <c r="WAL101" s="115"/>
      <c r="WAM101" s="115"/>
      <c r="WAN101" s="115"/>
      <c r="WAO101" s="115"/>
      <c r="WAP101" s="115"/>
      <c r="WAQ101" s="115"/>
      <c r="WAR101" s="115"/>
      <c r="WAS101" s="115"/>
      <c r="WAT101" s="115"/>
      <c r="WAU101" s="115"/>
      <c r="WAV101" s="115"/>
      <c r="WAW101" s="115"/>
      <c r="WAX101" s="115"/>
      <c r="WAY101" s="115"/>
      <c r="WAZ101" s="115"/>
      <c r="WBA101" s="115"/>
      <c r="WBB101" s="115"/>
      <c r="WBC101" s="115"/>
      <c r="WBD101" s="115"/>
      <c r="WBE101" s="115"/>
      <c r="WBF101" s="115"/>
      <c r="WBG101" s="115"/>
      <c r="WBH101" s="115"/>
      <c r="WBI101" s="115"/>
      <c r="WBJ101" s="115"/>
      <c r="WBK101" s="115"/>
      <c r="WBL101" s="115"/>
      <c r="WBM101" s="115"/>
      <c r="WBN101" s="115"/>
      <c r="WBO101" s="115"/>
      <c r="WBP101" s="115"/>
      <c r="WBQ101" s="115"/>
      <c r="WBR101" s="115"/>
      <c r="WBS101" s="115"/>
      <c r="WBT101" s="115"/>
      <c r="WBU101" s="115"/>
      <c r="WBV101" s="115"/>
      <c r="WBW101" s="115"/>
      <c r="WBX101" s="115"/>
      <c r="WBY101" s="115"/>
      <c r="WBZ101" s="115"/>
      <c r="WCA101" s="115"/>
      <c r="WCB101" s="115"/>
      <c r="WCC101" s="115"/>
      <c r="WCD101" s="115"/>
      <c r="WCE101" s="115"/>
      <c r="WCF101" s="115"/>
      <c r="WCG101" s="115"/>
      <c r="WCH101" s="115"/>
      <c r="WCI101" s="115"/>
      <c r="WCJ101" s="115"/>
      <c r="WCK101" s="115"/>
      <c r="WCL101" s="115"/>
      <c r="WCM101" s="115"/>
      <c r="WCN101" s="115"/>
      <c r="WCO101" s="115"/>
      <c r="WCP101" s="115"/>
      <c r="WCQ101" s="115"/>
      <c r="WCR101" s="115"/>
      <c r="WCS101" s="115"/>
      <c r="WCT101" s="115"/>
      <c r="WCU101" s="115"/>
      <c r="WCV101" s="115"/>
      <c r="WCW101" s="115"/>
      <c r="WCX101" s="115"/>
      <c r="WCY101" s="115"/>
      <c r="WCZ101" s="115"/>
      <c r="WDA101" s="115"/>
      <c r="WDB101" s="115"/>
      <c r="WDC101" s="115"/>
      <c r="WDD101" s="115"/>
      <c r="WDE101" s="115"/>
      <c r="WDF101" s="115"/>
      <c r="WDG101" s="115"/>
      <c r="WDH101" s="115"/>
      <c r="WDI101" s="115"/>
      <c r="WDJ101" s="115"/>
      <c r="WDK101" s="115"/>
      <c r="WDL101" s="115"/>
      <c r="WDM101" s="115"/>
      <c r="WDN101" s="115"/>
      <c r="WDO101" s="115"/>
      <c r="WDP101" s="115"/>
      <c r="WDQ101" s="115"/>
      <c r="WDR101" s="115"/>
      <c r="WDS101" s="115"/>
      <c r="WDT101" s="115"/>
      <c r="WDU101" s="115"/>
      <c r="WDV101" s="115"/>
      <c r="WDW101" s="115"/>
      <c r="WDX101" s="115"/>
      <c r="WDY101" s="115"/>
      <c r="WDZ101" s="115"/>
      <c r="WEA101" s="115"/>
      <c r="WEB101" s="115"/>
      <c r="WEC101" s="115"/>
      <c r="WED101" s="115"/>
      <c r="WEE101" s="115"/>
      <c r="WEF101" s="115"/>
      <c r="WEG101" s="115"/>
      <c r="WEH101" s="115"/>
      <c r="WEI101" s="115"/>
      <c r="WEJ101" s="115"/>
      <c r="WEK101" s="115"/>
      <c r="WEL101" s="115"/>
      <c r="WEM101" s="115"/>
      <c r="WEN101" s="115"/>
      <c r="WEO101" s="115"/>
      <c r="WEP101" s="115"/>
      <c r="WEQ101" s="115"/>
      <c r="WER101" s="115"/>
      <c r="WES101" s="115"/>
      <c r="WET101" s="115"/>
      <c r="WEU101" s="115"/>
      <c r="WEV101" s="115"/>
      <c r="WEW101" s="115"/>
      <c r="WEX101" s="115"/>
      <c r="WEY101" s="115"/>
      <c r="WEZ101" s="115"/>
      <c r="WFA101" s="115"/>
      <c r="WFB101" s="115"/>
      <c r="WFC101" s="115"/>
      <c r="WFD101" s="115"/>
      <c r="WFE101" s="115"/>
      <c r="WFF101" s="115"/>
      <c r="WFG101" s="115"/>
      <c r="WFH101" s="115"/>
      <c r="WFI101" s="115"/>
      <c r="WFJ101" s="115"/>
      <c r="WFK101" s="115"/>
      <c r="WFL101" s="115"/>
      <c r="WFM101" s="115"/>
      <c r="WFN101" s="115"/>
      <c r="WFO101" s="115"/>
      <c r="WFP101" s="115"/>
      <c r="WFQ101" s="115"/>
      <c r="WFR101" s="115"/>
      <c r="WFS101" s="115"/>
      <c r="WFT101" s="115"/>
      <c r="WFU101" s="115"/>
      <c r="WFV101" s="115"/>
      <c r="WFW101" s="115"/>
      <c r="WFX101" s="115"/>
      <c r="WFY101" s="115"/>
      <c r="WFZ101" s="115"/>
      <c r="WGA101" s="115"/>
      <c r="WGB101" s="115"/>
      <c r="WGC101" s="115"/>
      <c r="WGD101" s="115"/>
      <c r="WGE101" s="115"/>
      <c r="WGF101" s="115"/>
      <c r="WGG101" s="115"/>
      <c r="WGH101" s="115"/>
      <c r="WGI101" s="115"/>
      <c r="WGJ101" s="115"/>
      <c r="WGK101" s="115"/>
      <c r="WGL101" s="115"/>
      <c r="WGM101" s="115"/>
      <c r="WGN101" s="115"/>
      <c r="WGO101" s="115"/>
      <c r="WGP101" s="115"/>
      <c r="WGQ101" s="115"/>
      <c r="WGR101" s="115"/>
      <c r="WGS101" s="115"/>
      <c r="WGT101" s="115"/>
      <c r="WGU101" s="115"/>
      <c r="WGV101" s="115"/>
      <c r="WGW101" s="115"/>
      <c r="WGX101" s="115"/>
      <c r="WGY101" s="115"/>
      <c r="WGZ101" s="115"/>
      <c r="WHA101" s="115"/>
      <c r="WHB101" s="115"/>
      <c r="WHC101" s="115"/>
      <c r="WHD101" s="115"/>
      <c r="WHE101" s="115"/>
      <c r="WHF101" s="115"/>
      <c r="WHG101" s="115"/>
      <c r="WHH101" s="115"/>
      <c r="WHI101" s="115"/>
      <c r="WHJ101" s="115"/>
      <c r="WHK101" s="115"/>
      <c r="WHL101" s="115"/>
      <c r="WHM101" s="115"/>
      <c r="WHN101" s="115"/>
      <c r="WHO101" s="115"/>
      <c r="WHP101" s="115"/>
      <c r="WHQ101" s="115"/>
      <c r="WHR101" s="115"/>
      <c r="WHS101" s="115"/>
      <c r="WHT101" s="115"/>
      <c r="WHU101" s="115"/>
      <c r="WHV101" s="115"/>
      <c r="WHW101" s="115"/>
      <c r="WHX101" s="115"/>
      <c r="WHY101" s="115"/>
      <c r="WHZ101" s="115"/>
      <c r="WIA101" s="115"/>
      <c r="WIB101" s="115"/>
      <c r="WIC101" s="115"/>
      <c r="WID101" s="115"/>
      <c r="WIE101" s="115"/>
      <c r="WIF101" s="115"/>
      <c r="WIG101" s="115"/>
      <c r="WIH101" s="115"/>
      <c r="WII101" s="115"/>
      <c r="WIJ101" s="115"/>
      <c r="WIK101" s="115"/>
      <c r="WIL101" s="115"/>
      <c r="WIM101" s="115"/>
      <c r="WIN101" s="115"/>
      <c r="WIO101" s="115"/>
      <c r="WIP101" s="115"/>
      <c r="WIQ101" s="115"/>
      <c r="WIR101" s="115"/>
      <c r="WIS101" s="115"/>
      <c r="WIT101" s="115"/>
      <c r="WIU101" s="115"/>
      <c r="WIV101" s="115"/>
      <c r="WIW101" s="115"/>
      <c r="WIX101" s="115"/>
      <c r="WIY101" s="115"/>
      <c r="WIZ101" s="115"/>
      <c r="WJA101" s="115"/>
      <c r="WJB101" s="115"/>
      <c r="WJC101" s="115"/>
      <c r="WJD101" s="115"/>
      <c r="WJE101" s="115"/>
      <c r="WJF101" s="115"/>
      <c r="WJG101" s="115"/>
      <c r="WJH101" s="115"/>
      <c r="WJI101" s="115"/>
      <c r="WJJ101" s="115"/>
      <c r="WJK101" s="115"/>
      <c r="WJL101" s="115"/>
      <c r="WJM101" s="115"/>
      <c r="WJN101" s="115"/>
      <c r="WJO101" s="115"/>
      <c r="WJP101" s="115"/>
      <c r="WJQ101" s="115"/>
      <c r="WJR101" s="115"/>
      <c r="WJS101" s="115"/>
      <c r="WJT101" s="115"/>
      <c r="WJU101" s="115"/>
      <c r="WJV101" s="115"/>
      <c r="WJW101" s="115"/>
      <c r="WJX101" s="115"/>
      <c r="WJY101" s="115"/>
      <c r="WJZ101" s="115"/>
      <c r="WKA101" s="115"/>
      <c r="WKB101" s="115"/>
      <c r="WKC101" s="115"/>
      <c r="WKD101" s="115"/>
      <c r="WKE101" s="115"/>
      <c r="WKF101" s="115"/>
      <c r="WKG101" s="115"/>
      <c r="WKH101" s="115"/>
      <c r="WKI101" s="115"/>
      <c r="WKJ101" s="115"/>
      <c r="WKK101" s="115"/>
      <c r="WKL101" s="115"/>
      <c r="WKM101" s="115"/>
      <c r="WKN101" s="115"/>
      <c r="WKO101" s="115"/>
      <c r="WKP101" s="115"/>
      <c r="WKQ101" s="115"/>
      <c r="WKR101" s="115"/>
      <c r="WKS101" s="115"/>
      <c r="WKT101" s="115"/>
      <c r="WKU101" s="115"/>
      <c r="WKV101" s="115"/>
      <c r="WKW101" s="115"/>
      <c r="WKX101" s="115"/>
      <c r="WKY101" s="115"/>
      <c r="WKZ101" s="115"/>
      <c r="WLA101" s="115"/>
      <c r="WLB101" s="115"/>
      <c r="WLC101" s="115"/>
      <c r="WLD101" s="115"/>
      <c r="WLE101" s="115"/>
      <c r="WLF101" s="115"/>
      <c r="WLG101" s="115"/>
      <c r="WLH101" s="115"/>
      <c r="WLI101" s="115"/>
      <c r="WLJ101" s="115"/>
      <c r="WLK101" s="115"/>
      <c r="WLL101" s="115"/>
      <c r="WLM101" s="115"/>
      <c r="WLN101" s="115"/>
      <c r="WLO101" s="115"/>
      <c r="WLP101" s="115"/>
      <c r="WLQ101" s="115"/>
      <c r="WLR101" s="115"/>
      <c r="WLS101" s="115"/>
      <c r="WLT101" s="115"/>
      <c r="WLU101" s="115"/>
      <c r="WLV101" s="115"/>
      <c r="WLW101" s="115"/>
      <c r="WLX101" s="115"/>
      <c r="WLY101" s="115"/>
      <c r="WLZ101" s="115"/>
      <c r="WMA101" s="115"/>
      <c r="WMB101" s="115"/>
      <c r="WMC101" s="115"/>
      <c r="WMD101" s="115"/>
      <c r="WME101" s="115"/>
      <c r="WMF101" s="115"/>
      <c r="WMG101" s="115"/>
      <c r="WMH101" s="115"/>
      <c r="WMI101" s="115"/>
      <c r="WMJ101" s="115"/>
      <c r="WMK101" s="115"/>
      <c r="WML101" s="115"/>
      <c r="WMM101" s="115"/>
      <c r="WMN101" s="115"/>
      <c r="WMO101" s="115"/>
      <c r="WMP101" s="115"/>
      <c r="WMQ101" s="115"/>
      <c r="WMR101" s="115"/>
      <c r="WMS101" s="115"/>
      <c r="WMT101" s="115"/>
      <c r="WMU101" s="115"/>
      <c r="WMV101" s="115"/>
      <c r="WMW101" s="115"/>
      <c r="WMX101" s="115"/>
      <c r="WMY101" s="115"/>
      <c r="WMZ101" s="115"/>
      <c r="WNA101" s="115"/>
      <c r="WNB101" s="115"/>
      <c r="WNC101" s="115"/>
      <c r="WND101" s="115"/>
      <c r="WNE101" s="115"/>
      <c r="WNF101" s="115"/>
      <c r="WNG101" s="115"/>
      <c r="WNH101" s="115"/>
      <c r="WNI101" s="115"/>
      <c r="WNJ101" s="115"/>
      <c r="WNK101" s="115"/>
      <c r="WNL101" s="115"/>
      <c r="WNM101" s="115"/>
      <c r="WNN101" s="115"/>
      <c r="WNO101" s="115"/>
      <c r="WNP101" s="115"/>
      <c r="WNQ101" s="115"/>
      <c r="WNR101" s="115"/>
      <c r="WNS101" s="115"/>
      <c r="WNT101" s="115"/>
      <c r="WNU101" s="115"/>
      <c r="WNV101" s="115"/>
      <c r="WNW101" s="115"/>
      <c r="WNX101" s="115"/>
      <c r="WNY101" s="115"/>
      <c r="WNZ101" s="115"/>
      <c r="WOA101" s="115"/>
      <c r="WOB101" s="115"/>
      <c r="WOC101" s="115"/>
      <c r="WOD101" s="115"/>
      <c r="WOE101" s="115"/>
      <c r="WOF101" s="115"/>
      <c r="WOG101" s="115"/>
      <c r="WOH101" s="115"/>
      <c r="WOI101" s="115"/>
      <c r="WOJ101" s="115"/>
      <c r="WOK101" s="115"/>
      <c r="WOL101" s="115"/>
      <c r="WOM101" s="115"/>
      <c r="WON101" s="115"/>
      <c r="WOO101" s="115"/>
      <c r="WOP101" s="115"/>
      <c r="WOQ101" s="115"/>
      <c r="WOR101" s="115"/>
      <c r="WOS101" s="115"/>
      <c r="WOT101" s="115"/>
      <c r="WOU101" s="115"/>
      <c r="WOV101" s="115"/>
      <c r="WOW101" s="115"/>
      <c r="WOX101" s="115"/>
      <c r="WOY101" s="115"/>
      <c r="WOZ101" s="115"/>
      <c r="WPA101" s="115"/>
      <c r="WPB101" s="115"/>
      <c r="WPC101" s="115"/>
      <c r="WPD101" s="115"/>
      <c r="WPE101" s="115"/>
      <c r="WPF101" s="115"/>
      <c r="WPG101" s="115"/>
      <c r="WPH101" s="115"/>
      <c r="WPI101" s="115"/>
      <c r="WPJ101" s="115"/>
      <c r="WPK101" s="115"/>
      <c r="WPL101" s="115"/>
      <c r="WPM101" s="115"/>
      <c r="WPN101" s="115"/>
      <c r="WPO101" s="115"/>
      <c r="WPP101" s="115"/>
      <c r="WPQ101" s="115"/>
      <c r="WPR101" s="115"/>
      <c r="WPS101" s="115"/>
      <c r="WPT101" s="115"/>
      <c r="WPU101" s="115"/>
      <c r="WPV101" s="115"/>
      <c r="WPW101" s="115"/>
      <c r="WPX101" s="115"/>
      <c r="WPY101" s="115"/>
      <c r="WPZ101" s="115"/>
      <c r="WQA101" s="115"/>
      <c r="WQB101" s="115"/>
      <c r="WQC101" s="115"/>
      <c r="WQD101" s="115"/>
      <c r="WQE101" s="115"/>
      <c r="WQF101" s="115"/>
      <c r="WQG101" s="115"/>
      <c r="WQH101" s="115"/>
      <c r="WQI101" s="115"/>
      <c r="WQJ101" s="115"/>
      <c r="WQK101" s="115"/>
      <c r="WQL101" s="115"/>
      <c r="WQM101" s="115"/>
      <c r="WQN101" s="115"/>
      <c r="WQO101" s="115"/>
      <c r="WQP101" s="115"/>
      <c r="WQQ101" s="115"/>
      <c r="WQR101" s="115"/>
      <c r="WQS101" s="115"/>
      <c r="WQT101" s="115"/>
      <c r="WQU101" s="115"/>
      <c r="WQV101" s="115"/>
      <c r="WQW101" s="115"/>
      <c r="WQX101" s="115"/>
      <c r="WQY101" s="115"/>
      <c r="WQZ101" s="115"/>
      <c r="WRA101" s="115"/>
      <c r="WRB101" s="115"/>
      <c r="WRC101" s="115"/>
      <c r="WRD101" s="115"/>
      <c r="WRE101" s="115"/>
      <c r="WRF101" s="115"/>
      <c r="WRG101" s="115"/>
      <c r="WRH101" s="115"/>
      <c r="WRI101" s="115"/>
      <c r="WRJ101" s="115"/>
      <c r="WRK101" s="115"/>
      <c r="WRL101" s="115"/>
      <c r="WRM101" s="115"/>
      <c r="WRN101" s="115"/>
      <c r="WRO101" s="115"/>
      <c r="WRP101" s="115"/>
      <c r="WRQ101" s="115"/>
      <c r="WRR101" s="115"/>
      <c r="WRS101" s="115"/>
      <c r="WRT101" s="115"/>
      <c r="WRU101" s="115"/>
      <c r="WRV101" s="115"/>
      <c r="WRW101" s="115"/>
      <c r="WRX101" s="115"/>
      <c r="WRY101" s="115"/>
      <c r="WRZ101" s="115"/>
      <c r="WSA101" s="115"/>
      <c r="WSB101" s="115"/>
      <c r="WSC101" s="115"/>
      <c r="WSD101" s="115"/>
      <c r="WSE101" s="115"/>
      <c r="WSF101" s="115"/>
      <c r="WSG101" s="115"/>
      <c r="WSH101" s="115"/>
      <c r="WSI101" s="115"/>
      <c r="WSJ101" s="115"/>
      <c r="WSK101" s="115"/>
      <c r="WSL101" s="115"/>
      <c r="WSM101" s="115"/>
      <c r="WSN101" s="115"/>
      <c r="WSO101" s="115"/>
      <c r="WSP101" s="115"/>
      <c r="WSQ101" s="115"/>
      <c r="WSR101" s="115"/>
      <c r="WSS101" s="115"/>
      <c r="WST101" s="115"/>
      <c r="WSU101" s="115"/>
      <c r="WSV101" s="115"/>
      <c r="WSW101" s="115"/>
      <c r="WSX101" s="115"/>
      <c r="WSY101" s="115"/>
      <c r="WSZ101" s="115"/>
      <c r="WTA101" s="115"/>
      <c r="WTB101" s="115"/>
      <c r="WTC101" s="115"/>
      <c r="WTD101" s="115"/>
      <c r="WTE101" s="115"/>
      <c r="WTF101" s="115"/>
      <c r="WTG101" s="115"/>
      <c r="WTH101" s="115"/>
      <c r="WTI101" s="115"/>
      <c r="WTJ101" s="115"/>
      <c r="WTK101" s="115"/>
      <c r="WTL101" s="115"/>
      <c r="WTM101" s="115"/>
      <c r="WTN101" s="115"/>
      <c r="WTO101" s="115"/>
      <c r="WTP101" s="115"/>
      <c r="WTQ101" s="115"/>
      <c r="WTR101" s="115"/>
      <c r="WTS101" s="115"/>
      <c r="WTT101" s="115"/>
      <c r="WTU101" s="115"/>
      <c r="WTV101" s="115"/>
      <c r="WTW101" s="115"/>
      <c r="WTX101" s="115"/>
      <c r="WTY101" s="115"/>
      <c r="WTZ101" s="115"/>
      <c r="WUA101" s="115"/>
      <c r="WUB101" s="115"/>
      <c r="WUC101" s="115"/>
      <c r="WUD101" s="115"/>
      <c r="WUE101" s="115"/>
      <c r="WUF101" s="115"/>
      <c r="WUG101" s="115"/>
      <c r="WUH101" s="115"/>
      <c r="WUI101" s="115"/>
      <c r="WUJ101" s="115"/>
      <c r="WUK101" s="115"/>
      <c r="WUL101" s="115"/>
      <c r="WUM101" s="115"/>
      <c r="WUN101" s="115"/>
      <c r="WUO101" s="115"/>
      <c r="WUP101" s="115"/>
      <c r="WUQ101" s="115"/>
      <c r="WUR101" s="115"/>
      <c r="WUS101" s="115"/>
      <c r="WUT101" s="115"/>
      <c r="WUU101" s="115"/>
      <c r="WUV101" s="115"/>
      <c r="WUW101" s="115"/>
      <c r="WUX101" s="115"/>
      <c r="WUY101" s="115"/>
      <c r="WUZ101" s="115"/>
      <c r="WVA101" s="115"/>
      <c r="WVB101" s="115"/>
      <c r="WVC101" s="115"/>
      <c r="WVD101" s="115"/>
      <c r="WVE101" s="115"/>
      <c r="WVF101" s="115"/>
      <c r="WVG101" s="115"/>
      <c r="WVH101" s="115"/>
      <c r="WVI101" s="115"/>
      <c r="WVJ101" s="115"/>
      <c r="WVK101" s="115"/>
      <c r="WVL101" s="115"/>
      <c r="WVM101" s="115"/>
      <c r="WVN101" s="115"/>
      <c r="WVO101" s="115"/>
      <c r="WVP101" s="115"/>
      <c r="WVQ101" s="115"/>
      <c r="WVR101" s="115"/>
      <c r="WVS101" s="115"/>
      <c r="WVT101" s="115"/>
      <c r="WVU101" s="115"/>
      <c r="WVV101" s="115"/>
      <c r="WVW101" s="115"/>
      <c r="WVX101" s="115"/>
      <c r="WVY101" s="115"/>
      <c r="WVZ101" s="115"/>
      <c r="WWA101" s="115"/>
      <c r="WWB101" s="115"/>
      <c r="WWC101" s="115"/>
      <c r="WWD101" s="115"/>
      <c r="WWE101" s="115"/>
      <c r="WWF101" s="115"/>
      <c r="WWG101" s="115"/>
      <c r="WWH101" s="115"/>
      <c r="WWI101" s="115"/>
      <c r="WWJ101" s="115"/>
      <c r="WWK101" s="115"/>
      <c r="WWL101" s="115"/>
      <c r="WWM101" s="115"/>
      <c r="WWN101" s="115"/>
      <c r="WWO101" s="115"/>
      <c r="WWP101" s="115"/>
      <c r="WWQ101" s="115"/>
      <c r="WWR101" s="115"/>
      <c r="WWS101" s="115"/>
      <c r="WWT101" s="115"/>
      <c r="WWU101" s="115"/>
      <c r="WWV101" s="115"/>
      <c r="WWW101" s="115"/>
      <c r="WWX101" s="115"/>
      <c r="WWY101" s="115"/>
      <c r="WWZ101" s="115"/>
      <c r="WXA101" s="115"/>
      <c r="WXB101" s="115"/>
      <c r="WXC101" s="115"/>
      <c r="WXD101" s="115"/>
      <c r="WXE101" s="115"/>
      <c r="WXF101" s="115"/>
      <c r="WXG101" s="115"/>
      <c r="WXH101" s="115"/>
      <c r="WXI101" s="115"/>
      <c r="WXJ101" s="115"/>
      <c r="WXK101" s="115"/>
      <c r="WXL101" s="115"/>
      <c r="WXM101" s="115"/>
      <c r="WXN101" s="115"/>
      <c r="WXO101" s="115"/>
      <c r="WXP101" s="115"/>
      <c r="WXQ101" s="115"/>
      <c r="WXR101" s="115"/>
      <c r="WXS101" s="115"/>
      <c r="WXT101" s="115"/>
      <c r="WXU101" s="115"/>
      <c r="WXV101" s="115"/>
      <c r="WXW101" s="115"/>
      <c r="WXX101" s="115"/>
      <c r="WXY101" s="115"/>
      <c r="WXZ101" s="115"/>
      <c r="WYA101" s="115"/>
      <c r="WYB101" s="115"/>
      <c r="WYC101" s="115"/>
      <c r="WYD101" s="115"/>
      <c r="WYE101" s="115"/>
      <c r="WYF101" s="115"/>
      <c r="WYG101" s="115"/>
      <c r="WYH101" s="115"/>
      <c r="WYI101" s="115"/>
      <c r="WYJ101" s="115"/>
      <c r="WYK101" s="115"/>
      <c r="WYL101" s="115"/>
      <c r="WYM101" s="115"/>
      <c r="WYN101" s="115"/>
      <c r="WYO101" s="115"/>
      <c r="WYP101" s="115"/>
      <c r="WYQ101" s="115"/>
      <c r="WYR101" s="115"/>
      <c r="WYS101" s="115"/>
      <c r="WYT101" s="115"/>
      <c r="WYU101" s="115"/>
      <c r="WYV101" s="115"/>
      <c r="WYW101" s="115"/>
      <c r="WYX101" s="115"/>
      <c r="WYY101" s="115"/>
      <c r="WYZ101" s="115"/>
      <c r="WZA101" s="115"/>
      <c r="WZB101" s="115"/>
      <c r="WZC101" s="115"/>
      <c r="WZD101" s="115"/>
      <c r="WZE101" s="115"/>
      <c r="WZF101" s="115"/>
      <c r="WZG101" s="115"/>
      <c r="WZH101" s="115"/>
      <c r="WZI101" s="115"/>
      <c r="WZJ101" s="115"/>
      <c r="WZK101" s="115"/>
      <c r="WZL101" s="115"/>
      <c r="WZM101" s="115"/>
      <c r="WZN101" s="115"/>
      <c r="WZO101" s="115"/>
      <c r="WZP101" s="115"/>
      <c r="WZQ101" s="115"/>
      <c r="WZR101" s="115"/>
      <c r="WZS101" s="115"/>
      <c r="WZT101" s="115"/>
      <c r="WZU101" s="115"/>
      <c r="WZV101" s="115"/>
      <c r="WZW101" s="115"/>
      <c r="WZX101" s="115"/>
      <c r="WZY101" s="115"/>
      <c r="WZZ101" s="115"/>
      <c r="XAA101" s="115"/>
      <c r="XAB101" s="115"/>
      <c r="XAC101" s="115"/>
      <c r="XAD101" s="115"/>
      <c r="XAE101" s="115"/>
      <c r="XAF101" s="115"/>
      <c r="XAG101" s="115"/>
      <c r="XAH101" s="115"/>
      <c r="XAI101" s="115"/>
      <c r="XAJ101" s="115"/>
      <c r="XAK101" s="115"/>
      <c r="XAL101" s="115"/>
      <c r="XAM101" s="115"/>
      <c r="XAN101" s="115"/>
      <c r="XAO101" s="115"/>
      <c r="XAP101" s="115"/>
      <c r="XAQ101" s="115"/>
      <c r="XAR101" s="115"/>
      <c r="XAS101" s="115"/>
      <c r="XAT101" s="115"/>
      <c r="XAU101" s="115"/>
      <c r="XAV101" s="115"/>
      <c r="XAW101" s="115"/>
      <c r="XAX101" s="115"/>
      <c r="XAY101" s="115"/>
      <c r="XAZ101" s="115"/>
      <c r="XBA101" s="115"/>
      <c r="XBB101" s="115"/>
      <c r="XBC101" s="115"/>
      <c r="XBD101" s="115"/>
      <c r="XBE101" s="115"/>
      <c r="XBF101" s="115"/>
      <c r="XBG101" s="115"/>
      <c r="XBH101" s="115"/>
      <c r="XBI101" s="115"/>
      <c r="XBJ101" s="115"/>
      <c r="XBK101" s="115"/>
      <c r="XBL101" s="115"/>
      <c r="XBM101" s="115"/>
      <c r="XBN101" s="115"/>
      <c r="XBO101" s="115"/>
      <c r="XBP101" s="115"/>
      <c r="XBQ101" s="115"/>
      <c r="XBR101" s="115"/>
      <c r="XBS101" s="115"/>
      <c r="XBT101" s="115"/>
      <c r="XBU101" s="115"/>
      <c r="XBV101" s="115"/>
      <c r="XBW101" s="115"/>
      <c r="XBX101" s="115"/>
      <c r="XBY101" s="115"/>
      <c r="XBZ101" s="115"/>
      <c r="XCA101" s="115"/>
      <c r="XCB101" s="115"/>
      <c r="XCC101" s="115"/>
      <c r="XCD101" s="115"/>
      <c r="XCE101" s="115"/>
      <c r="XCF101" s="115"/>
      <c r="XCG101" s="115"/>
      <c r="XCH101" s="115"/>
      <c r="XCI101" s="115"/>
      <c r="XCJ101" s="115"/>
      <c r="XCK101" s="115"/>
      <c r="XCL101" s="115"/>
      <c r="XCM101" s="115"/>
      <c r="XCN101" s="115"/>
      <c r="XCO101" s="115"/>
      <c r="XCP101" s="115"/>
      <c r="XCQ101" s="115"/>
      <c r="XCR101" s="115"/>
      <c r="XCS101" s="115"/>
      <c r="XCT101" s="115"/>
      <c r="XCU101" s="115"/>
      <c r="XCV101" s="115"/>
      <c r="XCW101" s="115"/>
      <c r="XCX101" s="115"/>
      <c r="XCY101" s="115"/>
      <c r="XCZ101" s="115"/>
      <c r="XDA101" s="115"/>
      <c r="XDB101" s="115"/>
      <c r="XDC101" s="115"/>
      <c r="XDD101" s="115"/>
      <c r="XDE101" s="115"/>
      <c r="XDF101" s="115"/>
      <c r="XDG101" s="115"/>
      <c r="XDH101" s="115"/>
      <c r="XDI101" s="115"/>
      <c r="XDJ101" s="115"/>
      <c r="XDK101" s="115"/>
      <c r="XDL101" s="115"/>
      <c r="XDM101" s="115"/>
      <c r="XDN101" s="115"/>
      <c r="XDO101" s="115"/>
      <c r="XDP101" s="115"/>
      <c r="XDQ101" s="115"/>
      <c r="XDR101" s="115"/>
      <c r="XDS101" s="115"/>
      <c r="XDT101" s="115"/>
      <c r="XDU101" s="115"/>
      <c r="XDV101" s="115"/>
      <c r="XDW101" s="115"/>
      <c r="XDX101" s="115"/>
      <c r="XDY101" s="115"/>
      <c r="XDZ101" s="115"/>
      <c r="XEA101" s="115"/>
      <c r="XEB101" s="115"/>
      <c r="XEC101" s="115"/>
      <c r="XED101" s="115"/>
      <c r="XEE101" s="115"/>
      <c r="XEF101" s="115"/>
      <c r="XEG101" s="115"/>
      <c r="XEH101" s="115"/>
      <c r="XEI101" s="115"/>
      <c r="XEJ101" s="115"/>
      <c r="XEK101" s="115"/>
      <c r="XEL101" s="115"/>
      <c r="XEM101" s="115"/>
      <c r="XEN101" s="115"/>
      <c r="XEO101" s="115"/>
      <c r="XEP101" s="115"/>
      <c r="XEQ101" s="115"/>
      <c r="XER101" s="115"/>
      <c r="XES101" s="115"/>
    </row>
    <row r="102" spans="1:16373" s="107" customFormat="1" ht="56.25" customHeight="1">
      <c r="A102" s="90" t="s">
        <v>264</v>
      </c>
      <c r="B102" s="98" t="s">
        <v>146</v>
      </c>
      <c r="C102" s="98" t="s">
        <v>845</v>
      </c>
      <c r="D102" s="101" t="s">
        <v>846</v>
      </c>
      <c r="E102" s="112" t="s">
        <v>38</v>
      </c>
      <c r="F102" s="90"/>
      <c r="G102" s="89"/>
      <c r="H102" s="90" t="s">
        <v>872</v>
      </c>
      <c r="I102" s="150">
        <f>4014000/3.27/1000</f>
        <v>1227.5229357798164</v>
      </c>
      <c r="J102" s="120">
        <v>100</v>
      </c>
      <c r="K102" s="104">
        <v>0</v>
      </c>
      <c r="L102" s="178" t="s">
        <v>847</v>
      </c>
      <c r="M102" s="91" t="s">
        <v>5</v>
      </c>
      <c r="N102" s="114">
        <v>43101</v>
      </c>
      <c r="O102" s="114">
        <f>N102+90</f>
        <v>43191</v>
      </c>
      <c r="P102" s="437" t="s">
        <v>79</v>
      </c>
      <c r="Q102" s="113"/>
      <c r="R102" s="432" t="s">
        <v>1</v>
      </c>
      <c r="S102" s="124" t="s">
        <v>658</v>
      </c>
      <c r="T102" s="176" t="s">
        <v>703</v>
      </c>
      <c r="U102" s="105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</row>
    <row r="103" spans="1:16373" s="107" customFormat="1" ht="41.25" customHeight="1">
      <c r="A103" s="90" t="s">
        <v>265</v>
      </c>
      <c r="B103" s="98" t="s">
        <v>146</v>
      </c>
      <c r="C103" s="98" t="s">
        <v>199</v>
      </c>
      <c r="D103" s="98" t="s">
        <v>194</v>
      </c>
      <c r="E103" s="112" t="s">
        <v>38</v>
      </c>
      <c r="F103" s="90"/>
      <c r="G103" s="399"/>
      <c r="H103" s="90" t="s">
        <v>534</v>
      </c>
      <c r="I103" s="145">
        <v>160</v>
      </c>
      <c r="J103" s="120">
        <v>100</v>
      </c>
      <c r="K103" s="104">
        <v>0</v>
      </c>
      <c r="L103" s="90" t="s">
        <v>512</v>
      </c>
      <c r="M103" s="91" t="s">
        <v>5</v>
      </c>
      <c r="N103" s="93">
        <v>42826</v>
      </c>
      <c r="O103" s="93">
        <f>N103+90</f>
        <v>42916</v>
      </c>
      <c r="P103" s="252" t="s">
        <v>79</v>
      </c>
      <c r="Q103" s="90"/>
      <c r="R103" s="161" t="s">
        <v>22</v>
      </c>
      <c r="S103" s="117" t="s">
        <v>658</v>
      </c>
      <c r="T103" s="335"/>
      <c r="U103" s="105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</row>
    <row r="104" spans="1:16373" s="115" customFormat="1" ht="46.5" customHeight="1">
      <c r="A104" s="92" t="s">
        <v>266</v>
      </c>
      <c r="B104" s="133" t="s">
        <v>146</v>
      </c>
      <c r="C104" s="416" t="s">
        <v>196</v>
      </c>
      <c r="D104" s="133" t="s">
        <v>647</v>
      </c>
      <c r="E104" s="134" t="s">
        <v>38</v>
      </c>
      <c r="F104" s="92"/>
      <c r="G104" s="148"/>
      <c r="H104" s="92"/>
      <c r="I104" s="151"/>
      <c r="J104" s="109">
        <v>100</v>
      </c>
      <c r="K104" s="135">
        <v>0</v>
      </c>
      <c r="L104" s="149" t="s">
        <v>513</v>
      </c>
      <c r="M104" s="340" t="s">
        <v>5</v>
      </c>
      <c r="N104" s="136">
        <v>42826</v>
      </c>
      <c r="O104" s="136">
        <f>N104+90</f>
        <v>42916</v>
      </c>
      <c r="P104" s="339" t="s">
        <v>79</v>
      </c>
      <c r="Q104" s="92"/>
      <c r="R104" s="453" t="s">
        <v>1</v>
      </c>
      <c r="S104" s="129"/>
      <c r="T104" s="176"/>
      <c r="U104" s="105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  <c r="IS104" s="107"/>
      <c r="IT104" s="107"/>
      <c r="IU104" s="107"/>
      <c r="IV104" s="107"/>
      <c r="IW104" s="107"/>
      <c r="IX104" s="107"/>
      <c r="IY104" s="107"/>
      <c r="IZ104" s="107"/>
      <c r="JA104" s="107"/>
      <c r="JB104" s="107"/>
      <c r="JC104" s="107"/>
      <c r="JD104" s="107"/>
      <c r="JE104" s="107"/>
      <c r="JF104" s="107"/>
      <c r="JG104" s="107"/>
      <c r="JH104" s="107"/>
      <c r="JI104" s="107"/>
      <c r="JJ104" s="107"/>
      <c r="JK104" s="107"/>
      <c r="JL104" s="107"/>
      <c r="JM104" s="107"/>
      <c r="JN104" s="107"/>
      <c r="JO104" s="107"/>
      <c r="JP104" s="107"/>
      <c r="JQ104" s="107"/>
      <c r="JR104" s="107"/>
      <c r="JS104" s="107"/>
      <c r="JT104" s="107"/>
      <c r="JU104" s="107"/>
      <c r="JV104" s="107"/>
      <c r="JW104" s="107"/>
      <c r="JX104" s="107"/>
      <c r="JY104" s="107"/>
      <c r="JZ104" s="107"/>
      <c r="KA104" s="107"/>
      <c r="KB104" s="107"/>
      <c r="KC104" s="107"/>
      <c r="KD104" s="107"/>
      <c r="KE104" s="107"/>
      <c r="KF104" s="107"/>
      <c r="KG104" s="107"/>
      <c r="KH104" s="107"/>
      <c r="KI104" s="107"/>
      <c r="KJ104" s="107"/>
      <c r="KK104" s="107"/>
      <c r="KL104" s="107"/>
      <c r="KM104" s="107"/>
      <c r="KN104" s="107"/>
      <c r="KO104" s="107"/>
      <c r="KP104" s="107"/>
      <c r="KQ104" s="107"/>
      <c r="KR104" s="107"/>
      <c r="KS104" s="107"/>
      <c r="KT104" s="107"/>
      <c r="KU104" s="107"/>
      <c r="KV104" s="107"/>
      <c r="KW104" s="107"/>
      <c r="KX104" s="107"/>
      <c r="KY104" s="107"/>
      <c r="KZ104" s="107"/>
      <c r="LA104" s="107"/>
      <c r="LB104" s="107"/>
      <c r="LC104" s="107"/>
      <c r="LD104" s="107"/>
      <c r="LE104" s="107"/>
      <c r="LF104" s="107"/>
      <c r="LG104" s="107"/>
      <c r="LH104" s="107"/>
      <c r="LI104" s="107"/>
      <c r="LJ104" s="107"/>
      <c r="LK104" s="107"/>
      <c r="LL104" s="107"/>
      <c r="LM104" s="107"/>
      <c r="LN104" s="107"/>
      <c r="LO104" s="107"/>
      <c r="LP104" s="107"/>
      <c r="LQ104" s="107"/>
      <c r="LR104" s="107"/>
      <c r="LS104" s="107"/>
      <c r="LT104" s="107"/>
      <c r="LU104" s="107"/>
      <c r="LV104" s="107"/>
      <c r="LW104" s="107"/>
      <c r="LX104" s="107"/>
      <c r="LY104" s="107"/>
      <c r="LZ104" s="107"/>
      <c r="MA104" s="107"/>
      <c r="MB104" s="107"/>
      <c r="MC104" s="107"/>
      <c r="MD104" s="107"/>
      <c r="ME104" s="107"/>
      <c r="MF104" s="107"/>
      <c r="MG104" s="107"/>
      <c r="MH104" s="107"/>
      <c r="MI104" s="107"/>
      <c r="MJ104" s="107"/>
      <c r="MK104" s="107"/>
      <c r="ML104" s="107"/>
      <c r="MM104" s="107"/>
      <c r="MN104" s="107"/>
      <c r="MO104" s="107"/>
      <c r="MP104" s="107"/>
      <c r="MQ104" s="107"/>
      <c r="MR104" s="107"/>
      <c r="MS104" s="107"/>
      <c r="MT104" s="107"/>
      <c r="MU104" s="107"/>
      <c r="MV104" s="107"/>
      <c r="MW104" s="107"/>
      <c r="MX104" s="107"/>
      <c r="MY104" s="107"/>
      <c r="MZ104" s="107"/>
      <c r="NA104" s="107"/>
      <c r="NB104" s="107"/>
      <c r="NC104" s="107"/>
      <c r="ND104" s="107"/>
      <c r="NE104" s="107"/>
      <c r="NF104" s="107"/>
      <c r="NG104" s="107"/>
      <c r="NH104" s="107"/>
      <c r="NI104" s="107"/>
      <c r="NJ104" s="107"/>
      <c r="NK104" s="107"/>
      <c r="NL104" s="107"/>
      <c r="NM104" s="107"/>
      <c r="NN104" s="107"/>
      <c r="NO104" s="107"/>
      <c r="NP104" s="107"/>
      <c r="NQ104" s="107"/>
      <c r="NR104" s="107"/>
      <c r="NS104" s="107"/>
      <c r="NT104" s="107"/>
      <c r="NU104" s="107"/>
      <c r="NV104" s="107"/>
      <c r="NW104" s="107"/>
      <c r="NX104" s="107"/>
      <c r="NY104" s="107"/>
      <c r="NZ104" s="107"/>
      <c r="OA104" s="107"/>
      <c r="OB104" s="107"/>
      <c r="OC104" s="107"/>
      <c r="OD104" s="107"/>
      <c r="OE104" s="107"/>
      <c r="OF104" s="107"/>
      <c r="OG104" s="107"/>
      <c r="OH104" s="107"/>
      <c r="OI104" s="107"/>
      <c r="OJ104" s="107"/>
      <c r="OK104" s="107"/>
      <c r="OL104" s="107"/>
      <c r="OM104" s="107"/>
      <c r="ON104" s="107"/>
      <c r="OO104" s="107"/>
      <c r="OP104" s="107"/>
      <c r="OQ104" s="107"/>
      <c r="OR104" s="107"/>
      <c r="OS104" s="107"/>
      <c r="OT104" s="107"/>
      <c r="OU104" s="107"/>
      <c r="OV104" s="107"/>
      <c r="OW104" s="107"/>
      <c r="OX104" s="107"/>
      <c r="OY104" s="107"/>
      <c r="OZ104" s="107"/>
      <c r="PA104" s="107"/>
      <c r="PB104" s="107"/>
      <c r="PC104" s="107"/>
      <c r="PD104" s="107"/>
      <c r="PE104" s="107"/>
      <c r="PF104" s="107"/>
      <c r="PG104" s="107"/>
      <c r="PH104" s="107"/>
      <c r="PI104" s="107"/>
      <c r="PJ104" s="107"/>
      <c r="PK104" s="107"/>
      <c r="PL104" s="107"/>
      <c r="PM104" s="107"/>
      <c r="PN104" s="107"/>
      <c r="PO104" s="107"/>
      <c r="PP104" s="107"/>
      <c r="PQ104" s="107"/>
      <c r="PR104" s="107"/>
      <c r="PS104" s="107"/>
      <c r="PT104" s="107"/>
      <c r="PU104" s="107"/>
      <c r="PV104" s="107"/>
      <c r="PW104" s="107"/>
      <c r="PX104" s="107"/>
      <c r="PY104" s="107"/>
      <c r="PZ104" s="107"/>
      <c r="QA104" s="107"/>
      <c r="QB104" s="107"/>
      <c r="QC104" s="107"/>
      <c r="QD104" s="107"/>
      <c r="QE104" s="107"/>
      <c r="QF104" s="107"/>
      <c r="QG104" s="107"/>
      <c r="QH104" s="107"/>
      <c r="QI104" s="107"/>
      <c r="QJ104" s="107"/>
      <c r="QK104" s="107"/>
      <c r="QL104" s="107"/>
      <c r="QM104" s="107"/>
      <c r="QN104" s="107"/>
      <c r="QO104" s="107"/>
      <c r="QP104" s="107"/>
      <c r="QQ104" s="107"/>
      <c r="QR104" s="107"/>
      <c r="QS104" s="107"/>
      <c r="QT104" s="107"/>
      <c r="QU104" s="107"/>
      <c r="QV104" s="107"/>
      <c r="QW104" s="107"/>
      <c r="QX104" s="107"/>
      <c r="QY104" s="107"/>
      <c r="QZ104" s="107"/>
      <c r="RA104" s="107"/>
      <c r="RB104" s="107"/>
      <c r="RC104" s="107"/>
      <c r="RD104" s="107"/>
      <c r="RE104" s="107"/>
      <c r="RF104" s="107"/>
      <c r="RG104" s="107"/>
      <c r="RH104" s="107"/>
      <c r="RI104" s="107"/>
      <c r="RJ104" s="107"/>
      <c r="RK104" s="107"/>
      <c r="RL104" s="107"/>
      <c r="RM104" s="107"/>
      <c r="RN104" s="107"/>
      <c r="RO104" s="107"/>
      <c r="RP104" s="107"/>
      <c r="RQ104" s="107"/>
      <c r="RR104" s="107"/>
      <c r="RS104" s="107"/>
      <c r="RT104" s="107"/>
      <c r="RU104" s="107"/>
      <c r="RV104" s="107"/>
      <c r="RW104" s="107"/>
      <c r="RX104" s="107"/>
      <c r="RY104" s="107"/>
      <c r="RZ104" s="107"/>
      <c r="SA104" s="107"/>
      <c r="SB104" s="107"/>
      <c r="SC104" s="107"/>
      <c r="SD104" s="107"/>
      <c r="SE104" s="107"/>
      <c r="SF104" s="107"/>
      <c r="SG104" s="107"/>
      <c r="SH104" s="107"/>
      <c r="SI104" s="107"/>
      <c r="SJ104" s="107"/>
      <c r="SK104" s="107"/>
      <c r="SL104" s="107"/>
      <c r="SM104" s="107"/>
      <c r="SN104" s="107"/>
      <c r="SO104" s="107"/>
      <c r="SP104" s="107"/>
      <c r="SQ104" s="107"/>
      <c r="SR104" s="107"/>
      <c r="SS104" s="107"/>
      <c r="ST104" s="107"/>
      <c r="SU104" s="107"/>
      <c r="SV104" s="107"/>
      <c r="SW104" s="107"/>
      <c r="SX104" s="107"/>
      <c r="SY104" s="107"/>
      <c r="SZ104" s="107"/>
      <c r="TA104" s="107"/>
      <c r="TB104" s="107"/>
      <c r="TC104" s="107"/>
      <c r="TD104" s="107"/>
      <c r="TE104" s="107"/>
      <c r="TF104" s="107"/>
      <c r="TG104" s="107"/>
      <c r="TH104" s="107"/>
      <c r="TI104" s="107"/>
      <c r="TJ104" s="107"/>
      <c r="TK104" s="107"/>
      <c r="TL104" s="107"/>
      <c r="TM104" s="107"/>
      <c r="TN104" s="107"/>
      <c r="TO104" s="107"/>
      <c r="TP104" s="107"/>
      <c r="TQ104" s="107"/>
      <c r="TR104" s="107"/>
      <c r="TS104" s="107"/>
      <c r="TT104" s="107"/>
      <c r="TU104" s="107"/>
      <c r="TV104" s="107"/>
      <c r="TW104" s="107"/>
      <c r="TX104" s="107"/>
      <c r="TY104" s="107"/>
      <c r="TZ104" s="107"/>
      <c r="UA104" s="107"/>
      <c r="UB104" s="107"/>
      <c r="UC104" s="107"/>
      <c r="UD104" s="107"/>
      <c r="UE104" s="107"/>
      <c r="UF104" s="107"/>
      <c r="UG104" s="107"/>
      <c r="UH104" s="107"/>
      <c r="UI104" s="107"/>
      <c r="UJ104" s="107"/>
      <c r="UK104" s="107"/>
      <c r="UL104" s="107"/>
      <c r="UM104" s="107"/>
      <c r="UN104" s="107"/>
      <c r="UO104" s="107"/>
      <c r="UP104" s="107"/>
      <c r="UQ104" s="107"/>
      <c r="UR104" s="107"/>
      <c r="US104" s="107"/>
      <c r="UT104" s="107"/>
      <c r="UU104" s="107"/>
      <c r="UV104" s="107"/>
      <c r="UW104" s="107"/>
      <c r="UX104" s="107"/>
      <c r="UY104" s="107"/>
      <c r="UZ104" s="107"/>
      <c r="VA104" s="107"/>
      <c r="VB104" s="107"/>
      <c r="VC104" s="107"/>
      <c r="VD104" s="107"/>
      <c r="VE104" s="107"/>
      <c r="VF104" s="107"/>
      <c r="VG104" s="107"/>
      <c r="VH104" s="107"/>
      <c r="VI104" s="107"/>
      <c r="VJ104" s="107"/>
      <c r="VK104" s="107"/>
      <c r="VL104" s="107"/>
      <c r="VM104" s="107"/>
      <c r="VN104" s="107"/>
      <c r="VO104" s="107"/>
      <c r="VP104" s="107"/>
      <c r="VQ104" s="107"/>
      <c r="VR104" s="107"/>
      <c r="VS104" s="107"/>
      <c r="VT104" s="107"/>
      <c r="VU104" s="107"/>
      <c r="VV104" s="107"/>
      <c r="VW104" s="107"/>
      <c r="VX104" s="107"/>
      <c r="VY104" s="107"/>
      <c r="VZ104" s="107"/>
      <c r="WA104" s="107"/>
      <c r="WB104" s="107"/>
      <c r="WC104" s="107"/>
      <c r="WD104" s="107"/>
      <c r="WE104" s="107"/>
      <c r="WF104" s="107"/>
      <c r="WG104" s="107"/>
      <c r="WH104" s="107"/>
      <c r="WI104" s="107"/>
      <c r="WJ104" s="107"/>
      <c r="WK104" s="107"/>
      <c r="WL104" s="107"/>
      <c r="WM104" s="107"/>
      <c r="WN104" s="107"/>
      <c r="WO104" s="107"/>
      <c r="WP104" s="107"/>
      <c r="WQ104" s="107"/>
      <c r="WR104" s="107"/>
      <c r="WS104" s="107"/>
      <c r="WT104" s="107"/>
      <c r="WU104" s="107"/>
      <c r="WV104" s="107"/>
      <c r="WW104" s="107"/>
      <c r="WX104" s="107"/>
      <c r="WY104" s="107"/>
      <c r="WZ104" s="107"/>
      <c r="XA104" s="107"/>
      <c r="XB104" s="107"/>
      <c r="XC104" s="107"/>
      <c r="XD104" s="107"/>
      <c r="XE104" s="107"/>
      <c r="XF104" s="107"/>
      <c r="XG104" s="107"/>
      <c r="XH104" s="107"/>
      <c r="XI104" s="107"/>
      <c r="XJ104" s="107"/>
      <c r="XK104" s="107"/>
      <c r="XL104" s="107"/>
      <c r="XM104" s="107"/>
      <c r="XN104" s="107"/>
      <c r="XO104" s="107"/>
      <c r="XP104" s="107"/>
      <c r="XQ104" s="107"/>
      <c r="XR104" s="107"/>
      <c r="XS104" s="107"/>
      <c r="XT104" s="107"/>
      <c r="XU104" s="107"/>
      <c r="XV104" s="107"/>
      <c r="XW104" s="107"/>
      <c r="XX104" s="107"/>
      <c r="XY104" s="107"/>
      <c r="XZ104" s="107"/>
      <c r="YA104" s="107"/>
      <c r="YB104" s="107"/>
      <c r="YC104" s="107"/>
      <c r="YD104" s="107"/>
      <c r="YE104" s="107"/>
      <c r="YF104" s="107"/>
      <c r="YG104" s="107"/>
      <c r="YH104" s="107"/>
      <c r="YI104" s="107"/>
      <c r="YJ104" s="107"/>
      <c r="YK104" s="107"/>
      <c r="YL104" s="107"/>
      <c r="YM104" s="107"/>
      <c r="YN104" s="107"/>
      <c r="YO104" s="107"/>
      <c r="YP104" s="107"/>
      <c r="YQ104" s="107"/>
      <c r="YR104" s="107"/>
      <c r="YS104" s="107"/>
      <c r="YT104" s="107"/>
      <c r="YU104" s="107"/>
      <c r="YV104" s="107"/>
      <c r="YW104" s="107"/>
      <c r="YX104" s="107"/>
      <c r="YY104" s="107"/>
      <c r="YZ104" s="107"/>
      <c r="ZA104" s="107"/>
      <c r="ZB104" s="107"/>
      <c r="ZC104" s="107"/>
      <c r="ZD104" s="107"/>
      <c r="ZE104" s="107"/>
      <c r="ZF104" s="107"/>
      <c r="ZG104" s="107"/>
      <c r="ZH104" s="107"/>
      <c r="ZI104" s="107"/>
      <c r="ZJ104" s="107"/>
      <c r="ZK104" s="107"/>
      <c r="ZL104" s="107"/>
      <c r="ZM104" s="107"/>
      <c r="ZN104" s="107"/>
      <c r="ZO104" s="107"/>
      <c r="ZP104" s="107"/>
      <c r="ZQ104" s="107"/>
      <c r="ZR104" s="107"/>
      <c r="ZS104" s="107"/>
      <c r="ZT104" s="107"/>
      <c r="ZU104" s="107"/>
      <c r="ZV104" s="107"/>
      <c r="ZW104" s="107"/>
      <c r="ZX104" s="107"/>
      <c r="ZY104" s="107"/>
      <c r="ZZ104" s="107"/>
      <c r="AAA104" s="107"/>
      <c r="AAB104" s="107"/>
      <c r="AAC104" s="107"/>
      <c r="AAD104" s="107"/>
      <c r="AAE104" s="107"/>
      <c r="AAF104" s="107"/>
      <c r="AAG104" s="107"/>
      <c r="AAH104" s="107"/>
      <c r="AAI104" s="107"/>
      <c r="AAJ104" s="107"/>
      <c r="AAK104" s="107"/>
      <c r="AAL104" s="107"/>
      <c r="AAM104" s="107"/>
      <c r="AAN104" s="107"/>
      <c r="AAO104" s="107"/>
      <c r="AAP104" s="107"/>
      <c r="AAQ104" s="107"/>
      <c r="AAR104" s="107"/>
      <c r="AAS104" s="107"/>
      <c r="AAT104" s="107"/>
      <c r="AAU104" s="107"/>
      <c r="AAV104" s="107"/>
      <c r="AAW104" s="107"/>
      <c r="AAX104" s="107"/>
      <c r="AAY104" s="107"/>
      <c r="AAZ104" s="107"/>
      <c r="ABA104" s="107"/>
      <c r="ABB104" s="107"/>
      <c r="ABC104" s="107"/>
      <c r="ABD104" s="107"/>
      <c r="ABE104" s="107"/>
      <c r="ABF104" s="107"/>
      <c r="ABG104" s="107"/>
      <c r="ABH104" s="107"/>
      <c r="ABI104" s="107"/>
      <c r="ABJ104" s="107"/>
      <c r="ABK104" s="107"/>
      <c r="ABL104" s="107"/>
      <c r="ABM104" s="107"/>
      <c r="ABN104" s="107"/>
      <c r="ABO104" s="107"/>
      <c r="ABP104" s="107"/>
      <c r="ABQ104" s="107"/>
      <c r="ABR104" s="107"/>
      <c r="ABS104" s="107"/>
      <c r="ABT104" s="107"/>
      <c r="ABU104" s="107"/>
      <c r="ABV104" s="107"/>
      <c r="ABW104" s="107"/>
      <c r="ABX104" s="107"/>
      <c r="ABY104" s="107"/>
      <c r="ABZ104" s="107"/>
      <c r="ACA104" s="107"/>
      <c r="ACB104" s="107"/>
      <c r="ACC104" s="107"/>
      <c r="ACD104" s="107"/>
      <c r="ACE104" s="107"/>
      <c r="ACF104" s="107"/>
      <c r="ACG104" s="107"/>
      <c r="ACH104" s="107"/>
      <c r="ACI104" s="107"/>
      <c r="ACJ104" s="107"/>
      <c r="ACK104" s="107"/>
      <c r="ACL104" s="107"/>
      <c r="ACM104" s="107"/>
      <c r="ACN104" s="107"/>
      <c r="ACO104" s="107"/>
      <c r="ACP104" s="107"/>
      <c r="ACQ104" s="107"/>
      <c r="ACR104" s="107"/>
      <c r="ACS104" s="107"/>
      <c r="ACT104" s="107"/>
      <c r="ACU104" s="107"/>
      <c r="ACV104" s="107"/>
      <c r="ACW104" s="107"/>
      <c r="ACX104" s="107"/>
      <c r="ACY104" s="107"/>
      <c r="ACZ104" s="107"/>
      <c r="ADA104" s="107"/>
      <c r="ADB104" s="107"/>
      <c r="ADC104" s="107"/>
      <c r="ADD104" s="107"/>
      <c r="ADE104" s="107"/>
      <c r="ADF104" s="107"/>
      <c r="ADG104" s="107"/>
      <c r="ADH104" s="107"/>
      <c r="ADI104" s="107"/>
      <c r="ADJ104" s="107"/>
      <c r="ADK104" s="107"/>
      <c r="ADL104" s="107"/>
      <c r="ADM104" s="107"/>
      <c r="ADN104" s="107"/>
      <c r="ADO104" s="107"/>
      <c r="ADP104" s="107"/>
      <c r="ADQ104" s="107"/>
      <c r="ADR104" s="107"/>
      <c r="ADS104" s="107"/>
      <c r="ADT104" s="107"/>
      <c r="ADU104" s="107"/>
      <c r="ADV104" s="107"/>
      <c r="ADW104" s="107"/>
      <c r="ADX104" s="107"/>
      <c r="ADY104" s="107"/>
      <c r="ADZ104" s="107"/>
      <c r="AEA104" s="107"/>
      <c r="AEB104" s="107"/>
      <c r="AEC104" s="107"/>
      <c r="AED104" s="107"/>
      <c r="AEE104" s="107"/>
      <c r="AEF104" s="107"/>
      <c r="AEG104" s="107"/>
      <c r="AEH104" s="107"/>
      <c r="AEI104" s="107"/>
      <c r="AEJ104" s="107"/>
      <c r="AEK104" s="107"/>
      <c r="AEL104" s="107"/>
      <c r="AEM104" s="107"/>
      <c r="AEN104" s="107"/>
      <c r="AEO104" s="107"/>
      <c r="AEP104" s="107"/>
      <c r="AEQ104" s="107"/>
      <c r="AER104" s="107"/>
      <c r="AES104" s="107"/>
      <c r="AET104" s="107"/>
      <c r="AEU104" s="107"/>
      <c r="AEV104" s="107"/>
      <c r="AEW104" s="107"/>
      <c r="AEX104" s="107"/>
      <c r="AEY104" s="107"/>
      <c r="AEZ104" s="107"/>
      <c r="AFA104" s="107"/>
      <c r="AFB104" s="107"/>
      <c r="AFC104" s="107"/>
      <c r="AFD104" s="107"/>
      <c r="AFE104" s="107"/>
      <c r="AFF104" s="107"/>
      <c r="AFG104" s="107"/>
      <c r="AFH104" s="107"/>
      <c r="AFI104" s="107"/>
      <c r="AFJ104" s="107"/>
      <c r="AFK104" s="107"/>
      <c r="AFL104" s="107"/>
      <c r="AFM104" s="107"/>
      <c r="AFN104" s="107"/>
      <c r="AFO104" s="107"/>
      <c r="AFP104" s="107"/>
      <c r="AFQ104" s="107"/>
      <c r="AFR104" s="107"/>
      <c r="AFS104" s="107"/>
      <c r="AFT104" s="107"/>
      <c r="AFU104" s="107"/>
      <c r="AFV104" s="107"/>
      <c r="AFW104" s="107"/>
      <c r="AFX104" s="107"/>
      <c r="AFY104" s="107"/>
      <c r="AFZ104" s="107"/>
      <c r="AGA104" s="107"/>
      <c r="AGB104" s="107"/>
      <c r="AGC104" s="107"/>
      <c r="AGD104" s="107"/>
      <c r="AGE104" s="107"/>
      <c r="AGF104" s="107"/>
      <c r="AGG104" s="107"/>
      <c r="AGH104" s="107"/>
      <c r="AGI104" s="107"/>
      <c r="AGJ104" s="107"/>
      <c r="AGK104" s="107"/>
      <c r="AGL104" s="107"/>
      <c r="AGM104" s="107"/>
      <c r="AGN104" s="107"/>
      <c r="AGO104" s="107"/>
      <c r="AGP104" s="107"/>
      <c r="AGQ104" s="107"/>
      <c r="AGR104" s="107"/>
      <c r="AGS104" s="107"/>
      <c r="AGT104" s="107"/>
      <c r="AGU104" s="107"/>
      <c r="AGV104" s="107"/>
      <c r="AGW104" s="107"/>
      <c r="AGX104" s="107"/>
      <c r="AGY104" s="107"/>
      <c r="AGZ104" s="107"/>
      <c r="AHA104" s="107"/>
      <c r="AHB104" s="107"/>
      <c r="AHC104" s="107"/>
      <c r="AHD104" s="107"/>
      <c r="AHE104" s="107"/>
      <c r="AHF104" s="107"/>
      <c r="AHG104" s="107"/>
      <c r="AHH104" s="107"/>
      <c r="AHI104" s="107"/>
      <c r="AHJ104" s="107"/>
      <c r="AHK104" s="107"/>
      <c r="AHL104" s="107"/>
      <c r="AHM104" s="107"/>
      <c r="AHN104" s="107"/>
      <c r="AHO104" s="107"/>
      <c r="AHP104" s="107"/>
      <c r="AHQ104" s="107"/>
      <c r="AHR104" s="107"/>
      <c r="AHS104" s="107"/>
      <c r="AHT104" s="107"/>
      <c r="AHU104" s="107"/>
      <c r="AHV104" s="107"/>
      <c r="AHW104" s="107"/>
      <c r="AHX104" s="107"/>
      <c r="AHY104" s="107"/>
      <c r="AHZ104" s="107"/>
      <c r="AIA104" s="107"/>
      <c r="AIB104" s="107"/>
      <c r="AIC104" s="107"/>
      <c r="AID104" s="107"/>
      <c r="AIE104" s="107"/>
      <c r="AIF104" s="107"/>
      <c r="AIG104" s="107"/>
      <c r="AIH104" s="107"/>
      <c r="AII104" s="107"/>
      <c r="AIJ104" s="107"/>
      <c r="AIK104" s="107"/>
      <c r="AIL104" s="107"/>
      <c r="AIM104" s="107"/>
      <c r="AIN104" s="107"/>
      <c r="AIO104" s="107"/>
      <c r="AIP104" s="107"/>
      <c r="AIQ104" s="107"/>
      <c r="AIR104" s="107"/>
      <c r="AIS104" s="107"/>
      <c r="AIT104" s="107"/>
      <c r="AIU104" s="107"/>
      <c r="AIV104" s="107"/>
      <c r="AIW104" s="107"/>
      <c r="AIX104" s="107"/>
      <c r="AIY104" s="107"/>
      <c r="AIZ104" s="107"/>
      <c r="AJA104" s="107"/>
      <c r="AJB104" s="107"/>
      <c r="AJC104" s="107"/>
      <c r="AJD104" s="107"/>
      <c r="AJE104" s="107"/>
      <c r="AJF104" s="107"/>
      <c r="AJG104" s="107"/>
      <c r="AJH104" s="107"/>
      <c r="AJI104" s="107"/>
      <c r="AJJ104" s="107"/>
      <c r="AJK104" s="107"/>
      <c r="AJL104" s="107"/>
      <c r="AJM104" s="107"/>
      <c r="AJN104" s="107"/>
      <c r="AJO104" s="107"/>
      <c r="AJP104" s="107"/>
      <c r="AJQ104" s="107"/>
      <c r="AJR104" s="107"/>
      <c r="AJS104" s="107"/>
      <c r="AJT104" s="107"/>
      <c r="AJU104" s="107"/>
      <c r="AJV104" s="107"/>
      <c r="AJW104" s="107"/>
      <c r="AJX104" s="107"/>
      <c r="AJY104" s="107"/>
      <c r="AJZ104" s="107"/>
      <c r="AKA104" s="107"/>
      <c r="AKB104" s="107"/>
      <c r="AKC104" s="107"/>
      <c r="AKD104" s="107"/>
      <c r="AKE104" s="107"/>
      <c r="AKF104" s="107"/>
      <c r="AKG104" s="107"/>
      <c r="AKH104" s="107"/>
      <c r="AKI104" s="107"/>
      <c r="AKJ104" s="107"/>
      <c r="AKK104" s="107"/>
      <c r="AKL104" s="107"/>
      <c r="AKM104" s="107"/>
      <c r="AKN104" s="107"/>
      <c r="AKO104" s="107"/>
      <c r="AKP104" s="107"/>
      <c r="AKQ104" s="107"/>
      <c r="AKR104" s="107"/>
      <c r="AKS104" s="107"/>
      <c r="AKT104" s="107"/>
      <c r="AKU104" s="107"/>
      <c r="AKV104" s="107"/>
      <c r="AKW104" s="107"/>
      <c r="AKX104" s="107"/>
      <c r="AKY104" s="107"/>
      <c r="AKZ104" s="107"/>
      <c r="ALA104" s="107"/>
      <c r="ALB104" s="107"/>
      <c r="ALC104" s="107"/>
      <c r="ALD104" s="107"/>
      <c r="ALE104" s="107"/>
      <c r="ALF104" s="107"/>
      <c r="ALG104" s="107"/>
      <c r="ALH104" s="107"/>
      <c r="ALI104" s="107"/>
      <c r="ALJ104" s="107"/>
      <c r="ALK104" s="107"/>
      <c r="ALL104" s="107"/>
      <c r="ALM104" s="107"/>
      <c r="ALN104" s="107"/>
      <c r="ALO104" s="107"/>
      <c r="ALP104" s="107"/>
      <c r="ALQ104" s="107"/>
      <c r="ALR104" s="107"/>
      <c r="ALS104" s="107"/>
      <c r="ALT104" s="107"/>
      <c r="ALU104" s="107"/>
      <c r="ALV104" s="107"/>
      <c r="ALW104" s="107"/>
      <c r="ALX104" s="107"/>
      <c r="ALY104" s="107"/>
      <c r="ALZ104" s="107"/>
      <c r="AMA104" s="107"/>
      <c r="AMB104" s="107"/>
      <c r="AMC104" s="107"/>
      <c r="AMD104" s="107"/>
      <c r="AME104" s="107"/>
      <c r="AMF104" s="107"/>
      <c r="AMG104" s="107"/>
      <c r="AMH104" s="107"/>
      <c r="AMI104" s="107"/>
      <c r="AMJ104" s="107"/>
      <c r="AMK104" s="107"/>
      <c r="AML104" s="107"/>
      <c r="AMM104" s="107"/>
      <c r="AMN104" s="107"/>
      <c r="AMO104" s="107"/>
      <c r="AMP104" s="107"/>
      <c r="AMQ104" s="107"/>
      <c r="AMR104" s="107"/>
      <c r="AMS104" s="107"/>
      <c r="AMT104" s="107"/>
      <c r="AMU104" s="107"/>
      <c r="AMV104" s="107"/>
      <c r="AMW104" s="107"/>
      <c r="AMX104" s="107"/>
      <c r="AMY104" s="107"/>
      <c r="AMZ104" s="107"/>
      <c r="ANA104" s="107"/>
      <c r="ANB104" s="107"/>
      <c r="ANC104" s="107"/>
      <c r="AND104" s="107"/>
      <c r="ANE104" s="107"/>
      <c r="ANF104" s="107"/>
      <c r="ANG104" s="107"/>
      <c r="ANH104" s="107"/>
      <c r="ANI104" s="107"/>
      <c r="ANJ104" s="107"/>
      <c r="ANK104" s="107"/>
      <c r="ANL104" s="107"/>
      <c r="ANM104" s="107"/>
      <c r="ANN104" s="107"/>
      <c r="ANO104" s="107"/>
      <c r="ANP104" s="107"/>
      <c r="ANQ104" s="107"/>
      <c r="ANR104" s="107"/>
      <c r="ANS104" s="107"/>
      <c r="ANT104" s="107"/>
      <c r="ANU104" s="107"/>
      <c r="ANV104" s="107"/>
      <c r="ANW104" s="107"/>
      <c r="ANX104" s="107"/>
      <c r="ANY104" s="107"/>
      <c r="ANZ104" s="107"/>
      <c r="AOA104" s="107"/>
      <c r="AOB104" s="107"/>
      <c r="AOC104" s="107"/>
      <c r="AOD104" s="107"/>
      <c r="AOE104" s="107"/>
      <c r="AOF104" s="107"/>
      <c r="AOG104" s="107"/>
      <c r="AOH104" s="107"/>
      <c r="AOI104" s="107"/>
      <c r="AOJ104" s="107"/>
      <c r="AOK104" s="107"/>
      <c r="AOL104" s="107"/>
      <c r="AOM104" s="107"/>
      <c r="AON104" s="107"/>
      <c r="AOO104" s="107"/>
      <c r="AOP104" s="107"/>
      <c r="AOQ104" s="107"/>
      <c r="AOR104" s="107"/>
      <c r="AOS104" s="107"/>
      <c r="AOT104" s="107"/>
      <c r="AOU104" s="107"/>
      <c r="AOV104" s="107"/>
      <c r="AOW104" s="107"/>
      <c r="AOX104" s="107"/>
      <c r="AOY104" s="107"/>
      <c r="AOZ104" s="107"/>
      <c r="APA104" s="107"/>
      <c r="APB104" s="107"/>
      <c r="APC104" s="107"/>
      <c r="APD104" s="107"/>
      <c r="APE104" s="107"/>
      <c r="APF104" s="107"/>
      <c r="APG104" s="107"/>
      <c r="APH104" s="107"/>
      <c r="API104" s="107"/>
      <c r="APJ104" s="107"/>
      <c r="APK104" s="107"/>
      <c r="APL104" s="107"/>
      <c r="APM104" s="107"/>
      <c r="APN104" s="107"/>
      <c r="APO104" s="107"/>
      <c r="APP104" s="107"/>
      <c r="APQ104" s="107"/>
      <c r="APR104" s="107"/>
      <c r="APS104" s="107"/>
      <c r="APT104" s="107"/>
      <c r="APU104" s="107"/>
      <c r="APV104" s="107"/>
      <c r="APW104" s="107"/>
      <c r="APX104" s="107"/>
      <c r="APY104" s="107"/>
      <c r="APZ104" s="107"/>
      <c r="AQA104" s="107"/>
      <c r="AQB104" s="107"/>
      <c r="AQC104" s="107"/>
      <c r="AQD104" s="107"/>
      <c r="AQE104" s="107"/>
      <c r="AQF104" s="107"/>
      <c r="AQG104" s="107"/>
      <c r="AQH104" s="107"/>
      <c r="AQI104" s="107"/>
      <c r="AQJ104" s="107"/>
      <c r="AQK104" s="107"/>
      <c r="AQL104" s="107"/>
      <c r="AQM104" s="107"/>
      <c r="AQN104" s="107"/>
      <c r="AQO104" s="107"/>
      <c r="AQP104" s="107"/>
      <c r="AQQ104" s="107"/>
      <c r="AQR104" s="107"/>
      <c r="AQS104" s="107"/>
      <c r="AQT104" s="107"/>
      <c r="AQU104" s="107"/>
      <c r="AQV104" s="107"/>
      <c r="AQW104" s="107"/>
      <c r="AQX104" s="107"/>
      <c r="AQY104" s="107"/>
      <c r="AQZ104" s="107"/>
      <c r="ARA104" s="107"/>
      <c r="ARB104" s="107"/>
      <c r="ARC104" s="107"/>
      <c r="ARD104" s="107"/>
      <c r="ARE104" s="107"/>
      <c r="ARF104" s="107"/>
      <c r="ARG104" s="107"/>
      <c r="ARH104" s="107"/>
      <c r="ARI104" s="107"/>
      <c r="ARJ104" s="107"/>
      <c r="ARK104" s="107"/>
      <c r="ARL104" s="107"/>
      <c r="ARM104" s="107"/>
      <c r="ARN104" s="107"/>
      <c r="ARO104" s="107"/>
      <c r="ARP104" s="107"/>
      <c r="ARQ104" s="107"/>
      <c r="ARR104" s="107"/>
      <c r="ARS104" s="107"/>
      <c r="ART104" s="107"/>
      <c r="ARU104" s="107"/>
      <c r="ARV104" s="107"/>
      <c r="ARW104" s="107"/>
      <c r="ARX104" s="107"/>
      <c r="ARY104" s="107"/>
      <c r="ARZ104" s="107"/>
      <c r="ASA104" s="107"/>
      <c r="ASB104" s="107"/>
      <c r="ASC104" s="107"/>
      <c r="ASD104" s="107"/>
      <c r="ASE104" s="107"/>
      <c r="ASF104" s="107"/>
      <c r="ASG104" s="107"/>
      <c r="ASH104" s="107"/>
      <c r="ASI104" s="107"/>
      <c r="ASJ104" s="107"/>
      <c r="ASK104" s="107"/>
      <c r="ASL104" s="107"/>
      <c r="ASM104" s="107"/>
      <c r="ASN104" s="107"/>
      <c r="ASO104" s="107"/>
      <c r="ASP104" s="107"/>
      <c r="ASQ104" s="107"/>
      <c r="ASR104" s="107"/>
      <c r="ASS104" s="107"/>
      <c r="AST104" s="107"/>
      <c r="ASU104" s="107"/>
      <c r="ASV104" s="107"/>
      <c r="ASW104" s="107"/>
      <c r="ASX104" s="107"/>
      <c r="ASY104" s="107"/>
      <c r="ASZ104" s="107"/>
      <c r="ATA104" s="107"/>
      <c r="ATB104" s="107"/>
      <c r="ATC104" s="107"/>
      <c r="ATD104" s="107"/>
      <c r="ATE104" s="107"/>
      <c r="ATF104" s="107"/>
      <c r="ATG104" s="107"/>
      <c r="ATH104" s="107"/>
      <c r="ATI104" s="107"/>
      <c r="ATJ104" s="107"/>
      <c r="ATK104" s="107"/>
      <c r="ATL104" s="107"/>
      <c r="ATM104" s="107"/>
      <c r="ATN104" s="107"/>
      <c r="ATO104" s="107"/>
      <c r="ATP104" s="107"/>
      <c r="ATQ104" s="107"/>
      <c r="ATR104" s="107"/>
      <c r="ATS104" s="107"/>
      <c r="ATT104" s="107"/>
      <c r="ATU104" s="107"/>
      <c r="ATV104" s="107"/>
      <c r="ATW104" s="107"/>
      <c r="ATX104" s="107"/>
      <c r="ATY104" s="107"/>
      <c r="ATZ104" s="107"/>
      <c r="AUA104" s="107"/>
      <c r="AUB104" s="107"/>
      <c r="AUC104" s="107"/>
      <c r="AUD104" s="107"/>
      <c r="AUE104" s="107"/>
      <c r="AUF104" s="107"/>
      <c r="AUG104" s="107"/>
      <c r="AUH104" s="107"/>
      <c r="AUI104" s="107"/>
      <c r="AUJ104" s="107"/>
      <c r="AUK104" s="107"/>
      <c r="AUL104" s="107"/>
      <c r="AUM104" s="107"/>
      <c r="AUN104" s="107"/>
      <c r="AUO104" s="107"/>
      <c r="AUP104" s="107"/>
      <c r="AUQ104" s="107"/>
      <c r="AUR104" s="107"/>
      <c r="AUS104" s="107"/>
      <c r="AUT104" s="107"/>
      <c r="AUU104" s="107"/>
      <c r="AUV104" s="107"/>
      <c r="AUW104" s="107"/>
      <c r="AUX104" s="107"/>
      <c r="AUY104" s="107"/>
      <c r="AUZ104" s="107"/>
      <c r="AVA104" s="107"/>
      <c r="AVB104" s="107"/>
      <c r="AVC104" s="107"/>
      <c r="AVD104" s="107"/>
      <c r="AVE104" s="107"/>
      <c r="AVF104" s="107"/>
      <c r="AVG104" s="107"/>
      <c r="AVH104" s="107"/>
      <c r="AVI104" s="107"/>
      <c r="AVJ104" s="107"/>
      <c r="AVK104" s="107"/>
      <c r="AVL104" s="107"/>
      <c r="AVM104" s="107"/>
      <c r="AVN104" s="107"/>
      <c r="AVO104" s="107"/>
      <c r="AVP104" s="107"/>
      <c r="AVQ104" s="107"/>
      <c r="AVR104" s="107"/>
      <c r="AVS104" s="107"/>
      <c r="AVT104" s="107"/>
      <c r="AVU104" s="107"/>
      <c r="AVV104" s="107"/>
      <c r="AVW104" s="107"/>
      <c r="AVX104" s="107"/>
      <c r="AVY104" s="107"/>
      <c r="AVZ104" s="107"/>
      <c r="AWA104" s="107"/>
      <c r="AWB104" s="107"/>
      <c r="AWC104" s="107"/>
      <c r="AWD104" s="107"/>
      <c r="AWE104" s="107"/>
      <c r="AWF104" s="107"/>
      <c r="AWG104" s="107"/>
      <c r="AWH104" s="107"/>
      <c r="AWI104" s="107"/>
      <c r="AWJ104" s="107"/>
      <c r="AWK104" s="107"/>
      <c r="AWL104" s="107"/>
      <c r="AWM104" s="107"/>
      <c r="AWN104" s="107"/>
      <c r="AWO104" s="107"/>
      <c r="AWP104" s="107"/>
      <c r="AWQ104" s="107"/>
      <c r="AWR104" s="107"/>
      <c r="AWS104" s="107"/>
      <c r="AWT104" s="107"/>
      <c r="AWU104" s="107"/>
      <c r="AWV104" s="107"/>
      <c r="AWW104" s="107"/>
      <c r="AWX104" s="107"/>
      <c r="AWY104" s="107"/>
      <c r="AWZ104" s="107"/>
      <c r="AXA104" s="107"/>
      <c r="AXB104" s="107"/>
      <c r="AXC104" s="107"/>
      <c r="AXD104" s="107"/>
      <c r="AXE104" s="107"/>
      <c r="AXF104" s="107"/>
      <c r="AXG104" s="107"/>
      <c r="AXH104" s="107"/>
      <c r="AXI104" s="107"/>
      <c r="AXJ104" s="107"/>
      <c r="AXK104" s="107"/>
      <c r="AXL104" s="107"/>
      <c r="AXM104" s="107"/>
      <c r="AXN104" s="107"/>
      <c r="AXO104" s="107"/>
      <c r="AXP104" s="107"/>
      <c r="AXQ104" s="107"/>
      <c r="AXR104" s="107"/>
      <c r="AXS104" s="107"/>
      <c r="AXT104" s="107"/>
      <c r="AXU104" s="107"/>
      <c r="AXV104" s="107"/>
      <c r="AXW104" s="107"/>
      <c r="AXX104" s="107"/>
      <c r="AXY104" s="107"/>
      <c r="AXZ104" s="107"/>
      <c r="AYA104" s="107"/>
      <c r="AYB104" s="107"/>
      <c r="AYC104" s="107"/>
      <c r="AYD104" s="107"/>
      <c r="AYE104" s="107"/>
      <c r="AYF104" s="107"/>
      <c r="AYG104" s="107"/>
      <c r="AYH104" s="107"/>
      <c r="AYI104" s="107"/>
      <c r="AYJ104" s="107"/>
      <c r="AYK104" s="107"/>
      <c r="AYL104" s="107"/>
      <c r="AYM104" s="107"/>
      <c r="AYN104" s="107"/>
      <c r="AYO104" s="107"/>
      <c r="AYP104" s="107"/>
      <c r="AYQ104" s="107"/>
      <c r="AYR104" s="107"/>
      <c r="AYS104" s="107"/>
      <c r="AYT104" s="107"/>
      <c r="AYU104" s="107"/>
      <c r="AYV104" s="107"/>
      <c r="AYW104" s="107"/>
      <c r="AYX104" s="107"/>
      <c r="AYY104" s="107"/>
      <c r="AYZ104" s="107"/>
      <c r="AZA104" s="107"/>
      <c r="AZB104" s="107"/>
      <c r="AZC104" s="107"/>
      <c r="AZD104" s="107"/>
      <c r="AZE104" s="107"/>
      <c r="AZF104" s="107"/>
      <c r="AZG104" s="107"/>
      <c r="AZH104" s="107"/>
      <c r="AZI104" s="107"/>
      <c r="AZJ104" s="107"/>
      <c r="AZK104" s="107"/>
      <c r="AZL104" s="107"/>
      <c r="AZM104" s="107"/>
      <c r="AZN104" s="107"/>
      <c r="AZO104" s="107"/>
      <c r="AZP104" s="107"/>
      <c r="AZQ104" s="107"/>
      <c r="AZR104" s="107"/>
      <c r="AZS104" s="107"/>
      <c r="AZT104" s="107"/>
      <c r="AZU104" s="107"/>
      <c r="AZV104" s="107"/>
      <c r="AZW104" s="107"/>
      <c r="AZX104" s="107"/>
      <c r="AZY104" s="107"/>
      <c r="AZZ104" s="107"/>
      <c r="BAA104" s="107"/>
      <c r="BAB104" s="107"/>
      <c r="BAC104" s="107"/>
      <c r="BAD104" s="107"/>
      <c r="BAE104" s="107"/>
      <c r="BAF104" s="107"/>
      <c r="BAG104" s="107"/>
      <c r="BAH104" s="107"/>
      <c r="BAI104" s="107"/>
      <c r="BAJ104" s="107"/>
      <c r="BAK104" s="107"/>
      <c r="BAL104" s="107"/>
      <c r="BAM104" s="107"/>
      <c r="BAN104" s="107"/>
      <c r="BAO104" s="107"/>
      <c r="BAP104" s="107"/>
      <c r="BAQ104" s="107"/>
      <c r="BAR104" s="107"/>
      <c r="BAS104" s="107"/>
      <c r="BAT104" s="107"/>
      <c r="BAU104" s="107"/>
      <c r="BAV104" s="107"/>
      <c r="BAW104" s="107"/>
      <c r="BAX104" s="107"/>
      <c r="BAY104" s="107"/>
      <c r="BAZ104" s="107"/>
      <c r="BBA104" s="107"/>
      <c r="BBB104" s="107"/>
      <c r="BBC104" s="107"/>
      <c r="BBD104" s="107"/>
      <c r="BBE104" s="107"/>
      <c r="BBF104" s="107"/>
      <c r="BBG104" s="107"/>
      <c r="BBH104" s="107"/>
      <c r="BBI104" s="107"/>
      <c r="BBJ104" s="107"/>
      <c r="BBK104" s="107"/>
      <c r="BBL104" s="107"/>
      <c r="BBM104" s="107"/>
      <c r="BBN104" s="107"/>
      <c r="BBO104" s="107"/>
      <c r="BBP104" s="107"/>
      <c r="BBQ104" s="107"/>
      <c r="BBR104" s="107"/>
      <c r="BBS104" s="107"/>
      <c r="BBT104" s="107"/>
      <c r="BBU104" s="107"/>
      <c r="BBV104" s="107"/>
      <c r="BBW104" s="107"/>
      <c r="BBX104" s="107"/>
      <c r="BBY104" s="107"/>
      <c r="BBZ104" s="107"/>
      <c r="BCA104" s="107"/>
      <c r="BCB104" s="107"/>
      <c r="BCC104" s="107"/>
      <c r="BCD104" s="107"/>
      <c r="BCE104" s="107"/>
      <c r="BCF104" s="107"/>
      <c r="BCG104" s="107"/>
      <c r="BCH104" s="107"/>
      <c r="BCI104" s="107"/>
      <c r="BCJ104" s="107"/>
      <c r="BCK104" s="107"/>
      <c r="BCL104" s="107"/>
      <c r="BCM104" s="107"/>
      <c r="BCN104" s="107"/>
      <c r="BCO104" s="107"/>
      <c r="BCP104" s="107"/>
      <c r="BCQ104" s="107"/>
      <c r="BCR104" s="107"/>
      <c r="BCS104" s="107"/>
      <c r="BCT104" s="107"/>
      <c r="BCU104" s="107"/>
      <c r="BCV104" s="107"/>
      <c r="BCW104" s="107"/>
      <c r="BCX104" s="107"/>
      <c r="BCY104" s="107"/>
      <c r="BCZ104" s="107"/>
      <c r="BDA104" s="107"/>
      <c r="BDB104" s="107"/>
      <c r="BDC104" s="107"/>
      <c r="BDD104" s="107"/>
      <c r="BDE104" s="107"/>
      <c r="BDF104" s="107"/>
      <c r="BDG104" s="107"/>
      <c r="BDH104" s="107"/>
      <c r="BDI104" s="107"/>
      <c r="BDJ104" s="107"/>
      <c r="BDK104" s="107"/>
      <c r="BDL104" s="107"/>
      <c r="BDM104" s="107"/>
      <c r="BDN104" s="107"/>
      <c r="BDO104" s="107"/>
      <c r="BDP104" s="107"/>
      <c r="BDQ104" s="107"/>
      <c r="BDR104" s="107"/>
      <c r="BDS104" s="107"/>
      <c r="BDT104" s="107"/>
      <c r="BDU104" s="107"/>
      <c r="BDV104" s="107"/>
      <c r="BDW104" s="107"/>
      <c r="BDX104" s="107"/>
      <c r="BDY104" s="107"/>
      <c r="BDZ104" s="107"/>
      <c r="BEA104" s="107"/>
      <c r="BEB104" s="107"/>
      <c r="BEC104" s="107"/>
      <c r="BED104" s="107"/>
      <c r="BEE104" s="107"/>
      <c r="BEF104" s="107"/>
      <c r="BEG104" s="107"/>
      <c r="BEH104" s="107"/>
      <c r="BEI104" s="107"/>
      <c r="BEJ104" s="107"/>
      <c r="BEK104" s="107"/>
      <c r="BEL104" s="107"/>
      <c r="BEM104" s="107"/>
      <c r="BEN104" s="107"/>
      <c r="BEO104" s="107"/>
      <c r="BEP104" s="107"/>
      <c r="BEQ104" s="107"/>
      <c r="BER104" s="107"/>
      <c r="BES104" s="107"/>
      <c r="BET104" s="107"/>
      <c r="BEU104" s="107"/>
      <c r="BEV104" s="107"/>
      <c r="BEW104" s="107"/>
      <c r="BEX104" s="107"/>
      <c r="BEY104" s="107"/>
      <c r="BEZ104" s="107"/>
      <c r="BFA104" s="107"/>
      <c r="BFB104" s="107"/>
      <c r="BFC104" s="107"/>
      <c r="BFD104" s="107"/>
      <c r="BFE104" s="107"/>
      <c r="BFF104" s="107"/>
      <c r="BFG104" s="107"/>
      <c r="BFH104" s="107"/>
      <c r="BFI104" s="107"/>
      <c r="BFJ104" s="107"/>
      <c r="BFK104" s="107"/>
      <c r="BFL104" s="107"/>
      <c r="BFM104" s="107"/>
      <c r="BFN104" s="107"/>
      <c r="BFO104" s="107"/>
      <c r="BFP104" s="107"/>
      <c r="BFQ104" s="107"/>
      <c r="BFR104" s="107"/>
      <c r="BFS104" s="107"/>
      <c r="BFT104" s="107"/>
      <c r="BFU104" s="107"/>
      <c r="BFV104" s="107"/>
      <c r="BFW104" s="107"/>
      <c r="BFX104" s="107"/>
      <c r="BFY104" s="107"/>
      <c r="BFZ104" s="107"/>
      <c r="BGA104" s="107"/>
      <c r="BGB104" s="107"/>
      <c r="BGC104" s="107"/>
      <c r="BGD104" s="107"/>
      <c r="BGE104" s="107"/>
      <c r="BGF104" s="107"/>
      <c r="BGG104" s="107"/>
      <c r="BGH104" s="107"/>
      <c r="BGI104" s="107"/>
      <c r="BGJ104" s="107"/>
      <c r="BGK104" s="107"/>
      <c r="BGL104" s="107"/>
      <c r="BGM104" s="107"/>
      <c r="BGN104" s="107"/>
      <c r="BGO104" s="107"/>
      <c r="BGP104" s="107"/>
      <c r="BGQ104" s="107"/>
      <c r="BGR104" s="107"/>
      <c r="BGS104" s="107"/>
      <c r="BGT104" s="107"/>
      <c r="BGU104" s="107"/>
      <c r="BGV104" s="107"/>
      <c r="BGW104" s="107"/>
      <c r="BGX104" s="107"/>
      <c r="BGY104" s="107"/>
      <c r="BGZ104" s="107"/>
      <c r="BHA104" s="107"/>
      <c r="BHB104" s="107"/>
      <c r="BHC104" s="107"/>
      <c r="BHD104" s="107"/>
      <c r="BHE104" s="107"/>
      <c r="BHF104" s="107"/>
      <c r="BHG104" s="107"/>
      <c r="BHH104" s="107"/>
      <c r="BHI104" s="107"/>
      <c r="BHJ104" s="107"/>
      <c r="BHK104" s="107"/>
      <c r="BHL104" s="107"/>
      <c r="BHM104" s="107"/>
      <c r="BHN104" s="107"/>
      <c r="BHO104" s="107"/>
      <c r="BHP104" s="107"/>
      <c r="BHQ104" s="107"/>
      <c r="BHR104" s="107"/>
      <c r="BHS104" s="107"/>
      <c r="BHT104" s="107"/>
      <c r="BHU104" s="107"/>
      <c r="BHV104" s="107"/>
      <c r="BHW104" s="107"/>
      <c r="BHX104" s="107"/>
      <c r="BHY104" s="107"/>
      <c r="BHZ104" s="107"/>
      <c r="BIA104" s="107"/>
      <c r="BIB104" s="107"/>
      <c r="BIC104" s="107"/>
      <c r="BID104" s="107"/>
      <c r="BIE104" s="107"/>
      <c r="BIF104" s="107"/>
      <c r="BIG104" s="107"/>
      <c r="BIH104" s="107"/>
      <c r="BII104" s="107"/>
      <c r="BIJ104" s="107"/>
      <c r="BIK104" s="107"/>
      <c r="BIL104" s="107"/>
      <c r="BIM104" s="107"/>
      <c r="BIN104" s="107"/>
      <c r="BIO104" s="107"/>
      <c r="BIP104" s="107"/>
      <c r="BIQ104" s="107"/>
      <c r="BIR104" s="107"/>
      <c r="BIS104" s="107"/>
      <c r="BIT104" s="107"/>
      <c r="BIU104" s="107"/>
      <c r="BIV104" s="107"/>
      <c r="BIW104" s="107"/>
      <c r="BIX104" s="107"/>
      <c r="BIY104" s="107"/>
      <c r="BIZ104" s="107"/>
      <c r="BJA104" s="107"/>
      <c r="BJB104" s="107"/>
      <c r="BJC104" s="107"/>
      <c r="BJD104" s="107"/>
      <c r="BJE104" s="107"/>
      <c r="BJF104" s="107"/>
      <c r="BJG104" s="107"/>
      <c r="BJH104" s="107"/>
      <c r="BJI104" s="107"/>
      <c r="BJJ104" s="107"/>
      <c r="BJK104" s="107"/>
      <c r="BJL104" s="107"/>
      <c r="BJM104" s="107"/>
      <c r="BJN104" s="107"/>
      <c r="BJO104" s="107"/>
      <c r="BJP104" s="107"/>
      <c r="BJQ104" s="107"/>
      <c r="BJR104" s="107"/>
      <c r="BJS104" s="107"/>
      <c r="BJT104" s="107"/>
      <c r="BJU104" s="107"/>
      <c r="BJV104" s="107"/>
      <c r="BJW104" s="107"/>
      <c r="BJX104" s="107"/>
      <c r="BJY104" s="107"/>
      <c r="BJZ104" s="107"/>
      <c r="BKA104" s="107"/>
      <c r="BKB104" s="107"/>
      <c r="BKC104" s="107"/>
      <c r="BKD104" s="107"/>
      <c r="BKE104" s="107"/>
      <c r="BKF104" s="107"/>
      <c r="BKG104" s="107"/>
      <c r="BKH104" s="107"/>
      <c r="BKI104" s="107"/>
      <c r="BKJ104" s="107"/>
      <c r="BKK104" s="107"/>
      <c r="BKL104" s="107"/>
      <c r="BKM104" s="107"/>
      <c r="BKN104" s="107"/>
      <c r="BKO104" s="107"/>
      <c r="BKP104" s="107"/>
      <c r="BKQ104" s="107"/>
      <c r="BKR104" s="107"/>
      <c r="BKS104" s="107"/>
      <c r="BKT104" s="107"/>
      <c r="BKU104" s="107"/>
      <c r="BKV104" s="107"/>
      <c r="BKW104" s="107"/>
      <c r="BKX104" s="107"/>
      <c r="BKY104" s="107"/>
      <c r="BKZ104" s="107"/>
      <c r="BLA104" s="107"/>
      <c r="BLB104" s="107"/>
      <c r="BLC104" s="107"/>
      <c r="BLD104" s="107"/>
      <c r="BLE104" s="107"/>
      <c r="BLF104" s="107"/>
      <c r="BLG104" s="107"/>
      <c r="BLH104" s="107"/>
      <c r="BLI104" s="107"/>
      <c r="BLJ104" s="107"/>
      <c r="BLK104" s="107"/>
      <c r="BLL104" s="107"/>
      <c r="BLM104" s="107"/>
      <c r="BLN104" s="107"/>
      <c r="BLO104" s="107"/>
      <c r="BLP104" s="107"/>
      <c r="BLQ104" s="107"/>
      <c r="BLR104" s="107"/>
      <c r="BLS104" s="107"/>
      <c r="BLT104" s="107"/>
      <c r="BLU104" s="107"/>
      <c r="BLV104" s="107"/>
      <c r="BLW104" s="107"/>
      <c r="BLX104" s="107"/>
      <c r="BLY104" s="107"/>
      <c r="BLZ104" s="107"/>
      <c r="BMA104" s="107"/>
      <c r="BMB104" s="107"/>
      <c r="BMC104" s="107"/>
      <c r="BMD104" s="107"/>
      <c r="BME104" s="107"/>
      <c r="BMF104" s="107"/>
      <c r="BMG104" s="107"/>
      <c r="BMH104" s="107"/>
      <c r="BMI104" s="107"/>
      <c r="BMJ104" s="107"/>
      <c r="BMK104" s="107"/>
      <c r="BML104" s="107"/>
      <c r="BMM104" s="107"/>
      <c r="BMN104" s="107"/>
      <c r="BMO104" s="107"/>
      <c r="BMP104" s="107"/>
      <c r="BMQ104" s="107"/>
      <c r="BMR104" s="107"/>
      <c r="BMS104" s="107"/>
      <c r="BMT104" s="107"/>
      <c r="BMU104" s="107"/>
      <c r="BMV104" s="107"/>
      <c r="BMW104" s="107"/>
      <c r="BMX104" s="107"/>
      <c r="BMY104" s="107"/>
      <c r="BMZ104" s="107"/>
      <c r="BNA104" s="107"/>
      <c r="BNB104" s="107"/>
      <c r="BNC104" s="107"/>
      <c r="BND104" s="107"/>
      <c r="BNE104" s="107"/>
      <c r="BNF104" s="107"/>
      <c r="BNG104" s="107"/>
      <c r="BNH104" s="107"/>
      <c r="BNI104" s="107"/>
      <c r="BNJ104" s="107"/>
      <c r="BNK104" s="107"/>
      <c r="BNL104" s="107"/>
      <c r="BNM104" s="107"/>
      <c r="BNN104" s="107"/>
      <c r="BNO104" s="107"/>
      <c r="BNP104" s="107"/>
      <c r="BNQ104" s="107"/>
      <c r="BNR104" s="107"/>
      <c r="BNS104" s="107"/>
      <c r="BNT104" s="107"/>
      <c r="BNU104" s="107"/>
      <c r="BNV104" s="107"/>
      <c r="BNW104" s="107"/>
      <c r="BNX104" s="107"/>
      <c r="BNY104" s="107"/>
      <c r="BNZ104" s="107"/>
      <c r="BOA104" s="107"/>
      <c r="BOB104" s="107"/>
      <c r="BOC104" s="107"/>
      <c r="BOD104" s="107"/>
      <c r="BOE104" s="107"/>
      <c r="BOF104" s="107"/>
      <c r="BOG104" s="107"/>
      <c r="BOH104" s="107"/>
      <c r="BOI104" s="107"/>
      <c r="BOJ104" s="107"/>
      <c r="BOK104" s="107"/>
      <c r="BOL104" s="107"/>
      <c r="BOM104" s="107"/>
      <c r="BON104" s="107"/>
      <c r="BOO104" s="107"/>
      <c r="BOP104" s="107"/>
      <c r="BOQ104" s="107"/>
      <c r="BOR104" s="107"/>
      <c r="BOS104" s="107"/>
      <c r="BOT104" s="107"/>
      <c r="BOU104" s="107"/>
      <c r="BOV104" s="107"/>
      <c r="BOW104" s="107"/>
      <c r="BOX104" s="107"/>
      <c r="BOY104" s="107"/>
      <c r="BOZ104" s="107"/>
      <c r="BPA104" s="107"/>
      <c r="BPB104" s="107"/>
      <c r="BPC104" s="107"/>
      <c r="BPD104" s="107"/>
      <c r="BPE104" s="107"/>
      <c r="BPF104" s="107"/>
      <c r="BPG104" s="107"/>
      <c r="BPH104" s="107"/>
      <c r="BPI104" s="107"/>
      <c r="BPJ104" s="107"/>
      <c r="BPK104" s="107"/>
      <c r="BPL104" s="107"/>
      <c r="BPM104" s="107"/>
      <c r="BPN104" s="107"/>
      <c r="BPO104" s="107"/>
      <c r="BPP104" s="107"/>
      <c r="BPQ104" s="107"/>
      <c r="BPR104" s="107"/>
      <c r="BPS104" s="107"/>
      <c r="BPT104" s="107"/>
      <c r="BPU104" s="107"/>
      <c r="BPV104" s="107"/>
      <c r="BPW104" s="107"/>
      <c r="BPX104" s="107"/>
      <c r="BPY104" s="107"/>
      <c r="BPZ104" s="107"/>
      <c r="BQA104" s="107"/>
      <c r="BQB104" s="107"/>
      <c r="BQC104" s="107"/>
      <c r="BQD104" s="107"/>
      <c r="BQE104" s="107"/>
      <c r="BQF104" s="107"/>
      <c r="BQG104" s="107"/>
      <c r="BQH104" s="107"/>
      <c r="BQI104" s="107"/>
      <c r="BQJ104" s="107"/>
      <c r="BQK104" s="107"/>
      <c r="BQL104" s="107"/>
      <c r="BQM104" s="107"/>
      <c r="BQN104" s="107"/>
      <c r="BQO104" s="107"/>
      <c r="BQP104" s="107"/>
      <c r="BQQ104" s="107"/>
      <c r="BQR104" s="107"/>
      <c r="BQS104" s="107"/>
      <c r="BQT104" s="107"/>
      <c r="BQU104" s="107"/>
      <c r="BQV104" s="107"/>
      <c r="BQW104" s="107"/>
      <c r="BQX104" s="107"/>
      <c r="BQY104" s="107"/>
      <c r="BQZ104" s="107"/>
      <c r="BRA104" s="107"/>
      <c r="BRB104" s="107"/>
      <c r="BRC104" s="107"/>
      <c r="BRD104" s="107"/>
      <c r="BRE104" s="107"/>
      <c r="BRF104" s="107"/>
      <c r="BRG104" s="107"/>
      <c r="BRH104" s="107"/>
      <c r="BRI104" s="107"/>
      <c r="BRJ104" s="107"/>
      <c r="BRK104" s="107"/>
      <c r="BRL104" s="107"/>
      <c r="BRM104" s="107"/>
      <c r="BRN104" s="107"/>
      <c r="BRO104" s="107"/>
      <c r="BRP104" s="107"/>
      <c r="BRQ104" s="107"/>
      <c r="BRR104" s="107"/>
      <c r="BRS104" s="107"/>
      <c r="BRT104" s="107"/>
      <c r="BRU104" s="107"/>
      <c r="BRV104" s="107"/>
      <c r="BRW104" s="107"/>
      <c r="BRX104" s="107"/>
      <c r="BRY104" s="107"/>
      <c r="BRZ104" s="107"/>
      <c r="BSA104" s="107"/>
      <c r="BSB104" s="107"/>
      <c r="BSC104" s="107"/>
      <c r="BSD104" s="107"/>
      <c r="BSE104" s="107"/>
      <c r="BSF104" s="107"/>
      <c r="BSG104" s="107"/>
      <c r="BSH104" s="107"/>
      <c r="BSI104" s="107"/>
      <c r="BSJ104" s="107"/>
      <c r="BSK104" s="107"/>
      <c r="BSL104" s="107"/>
      <c r="BSM104" s="107"/>
      <c r="BSN104" s="107"/>
      <c r="BSO104" s="107"/>
      <c r="BSP104" s="107"/>
      <c r="BSQ104" s="107"/>
      <c r="BSR104" s="107"/>
      <c r="BSS104" s="107"/>
      <c r="BST104" s="107"/>
      <c r="BSU104" s="107"/>
      <c r="BSV104" s="107"/>
      <c r="BSW104" s="107"/>
      <c r="BSX104" s="107"/>
      <c r="BSY104" s="107"/>
      <c r="BSZ104" s="107"/>
      <c r="BTA104" s="107"/>
      <c r="BTB104" s="107"/>
      <c r="BTC104" s="107"/>
      <c r="BTD104" s="107"/>
      <c r="BTE104" s="107"/>
      <c r="BTF104" s="107"/>
      <c r="BTG104" s="107"/>
      <c r="BTH104" s="107"/>
      <c r="BTI104" s="107"/>
      <c r="BTJ104" s="107"/>
      <c r="BTK104" s="107"/>
      <c r="BTL104" s="107"/>
      <c r="BTM104" s="107"/>
      <c r="BTN104" s="107"/>
      <c r="BTO104" s="107"/>
      <c r="BTP104" s="107"/>
      <c r="BTQ104" s="107"/>
      <c r="BTR104" s="107"/>
      <c r="BTS104" s="107"/>
      <c r="BTT104" s="107"/>
      <c r="BTU104" s="107"/>
      <c r="BTV104" s="107"/>
      <c r="BTW104" s="107"/>
      <c r="BTX104" s="107"/>
      <c r="BTY104" s="107"/>
      <c r="BTZ104" s="107"/>
      <c r="BUA104" s="107"/>
      <c r="BUB104" s="107"/>
      <c r="BUC104" s="107"/>
      <c r="BUD104" s="107"/>
      <c r="BUE104" s="107"/>
      <c r="BUF104" s="107"/>
      <c r="BUG104" s="107"/>
      <c r="BUH104" s="107"/>
      <c r="BUI104" s="107"/>
      <c r="BUJ104" s="107"/>
      <c r="BUK104" s="107"/>
      <c r="BUL104" s="107"/>
      <c r="BUM104" s="107"/>
      <c r="BUN104" s="107"/>
      <c r="BUO104" s="107"/>
      <c r="BUP104" s="107"/>
      <c r="BUQ104" s="107"/>
      <c r="BUR104" s="107"/>
      <c r="BUS104" s="107"/>
      <c r="BUT104" s="107"/>
      <c r="BUU104" s="107"/>
      <c r="BUV104" s="107"/>
      <c r="BUW104" s="107"/>
      <c r="BUX104" s="107"/>
      <c r="BUY104" s="107"/>
      <c r="BUZ104" s="107"/>
      <c r="BVA104" s="107"/>
      <c r="BVB104" s="107"/>
      <c r="BVC104" s="107"/>
      <c r="BVD104" s="107"/>
      <c r="BVE104" s="107"/>
      <c r="BVF104" s="107"/>
      <c r="BVG104" s="107"/>
      <c r="BVH104" s="107"/>
      <c r="BVI104" s="107"/>
      <c r="BVJ104" s="107"/>
      <c r="BVK104" s="107"/>
      <c r="BVL104" s="107"/>
      <c r="BVM104" s="107"/>
      <c r="BVN104" s="107"/>
      <c r="BVO104" s="107"/>
      <c r="BVP104" s="107"/>
      <c r="BVQ104" s="107"/>
      <c r="BVR104" s="107"/>
      <c r="BVS104" s="107"/>
      <c r="BVT104" s="107"/>
      <c r="BVU104" s="107"/>
      <c r="BVV104" s="107"/>
      <c r="BVW104" s="107"/>
      <c r="BVX104" s="107"/>
      <c r="BVY104" s="107"/>
      <c r="BVZ104" s="107"/>
      <c r="BWA104" s="107"/>
      <c r="BWB104" s="107"/>
      <c r="BWC104" s="107"/>
      <c r="BWD104" s="107"/>
      <c r="BWE104" s="107"/>
      <c r="BWF104" s="107"/>
      <c r="BWG104" s="107"/>
      <c r="BWH104" s="107"/>
      <c r="BWI104" s="107"/>
      <c r="BWJ104" s="107"/>
      <c r="BWK104" s="107"/>
      <c r="BWL104" s="107"/>
      <c r="BWM104" s="107"/>
      <c r="BWN104" s="107"/>
      <c r="BWO104" s="107"/>
      <c r="BWP104" s="107"/>
      <c r="BWQ104" s="107"/>
      <c r="BWR104" s="107"/>
      <c r="BWS104" s="107"/>
      <c r="BWT104" s="107"/>
      <c r="BWU104" s="107"/>
      <c r="BWV104" s="107"/>
      <c r="BWW104" s="107"/>
      <c r="BWX104" s="107"/>
      <c r="BWY104" s="107"/>
      <c r="BWZ104" s="107"/>
      <c r="BXA104" s="107"/>
      <c r="BXB104" s="107"/>
      <c r="BXC104" s="107"/>
      <c r="BXD104" s="107"/>
      <c r="BXE104" s="107"/>
      <c r="BXF104" s="107"/>
      <c r="BXG104" s="107"/>
      <c r="BXH104" s="107"/>
      <c r="BXI104" s="107"/>
      <c r="BXJ104" s="107"/>
      <c r="BXK104" s="107"/>
      <c r="BXL104" s="107"/>
      <c r="BXM104" s="107"/>
      <c r="BXN104" s="107"/>
      <c r="BXO104" s="107"/>
      <c r="BXP104" s="107"/>
      <c r="BXQ104" s="107"/>
      <c r="BXR104" s="107"/>
      <c r="BXS104" s="107"/>
      <c r="BXT104" s="107"/>
      <c r="BXU104" s="107"/>
      <c r="BXV104" s="107"/>
      <c r="BXW104" s="107"/>
      <c r="BXX104" s="107"/>
      <c r="BXY104" s="107"/>
      <c r="BXZ104" s="107"/>
      <c r="BYA104" s="107"/>
      <c r="BYB104" s="107"/>
      <c r="BYC104" s="107"/>
      <c r="BYD104" s="107"/>
      <c r="BYE104" s="107"/>
      <c r="BYF104" s="107"/>
      <c r="BYG104" s="107"/>
      <c r="BYH104" s="107"/>
      <c r="BYI104" s="107"/>
      <c r="BYJ104" s="107"/>
      <c r="BYK104" s="107"/>
      <c r="BYL104" s="107"/>
      <c r="BYM104" s="107"/>
      <c r="BYN104" s="107"/>
      <c r="BYO104" s="107"/>
      <c r="BYP104" s="107"/>
      <c r="BYQ104" s="107"/>
      <c r="BYR104" s="107"/>
      <c r="BYS104" s="107"/>
      <c r="BYT104" s="107"/>
      <c r="BYU104" s="107"/>
      <c r="BYV104" s="107"/>
      <c r="BYW104" s="107"/>
      <c r="BYX104" s="107"/>
      <c r="BYY104" s="107"/>
      <c r="BYZ104" s="107"/>
      <c r="BZA104" s="107"/>
      <c r="BZB104" s="107"/>
      <c r="BZC104" s="107"/>
      <c r="BZD104" s="107"/>
      <c r="BZE104" s="107"/>
      <c r="BZF104" s="107"/>
      <c r="BZG104" s="107"/>
      <c r="BZH104" s="107"/>
      <c r="BZI104" s="107"/>
      <c r="BZJ104" s="107"/>
      <c r="BZK104" s="107"/>
      <c r="BZL104" s="107"/>
      <c r="BZM104" s="107"/>
      <c r="BZN104" s="107"/>
      <c r="BZO104" s="107"/>
      <c r="BZP104" s="107"/>
      <c r="BZQ104" s="107"/>
      <c r="BZR104" s="107"/>
      <c r="BZS104" s="107"/>
      <c r="BZT104" s="107"/>
      <c r="BZU104" s="107"/>
      <c r="BZV104" s="107"/>
      <c r="BZW104" s="107"/>
      <c r="BZX104" s="107"/>
      <c r="BZY104" s="107"/>
      <c r="BZZ104" s="107"/>
      <c r="CAA104" s="107"/>
      <c r="CAB104" s="107"/>
      <c r="CAC104" s="107"/>
      <c r="CAD104" s="107"/>
      <c r="CAE104" s="107"/>
      <c r="CAF104" s="107"/>
      <c r="CAG104" s="107"/>
      <c r="CAH104" s="107"/>
      <c r="CAI104" s="107"/>
      <c r="CAJ104" s="107"/>
      <c r="CAK104" s="107"/>
      <c r="CAL104" s="107"/>
      <c r="CAM104" s="107"/>
      <c r="CAN104" s="107"/>
      <c r="CAO104" s="107"/>
      <c r="CAP104" s="107"/>
      <c r="CAQ104" s="107"/>
      <c r="CAR104" s="107"/>
      <c r="CAS104" s="107"/>
      <c r="CAT104" s="107"/>
      <c r="CAU104" s="107"/>
      <c r="CAV104" s="107"/>
      <c r="CAW104" s="107"/>
      <c r="CAX104" s="107"/>
      <c r="CAY104" s="107"/>
      <c r="CAZ104" s="107"/>
      <c r="CBA104" s="107"/>
      <c r="CBB104" s="107"/>
      <c r="CBC104" s="107"/>
      <c r="CBD104" s="107"/>
      <c r="CBE104" s="107"/>
      <c r="CBF104" s="107"/>
      <c r="CBG104" s="107"/>
      <c r="CBH104" s="107"/>
      <c r="CBI104" s="107"/>
      <c r="CBJ104" s="107"/>
      <c r="CBK104" s="107"/>
      <c r="CBL104" s="107"/>
      <c r="CBM104" s="107"/>
      <c r="CBN104" s="107"/>
      <c r="CBO104" s="107"/>
      <c r="CBP104" s="107"/>
      <c r="CBQ104" s="107"/>
      <c r="CBR104" s="107"/>
      <c r="CBS104" s="107"/>
      <c r="CBT104" s="107"/>
      <c r="CBU104" s="107"/>
      <c r="CBV104" s="107"/>
      <c r="CBW104" s="107"/>
      <c r="CBX104" s="107"/>
      <c r="CBY104" s="107"/>
      <c r="CBZ104" s="107"/>
      <c r="CCA104" s="107"/>
      <c r="CCB104" s="107"/>
      <c r="CCC104" s="107"/>
      <c r="CCD104" s="107"/>
      <c r="CCE104" s="107"/>
      <c r="CCF104" s="107"/>
      <c r="CCG104" s="107"/>
      <c r="CCH104" s="107"/>
      <c r="CCI104" s="107"/>
      <c r="CCJ104" s="107"/>
      <c r="CCK104" s="107"/>
      <c r="CCL104" s="107"/>
      <c r="CCM104" s="107"/>
      <c r="CCN104" s="107"/>
      <c r="CCO104" s="107"/>
      <c r="CCP104" s="107"/>
      <c r="CCQ104" s="107"/>
      <c r="CCR104" s="107"/>
      <c r="CCS104" s="107"/>
      <c r="CCT104" s="107"/>
      <c r="CCU104" s="107"/>
      <c r="CCV104" s="107"/>
      <c r="CCW104" s="107"/>
      <c r="CCX104" s="107"/>
      <c r="CCY104" s="107"/>
      <c r="CCZ104" s="107"/>
      <c r="CDA104" s="107"/>
      <c r="CDB104" s="107"/>
      <c r="CDC104" s="107"/>
      <c r="CDD104" s="107"/>
      <c r="CDE104" s="107"/>
      <c r="CDF104" s="107"/>
      <c r="CDG104" s="107"/>
      <c r="CDH104" s="107"/>
      <c r="CDI104" s="107"/>
      <c r="CDJ104" s="107"/>
      <c r="CDK104" s="107"/>
      <c r="CDL104" s="107"/>
      <c r="CDM104" s="107"/>
      <c r="CDN104" s="107"/>
      <c r="CDO104" s="107"/>
      <c r="CDP104" s="107"/>
      <c r="CDQ104" s="107"/>
      <c r="CDR104" s="107"/>
      <c r="CDS104" s="107"/>
      <c r="CDT104" s="107"/>
      <c r="CDU104" s="107"/>
      <c r="CDV104" s="107"/>
      <c r="CDW104" s="107"/>
      <c r="CDX104" s="107"/>
      <c r="CDY104" s="107"/>
      <c r="CDZ104" s="107"/>
      <c r="CEA104" s="107"/>
      <c r="CEB104" s="107"/>
      <c r="CEC104" s="107"/>
      <c r="CED104" s="107"/>
      <c r="CEE104" s="107"/>
      <c r="CEF104" s="107"/>
      <c r="CEG104" s="107"/>
      <c r="CEH104" s="107"/>
      <c r="CEI104" s="107"/>
      <c r="CEJ104" s="107"/>
      <c r="CEK104" s="107"/>
      <c r="CEL104" s="107"/>
      <c r="CEM104" s="107"/>
      <c r="CEN104" s="107"/>
      <c r="CEO104" s="107"/>
      <c r="CEP104" s="107"/>
      <c r="CEQ104" s="107"/>
      <c r="CER104" s="107"/>
      <c r="CES104" s="107"/>
      <c r="CET104" s="107"/>
      <c r="CEU104" s="107"/>
      <c r="CEV104" s="107"/>
      <c r="CEW104" s="107"/>
      <c r="CEX104" s="107"/>
      <c r="CEY104" s="107"/>
      <c r="CEZ104" s="107"/>
      <c r="CFA104" s="107"/>
      <c r="CFB104" s="107"/>
      <c r="CFC104" s="107"/>
      <c r="CFD104" s="107"/>
      <c r="CFE104" s="107"/>
      <c r="CFF104" s="107"/>
      <c r="CFG104" s="107"/>
      <c r="CFH104" s="107"/>
      <c r="CFI104" s="107"/>
      <c r="CFJ104" s="107"/>
      <c r="CFK104" s="107"/>
      <c r="CFL104" s="107"/>
      <c r="CFM104" s="107"/>
      <c r="CFN104" s="107"/>
      <c r="CFO104" s="107"/>
      <c r="CFP104" s="107"/>
      <c r="CFQ104" s="107"/>
      <c r="CFR104" s="107"/>
      <c r="CFS104" s="107"/>
      <c r="CFT104" s="107"/>
      <c r="CFU104" s="107"/>
      <c r="CFV104" s="107"/>
      <c r="CFW104" s="107"/>
      <c r="CFX104" s="107"/>
      <c r="CFY104" s="107"/>
      <c r="CFZ104" s="107"/>
      <c r="CGA104" s="107"/>
      <c r="CGB104" s="107"/>
      <c r="CGC104" s="107"/>
      <c r="CGD104" s="107"/>
      <c r="CGE104" s="107"/>
      <c r="CGF104" s="107"/>
      <c r="CGG104" s="107"/>
      <c r="CGH104" s="107"/>
      <c r="CGI104" s="107"/>
      <c r="CGJ104" s="107"/>
      <c r="CGK104" s="107"/>
      <c r="CGL104" s="107"/>
      <c r="CGM104" s="107"/>
      <c r="CGN104" s="107"/>
      <c r="CGO104" s="107"/>
      <c r="CGP104" s="107"/>
      <c r="CGQ104" s="107"/>
      <c r="CGR104" s="107"/>
      <c r="CGS104" s="107"/>
      <c r="CGT104" s="107"/>
      <c r="CGU104" s="107"/>
      <c r="CGV104" s="107"/>
      <c r="CGW104" s="107"/>
      <c r="CGX104" s="107"/>
      <c r="CGY104" s="107"/>
      <c r="CGZ104" s="107"/>
      <c r="CHA104" s="107"/>
      <c r="CHB104" s="107"/>
      <c r="CHC104" s="107"/>
      <c r="CHD104" s="107"/>
      <c r="CHE104" s="107"/>
      <c r="CHF104" s="107"/>
      <c r="CHG104" s="107"/>
      <c r="CHH104" s="107"/>
      <c r="CHI104" s="107"/>
      <c r="CHJ104" s="107"/>
      <c r="CHK104" s="107"/>
      <c r="CHL104" s="107"/>
      <c r="CHM104" s="107"/>
      <c r="CHN104" s="107"/>
      <c r="CHO104" s="107"/>
      <c r="CHP104" s="107"/>
      <c r="CHQ104" s="107"/>
      <c r="CHR104" s="107"/>
      <c r="CHS104" s="107"/>
      <c r="CHT104" s="107"/>
      <c r="CHU104" s="107"/>
      <c r="CHV104" s="107"/>
      <c r="CHW104" s="107"/>
      <c r="CHX104" s="107"/>
      <c r="CHY104" s="107"/>
      <c r="CHZ104" s="107"/>
      <c r="CIA104" s="107"/>
      <c r="CIB104" s="107"/>
      <c r="CIC104" s="107"/>
      <c r="CID104" s="107"/>
      <c r="CIE104" s="107"/>
      <c r="CIF104" s="107"/>
      <c r="CIG104" s="107"/>
      <c r="CIH104" s="107"/>
      <c r="CII104" s="107"/>
      <c r="CIJ104" s="107"/>
      <c r="CIK104" s="107"/>
      <c r="CIL104" s="107"/>
      <c r="CIM104" s="107"/>
      <c r="CIN104" s="107"/>
      <c r="CIO104" s="107"/>
      <c r="CIP104" s="107"/>
      <c r="CIQ104" s="107"/>
      <c r="CIR104" s="107"/>
      <c r="CIS104" s="107"/>
      <c r="CIT104" s="107"/>
      <c r="CIU104" s="107"/>
      <c r="CIV104" s="107"/>
      <c r="CIW104" s="107"/>
      <c r="CIX104" s="107"/>
      <c r="CIY104" s="107"/>
      <c r="CIZ104" s="107"/>
      <c r="CJA104" s="107"/>
      <c r="CJB104" s="107"/>
      <c r="CJC104" s="107"/>
      <c r="CJD104" s="107"/>
      <c r="CJE104" s="107"/>
      <c r="CJF104" s="107"/>
      <c r="CJG104" s="107"/>
      <c r="CJH104" s="107"/>
      <c r="CJI104" s="107"/>
      <c r="CJJ104" s="107"/>
      <c r="CJK104" s="107"/>
      <c r="CJL104" s="107"/>
      <c r="CJM104" s="107"/>
      <c r="CJN104" s="107"/>
      <c r="CJO104" s="107"/>
      <c r="CJP104" s="107"/>
      <c r="CJQ104" s="107"/>
      <c r="CJR104" s="107"/>
      <c r="CJS104" s="107"/>
      <c r="CJT104" s="107"/>
      <c r="CJU104" s="107"/>
      <c r="CJV104" s="107"/>
      <c r="CJW104" s="107"/>
      <c r="CJX104" s="107"/>
      <c r="CJY104" s="107"/>
      <c r="CJZ104" s="107"/>
      <c r="CKA104" s="107"/>
      <c r="CKB104" s="107"/>
      <c r="CKC104" s="107"/>
      <c r="CKD104" s="107"/>
      <c r="CKE104" s="107"/>
      <c r="CKF104" s="107"/>
      <c r="CKG104" s="107"/>
      <c r="CKH104" s="107"/>
      <c r="CKI104" s="107"/>
      <c r="CKJ104" s="107"/>
      <c r="CKK104" s="107"/>
      <c r="CKL104" s="107"/>
      <c r="CKM104" s="107"/>
      <c r="CKN104" s="107"/>
      <c r="CKO104" s="107"/>
      <c r="CKP104" s="107"/>
      <c r="CKQ104" s="107"/>
      <c r="CKR104" s="107"/>
      <c r="CKS104" s="107"/>
      <c r="CKT104" s="107"/>
      <c r="CKU104" s="107"/>
      <c r="CKV104" s="107"/>
      <c r="CKW104" s="107"/>
      <c r="CKX104" s="107"/>
      <c r="CKY104" s="107"/>
      <c r="CKZ104" s="107"/>
      <c r="CLA104" s="107"/>
      <c r="CLB104" s="107"/>
      <c r="CLC104" s="107"/>
      <c r="CLD104" s="107"/>
      <c r="CLE104" s="107"/>
      <c r="CLF104" s="107"/>
      <c r="CLG104" s="107"/>
      <c r="CLH104" s="107"/>
      <c r="CLI104" s="107"/>
      <c r="CLJ104" s="107"/>
      <c r="CLK104" s="107"/>
      <c r="CLL104" s="107"/>
      <c r="CLM104" s="107"/>
      <c r="CLN104" s="107"/>
      <c r="CLO104" s="107"/>
      <c r="CLP104" s="107"/>
      <c r="CLQ104" s="107"/>
      <c r="CLR104" s="107"/>
      <c r="CLS104" s="107"/>
      <c r="CLT104" s="107"/>
      <c r="CLU104" s="107"/>
      <c r="CLV104" s="107"/>
      <c r="CLW104" s="107"/>
      <c r="CLX104" s="107"/>
      <c r="CLY104" s="107"/>
      <c r="CLZ104" s="107"/>
      <c r="CMA104" s="107"/>
      <c r="CMB104" s="107"/>
      <c r="CMC104" s="107"/>
      <c r="CMD104" s="107"/>
      <c r="CME104" s="107"/>
      <c r="CMF104" s="107"/>
      <c r="CMG104" s="107"/>
      <c r="CMH104" s="107"/>
      <c r="CMI104" s="107"/>
      <c r="CMJ104" s="107"/>
      <c r="CMK104" s="107"/>
      <c r="CML104" s="107"/>
      <c r="CMM104" s="107"/>
      <c r="CMN104" s="107"/>
      <c r="CMO104" s="107"/>
      <c r="CMP104" s="107"/>
      <c r="CMQ104" s="107"/>
      <c r="CMR104" s="107"/>
      <c r="CMS104" s="107"/>
      <c r="CMT104" s="107"/>
      <c r="CMU104" s="107"/>
      <c r="CMV104" s="107"/>
      <c r="CMW104" s="107"/>
      <c r="CMX104" s="107"/>
      <c r="CMY104" s="107"/>
      <c r="CMZ104" s="107"/>
      <c r="CNA104" s="107"/>
      <c r="CNB104" s="107"/>
      <c r="CNC104" s="107"/>
      <c r="CND104" s="107"/>
      <c r="CNE104" s="107"/>
      <c r="CNF104" s="107"/>
      <c r="CNG104" s="107"/>
      <c r="CNH104" s="107"/>
      <c r="CNI104" s="107"/>
      <c r="CNJ104" s="107"/>
      <c r="CNK104" s="107"/>
      <c r="CNL104" s="107"/>
      <c r="CNM104" s="107"/>
      <c r="CNN104" s="107"/>
      <c r="CNO104" s="107"/>
      <c r="CNP104" s="107"/>
      <c r="CNQ104" s="107"/>
      <c r="CNR104" s="107"/>
      <c r="CNS104" s="107"/>
      <c r="CNT104" s="107"/>
      <c r="CNU104" s="107"/>
      <c r="CNV104" s="107"/>
      <c r="CNW104" s="107"/>
      <c r="CNX104" s="107"/>
      <c r="CNY104" s="107"/>
      <c r="CNZ104" s="107"/>
      <c r="COA104" s="107"/>
      <c r="COB104" s="107"/>
      <c r="COC104" s="107"/>
      <c r="COD104" s="107"/>
      <c r="COE104" s="107"/>
      <c r="COF104" s="107"/>
      <c r="COG104" s="107"/>
      <c r="COH104" s="107"/>
      <c r="COI104" s="107"/>
      <c r="COJ104" s="107"/>
      <c r="COK104" s="107"/>
      <c r="COL104" s="107"/>
      <c r="COM104" s="107"/>
      <c r="CON104" s="107"/>
      <c r="COO104" s="107"/>
      <c r="COP104" s="107"/>
      <c r="COQ104" s="107"/>
      <c r="COR104" s="107"/>
      <c r="COS104" s="107"/>
      <c r="COT104" s="107"/>
      <c r="COU104" s="107"/>
      <c r="COV104" s="107"/>
      <c r="COW104" s="107"/>
      <c r="COX104" s="107"/>
      <c r="COY104" s="107"/>
      <c r="COZ104" s="107"/>
      <c r="CPA104" s="107"/>
      <c r="CPB104" s="107"/>
      <c r="CPC104" s="107"/>
      <c r="CPD104" s="107"/>
      <c r="CPE104" s="107"/>
      <c r="CPF104" s="107"/>
      <c r="CPG104" s="107"/>
      <c r="CPH104" s="107"/>
      <c r="CPI104" s="107"/>
      <c r="CPJ104" s="107"/>
      <c r="CPK104" s="107"/>
      <c r="CPL104" s="107"/>
      <c r="CPM104" s="107"/>
      <c r="CPN104" s="107"/>
      <c r="CPO104" s="107"/>
      <c r="CPP104" s="107"/>
      <c r="CPQ104" s="107"/>
      <c r="CPR104" s="107"/>
      <c r="CPS104" s="107"/>
      <c r="CPT104" s="107"/>
      <c r="CPU104" s="107"/>
      <c r="CPV104" s="107"/>
      <c r="CPW104" s="107"/>
      <c r="CPX104" s="107"/>
      <c r="CPY104" s="107"/>
      <c r="CPZ104" s="107"/>
      <c r="CQA104" s="107"/>
      <c r="CQB104" s="107"/>
      <c r="CQC104" s="107"/>
      <c r="CQD104" s="107"/>
      <c r="CQE104" s="107"/>
      <c r="CQF104" s="107"/>
      <c r="CQG104" s="107"/>
      <c r="CQH104" s="107"/>
      <c r="CQI104" s="107"/>
      <c r="CQJ104" s="107"/>
      <c r="CQK104" s="107"/>
      <c r="CQL104" s="107"/>
      <c r="CQM104" s="107"/>
      <c r="CQN104" s="107"/>
      <c r="CQO104" s="107"/>
      <c r="CQP104" s="107"/>
      <c r="CQQ104" s="107"/>
      <c r="CQR104" s="107"/>
      <c r="CQS104" s="107"/>
      <c r="CQT104" s="107"/>
      <c r="CQU104" s="107"/>
      <c r="CQV104" s="107"/>
      <c r="CQW104" s="107"/>
      <c r="CQX104" s="107"/>
      <c r="CQY104" s="107"/>
      <c r="CQZ104" s="107"/>
      <c r="CRA104" s="107"/>
      <c r="CRB104" s="107"/>
      <c r="CRC104" s="107"/>
      <c r="CRD104" s="107"/>
      <c r="CRE104" s="107"/>
      <c r="CRF104" s="107"/>
      <c r="CRG104" s="107"/>
      <c r="CRH104" s="107"/>
      <c r="CRI104" s="107"/>
      <c r="CRJ104" s="107"/>
      <c r="CRK104" s="107"/>
      <c r="CRL104" s="107"/>
      <c r="CRM104" s="107"/>
      <c r="CRN104" s="107"/>
      <c r="CRO104" s="107"/>
      <c r="CRP104" s="107"/>
      <c r="CRQ104" s="107"/>
      <c r="CRR104" s="107"/>
      <c r="CRS104" s="107"/>
      <c r="CRT104" s="107"/>
      <c r="CRU104" s="107"/>
      <c r="CRV104" s="107"/>
      <c r="CRW104" s="107"/>
      <c r="CRX104" s="107"/>
      <c r="CRY104" s="107"/>
      <c r="CRZ104" s="107"/>
      <c r="CSA104" s="107"/>
      <c r="CSB104" s="107"/>
      <c r="CSC104" s="107"/>
      <c r="CSD104" s="107"/>
      <c r="CSE104" s="107"/>
      <c r="CSF104" s="107"/>
      <c r="CSG104" s="107"/>
      <c r="CSH104" s="107"/>
      <c r="CSI104" s="107"/>
      <c r="CSJ104" s="107"/>
      <c r="CSK104" s="107"/>
      <c r="CSL104" s="107"/>
      <c r="CSM104" s="107"/>
      <c r="CSN104" s="107"/>
      <c r="CSO104" s="107"/>
      <c r="CSP104" s="107"/>
      <c r="CSQ104" s="107"/>
      <c r="CSR104" s="107"/>
      <c r="CSS104" s="107"/>
      <c r="CST104" s="107"/>
      <c r="CSU104" s="107"/>
      <c r="CSV104" s="107"/>
      <c r="CSW104" s="107"/>
      <c r="CSX104" s="107"/>
      <c r="CSY104" s="107"/>
      <c r="CSZ104" s="107"/>
      <c r="CTA104" s="107"/>
      <c r="CTB104" s="107"/>
      <c r="CTC104" s="107"/>
      <c r="CTD104" s="107"/>
      <c r="CTE104" s="107"/>
      <c r="CTF104" s="107"/>
      <c r="CTG104" s="107"/>
      <c r="CTH104" s="107"/>
      <c r="CTI104" s="107"/>
      <c r="CTJ104" s="107"/>
      <c r="CTK104" s="107"/>
      <c r="CTL104" s="107"/>
      <c r="CTM104" s="107"/>
      <c r="CTN104" s="107"/>
      <c r="CTO104" s="107"/>
      <c r="CTP104" s="107"/>
      <c r="CTQ104" s="107"/>
      <c r="CTR104" s="107"/>
      <c r="CTS104" s="107"/>
      <c r="CTT104" s="107"/>
      <c r="CTU104" s="107"/>
      <c r="CTV104" s="107"/>
      <c r="CTW104" s="107"/>
      <c r="CTX104" s="107"/>
      <c r="CTY104" s="107"/>
      <c r="CTZ104" s="107"/>
      <c r="CUA104" s="107"/>
      <c r="CUB104" s="107"/>
      <c r="CUC104" s="107"/>
      <c r="CUD104" s="107"/>
      <c r="CUE104" s="107"/>
      <c r="CUF104" s="107"/>
      <c r="CUG104" s="107"/>
      <c r="CUH104" s="107"/>
      <c r="CUI104" s="107"/>
      <c r="CUJ104" s="107"/>
      <c r="CUK104" s="107"/>
      <c r="CUL104" s="107"/>
      <c r="CUM104" s="107"/>
      <c r="CUN104" s="107"/>
      <c r="CUO104" s="107"/>
      <c r="CUP104" s="107"/>
      <c r="CUQ104" s="107"/>
      <c r="CUR104" s="107"/>
      <c r="CUS104" s="107"/>
      <c r="CUT104" s="107"/>
      <c r="CUU104" s="107"/>
      <c r="CUV104" s="107"/>
      <c r="CUW104" s="107"/>
      <c r="CUX104" s="107"/>
      <c r="CUY104" s="107"/>
      <c r="CUZ104" s="107"/>
      <c r="CVA104" s="107"/>
      <c r="CVB104" s="107"/>
      <c r="CVC104" s="107"/>
      <c r="CVD104" s="107"/>
      <c r="CVE104" s="107"/>
      <c r="CVF104" s="107"/>
      <c r="CVG104" s="107"/>
      <c r="CVH104" s="107"/>
      <c r="CVI104" s="107"/>
      <c r="CVJ104" s="107"/>
      <c r="CVK104" s="107"/>
      <c r="CVL104" s="107"/>
      <c r="CVM104" s="107"/>
      <c r="CVN104" s="107"/>
      <c r="CVO104" s="107"/>
      <c r="CVP104" s="107"/>
      <c r="CVQ104" s="107"/>
      <c r="CVR104" s="107"/>
      <c r="CVS104" s="107"/>
      <c r="CVT104" s="107"/>
      <c r="CVU104" s="107"/>
      <c r="CVV104" s="107"/>
      <c r="CVW104" s="107"/>
      <c r="CVX104" s="107"/>
      <c r="CVY104" s="107"/>
      <c r="CVZ104" s="107"/>
      <c r="CWA104" s="107"/>
      <c r="CWB104" s="107"/>
      <c r="CWC104" s="107"/>
      <c r="CWD104" s="107"/>
      <c r="CWE104" s="107"/>
      <c r="CWF104" s="107"/>
      <c r="CWG104" s="107"/>
      <c r="CWH104" s="107"/>
      <c r="CWI104" s="107"/>
      <c r="CWJ104" s="107"/>
      <c r="CWK104" s="107"/>
      <c r="CWL104" s="107"/>
      <c r="CWM104" s="107"/>
      <c r="CWN104" s="107"/>
      <c r="CWO104" s="107"/>
      <c r="CWP104" s="107"/>
      <c r="CWQ104" s="107"/>
      <c r="CWR104" s="107"/>
      <c r="CWS104" s="107"/>
      <c r="CWT104" s="107"/>
      <c r="CWU104" s="107"/>
      <c r="CWV104" s="107"/>
      <c r="CWW104" s="107"/>
      <c r="CWX104" s="107"/>
      <c r="CWY104" s="107"/>
      <c r="CWZ104" s="107"/>
      <c r="CXA104" s="107"/>
      <c r="CXB104" s="107"/>
      <c r="CXC104" s="107"/>
      <c r="CXD104" s="107"/>
      <c r="CXE104" s="107"/>
      <c r="CXF104" s="107"/>
      <c r="CXG104" s="107"/>
      <c r="CXH104" s="107"/>
      <c r="CXI104" s="107"/>
      <c r="CXJ104" s="107"/>
      <c r="CXK104" s="107"/>
      <c r="CXL104" s="107"/>
      <c r="CXM104" s="107"/>
      <c r="CXN104" s="107"/>
      <c r="CXO104" s="107"/>
      <c r="CXP104" s="107"/>
      <c r="CXQ104" s="107"/>
      <c r="CXR104" s="107"/>
      <c r="CXS104" s="107"/>
      <c r="CXT104" s="107"/>
      <c r="CXU104" s="107"/>
      <c r="CXV104" s="107"/>
      <c r="CXW104" s="107"/>
      <c r="CXX104" s="107"/>
      <c r="CXY104" s="107"/>
      <c r="CXZ104" s="107"/>
      <c r="CYA104" s="107"/>
      <c r="CYB104" s="107"/>
      <c r="CYC104" s="107"/>
      <c r="CYD104" s="107"/>
      <c r="CYE104" s="107"/>
      <c r="CYF104" s="107"/>
      <c r="CYG104" s="107"/>
      <c r="CYH104" s="107"/>
      <c r="CYI104" s="107"/>
      <c r="CYJ104" s="107"/>
      <c r="CYK104" s="107"/>
      <c r="CYL104" s="107"/>
      <c r="CYM104" s="107"/>
      <c r="CYN104" s="107"/>
      <c r="CYO104" s="107"/>
      <c r="CYP104" s="107"/>
      <c r="CYQ104" s="107"/>
      <c r="CYR104" s="107"/>
      <c r="CYS104" s="107"/>
      <c r="CYT104" s="107"/>
      <c r="CYU104" s="107"/>
      <c r="CYV104" s="107"/>
      <c r="CYW104" s="107"/>
      <c r="CYX104" s="107"/>
      <c r="CYY104" s="107"/>
      <c r="CYZ104" s="107"/>
      <c r="CZA104" s="107"/>
      <c r="CZB104" s="107"/>
      <c r="CZC104" s="107"/>
      <c r="CZD104" s="107"/>
      <c r="CZE104" s="107"/>
      <c r="CZF104" s="107"/>
      <c r="CZG104" s="107"/>
      <c r="CZH104" s="107"/>
      <c r="CZI104" s="107"/>
      <c r="CZJ104" s="107"/>
      <c r="CZK104" s="107"/>
      <c r="CZL104" s="107"/>
      <c r="CZM104" s="107"/>
      <c r="CZN104" s="107"/>
      <c r="CZO104" s="107"/>
      <c r="CZP104" s="107"/>
      <c r="CZQ104" s="107"/>
      <c r="CZR104" s="107"/>
      <c r="CZS104" s="107"/>
      <c r="CZT104" s="107"/>
      <c r="CZU104" s="107"/>
      <c r="CZV104" s="107"/>
      <c r="CZW104" s="107"/>
      <c r="CZX104" s="107"/>
      <c r="CZY104" s="107"/>
      <c r="CZZ104" s="107"/>
      <c r="DAA104" s="107"/>
      <c r="DAB104" s="107"/>
      <c r="DAC104" s="107"/>
      <c r="DAD104" s="107"/>
      <c r="DAE104" s="107"/>
      <c r="DAF104" s="107"/>
      <c r="DAG104" s="107"/>
      <c r="DAH104" s="107"/>
      <c r="DAI104" s="107"/>
      <c r="DAJ104" s="107"/>
      <c r="DAK104" s="107"/>
      <c r="DAL104" s="107"/>
      <c r="DAM104" s="107"/>
      <c r="DAN104" s="107"/>
      <c r="DAO104" s="107"/>
      <c r="DAP104" s="107"/>
      <c r="DAQ104" s="107"/>
      <c r="DAR104" s="107"/>
      <c r="DAS104" s="107"/>
      <c r="DAT104" s="107"/>
      <c r="DAU104" s="107"/>
      <c r="DAV104" s="107"/>
      <c r="DAW104" s="107"/>
      <c r="DAX104" s="107"/>
      <c r="DAY104" s="107"/>
      <c r="DAZ104" s="107"/>
      <c r="DBA104" s="107"/>
      <c r="DBB104" s="107"/>
      <c r="DBC104" s="107"/>
      <c r="DBD104" s="107"/>
      <c r="DBE104" s="107"/>
      <c r="DBF104" s="107"/>
      <c r="DBG104" s="107"/>
      <c r="DBH104" s="107"/>
      <c r="DBI104" s="107"/>
      <c r="DBJ104" s="107"/>
      <c r="DBK104" s="107"/>
      <c r="DBL104" s="107"/>
      <c r="DBM104" s="107"/>
      <c r="DBN104" s="107"/>
      <c r="DBO104" s="107"/>
      <c r="DBP104" s="107"/>
      <c r="DBQ104" s="107"/>
      <c r="DBR104" s="107"/>
      <c r="DBS104" s="107"/>
      <c r="DBT104" s="107"/>
      <c r="DBU104" s="107"/>
      <c r="DBV104" s="107"/>
      <c r="DBW104" s="107"/>
      <c r="DBX104" s="107"/>
      <c r="DBY104" s="107"/>
      <c r="DBZ104" s="107"/>
      <c r="DCA104" s="107"/>
      <c r="DCB104" s="107"/>
      <c r="DCC104" s="107"/>
      <c r="DCD104" s="107"/>
      <c r="DCE104" s="107"/>
      <c r="DCF104" s="107"/>
      <c r="DCG104" s="107"/>
      <c r="DCH104" s="107"/>
      <c r="DCI104" s="107"/>
      <c r="DCJ104" s="107"/>
      <c r="DCK104" s="107"/>
      <c r="DCL104" s="107"/>
      <c r="DCM104" s="107"/>
      <c r="DCN104" s="107"/>
      <c r="DCO104" s="107"/>
      <c r="DCP104" s="107"/>
      <c r="DCQ104" s="107"/>
      <c r="DCR104" s="107"/>
      <c r="DCS104" s="107"/>
      <c r="DCT104" s="107"/>
      <c r="DCU104" s="107"/>
      <c r="DCV104" s="107"/>
      <c r="DCW104" s="107"/>
      <c r="DCX104" s="107"/>
      <c r="DCY104" s="107"/>
      <c r="DCZ104" s="107"/>
      <c r="DDA104" s="107"/>
      <c r="DDB104" s="107"/>
      <c r="DDC104" s="107"/>
      <c r="DDD104" s="107"/>
      <c r="DDE104" s="107"/>
      <c r="DDF104" s="107"/>
      <c r="DDG104" s="107"/>
      <c r="DDH104" s="107"/>
      <c r="DDI104" s="107"/>
      <c r="DDJ104" s="107"/>
      <c r="DDK104" s="107"/>
      <c r="DDL104" s="107"/>
      <c r="DDM104" s="107"/>
      <c r="DDN104" s="107"/>
      <c r="DDO104" s="107"/>
      <c r="DDP104" s="107"/>
      <c r="DDQ104" s="107"/>
      <c r="DDR104" s="107"/>
      <c r="DDS104" s="107"/>
      <c r="DDT104" s="107"/>
      <c r="DDU104" s="107"/>
      <c r="DDV104" s="107"/>
      <c r="DDW104" s="107"/>
      <c r="DDX104" s="107"/>
      <c r="DDY104" s="107"/>
      <c r="DDZ104" s="107"/>
      <c r="DEA104" s="107"/>
      <c r="DEB104" s="107"/>
      <c r="DEC104" s="107"/>
      <c r="DED104" s="107"/>
      <c r="DEE104" s="107"/>
      <c r="DEF104" s="107"/>
      <c r="DEG104" s="107"/>
      <c r="DEH104" s="107"/>
      <c r="DEI104" s="107"/>
      <c r="DEJ104" s="107"/>
      <c r="DEK104" s="107"/>
      <c r="DEL104" s="107"/>
      <c r="DEM104" s="107"/>
      <c r="DEN104" s="107"/>
      <c r="DEO104" s="107"/>
      <c r="DEP104" s="107"/>
      <c r="DEQ104" s="107"/>
      <c r="DER104" s="107"/>
      <c r="DES104" s="107"/>
      <c r="DET104" s="107"/>
      <c r="DEU104" s="107"/>
      <c r="DEV104" s="107"/>
      <c r="DEW104" s="107"/>
      <c r="DEX104" s="107"/>
      <c r="DEY104" s="107"/>
      <c r="DEZ104" s="107"/>
      <c r="DFA104" s="107"/>
      <c r="DFB104" s="107"/>
      <c r="DFC104" s="107"/>
      <c r="DFD104" s="107"/>
      <c r="DFE104" s="107"/>
      <c r="DFF104" s="107"/>
      <c r="DFG104" s="107"/>
      <c r="DFH104" s="107"/>
      <c r="DFI104" s="107"/>
      <c r="DFJ104" s="107"/>
      <c r="DFK104" s="107"/>
      <c r="DFL104" s="107"/>
      <c r="DFM104" s="107"/>
      <c r="DFN104" s="107"/>
      <c r="DFO104" s="107"/>
      <c r="DFP104" s="107"/>
      <c r="DFQ104" s="107"/>
      <c r="DFR104" s="107"/>
      <c r="DFS104" s="107"/>
      <c r="DFT104" s="107"/>
      <c r="DFU104" s="107"/>
      <c r="DFV104" s="107"/>
      <c r="DFW104" s="107"/>
      <c r="DFX104" s="107"/>
      <c r="DFY104" s="107"/>
      <c r="DFZ104" s="107"/>
      <c r="DGA104" s="107"/>
      <c r="DGB104" s="107"/>
      <c r="DGC104" s="107"/>
      <c r="DGD104" s="107"/>
      <c r="DGE104" s="107"/>
      <c r="DGF104" s="107"/>
      <c r="DGG104" s="107"/>
      <c r="DGH104" s="107"/>
      <c r="DGI104" s="107"/>
      <c r="DGJ104" s="107"/>
      <c r="DGK104" s="107"/>
      <c r="DGL104" s="107"/>
      <c r="DGM104" s="107"/>
      <c r="DGN104" s="107"/>
      <c r="DGO104" s="107"/>
      <c r="DGP104" s="107"/>
      <c r="DGQ104" s="107"/>
      <c r="DGR104" s="107"/>
      <c r="DGS104" s="107"/>
      <c r="DGT104" s="107"/>
      <c r="DGU104" s="107"/>
      <c r="DGV104" s="107"/>
      <c r="DGW104" s="107"/>
      <c r="DGX104" s="107"/>
      <c r="DGY104" s="107"/>
      <c r="DGZ104" s="107"/>
      <c r="DHA104" s="107"/>
      <c r="DHB104" s="107"/>
      <c r="DHC104" s="107"/>
      <c r="DHD104" s="107"/>
      <c r="DHE104" s="107"/>
      <c r="DHF104" s="107"/>
      <c r="DHG104" s="107"/>
      <c r="DHH104" s="107"/>
      <c r="DHI104" s="107"/>
      <c r="DHJ104" s="107"/>
      <c r="DHK104" s="107"/>
      <c r="DHL104" s="107"/>
      <c r="DHM104" s="107"/>
      <c r="DHN104" s="107"/>
      <c r="DHO104" s="107"/>
      <c r="DHP104" s="107"/>
      <c r="DHQ104" s="107"/>
      <c r="DHR104" s="107"/>
      <c r="DHS104" s="107"/>
      <c r="DHT104" s="107"/>
      <c r="DHU104" s="107"/>
      <c r="DHV104" s="107"/>
      <c r="DHW104" s="107"/>
      <c r="DHX104" s="107"/>
      <c r="DHY104" s="107"/>
      <c r="DHZ104" s="107"/>
      <c r="DIA104" s="107"/>
      <c r="DIB104" s="107"/>
      <c r="DIC104" s="107"/>
      <c r="DID104" s="107"/>
      <c r="DIE104" s="107"/>
      <c r="DIF104" s="107"/>
      <c r="DIG104" s="107"/>
      <c r="DIH104" s="107"/>
      <c r="DII104" s="107"/>
      <c r="DIJ104" s="107"/>
      <c r="DIK104" s="107"/>
      <c r="DIL104" s="107"/>
      <c r="DIM104" s="107"/>
      <c r="DIN104" s="107"/>
      <c r="DIO104" s="107"/>
      <c r="DIP104" s="107"/>
      <c r="DIQ104" s="107"/>
      <c r="DIR104" s="107"/>
      <c r="DIS104" s="107"/>
      <c r="DIT104" s="107"/>
      <c r="DIU104" s="107"/>
      <c r="DIV104" s="107"/>
      <c r="DIW104" s="107"/>
      <c r="DIX104" s="107"/>
      <c r="DIY104" s="107"/>
      <c r="DIZ104" s="107"/>
      <c r="DJA104" s="107"/>
      <c r="DJB104" s="107"/>
      <c r="DJC104" s="107"/>
      <c r="DJD104" s="107"/>
      <c r="DJE104" s="107"/>
      <c r="DJF104" s="107"/>
      <c r="DJG104" s="107"/>
      <c r="DJH104" s="107"/>
      <c r="DJI104" s="107"/>
      <c r="DJJ104" s="107"/>
      <c r="DJK104" s="107"/>
      <c r="DJL104" s="107"/>
      <c r="DJM104" s="107"/>
      <c r="DJN104" s="107"/>
      <c r="DJO104" s="107"/>
      <c r="DJP104" s="107"/>
      <c r="DJQ104" s="107"/>
      <c r="DJR104" s="107"/>
      <c r="DJS104" s="107"/>
      <c r="DJT104" s="107"/>
      <c r="DJU104" s="107"/>
      <c r="DJV104" s="107"/>
      <c r="DJW104" s="107"/>
      <c r="DJX104" s="107"/>
      <c r="DJY104" s="107"/>
      <c r="DJZ104" s="107"/>
      <c r="DKA104" s="107"/>
      <c r="DKB104" s="107"/>
      <c r="DKC104" s="107"/>
      <c r="DKD104" s="107"/>
      <c r="DKE104" s="107"/>
      <c r="DKF104" s="107"/>
      <c r="DKG104" s="107"/>
      <c r="DKH104" s="107"/>
      <c r="DKI104" s="107"/>
      <c r="DKJ104" s="107"/>
      <c r="DKK104" s="107"/>
      <c r="DKL104" s="107"/>
      <c r="DKM104" s="107"/>
      <c r="DKN104" s="107"/>
      <c r="DKO104" s="107"/>
      <c r="DKP104" s="107"/>
      <c r="DKQ104" s="107"/>
      <c r="DKR104" s="107"/>
      <c r="DKS104" s="107"/>
      <c r="DKT104" s="107"/>
      <c r="DKU104" s="107"/>
      <c r="DKV104" s="107"/>
      <c r="DKW104" s="107"/>
      <c r="DKX104" s="107"/>
      <c r="DKY104" s="107"/>
      <c r="DKZ104" s="107"/>
      <c r="DLA104" s="107"/>
      <c r="DLB104" s="107"/>
      <c r="DLC104" s="107"/>
      <c r="DLD104" s="107"/>
      <c r="DLE104" s="107"/>
      <c r="DLF104" s="107"/>
      <c r="DLG104" s="107"/>
      <c r="DLH104" s="107"/>
      <c r="DLI104" s="107"/>
      <c r="DLJ104" s="107"/>
      <c r="DLK104" s="107"/>
      <c r="DLL104" s="107"/>
      <c r="DLM104" s="107"/>
      <c r="DLN104" s="107"/>
      <c r="DLO104" s="107"/>
      <c r="DLP104" s="107"/>
      <c r="DLQ104" s="107"/>
      <c r="DLR104" s="107"/>
      <c r="DLS104" s="107"/>
      <c r="DLT104" s="107"/>
      <c r="DLU104" s="107"/>
      <c r="DLV104" s="107"/>
      <c r="DLW104" s="107"/>
      <c r="DLX104" s="107"/>
      <c r="DLY104" s="107"/>
      <c r="DLZ104" s="107"/>
      <c r="DMA104" s="107"/>
      <c r="DMB104" s="107"/>
      <c r="DMC104" s="107"/>
      <c r="DMD104" s="107"/>
      <c r="DME104" s="107"/>
      <c r="DMF104" s="107"/>
      <c r="DMG104" s="107"/>
      <c r="DMH104" s="107"/>
      <c r="DMI104" s="107"/>
      <c r="DMJ104" s="107"/>
      <c r="DMK104" s="107"/>
      <c r="DML104" s="107"/>
      <c r="DMM104" s="107"/>
      <c r="DMN104" s="107"/>
      <c r="DMO104" s="107"/>
      <c r="DMP104" s="107"/>
      <c r="DMQ104" s="107"/>
      <c r="DMR104" s="107"/>
      <c r="DMS104" s="107"/>
      <c r="DMT104" s="107"/>
      <c r="DMU104" s="107"/>
      <c r="DMV104" s="107"/>
      <c r="DMW104" s="107"/>
      <c r="DMX104" s="107"/>
      <c r="DMY104" s="107"/>
      <c r="DMZ104" s="107"/>
      <c r="DNA104" s="107"/>
      <c r="DNB104" s="107"/>
      <c r="DNC104" s="107"/>
      <c r="DND104" s="107"/>
      <c r="DNE104" s="107"/>
      <c r="DNF104" s="107"/>
      <c r="DNG104" s="107"/>
      <c r="DNH104" s="107"/>
      <c r="DNI104" s="107"/>
      <c r="DNJ104" s="107"/>
      <c r="DNK104" s="107"/>
      <c r="DNL104" s="107"/>
      <c r="DNM104" s="107"/>
      <c r="DNN104" s="107"/>
      <c r="DNO104" s="107"/>
      <c r="DNP104" s="107"/>
      <c r="DNQ104" s="107"/>
      <c r="DNR104" s="107"/>
      <c r="DNS104" s="107"/>
      <c r="DNT104" s="107"/>
      <c r="DNU104" s="107"/>
      <c r="DNV104" s="107"/>
      <c r="DNW104" s="107"/>
      <c r="DNX104" s="107"/>
      <c r="DNY104" s="107"/>
      <c r="DNZ104" s="107"/>
      <c r="DOA104" s="107"/>
      <c r="DOB104" s="107"/>
      <c r="DOC104" s="107"/>
      <c r="DOD104" s="107"/>
      <c r="DOE104" s="107"/>
      <c r="DOF104" s="107"/>
      <c r="DOG104" s="107"/>
      <c r="DOH104" s="107"/>
      <c r="DOI104" s="107"/>
      <c r="DOJ104" s="107"/>
      <c r="DOK104" s="107"/>
      <c r="DOL104" s="107"/>
      <c r="DOM104" s="107"/>
      <c r="DON104" s="107"/>
      <c r="DOO104" s="107"/>
      <c r="DOP104" s="107"/>
      <c r="DOQ104" s="107"/>
      <c r="DOR104" s="107"/>
      <c r="DOS104" s="107"/>
      <c r="DOT104" s="107"/>
      <c r="DOU104" s="107"/>
      <c r="DOV104" s="107"/>
      <c r="DOW104" s="107"/>
      <c r="DOX104" s="107"/>
      <c r="DOY104" s="107"/>
      <c r="DOZ104" s="107"/>
      <c r="DPA104" s="107"/>
      <c r="DPB104" s="107"/>
      <c r="DPC104" s="107"/>
      <c r="DPD104" s="107"/>
      <c r="DPE104" s="107"/>
      <c r="DPF104" s="107"/>
      <c r="DPG104" s="107"/>
      <c r="DPH104" s="107"/>
      <c r="DPI104" s="107"/>
      <c r="DPJ104" s="107"/>
      <c r="DPK104" s="107"/>
      <c r="DPL104" s="107"/>
      <c r="DPM104" s="107"/>
      <c r="DPN104" s="107"/>
      <c r="DPO104" s="107"/>
      <c r="DPP104" s="107"/>
      <c r="DPQ104" s="107"/>
      <c r="DPR104" s="107"/>
      <c r="DPS104" s="107"/>
      <c r="DPT104" s="107"/>
      <c r="DPU104" s="107"/>
      <c r="DPV104" s="107"/>
      <c r="DPW104" s="107"/>
      <c r="DPX104" s="107"/>
      <c r="DPY104" s="107"/>
      <c r="DPZ104" s="107"/>
      <c r="DQA104" s="107"/>
      <c r="DQB104" s="107"/>
      <c r="DQC104" s="107"/>
      <c r="DQD104" s="107"/>
      <c r="DQE104" s="107"/>
      <c r="DQF104" s="107"/>
      <c r="DQG104" s="107"/>
      <c r="DQH104" s="107"/>
      <c r="DQI104" s="107"/>
      <c r="DQJ104" s="107"/>
      <c r="DQK104" s="107"/>
      <c r="DQL104" s="107"/>
      <c r="DQM104" s="107"/>
      <c r="DQN104" s="107"/>
      <c r="DQO104" s="107"/>
      <c r="DQP104" s="107"/>
      <c r="DQQ104" s="107"/>
      <c r="DQR104" s="107"/>
      <c r="DQS104" s="107"/>
      <c r="DQT104" s="107"/>
      <c r="DQU104" s="107"/>
      <c r="DQV104" s="107"/>
      <c r="DQW104" s="107"/>
      <c r="DQX104" s="107"/>
      <c r="DQY104" s="107"/>
      <c r="DQZ104" s="107"/>
      <c r="DRA104" s="107"/>
      <c r="DRB104" s="107"/>
      <c r="DRC104" s="107"/>
      <c r="DRD104" s="107"/>
      <c r="DRE104" s="107"/>
      <c r="DRF104" s="107"/>
      <c r="DRG104" s="107"/>
      <c r="DRH104" s="107"/>
      <c r="DRI104" s="107"/>
      <c r="DRJ104" s="107"/>
      <c r="DRK104" s="107"/>
      <c r="DRL104" s="107"/>
      <c r="DRM104" s="107"/>
      <c r="DRN104" s="107"/>
      <c r="DRO104" s="107"/>
      <c r="DRP104" s="107"/>
      <c r="DRQ104" s="107"/>
      <c r="DRR104" s="107"/>
      <c r="DRS104" s="107"/>
      <c r="DRT104" s="107"/>
      <c r="DRU104" s="107"/>
      <c r="DRV104" s="107"/>
      <c r="DRW104" s="107"/>
      <c r="DRX104" s="107"/>
      <c r="DRY104" s="107"/>
      <c r="DRZ104" s="107"/>
      <c r="DSA104" s="107"/>
      <c r="DSB104" s="107"/>
      <c r="DSC104" s="107"/>
      <c r="DSD104" s="107"/>
      <c r="DSE104" s="107"/>
      <c r="DSF104" s="107"/>
      <c r="DSG104" s="107"/>
      <c r="DSH104" s="107"/>
      <c r="DSI104" s="107"/>
      <c r="DSJ104" s="107"/>
      <c r="DSK104" s="107"/>
      <c r="DSL104" s="107"/>
      <c r="DSM104" s="107"/>
      <c r="DSN104" s="107"/>
      <c r="DSO104" s="107"/>
      <c r="DSP104" s="107"/>
      <c r="DSQ104" s="107"/>
      <c r="DSR104" s="107"/>
      <c r="DSS104" s="107"/>
      <c r="DST104" s="107"/>
      <c r="DSU104" s="107"/>
      <c r="DSV104" s="107"/>
      <c r="DSW104" s="107"/>
      <c r="DSX104" s="107"/>
      <c r="DSY104" s="107"/>
      <c r="DSZ104" s="107"/>
      <c r="DTA104" s="107"/>
      <c r="DTB104" s="107"/>
      <c r="DTC104" s="107"/>
      <c r="DTD104" s="107"/>
      <c r="DTE104" s="107"/>
      <c r="DTF104" s="107"/>
      <c r="DTG104" s="107"/>
      <c r="DTH104" s="107"/>
      <c r="DTI104" s="107"/>
      <c r="DTJ104" s="107"/>
      <c r="DTK104" s="107"/>
      <c r="DTL104" s="107"/>
      <c r="DTM104" s="107"/>
      <c r="DTN104" s="107"/>
      <c r="DTO104" s="107"/>
      <c r="DTP104" s="107"/>
      <c r="DTQ104" s="107"/>
      <c r="DTR104" s="107"/>
      <c r="DTS104" s="107"/>
      <c r="DTT104" s="107"/>
      <c r="DTU104" s="107"/>
      <c r="DTV104" s="107"/>
      <c r="DTW104" s="107"/>
      <c r="DTX104" s="107"/>
      <c r="DTY104" s="107"/>
      <c r="DTZ104" s="107"/>
      <c r="DUA104" s="107"/>
      <c r="DUB104" s="107"/>
      <c r="DUC104" s="107"/>
      <c r="DUD104" s="107"/>
      <c r="DUE104" s="107"/>
      <c r="DUF104" s="107"/>
      <c r="DUG104" s="107"/>
      <c r="DUH104" s="107"/>
      <c r="DUI104" s="107"/>
      <c r="DUJ104" s="107"/>
      <c r="DUK104" s="107"/>
      <c r="DUL104" s="107"/>
      <c r="DUM104" s="107"/>
      <c r="DUN104" s="107"/>
      <c r="DUO104" s="107"/>
      <c r="DUP104" s="107"/>
      <c r="DUQ104" s="107"/>
      <c r="DUR104" s="107"/>
      <c r="DUS104" s="107"/>
      <c r="DUT104" s="107"/>
      <c r="DUU104" s="107"/>
      <c r="DUV104" s="107"/>
      <c r="DUW104" s="107"/>
      <c r="DUX104" s="107"/>
      <c r="DUY104" s="107"/>
      <c r="DUZ104" s="107"/>
      <c r="DVA104" s="107"/>
      <c r="DVB104" s="107"/>
      <c r="DVC104" s="107"/>
      <c r="DVD104" s="107"/>
      <c r="DVE104" s="107"/>
      <c r="DVF104" s="107"/>
      <c r="DVG104" s="107"/>
      <c r="DVH104" s="107"/>
      <c r="DVI104" s="107"/>
      <c r="DVJ104" s="107"/>
      <c r="DVK104" s="107"/>
      <c r="DVL104" s="107"/>
      <c r="DVM104" s="107"/>
      <c r="DVN104" s="107"/>
      <c r="DVO104" s="107"/>
      <c r="DVP104" s="107"/>
      <c r="DVQ104" s="107"/>
      <c r="DVR104" s="107"/>
      <c r="DVS104" s="107"/>
      <c r="DVT104" s="107"/>
      <c r="DVU104" s="107"/>
      <c r="DVV104" s="107"/>
      <c r="DVW104" s="107"/>
      <c r="DVX104" s="107"/>
      <c r="DVY104" s="107"/>
      <c r="DVZ104" s="107"/>
      <c r="DWA104" s="107"/>
      <c r="DWB104" s="107"/>
      <c r="DWC104" s="107"/>
      <c r="DWD104" s="107"/>
      <c r="DWE104" s="107"/>
      <c r="DWF104" s="107"/>
      <c r="DWG104" s="107"/>
      <c r="DWH104" s="107"/>
      <c r="DWI104" s="107"/>
      <c r="DWJ104" s="107"/>
      <c r="DWK104" s="107"/>
      <c r="DWL104" s="107"/>
      <c r="DWM104" s="107"/>
      <c r="DWN104" s="107"/>
      <c r="DWO104" s="107"/>
      <c r="DWP104" s="107"/>
      <c r="DWQ104" s="107"/>
      <c r="DWR104" s="107"/>
      <c r="DWS104" s="107"/>
      <c r="DWT104" s="107"/>
      <c r="DWU104" s="107"/>
      <c r="DWV104" s="107"/>
      <c r="DWW104" s="107"/>
      <c r="DWX104" s="107"/>
      <c r="DWY104" s="107"/>
      <c r="DWZ104" s="107"/>
      <c r="DXA104" s="107"/>
      <c r="DXB104" s="107"/>
      <c r="DXC104" s="107"/>
      <c r="DXD104" s="107"/>
      <c r="DXE104" s="107"/>
      <c r="DXF104" s="107"/>
      <c r="DXG104" s="107"/>
      <c r="DXH104" s="107"/>
      <c r="DXI104" s="107"/>
      <c r="DXJ104" s="107"/>
      <c r="DXK104" s="107"/>
      <c r="DXL104" s="107"/>
      <c r="DXM104" s="107"/>
      <c r="DXN104" s="107"/>
      <c r="DXO104" s="107"/>
      <c r="DXP104" s="107"/>
      <c r="DXQ104" s="107"/>
      <c r="DXR104" s="107"/>
      <c r="DXS104" s="107"/>
      <c r="DXT104" s="107"/>
      <c r="DXU104" s="107"/>
      <c r="DXV104" s="107"/>
      <c r="DXW104" s="107"/>
      <c r="DXX104" s="107"/>
      <c r="DXY104" s="107"/>
      <c r="DXZ104" s="107"/>
      <c r="DYA104" s="107"/>
      <c r="DYB104" s="107"/>
      <c r="DYC104" s="107"/>
      <c r="DYD104" s="107"/>
      <c r="DYE104" s="107"/>
      <c r="DYF104" s="107"/>
      <c r="DYG104" s="107"/>
      <c r="DYH104" s="107"/>
      <c r="DYI104" s="107"/>
      <c r="DYJ104" s="107"/>
      <c r="DYK104" s="107"/>
      <c r="DYL104" s="107"/>
      <c r="DYM104" s="107"/>
      <c r="DYN104" s="107"/>
      <c r="DYO104" s="107"/>
      <c r="DYP104" s="107"/>
      <c r="DYQ104" s="107"/>
      <c r="DYR104" s="107"/>
      <c r="DYS104" s="107"/>
      <c r="DYT104" s="107"/>
      <c r="DYU104" s="107"/>
      <c r="DYV104" s="107"/>
      <c r="DYW104" s="107"/>
      <c r="DYX104" s="107"/>
      <c r="DYY104" s="107"/>
      <c r="DYZ104" s="107"/>
      <c r="DZA104" s="107"/>
      <c r="DZB104" s="107"/>
      <c r="DZC104" s="107"/>
      <c r="DZD104" s="107"/>
      <c r="DZE104" s="107"/>
      <c r="DZF104" s="107"/>
      <c r="DZG104" s="107"/>
      <c r="DZH104" s="107"/>
      <c r="DZI104" s="107"/>
      <c r="DZJ104" s="107"/>
      <c r="DZK104" s="107"/>
      <c r="DZL104" s="107"/>
      <c r="DZM104" s="107"/>
      <c r="DZN104" s="107"/>
      <c r="DZO104" s="107"/>
      <c r="DZP104" s="107"/>
      <c r="DZQ104" s="107"/>
      <c r="DZR104" s="107"/>
      <c r="DZS104" s="107"/>
      <c r="DZT104" s="107"/>
      <c r="DZU104" s="107"/>
      <c r="DZV104" s="107"/>
      <c r="DZW104" s="107"/>
      <c r="DZX104" s="107"/>
      <c r="DZY104" s="107"/>
      <c r="DZZ104" s="107"/>
      <c r="EAA104" s="107"/>
      <c r="EAB104" s="107"/>
      <c r="EAC104" s="107"/>
      <c r="EAD104" s="107"/>
      <c r="EAE104" s="107"/>
      <c r="EAF104" s="107"/>
      <c r="EAG104" s="107"/>
      <c r="EAH104" s="107"/>
      <c r="EAI104" s="107"/>
      <c r="EAJ104" s="107"/>
      <c r="EAK104" s="107"/>
      <c r="EAL104" s="107"/>
      <c r="EAM104" s="107"/>
      <c r="EAN104" s="107"/>
      <c r="EAO104" s="107"/>
      <c r="EAP104" s="107"/>
      <c r="EAQ104" s="107"/>
      <c r="EAR104" s="107"/>
      <c r="EAS104" s="107"/>
      <c r="EAT104" s="107"/>
      <c r="EAU104" s="107"/>
      <c r="EAV104" s="107"/>
      <c r="EAW104" s="107"/>
      <c r="EAX104" s="107"/>
      <c r="EAY104" s="107"/>
      <c r="EAZ104" s="107"/>
      <c r="EBA104" s="107"/>
      <c r="EBB104" s="107"/>
      <c r="EBC104" s="107"/>
      <c r="EBD104" s="107"/>
      <c r="EBE104" s="107"/>
      <c r="EBF104" s="107"/>
      <c r="EBG104" s="107"/>
      <c r="EBH104" s="107"/>
      <c r="EBI104" s="107"/>
      <c r="EBJ104" s="107"/>
      <c r="EBK104" s="107"/>
      <c r="EBL104" s="107"/>
      <c r="EBM104" s="107"/>
      <c r="EBN104" s="107"/>
      <c r="EBO104" s="107"/>
      <c r="EBP104" s="107"/>
      <c r="EBQ104" s="107"/>
      <c r="EBR104" s="107"/>
      <c r="EBS104" s="107"/>
      <c r="EBT104" s="107"/>
      <c r="EBU104" s="107"/>
      <c r="EBV104" s="107"/>
      <c r="EBW104" s="107"/>
      <c r="EBX104" s="107"/>
      <c r="EBY104" s="107"/>
      <c r="EBZ104" s="107"/>
      <c r="ECA104" s="107"/>
      <c r="ECB104" s="107"/>
      <c r="ECC104" s="107"/>
      <c r="ECD104" s="107"/>
      <c r="ECE104" s="107"/>
      <c r="ECF104" s="107"/>
      <c r="ECG104" s="107"/>
      <c r="ECH104" s="107"/>
      <c r="ECI104" s="107"/>
      <c r="ECJ104" s="107"/>
      <c r="ECK104" s="107"/>
      <c r="ECL104" s="107"/>
      <c r="ECM104" s="107"/>
      <c r="ECN104" s="107"/>
      <c r="ECO104" s="107"/>
      <c r="ECP104" s="107"/>
      <c r="ECQ104" s="107"/>
      <c r="ECR104" s="107"/>
      <c r="ECS104" s="107"/>
      <c r="ECT104" s="107"/>
      <c r="ECU104" s="107"/>
      <c r="ECV104" s="107"/>
      <c r="ECW104" s="107"/>
      <c r="ECX104" s="107"/>
      <c r="ECY104" s="107"/>
      <c r="ECZ104" s="107"/>
      <c r="EDA104" s="107"/>
      <c r="EDB104" s="107"/>
      <c r="EDC104" s="107"/>
      <c r="EDD104" s="107"/>
      <c r="EDE104" s="107"/>
      <c r="EDF104" s="107"/>
      <c r="EDG104" s="107"/>
      <c r="EDH104" s="107"/>
      <c r="EDI104" s="107"/>
      <c r="EDJ104" s="107"/>
      <c r="EDK104" s="107"/>
      <c r="EDL104" s="107"/>
      <c r="EDM104" s="107"/>
      <c r="EDN104" s="107"/>
      <c r="EDO104" s="107"/>
      <c r="EDP104" s="107"/>
      <c r="EDQ104" s="107"/>
      <c r="EDR104" s="107"/>
      <c r="EDS104" s="107"/>
      <c r="EDT104" s="107"/>
      <c r="EDU104" s="107"/>
      <c r="EDV104" s="107"/>
      <c r="EDW104" s="107"/>
      <c r="EDX104" s="107"/>
      <c r="EDY104" s="107"/>
      <c r="EDZ104" s="107"/>
      <c r="EEA104" s="107"/>
      <c r="EEB104" s="107"/>
      <c r="EEC104" s="107"/>
      <c r="EED104" s="107"/>
      <c r="EEE104" s="107"/>
      <c r="EEF104" s="107"/>
      <c r="EEG104" s="107"/>
      <c r="EEH104" s="107"/>
      <c r="EEI104" s="107"/>
      <c r="EEJ104" s="107"/>
      <c r="EEK104" s="107"/>
      <c r="EEL104" s="107"/>
      <c r="EEM104" s="107"/>
      <c r="EEN104" s="107"/>
      <c r="EEO104" s="107"/>
      <c r="EEP104" s="107"/>
      <c r="EEQ104" s="107"/>
      <c r="EER104" s="107"/>
      <c r="EES104" s="107"/>
      <c r="EET104" s="107"/>
      <c r="EEU104" s="107"/>
      <c r="EEV104" s="107"/>
      <c r="EEW104" s="107"/>
      <c r="EEX104" s="107"/>
      <c r="EEY104" s="107"/>
      <c r="EEZ104" s="107"/>
      <c r="EFA104" s="107"/>
      <c r="EFB104" s="107"/>
      <c r="EFC104" s="107"/>
      <c r="EFD104" s="107"/>
      <c r="EFE104" s="107"/>
      <c r="EFF104" s="107"/>
      <c r="EFG104" s="107"/>
      <c r="EFH104" s="107"/>
      <c r="EFI104" s="107"/>
      <c r="EFJ104" s="107"/>
      <c r="EFK104" s="107"/>
      <c r="EFL104" s="107"/>
      <c r="EFM104" s="107"/>
      <c r="EFN104" s="107"/>
      <c r="EFO104" s="107"/>
      <c r="EFP104" s="107"/>
      <c r="EFQ104" s="107"/>
      <c r="EFR104" s="107"/>
      <c r="EFS104" s="107"/>
      <c r="EFT104" s="107"/>
      <c r="EFU104" s="107"/>
      <c r="EFV104" s="107"/>
      <c r="EFW104" s="107"/>
      <c r="EFX104" s="107"/>
      <c r="EFY104" s="107"/>
      <c r="EFZ104" s="107"/>
      <c r="EGA104" s="107"/>
      <c r="EGB104" s="107"/>
      <c r="EGC104" s="107"/>
      <c r="EGD104" s="107"/>
      <c r="EGE104" s="107"/>
      <c r="EGF104" s="107"/>
      <c r="EGG104" s="107"/>
      <c r="EGH104" s="107"/>
      <c r="EGI104" s="107"/>
      <c r="EGJ104" s="107"/>
      <c r="EGK104" s="107"/>
      <c r="EGL104" s="107"/>
      <c r="EGM104" s="107"/>
      <c r="EGN104" s="107"/>
      <c r="EGO104" s="107"/>
      <c r="EGP104" s="107"/>
      <c r="EGQ104" s="107"/>
      <c r="EGR104" s="107"/>
      <c r="EGS104" s="107"/>
      <c r="EGT104" s="107"/>
      <c r="EGU104" s="107"/>
      <c r="EGV104" s="107"/>
      <c r="EGW104" s="107"/>
      <c r="EGX104" s="107"/>
      <c r="EGY104" s="107"/>
      <c r="EGZ104" s="107"/>
      <c r="EHA104" s="107"/>
      <c r="EHB104" s="107"/>
      <c r="EHC104" s="107"/>
      <c r="EHD104" s="107"/>
      <c r="EHE104" s="107"/>
      <c r="EHF104" s="107"/>
      <c r="EHG104" s="107"/>
      <c r="EHH104" s="107"/>
      <c r="EHI104" s="107"/>
      <c r="EHJ104" s="107"/>
      <c r="EHK104" s="107"/>
      <c r="EHL104" s="107"/>
      <c r="EHM104" s="107"/>
      <c r="EHN104" s="107"/>
      <c r="EHO104" s="107"/>
      <c r="EHP104" s="107"/>
      <c r="EHQ104" s="107"/>
      <c r="EHR104" s="107"/>
      <c r="EHS104" s="107"/>
      <c r="EHT104" s="107"/>
      <c r="EHU104" s="107"/>
      <c r="EHV104" s="107"/>
      <c r="EHW104" s="107"/>
      <c r="EHX104" s="107"/>
      <c r="EHY104" s="107"/>
      <c r="EHZ104" s="107"/>
      <c r="EIA104" s="107"/>
      <c r="EIB104" s="107"/>
      <c r="EIC104" s="107"/>
      <c r="EID104" s="107"/>
      <c r="EIE104" s="107"/>
      <c r="EIF104" s="107"/>
      <c r="EIG104" s="107"/>
      <c r="EIH104" s="107"/>
      <c r="EII104" s="107"/>
      <c r="EIJ104" s="107"/>
      <c r="EIK104" s="107"/>
      <c r="EIL104" s="107"/>
      <c r="EIM104" s="107"/>
      <c r="EIN104" s="107"/>
      <c r="EIO104" s="107"/>
      <c r="EIP104" s="107"/>
      <c r="EIQ104" s="107"/>
      <c r="EIR104" s="107"/>
      <c r="EIS104" s="107"/>
      <c r="EIT104" s="107"/>
      <c r="EIU104" s="107"/>
      <c r="EIV104" s="107"/>
      <c r="EIW104" s="107"/>
      <c r="EIX104" s="107"/>
      <c r="EIY104" s="107"/>
      <c r="EIZ104" s="107"/>
      <c r="EJA104" s="107"/>
      <c r="EJB104" s="107"/>
      <c r="EJC104" s="107"/>
      <c r="EJD104" s="107"/>
      <c r="EJE104" s="107"/>
      <c r="EJF104" s="107"/>
      <c r="EJG104" s="107"/>
      <c r="EJH104" s="107"/>
      <c r="EJI104" s="107"/>
      <c r="EJJ104" s="107"/>
      <c r="EJK104" s="107"/>
      <c r="EJL104" s="107"/>
      <c r="EJM104" s="107"/>
      <c r="EJN104" s="107"/>
      <c r="EJO104" s="107"/>
      <c r="EJP104" s="107"/>
      <c r="EJQ104" s="107"/>
      <c r="EJR104" s="107"/>
      <c r="EJS104" s="107"/>
      <c r="EJT104" s="107"/>
      <c r="EJU104" s="107"/>
      <c r="EJV104" s="107"/>
      <c r="EJW104" s="107"/>
      <c r="EJX104" s="107"/>
      <c r="EJY104" s="107"/>
      <c r="EJZ104" s="107"/>
      <c r="EKA104" s="107"/>
      <c r="EKB104" s="107"/>
      <c r="EKC104" s="107"/>
      <c r="EKD104" s="107"/>
      <c r="EKE104" s="107"/>
      <c r="EKF104" s="107"/>
      <c r="EKG104" s="107"/>
      <c r="EKH104" s="107"/>
      <c r="EKI104" s="107"/>
      <c r="EKJ104" s="107"/>
      <c r="EKK104" s="107"/>
      <c r="EKL104" s="107"/>
      <c r="EKM104" s="107"/>
      <c r="EKN104" s="107"/>
      <c r="EKO104" s="107"/>
      <c r="EKP104" s="107"/>
      <c r="EKQ104" s="107"/>
      <c r="EKR104" s="107"/>
      <c r="EKS104" s="107"/>
      <c r="EKT104" s="107"/>
      <c r="EKU104" s="107"/>
      <c r="EKV104" s="107"/>
      <c r="EKW104" s="107"/>
      <c r="EKX104" s="107"/>
      <c r="EKY104" s="107"/>
      <c r="EKZ104" s="107"/>
      <c r="ELA104" s="107"/>
      <c r="ELB104" s="107"/>
      <c r="ELC104" s="107"/>
      <c r="ELD104" s="107"/>
      <c r="ELE104" s="107"/>
      <c r="ELF104" s="107"/>
      <c r="ELG104" s="107"/>
      <c r="ELH104" s="107"/>
      <c r="ELI104" s="107"/>
      <c r="ELJ104" s="107"/>
      <c r="ELK104" s="107"/>
      <c r="ELL104" s="107"/>
      <c r="ELM104" s="107"/>
      <c r="ELN104" s="107"/>
      <c r="ELO104" s="107"/>
      <c r="ELP104" s="107"/>
      <c r="ELQ104" s="107"/>
      <c r="ELR104" s="107"/>
      <c r="ELS104" s="107"/>
      <c r="ELT104" s="107"/>
      <c r="ELU104" s="107"/>
      <c r="ELV104" s="107"/>
      <c r="ELW104" s="107"/>
      <c r="ELX104" s="107"/>
      <c r="ELY104" s="107"/>
      <c r="ELZ104" s="107"/>
      <c r="EMA104" s="107"/>
      <c r="EMB104" s="107"/>
      <c r="EMC104" s="107"/>
      <c r="EMD104" s="107"/>
      <c r="EME104" s="107"/>
      <c r="EMF104" s="107"/>
      <c r="EMG104" s="107"/>
      <c r="EMH104" s="107"/>
      <c r="EMI104" s="107"/>
      <c r="EMJ104" s="107"/>
      <c r="EMK104" s="107"/>
      <c r="EML104" s="107"/>
      <c r="EMM104" s="107"/>
      <c r="EMN104" s="107"/>
      <c r="EMO104" s="107"/>
      <c r="EMP104" s="107"/>
      <c r="EMQ104" s="107"/>
      <c r="EMR104" s="107"/>
      <c r="EMS104" s="107"/>
      <c r="EMT104" s="107"/>
      <c r="EMU104" s="107"/>
      <c r="EMV104" s="107"/>
      <c r="EMW104" s="107"/>
      <c r="EMX104" s="107"/>
      <c r="EMY104" s="107"/>
      <c r="EMZ104" s="107"/>
      <c r="ENA104" s="107"/>
      <c r="ENB104" s="107"/>
      <c r="ENC104" s="107"/>
      <c r="END104" s="107"/>
      <c r="ENE104" s="107"/>
      <c r="ENF104" s="107"/>
      <c r="ENG104" s="107"/>
      <c r="ENH104" s="107"/>
      <c r="ENI104" s="107"/>
      <c r="ENJ104" s="107"/>
      <c r="ENK104" s="107"/>
      <c r="ENL104" s="107"/>
      <c r="ENM104" s="107"/>
      <c r="ENN104" s="107"/>
      <c r="ENO104" s="107"/>
      <c r="ENP104" s="107"/>
      <c r="ENQ104" s="107"/>
      <c r="ENR104" s="107"/>
      <c r="ENS104" s="107"/>
      <c r="ENT104" s="107"/>
      <c r="ENU104" s="107"/>
      <c r="ENV104" s="107"/>
      <c r="ENW104" s="107"/>
      <c r="ENX104" s="107"/>
      <c r="ENY104" s="107"/>
      <c r="ENZ104" s="107"/>
      <c r="EOA104" s="107"/>
      <c r="EOB104" s="107"/>
      <c r="EOC104" s="107"/>
      <c r="EOD104" s="107"/>
      <c r="EOE104" s="107"/>
      <c r="EOF104" s="107"/>
      <c r="EOG104" s="107"/>
      <c r="EOH104" s="107"/>
      <c r="EOI104" s="107"/>
      <c r="EOJ104" s="107"/>
      <c r="EOK104" s="107"/>
      <c r="EOL104" s="107"/>
      <c r="EOM104" s="107"/>
      <c r="EON104" s="107"/>
      <c r="EOO104" s="107"/>
      <c r="EOP104" s="107"/>
      <c r="EOQ104" s="107"/>
      <c r="EOR104" s="107"/>
      <c r="EOS104" s="107"/>
      <c r="EOT104" s="107"/>
      <c r="EOU104" s="107"/>
      <c r="EOV104" s="107"/>
      <c r="EOW104" s="107"/>
      <c r="EOX104" s="107"/>
      <c r="EOY104" s="107"/>
      <c r="EOZ104" s="107"/>
      <c r="EPA104" s="107"/>
      <c r="EPB104" s="107"/>
      <c r="EPC104" s="107"/>
      <c r="EPD104" s="107"/>
      <c r="EPE104" s="107"/>
      <c r="EPF104" s="107"/>
      <c r="EPG104" s="107"/>
      <c r="EPH104" s="107"/>
      <c r="EPI104" s="107"/>
      <c r="EPJ104" s="107"/>
      <c r="EPK104" s="107"/>
      <c r="EPL104" s="107"/>
      <c r="EPM104" s="107"/>
      <c r="EPN104" s="107"/>
      <c r="EPO104" s="107"/>
      <c r="EPP104" s="107"/>
      <c r="EPQ104" s="107"/>
      <c r="EPR104" s="107"/>
      <c r="EPS104" s="107"/>
      <c r="EPT104" s="107"/>
      <c r="EPU104" s="107"/>
      <c r="EPV104" s="107"/>
      <c r="EPW104" s="107"/>
      <c r="EPX104" s="107"/>
      <c r="EPY104" s="107"/>
      <c r="EPZ104" s="107"/>
      <c r="EQA104" s="107"/>
      <c r="EQB104" s="107"/>
      <c r="EQC104" s="107"/>
      <c r="EQD104" s="107"/>
      <c r="EQE104" s="107"/>
      <c r="EQF104" s="107"/>
      <c r="EQG104" s="107"/>
      <c r="EQH104" s="107"/>
      <c r="EQI104" s="107"/>
      <c r="EQJ104" s="107"/>
      <c r="EQK104" s="107"/>
      <c r="EQL104" s="107"/>
      <c r="EQM104" s="107"/>
      <c r="EQN104" s="107"/>
      <c r="EQO104" s="107"/>
      <c r="EQP104" s="107"/>
      <c r="EQQ104" s="107"/>
      <c r="EQR104" s="107"/>
      <c r="EQS104" s="107"/>
      <c r="EQT104" s="107"/>
      <c r="EQU104" s="107"/>
      <c r="EQV104" s="107"/>
      <c r="EQW104" s="107"/>
      <c r="EQX104" s="107"/>
      <c r="EQY104" s="107"/>
      <c r="EQZ104" s="107"/>
      <c r="ERA104" s="107"/>
      <c r="ERB104" s="107"/>
      <c r="ERC104" s="107"/>
      <c r="ERD104" s="107"/>
      <c r="ERE104" s="107"/>
      <c r="ERF104" s="107"/>
      <c r="ERG104" s="107"/>
      <c r="ERH104" s="107"/>
      <c r="ERI104" s="107"/>
      <c r="ERJ104" s="107"/>
      <c r="ERK104" s="107"/>
      <c r="ERL104" s="107"/>
      <c r="ERM104" s="107"/>
      <c r="ERN104" s="107"/>
      <c r="ERO104" s="107"/>
      <c r="ERP104" s="107"/>
      <c r="ERQ104" s="107"/>
      <c r="ERR104" s="107"/>
      <c r="ERS104" s="107"/>
      <c r="ERT104" s="107"/>
      <c r="ERU104" s="107"/>
      <c r="ERV104" s="107"/>
      <c r="ERW104" s="107"/>
      <c r="ERX104" s="107"/>
      <c r="ERY104" s="107"/>
      <c r="ERZ104" s="107"/>
      <c r="ESA104" s="107"/>
      <c r="ESB104" s="107"/>
      <c r="ESC104" s="107"/>
      <c r="ESD104" s="107"/>
      <c r="ESE104" s="107"/>
      <c r="ESF104" s="107"/>
      <c r="ESG104" s="107"/>
      <c r="ESH104" s="107"/>
      <c r="ESI104" s="107"/>
      <c r="ESJ104" s="107"/>
      <c r="ESK104" s="107"/>
      <c r="ESL104" s="107"/>
      <c r="ESM104" s="107"/>
      <c r="ESN104" s="107"/>
      <c r="ESO104" s="107"/>
      <c r="ESP104" s="107"/>
      <c r="ESQ104" s="107"/>
      <c r="ESR104" s="107"/>
      <c r="ESS104" s="107"/>
      <c r="EST104" s="107"/>
      <c r="ESU104" s="107"/>
      <c r="ESV104" s="107"/>
      <c r="ESW104" s="107"/>
      <c r="ESX104" s="107"/>
      <c r="ESY104" s="107"/>
      <c r="ESZ104" s="107"/>
      <c r="ETA104" s="107"/>
      <c r="ETB104" s="107"/>
      <c r="ETC104" s="107"/>
      <c r="ETD104" s="107"/>
      <c r="ETE104" s="107"/>
      <c r="ETF104" s="107"/>
      <c r="ETG104" s="107"/>
      <c r="ETH104" s="107"/>
      <c r="ETI104" s="107"/>
      <c r="ETJ104" s="107"/>
      <c r="ETK104" s="107"/>
      <c r="ETL104" s="107"/>
      <c r="ETM104" s="107"/>
      <c r="ETN104" s="107"/>
      <c r="ETO104" s="107"/>
      <c r="ETP104" s="107"/>
      <c r="ETQ104" s="107"/>
      <c r="ETR104" s="107"/>
      <c r="ETS104" s="107"/>
      <c r="ETT104" s="107"/>
      <c r="ETU104" s="107"/>
      <c r="ETV104" s="107"/>
      <c r="ETW104" s="107"/>
      <c r="ETX104" s="107"/>
      <c r="ETY104" s="107"/>
      <c r="ETZ104" s="107"/>
      <c r="EUA104" s="107"/>
      <c r="EUB104" s="107"/>
      <c r="EUC104" s="107"/>
      <c r="EUD104" s="107"/>
      <c r="EUE104" s="107"/>
      <c r="EUF104" s="107"/>
      <c r="EUG104" s="107"/>
      <c r="EUH104" s="107"/>
      <c r="EUI104" s="107"/>
      <c r="EUJ104" s="107"/>
      <c r="EUK104" s="107"/>
      <c r="EUL104" s="107"/>
      <c r="EUM104" s="107"/>
      <c r="EUN104" s="107"/>
      <c r="EUO104" s="107"/>
      <c r="EUP104" s="107"/>
      <c r="EUQ104" s="107"/>
      <c r="EUR104" s="107"/>
      <c r="EUS104" s="107"/>
      <c r="EUT104" s="107"/>
      <c r="EUU104" s="107"/>
      <c r="EUV104" s="107"/>
      <c r="EUW104" s="107"/>
      <c r="EUX104" s="107"/>
      <c r="EUY104" s="107"/>
      <c r="EUZ104" s="107"/>
      <c r="EVA104" s="107"/>
      <c r="EVB104" s="107"/>
      <c r="EVC104" s="107"/>
      <c r="EVD104" s="107"/>
      <c r="EVE104" s="107"/>
      <c r="EVF104" s="107"/>
      <c r="EVG104" s="107"/>
      <c r="EVH104" s="107"/>
      <c r="EVI104" s="107"/>
      <c r="EVJ104" s="107"/>
      <c r="EVK104" s="107"/>
      <c r="EVL104" s="107"/>
      <c r="EVM104" s="107"/>
      <c r="EVN104" s="107"/>
      <c r="EVO104" s="107"/>
      <c r="EVP104" s="107"/>
      <c r="EVQ104" s="107"/>
      <c r="EVR104" s="107"/>
      <c r="EVS104" s="107"/>
      <c r="EVT104" s="107"/>
      <c r="EVU104" s="107"/>
      <c r="EVV104" s="107"/>
      <c r="EVW104" s="107"/>
      <c r="EVX104" s="107"/>
      <c r="EVY104" s="107"/>
      <c r="EVZ104" s="107"/>
      <c r="EWA104" s="107"/>
      <c r="EWB104" s="107"/>
      <c r="EWC104" s="107"/>
      <c r="EWD104" s="107"/>
      <c r="EWE104" s="107"/>
      <c r="EWF104" s="107"/>
      <c r="EWG104" s="107"/>
      <c r="EWH104" s="107"/>
      <c r="EWI104" s="107"/>
      <c r="EWJ104" s="107"/>
      <c r="EWK104" s="107"/>
      <c r="EWL104" s="107"/>
      <c r="EWM104" s="107"/>
      <c r="EWN104" s="107"/>
      <c r="EWO104" s="107"/>
      <c r="EWP104" s="107"/>
      <c r="EWQ104" s="107"/>
      <c r="EWR104" s="107"/>
      <c r="EWS104" s="107"/>
      <c r="EWT104" s="107"/>
      <c r="EWU104" s="107"/>
      <c r="EWV104" s="107"/>
      <c r="EWW104" s="107"/>
      <c r="EWX104" s="107"/>
      <c r="EWY104" s="107"/>
      <c r="EWZ104" s="107"/>
      <c r="EXA104" s="107"/>
      <c r="EXB104" s="107"/>
      <c r="EXC104" s="107"/>
      <c r="EXD104" s="107"/>
      <c r="EXE104" s="107"/>
      <c r="EXF104" s="107"/>
      <c r="EXG104" s="107"/>
      <c r="EXH104" s="107"/>
      <c r="EXI104" s="107"/>
      <c r="EXJ104" s="107"/>
      <c r="EXK104" s="107"/>
      <c r="EXL104" s="107"/>
      <c r="EXM104" s="107"/>
      <c r="EXN104" s="107"/>
      <c r="EXO104" s="107"/>
      <c r="EXP104" s="107"/>
      <c r="EXQ104" s="107"/>
      <c r="EXR104" s="107"/>
      <c r="EXS104" s="107"/>
      <c r="EXT104" s="107"/>
      <c r="EXU104" s="107"/>
      <c r="EXV104" s="107"/>
      <c r="EXW104" s="107"/>
      <c r="EXX104" s="107"/>
      <c r="EXY104" s="107"/>
      <c r="EXZ104" s="107"/>
      <c r="EYA104" s="107"/>
      <c r="EYB104" s="107"/>
      <c r="EYC104" s="107"/>
      <c r="EYD104" s="107"/>
      <c r="EYE104" s="107"/>
      <c r="EYF104" s="107"/>
      <c r="EYG104" s="107"/>
      <c r="EYH104" s="107"/>
      <c r="EYI104" s="107"/>
      <c r="EYJ104" s="107"/>
      <c r="EYK104" s="107"/>
      <c r="EYL104" s="107"/>
      <c r="EYM104" s="107"/>
      <c r="EYN104" s="107"/>
      <c r="EYO104" s="107"/>
      <c r="EYP104" s="107"/>
      <c r="EYQ104" s="107"/>
      <c r="EYR104" s="107"/>
      <c r="EYS104" s="107"/>
      <c r="EYT104" s="107"/>
      <c r="EYU104" s="107"/>
      <c r="EYV104" s="107"/>
      <c r="EYW104" s="107"/>
      <c r="EYX104" s="107"/>
      <c r="EYY104" s="107"/>
      <c r="EYZ104" s="107"/>
      <c r="EZA104" s="107"/>
      <c r="EZB104" s="107"/>
      <c r="EZC104" s="107"/>
      <c r="EZD104" s="107"/>
      <c r="EZE104" s="107"/>
      <c r="EZF104" s="107"/>
      <c r="EZG104" s="107"/>
      <c r="EZH104" s="107"/>
      <c r="EZI104" s="107"/>
      <c r="EZJ104" s="107"/>
      <c r="EZK104" s="107"/>
      <c r="EZL104" s="107"/>
      <c r="EZM104" s="107"/>
      <c r="EZN104" s="107"/>
      <c r="EZO104" s="107"/>
      <c r="EZP104" s="107"/>
      <c r="EZQ104" s="107"/>
      <c r="EZR104" s="107"/>
      <c r="EZS104" s="107"/>
      <c r="EZT104" s="107"/>
      <c r="EZU104" s="107"/>
      <c r="EZV104" s="107"/>
      <c r="EZW104" s="107"/>
      <c r="EZX104" s="107"/>
      <c r="EZY104" s="107"/>
      <c r="EZZ104" s="107"/>
      <c r="FAA104" s="107"/>
      <c r="FAB104" s="107"/>
      <c r="FAC104" s="107"/>
      <c r="FAD104" s="107"/>
      <c r="FAE104" s="107"/>
      <c r="FAF104" s="107"/>
      <c r="FAG104" s="107"/>
      <c r="FAH104" s="107"/>
      <c r="FAI104" s="107"/>
      <c r="FAJ104" s="107"/>
      <c r="FAK104" s="107"/>
      <c r="FAL104" s="107"/>
      <c r="FAM104" s="107"/>
      <c r="FAN104" s="107"/>
      <c r="FAO104" s="107"/>
      <c r="FAP104" s="107"/>
      <c r="FAQ104" s="107"/>
      <c r="FAR104" s="107"/>
      <c r="FAS104" s="107"/>
      <c r="FAT104" s="107"/>
      <c r="FAU104" s="107"/>
      <c r="FAV104" s="107"/>
      <c r="FAW104" s="107"/>
      <c r="FAX104" s="107"/>
      <c r="FAY104" s="107"/>
      <c r="FAZ104" s="107"/>
      <c r="FBA104" s="107"/>
      <c r="FBB104" s="107"/>
      <c r="FBC104" s="107"/>
      <c r="FBD104" s="107"/>
      <c r="FBE104" s="107"/>
      <c r="FBF104" s="107"/>
      <c r="FBG104" s="107"/>
      <c r="FBH104" s="107"/>
      <c r="FBI104" s="107"/>
      <c r="FBJ104" s="107"/>
      <c r="FBK104" s="107"/>
      <c r="FBL104" s="107"/>
      <c r="FBM104" s="107"/>
      <c r="FBN104" s="107"/>
      <c r="FBO104" s="107"/>
      <c r="FBP104" s="107"/>
      <c r="FBQ104" s="107"/>
      <c r="FBR104" s="107"/>
      <c r="FBS104" s="107"/>
      <c r="FBT104" s="107"/>
      <c r="FBU104" s="107"/>
      <c r="FBV104" s="107"/>
      <c r="FBW104" s="107"/>
      <c r="FBX104" s="107"/>
      <c r="FBY104" s="107"/>
      <c r="FBZ104" s="107"/>
      <c r="FCA104" s="107"/>
      <c r="FCB104" s="107"/>
      <c r="FCC104" s="107"/>
      <c r="FCD104" s="107"/>
      <c r="FCE104" s="107"/>
      <c r="FCF104" s="107"/>
      <c r="FCG104" s="107"/>
      <c r="FCH104" s="107"/>
      <c r="FCI104" s="107"/>
      <c r="FCJ104" s="107"/>
      <c r="FCK104" s="107"/>
      <c r="FCL104" s="107"/>
      <c r="FCM104" s="107"/>
      <c r="FCN104" s="107"/>
      <c r="FCO104" s="107"/>
      <c r="FCP104" s="107"/>
      <c r="FCQ104" s="107"/>
      <c r="FCR104" s="107"/>
      <c r="FCS104" s="107"/>
      <c r="FCT104" s="107"/>
      <c r="FCU104" s="107"/>
      <c r="FCV104" s="107"/>
      <c r="FCW104" s="107"/>
      <c r="FCX104" s="107"/>
      <c r="FCY104" s="107"/>
      <c r="FCZ104" s="107"/>
      <c r="FDA104" s="107"/>
      <c r="FDB104" s="107"/>
      <c r="FDC104" s="107"/>
      <c r="FDD104" s="107"/>
      <c r="FDE104" s="107"/>
      <c r="FDF104" s="107"/>
      <c r="FDG104" s="107"/>
      <c r="FDH104" s="107"/>
      <c r="FDI104" s="107"/>
      <c r="FDJ104" s="107"/>
      <c r="FDK104" s="107"/>
      <c r="FDL104" s="107"/>
      <c r="FDM104" s="107"/>
      <c r="FDN104" s="107"/>
      <c r="FDO104" s="107"/>
      <c r="FDP104" s="107"/>
      <c r="FDQ104" s="107"/>
      <c r="FDR104" s="107"/>
      <c r="FDS104" s="107"/>
      <c r="FDT104" s="107"/>
      <c r="FDU104" s="107"/>
      <c r="FDV104" s="107"/>
      <c r="FDW104" s="107"/>
      <c r="FDX104" s="107"/>
      <c r="FDY104" s="107"/>
      <c r="FDZ104" s="107"/>
      <c r="FEA104" s="107"/>
      <c r="FEB104" s="107"/>
      <c r="FEC104" s="107"/>
      <c r="FED104" s="107"/>
      <c r="FEE104" s="107"/>
      <c r="FEF104" s="107"/>
      <c r="FEG104" s="107"/>
      <c r="FEH104" s="107"/>
      <c r="FEI104" s="107"/>
      <c r="FEJ104" s="107"/>
      <c r="FEK104" s="107"/>
      <c r="FEL104" s="107"/>
      <c r="FEM104" s="107"/>
      <c r="FEN104" s="107"/>
      <c r="FEO104" s="107"/>
      <c r="FEP104" s="107"/>
      <c r="FEQ104" s="107"/>
      <c r="FER104" s="107"/>
      <c r="FES104" s="107"/>
      <c r="FET104" s="107"/>
      <c r="FEU104" s="107"/>
      <c r="FEV104" s="107"/>
      <c r="FEW104" s="107"/>
      <c r="FEX104" s="107"/>
      <c r="FEY104" s="107"/>
      <c r="FEZ104" s="107"/>
      <c r="FFA104" s="107"/>
      <c r="FFB104" s="107"/>
      <c r="FFC104" s="107"/>
      <c r="FFD104" s="107"/>
      <c r="FFE104" s="107"/>
      <c r="FFF104" s="107"/>
      <c r="FFG104" s="107"/>
      <c r="FFH104" s="107"/>
      <c r="FFI104" s="107"/>
      <c r="FFJ104" s="107"/>
      <c r="FFK104" s="107"/>
      <c r="FFL104" s="107"/>
      <c r="FFM104" s="107"/>
      <c r="FFN104" s="107"/>
      <c r="FFO104" s="107"/>
      <c r="FFP104" s="107"/>
      <c r="FFQ104" s="107"/>
      <c r="FFR104" s="107"/>
      <c r="FFS104" s="107"/>
      <c r="FFT104" s="107"/>
      <c r="FFU104" s="107"/>
      <c r="FFV104" s="107"/>
      <c r="FFW104" s="107"/>
      <c r="FFX104" s="107"/>
      <c r="FFY104" s="107"/>
      <c r="FFZ104" s="107"/>
      <c r="FGA104" s="107"/>
      <c r="FGB104" s="107"/>
      <c r="FGC104" s="107"/>
      <c r="FGD104" s="107"/>
      <c r="FGE104" s="107"/>
      <c r="FGF104" s="107"/>
      <c r="FGG104" s="107"/>
      <c r="FGH104" s="107"/>
      <c r="FGI104" s="107"/>
      <c r="FGJ104" s="107"/>
      <c r="FGK104" s="107"/>
      <c r="FGL104" s="107"/>
      <c r="FGM104" s="107"/>
      <c r="FGN104" s="107"/>
      <c r="FGO104" s="107"/>
      <c r="FGP104" s="107"/>
      <c r="FGQ104" s="107"/>
      <c r="FGR104" s="107"/>
      <c r="FGS104" s="107"/>
      <c r="FGT104" s="107"/>
      <c r="FGU104" s="107"/>
      <c r="FGV104" s="107"/>
      <c r="FGW104" s="107"/>
      <c r="FGX104" s="107"/>
      <c r="FGY104" s="107"/>
      <c r="FGZ104" s="107"/>
      <c r="FHA104" s="107"/>
      <c r="FHB104" s="107"/>
      <c r="FHC104" s="107"/>
      <c r="FHD104" s="107"/>
      <c r="FHE104" s="107"/>
      <c r="FHF104" s="107"/>
      <c r="FHG104" s="107"/>
      <c r="FHH104" s="107"/>
      <c r="FHI104" s="107"/>
      <c r="FHJ104" s="107"/>
      <c r="FHK104" s="107"/>
      <c r="FHL104" s="107"/>
      <c r="FHM104" s="107"/>
      <c r="FHN104" s="107"/>
      <c r="FHO104" s="107"/>
      <c r="FHP104" s="107"/>
      <c r="FHQ104" s="107"/>
      <c r="FHR104" s="107"/>
      <c r="FHS104" s="107"/>
      <c r="FHT104" s="107"/>
      <c r="FHU104" s="107"/>
      <c r="FHV104" s="107"/>
      <c r="FHW104" s="107"/>
      <c r="FHX104" s="107"/>
      <c r="FHY104" s="107"/>
      <c r="FHZ104" s="107"/>
      <c r="FIA104" s="107"/>
      <c r="FIB104" s="107"/>
      <c r="FIC104" s="107"/>
      <c r="FID104" s="107"/>
      <c r="FIE104" s="107"/>
      <c r="FIF104" s="107"/>
      <c r="FIG104" s="107"/>
      <c r="FIH104" s="107"/>
      <c r="FII104" s="107"/>
      <c r="FIJ104" s="107"/>
      <c r="FIK104" s="107"/>
      <c r="FIL104" s="107"/>
      <c r="FIM104" s="107"/>
      <c r="FIN104" s="107"/>
      <c r="FIO104" s="107"/>
      <c r="FIP104" s="107"/>
      <c r="FIQ104" s="107"/>
      <c r="FIR104" s="107"/>
      <c r="FIS104" s="107"/>
      <c r="FIT104" s="107"/>
      <c r="FIU104" s="107"/>
      <c r="FIV104" s="107"/>
      <c r="FIW104" s="107"/>
      <c r="FIX104" s="107"/>
      <c r="FIY104" s="107"/>
      <c r="FIZ104" s="107"/>
      <c r="FJA104" s="107"/>
      <c r="FJB104" s="107"/>
      <c r="FJC104" s="107"/>
      <c r="FJD104" s="107"/>
      <c r="FJE104" s="107"/>
      <c r="FJF104" s="107"/>
      <c r="FJG104" s="107"/>
      <c r="FJH104" s="107"/>
      <c r="FJI104" s="107"/>
      <c r="FJJ104" s="107"/>
      <c r="FJK104" s="107"/>
      <c r="FJL104" s="107"/>
      <c r="FJM104" s="107"/>
      <c r="FJN104" s="107"/>
      <c r="FJO104" s="107"/>
      <c r="FJP104" s="107"/>
      <c r="FJQ104" s="107"/>
      <c r="FJR104" s="107"/>
      <c r="FJS104" s="107"/>
      <c r="FJT104" s="107"/>
      <c r="FJU104" s="107"/>
      <c r="FJV104" s="107"/>
      <c r="FJW104" s="107"/>
      <c r="FJX104" s="107"/>
      <c r="FJY104" s="107"/>
      <c r="FJZ104" s="107"/>
      <c r="FKA104" s="107"/>
      <c r="FKB104" s="107"/>
      <c r="FKC104" s="107"/>
      <c r="FKD104" s="107"/>
      <c r="FKE104" s="107"/>
      <c r="FKF104" s="107"/>
      <c r="FKG104" s="107"/>
      <c r="FKH104" s="107"/>
      <c r="FKI104" s="107"/>
      <c r="FKJ104" s="107"/>
      <c r="FKK104" s="107"/>
      <c r="FKL104" s="107"/>
      <c r="FKM104" s="107"/>
      <c r="FKN104" s="107"/>
      <c r="FKO104" s="107"/>
      <c r="FKP104" s="107"/>
      <c r="FKQ104" s="107"/>
      <c r="FKR104" s="107"/>
      <c r="FKS104" s="107"/>
      <c r="FKT104" s="107"/>
      <c r="FKU104" s="107"/>
      <c r="FKV104" s="107"/>
      <c r="FKW104" s="107"/>
      <c r="FKX104" s="107"/>
      <c r="FKY104" s="107"/>
      <c r="FKZ104" s="107"/>
      <c r="FLA104" s="107"/>
      <c r="FLB104" s="107"/>
      <c r="FLC104" s="107"/>
      <c r="FLD104" s="107"/>
      <c r="FLE104" s="107"/>
      <c r="FLF104" s="107"/>
      <c r="FLG104" s="107"/>
      <c r="FLH104" s="107"/>
      <c r="FLI104" s="107"/>
      <c r="FLJ104" s="107"/>
      <c r="FLK104" s="107"/>
      <c r="FLL104" s="107"/>
      <c r="FLM104" s="107"/>
      <c r="FLN104" s="107"/>
      <c r="FLO104" s="107"/>
      <c r="FLP104" s="107"/>
      <c r="FLQ104" s="107"/>
      <c r="FLR104" s="107"/>
      <c r="FLS104" s="107"/>
      <c r="FLT104" s="107"/>
      <c r="FLU104" s="107"/>
      <c r="FLV104" s="107"/>
      <c r="FLW104" s="107"/>
      <c r="FLX104" s="107"/>
      <c r="FLY104" s="107"/>
      <c r="FLZ104" s="107"/>
      <c r="FMA104" s="107"/>
      <c r="FMB104" s="107"/>
      <c r="FMC104" s="107"/>
      <c r="FMD104" s="107"/>
      <c r="FME104" s="107"/>
      <c r="FMF104" s="107"/>
      <c r="FMG104" s="107"/>
      <c r="FMH104" s="107"/>
      <c r="FMI104" s="107"/>
      <c r="FMJ104" s="107"/>
      <c r="FMK104" s="107"/>
      <c r="FML104" s="107"/>
      <c r="FMM104" s="107"/>
      <c r="FMN104" s="107"/>
      <c r="FMO104" s="107"/>
      <c r="FMP104" s="107"/>
      <c r="FMQ104" s="107"/>
      <c r="FMR104" s="107"/>
      <c r="FMS104" s="107"/>
      <c r="FMT104" s="107"/>
      <c r="FMU104" s="107"/>
      <c r="FMV104" s="107"/>
      <c r="FMW104" s="107"/>
      <c r="FMX104" s="107"/>
      <c r="FMY104" s="107"/>
      <c r="FMZ104" s="107"/>
      <c r="FNA104" s="107"/>
      <c r="FNB104" s="107"/>
      <c r="FNC104" s="107"/>
      <c r="FND104" s="107"/>
      <c r="FNE104" s="107"/>
      <c r="FNF104" s="107"/>
      <c r="FNG104" s="107"/>
      <c r="FNH104" s="107"/>
      <c r="FNI104" s="107"/>
      <c r="FNJ104" s="107"/>
      <c r="FNK104" s="107"/>
      <c r="FNL104" s="107"/>
      <c r="FNM104" s="107"/>
      <c r="FNN104" s="107"/>
      <c r="FNO104" s="107"/>
      <c r="FNP104" s="107"/>
      <c r="FNQ104" s="107"/>
      <c r="FNR104" s="107"/>
      <c r="FNS104" s="107"/>
      <c r="FNT104" s="107"/>
      <c r="FNU104" s="107"/>
      <c r="FNV104" s="107"/>
      <c r="FNW104" s="107"/>
      <c r="FNX104" s="107"/>
      <c r="FNY104" s="107"/>
      <c r="FNZ104" s="107"/>
      <c r="FOA104" s="107"/>
      <c r="FOB104" s="107"/>
      <c r="FOC104" s="107"/>
      <c r="FOD104" s="107"/>
      <c r="FOE104" s="107"/>
      <c r="FOF104" s="107"/>
      <c r="FOG104" s="107"/>
      <c r="FOH104" s="107"/>
      <c r="FOI104" s="107"/>
      <c r="FOJ104" s="107"/>
      <c r="FOK104" s="107"/>
      <c r="FOL104" s="107"/>
      <c r="FOM104" s="107"/>
      <c r="FON104" s="107"/>
      <c r="FOO104" s="107"/>
      <c r="FOP104" s="107"/>
      <c r="FOQ104" s="107"/>
      <c r="FOR104" s="107"/>
      <c r="FOS104" s="107"/>
      <c r="FOT104" s="107"/>
      <c r="FOU104" s="107"/>
      <c r="FOV104" s="107"/>
      <c r="FOW104" s="107"/>
      <c r="FOX104" s="107"/>
      <c r="FOY104" s="107"/>
      <c r="FOZ104" s="107"/>
      <c r="FPA104" s="107"/>
      <c r="FPB104" s="107"/>
      <c r="FPC104" s="107"/>
      <c r="FPD104" s="107"/>
      <c r="FPE104" s="107"/>
      <c r="FPF104" s="107"/>
      <c r="FPG104" s="107"/>
      <c r="FPH104" s="107"/>
      <c r="FPI104" s="107"/>
      <c r="FPJ104" s="107"/>
      <c r="FPK104" s="107"/>
      <c r="FPL104" s="107"/>
      <c r="FPM104" s="107"/>
      <c r="FPN104" s="107"/>
      <c r="FPO104" s="107"/>
      <c r="FPP104" s="107"/>
      <c r="FPQ104" s="107"/>
      <c r="FPR104" s="107"/>
      <c r="FPS104" s="107"/>
      <c r="FPT104" s="107"/>
      <c r="FPU104" s="107"/>
      <c r="FPV104" s="107"/>
      <c r="FPW104" s="107"/>
      <c r="FPX104" s="107"/>
      <c r="FPY104" s="107"/>
      <c r="FPZ104" s="107"/>
      <c r="FQA104" s="107"/>
      <c r="FQB104" s="107"/>
      <c r="FQC104" s="107"/>
      <c r="FQD104" s="107"/>
      <c r="FQE104" s="107"/>
      <c r="FQF104" s="107"/>
      <c r="FQG104" s="107"/>
      <c r="FQH104" s="107"/>
      <c r="FQI104" s="107"/>
      <c r="FQJ104" s="107"/>
      <c r="FQK104" s="107"/>
      <c r="FQL104" s="107"/>
      <c r="FQM104" s="107"/>
      <c r="FQN104" s="107"/>
      <c r="FQO104" s="107"/>
      <c r="FQP104" s="107"/>
      <c r="FQQ104" s="107"/>
      <c r="FQR104" s="107"/>
      <c r="FQS104" s="107"/>
      <c r="FQT104" s="107"/>
      <c r="FQU104" s="107"/>
      <c r="FQV104" s="107"/>
      <c r="FQW104" s="107"/>
      <c r="FQX104" s="107"/>
      <c r="FQY104" s="107"/>
      <c r="FQZ104" s="107"/>
      <c r="FRA104" s="107"/>
      <c r="FRB104" s="107"/>
      <c r="FRC104" s="107"/>
      <c r="FRD104" s="107"/>
      <c r="FRE104" s="107"/>
      <c r="FRF104" s="107"/>
      <c r="FRG104" s="107"/>
      <c r="FRH104" s="107"/>
      <c r="FRI104" s="107"/>
      <c r="FRJ104" s="107"/>
      <c r="FRK104" s="107"/>
      <c r="FRL104" s="107"/>
      <c r="FRM104" s="107"/>
      <c r="FRN104" s="107"/>
      <c r="FRO104" s="107"/>
      <c r="FRP104" s="107"/>
      <c r="FRQ104" s="107"/>
      <c r="FRR104" s="107"/>
      <c r="FRS104" s="107"/>
      <c r="FRT104" s="107"/>
      <c r="FRU104" s="107"/>
      <c r="FRV104" s="107"/>
      <c r="FRW104" s="107"/>
      <c r="FRX104" s="107"/>
      <c r="FRY104" s="107"/>
      <c r="FRZ104" s="107"/>
      <c r="FSA104" s="107"/>
      <c r="FSB104" s="107"/>
      <c r="FSC104" s="107"/>
      <c r="FSD104" s="107"/>
      <c r="FSE104" s="107"/>
      <c r="FSF104" s="107"/>
      <c r="FSG104" s="107"/>
      <c r="FSH104" s="107"/>
      <c r="FSI104" s="107"/>
      <c r="FSJ104" s="107"/>
      <c r="FSK104" s="107"/>
      <c r="FSL104" s="107"/>
      <c r="FSM104" s="107"/>
      <c r="FSN104" s="107"/>
      <c r="FSO104" s="107"/>
      <c r="FSP104" s="107"/>
      <c r="FSQ104" s="107"/>
      <c r="FSR104" s="107"/>
      <c r="FSS104" s="107"/>
      <c r="FST104" s="107"/>
      <c r="FSU104" s="107"/>
      <c r="FSV104" s="107"/>
      <c r="FSW104" s="107"/>
      <c r="FSX104" s="107"/>
      <c r="FSY104" s="107"/>
      <c r="FSZ104" s="107"/>
      <c r="FTA104" s="107"/>
      <c r="FTB104" s="107"/>
      <c r="FTC104" s="107"/>
      <c r="FTD104" s="107"/>
      <c r="FTE104" s="107"/>
      <c r="FTF104" s="107"/>
      <c r="FTG104" s="107"/>
      <c r="FTH104" s="107"/>
      <c r="FTI104" s="107"/>
      <c r="FTJ104" s="107"/>
      <c r="FTK104" s="107"/>
      <c r="FTL104" s="107"/>
      <c r="FTM104" s="107"/>
      <c r="FTN104" s="107"/>
      <c r="FTO104" s="107"/>
      <c r="FTP104" s="107"/>
      <c r="FTQ104" s="107"/>
      <c r="FTR104" s="107"/>
      <c r="FTS104" s="107"/>
      <c r="FTT104" s="107"/>
      <c r="FTU104" s="107"/>
      <c r="FTV104" s="107"/>
      <c r="FTW104" s="107"/>
      <c r="FTX104" s="107"/>
      <c r="FTY104" s="107"/>
      <c r="FTZ104" s="107"/>
      <c r="FUA104" s="107"/>
      <c r="FUB104" s="107"/>
      <c r="FUC104" s="107"/>
      <c r="FUD104" s="107"/>
      <c r="FUE104" s="107"/>
      <c r="FUF104" s="107"/>
      <c r="FUG104" s="107"/>
      <c r="FUH104" s="107"/>
      <c r="FUI104" s="107"/>
      <c r="FUJ104" s="107"/>
      <c r="FUK104" s="107"/>
      <c r="FUL104" s="107"/>
      <c r="FUM104" s="107"/>
      <c r="FUN104" s="107"/>
      <c r="FUO104" s="107"/>
      <c r="FUP104" s="107"/>
      <c r="FUQ104" s="107"/>
      <c r="FUR104" s="107"/>
      <c r="FUS104" s="107"/>
      <c r="FUT104" s="107"/>
      <c r="FUU104" s="107"/>
      <c r="FUV104" s="107"/>
      <c r="FUW104" s="107"/>
      <c r="FUX104" s="107"/>
      <c r="FUY104" s="107"/>
      <c r="FUZ104" s="107"/>
      <c r="FVA104" s="107"/>
      <c r="FVB104" s="107"/>
      <c r="FVC104" s="107"/>
      <c r="FVD104" s="107"/>
      <c r="FVE104" s="107"/>
      <c r="FVF104" s="107"/>
      <c r="FVG104" s="107"/>
      <c r="FVH104" s="107"/>
      <c r="FVI104" s="107"/>
      <c r="FVJ104" s="107"/>
      <c r="FVK104" s="107"/>
      <c r="FVL104" s="107"/>
      <c r="FVM104" s="107"/>
      <c r="FVN104" s="107"/>
      <c r="FVO104" s="107"/>
      <c r="FVP104" s="107"/>
      <c r="FVQ104" s="107"/>
      <c r="FVR104" s="107"/>
      <c r="FVS104" s="107"/>
      <c r="FVT104" s="107"/>
      <c r="FVU104" s="107"/>
      <c r="FVV104" s="107"/>
      <c r="FVW104" s="107"/>
      <c r="FVX104" s="107"/>
      <c r="FVY104" s="107"/>
      <c r="FVZ104" s="107"/>
      <c r="FWA104" s="107"/>
      <c r="FWB104" s="107"/>
      <c r="FWC104" s="107"/>
      <c r="FWD104" s="107"/>
      <c r="FWE104" s="107"/>
      <c r="FWF104" s="107"/>
      <c r="FWG104" s="107"/>
      <c r="FWH104" s="107"/>
      <c r="FWI104" s="107"/>
      <c r="FWJ104" s="107"/>
      <c r="FWK104" s="107"/>
      <c r="FWL104" s="107"/>
      <c r="FWM104" s="107"/>
      <c r="FWN104" s="107"/>
      <c r="FWO104" s="107"/>
      <c r="FWP104" s="107"/>
      <c r="FWQ104" s="107"/>
      <c r="FWR104" s="107"/>
      <c r="FWS104" s="107"/>
      <c r="FWT104" s="107"/>
      <c r="FWU104" s="107"/>
      <c r="FWV104" s="107"/>
      <c r="FWW104" s="107"/>
      <c r="FWX104" s="107"/>
      <c r="FWY104" s="107"/>
      <c r="FWZ104" s="107"/>
      <c r="FXA104" s="107"/>
      <c r="FXB104" s="107"/>
      <c r="FXC104" s="107"/>
      <c r="FXD104" s="107"/>
      <c r="FXE104" s="107"/>
      <c r="FXF104" s="107"/>
      <c r="FXG104" s="107"/>
      <c r="FXH104" s="107"/>
      <c r="FXI104" s="107"/>
      <c r="FXJ104" s="107"/>
      <c r="FXK104" s="107"/>
      <c r="FXL104" s="107"/>
      <c r="FXM104" s="107"/>
      <c r="FXN104" s="107"/>
      <c r="FXO104" s="107"/>
      <c r="FXP104" s="107"/>
      <c r="FXQ104" s="107"/>
      <c r="FXR104" s="107"/>
      <c r="FXS104" s="107"/>
      <c r="FXT104" s="107"/>
      <c r="FXU104" s="107"/>
      <c r="FXV104" s="107"/>
      <c r="FXW104" s="107"/>
      <c r="FXX104" s="107"/>
      <c r="FXY104" s="107"/>
      <c r="FXZ104" s="107"/>
      <c r="FYA104" s="107"/>
      <c r="FYB104" s="107"/>
      <c r="FYC104" s="107"/>
      <c r="FYD104" s="107"/>
      <c r="FYE104" s="107"/>
      <c r="FYF104" s="107"/>
      <c r="FYG104" s="107"/>
      <c r="FYH104" s="107"/>
      <c r="FYI104" s="107"/>
      <c r="FYJ104" s="107"/>
      <c r="FYK104" s="107"/>
      <c r="FYL104" s="107"/>
      <c r="FYM104" s="107"/>
      <c r="FYN104" s="107"/>
      <c r="FYO104" s="107"/>
      <c r="FYP104" s="107"/>
      <c r="FYQ104" s="107"/>
      <c r="FYR104" s="107"/>
      <c r="FYS104" s="107"/>
      <c r="FYT104" s="107"/>
      <c r="FYU104" s="107"/>
      <c r="FYV104" s="107"/>
      <c r="FYW104" s="107"/>
      <c r="FYX104" s="107"/>
      <c r="FYY104" s="107"/>
      <c r="FYZ104" s="107"/>
      <c r="FZA104" s="107"/>
      <c r="FZB104" s="107"/>
      <c r="FZC104" s="107"/>
      <c r="FZD104" s="107"/>
      <c r="FZE104" s="107"/>
      <c r="FZF104" s="107"/>
      <c r="FZG104" s="107"/>
      <c r="FZH104" s="107"/>
      <c r="FZI104" s="107"/>
      <c r="FZJ104" s="107"/>
      <c r="FZK104" s="107"/>
      <c r="FZL104" s="107"/>
      <c r="FZM104" s="107"/>
      <c r="FZN104" s="107"/>
      <c r="FZO104" s="107"/>
      <c r="FZP104" s="107"/>
      <c r="FZQ104" s="107"/>
      <c r="FZR104" s="107"/>
      <c r="FZS104" s="107"/>
      <c r="FZT104" s="107"/>
      <c r="FZU104" s="107"/>
      <c r="FZV104" s="107"/>
      <c r="FZW104" s="107"/>
      <c r="FZX104" s="107"/>
      <c r="FZY104" s="107"/>
      <c r="FZZ104" s="107"/>
      <c r="GAA104" s="107"/>
      <c r="GAB104" s="107"/>
      <c r="GAC104" s="107"/>
      <c r="GAD104" s="107"/>
      <c r="GAE104" s="107"/>
      <c r="GAF104" s="107"/>
      <c r="GAG104" s="107"/>
      <c r="GAH104" s="107"/>
      <c r="GAI104" s="107"/>
      <c r="GAJ104" s="107"/>
      <c r="GAK104" s="107"/>
      <c r="GAL104" s="107"/>
      <c r="GAM104" s="107"/>
      <c r="GAN104" s="107"/>
      <c r="GAO104" s="107"/>
      <c r="GAP104" s="107"/>
      <c r="GAQ104" s="107"/>
      <c r="GAR104" s="107"/>
      <c r="GAS104" s="107"/>
      <c r="GAT104" s="107"/>
      <c r="GAU104" s="107"/>
      <c r="GAV104" s="107"/>
      <c r="GAW104" s="107"/>
      <c r="GAX104" s="107"/>
      <c r="GAY104" s="107"/>
      <c r="GAZ104" s="107"/>
      <c r="GBA104" s="107"/>
      <c r="GBB104" s="107"/>
      <c r="GBC104" s="107"/>
      <c r="GBD104" s="107"/>
      <c r="GBE104" s="107"/>
      <c r="GBF104" s="107"/>
      <c r="GBG104" s="107"/>
      <c r="GBH104" s="107"/>
      <c r="GBI104" s="107"/>
      <c r="GBJ104" s="107"/>
      <c r="GBK104" s="107"/>
      <c r="GBL104" s="107"/>
      <c r="GBM104" s="107"/>
      <c r="GBN104" s="107"/>
      <c r="GBO104" s="107"/>
      <c r="GBP104" s="107"/>
      <c r="GBQ104" s="107"/>
      <c r="GBR104" s="107"/>
      <c r="GBS104" s="107"/>
      <c r="GBT104" s="107"/>
      <c r="GBU104" s="107"/>
      <c r="GBV104" s="107"/>
      <c r="GBW104" s="107"/>
      <c r="GBX104" s="107"/>
      <c r="GBY104" s="107"/>
      <c r="GBZ104" s="107"/>
      <c r="GCA104" s="107"/>
      <c r="GCB104" s="107"/>
      <c r="GCC104" s="107"/>
      <c r="GCD104" s="107"/>
      <c r="GCE104" s="107"/>
      <c r="GCF104" s="107"/>
      <c r="GCG104" s="107"/>
      <c r="GCH104" s="107"/>
      <c r="GCI104" s="107"/>
      <c r="GCJ104" s="107"/>
      <c r="GCK104" s="107"/>
      <c r="GCL104" s="107"/>
      <c r="GCM104" s="107"/>
      <c r="GCN104" s="107"/>
      <c r="GCO104" s="107"/>
      <c r="GCP104" s="107"/>
      <c r="GCQ104" s="107"/>
      <c r="GCR104" s="107"/>
      <c r="GCS104" s="107"/>
      <c r="GCT104" s="107"/>
      <c r="GCU104" s="107"/>
      <c r="GCV104" s="107"/>
      <c r="GCW104" s="107"/>
      <c r="GCX104" s="107"/>
      <c r="GCY104" s="107"/>
      <c r="GCZ104" s="107"/>
      <c r="GDA104" s="107"/>
      <c r="GDB104" s="107"/>
      <c r="GDC104" s="107"/>
      <c r="GDD104" s="107"/>
      <c r="GDE104" s="107"/>
      <c r="GDF104" s="107"/>
      <c r="GDG104" s="107"/>
      <c r="GDH104" s="107"/>
      <c r="GDI104" s="107"/>
      <c r="GDJ104" s="107"/>
      <c r="GDK104" s="107"/>
      <c r="GDL104" s="107"/>
      <c r="GDM104" s="107"/>
      <c r="GDN104" s="107"/>
      <c r="GDO104" s="107"/>
      <c r="GDP104" s="107"/>
      <c r="GDQ104" s="107"/>
      <c r="GDR104" s="107"/>
      <c r="GDS104" s="107"/>
      <c r="GDT104" s="107"/>
      <c r="GDU104" s="107"/>
      <c r="GDV104" s="107"/>
      <c r="GDW104" s="107"/>
      <c r="GDX104" s="107"/>
      <c r="GDY104" s="107"/>
      <c r="GDZ104" s="107"/>
      <c r="GEA104" s="107"/>
      <c r="GEB104" s="107"/>
      <c r="GEC104" s="107"/>
      <c r="GED104" s="107"/>
      <c r="GEE104" s="107"/>
      <c r="GEF104" s="107"/>
      <c r="GEG104" s="107"/>
      <c r="GEH104" s="107"/>
      <c r="GEI104" s="107"/>
      <c r="GEJ104" s="107"/>
      <c r="GEK104" s="107"/>
      <c r="GEL104" s="107"/>
      <c r="GEM104" s="107"/>
      <c r="GEN104" s="107"/>
      <c r="GEO104" s="107"/>
      <c r="GEP104" s="107"/>
      <c r="GEQ104" s="107"/>
      <c r="GER104" s="107"/>
      <c r="GES104" s="107"/>
      <c r="GET104" s="107"/>
      <c r="GEU104" s="107"/>
      <c r="GEV104" s="107"/>
      <c r="GEW104" s="107"/>
      <c r="GEX104" s="107"/>
      <c r="GEY104" s="107"/>
      <c r="GEZ104" s="107"/>
      <c r="GFA104" s="107"/>
      <c r="GFB104" s="107"/>
      <c r="GFC104" s="107"/>
      <c r="GFD104" s="107"/>
      <c r="GFE104" s="107"/>
      <c r="GFF104" s="107"/>
      <c r="GFG104" s="107"/>
      <c r="GFH104" s="107"/>
      <c r="GFI104" s="107"/>
      <c r="GFJ104" s="107"/>
      <c r="GFK104" s="107"/>
      <c r="GFL104" s="107"/>
      <c r="GFM104" s="107"/>
      <c r="GFN104" s="107"/>
      <c r="GFO104" s="107"/>
      <c r="GFP104" s="107"/>
      <c r="GFQ104" s="107"/>
      <c r="GFR104" s="107"/>
      <c r="GFS104" s="107"/>
      <c r="GFT104" s="107"/>
      <c r="GFU104" s="107"/>
      <c r="GFV104" s="107"/>
      <c r="GFW104" s="107"/>
      <c r="GFX104" s="107"/>
      <c r="GFY104" s="107"/>
      <c r="GFZ104" s="107"/>
      <c r="GGA104" s="107"/>
      <c r="GGB104" s="107"/>
      <c r="GGC104" s="107"/>
      <c r="GGD104" s="107"/>
      <c r="GGE104" s="107"/>
      <c r="GGF104" s="107"/>
      <c r="GGG104" s="107"/>
      <c r="GGH104" s="107"/>
      <c r="GGI104" s="107"/>
      <c r="GGJ104" s="107"/>
      <c r="GGK104" s="107"/>
      <c r="GGL104" s="107"/>
      <c r="GGM104" s="107"/>
      <c r="GGN104" s="107"/>
      <c r="GGO104" s="107"/>
      <c r="GGP104" s="107"/>
      <c r="GGQ104" s="107"/>
      <c r="GGR104" s="107"/>
      <c r="GGS104" s="107"/>
      <c r="GGT104" s="107"/>
      <c r="GGU104" s="107"/>
      <c r="GGV104" s="107"/>
      <c r="GGW104" s="107"/>
      <c r="GGX104" s="107"/>
      <c r="GGY104" s="107"/>
      <c r="GGZ104" s="107"/>
      <c r="GHA104" s="107"/>
      <c r="GHB104" s="107"/>
      <c r="GHC104" s="107"/>
      <c r="GHD104" s="107"/>
      <c r="GHE104" s="107"/>
      <c r="GHF104" s="107"/>
      <c r="GHG104" s="107"/>
      <c r="GHH104" s="107"/>
      <c r="GHI104" s="107"/>
      <c r="GHJ104" s="107"/>
      <c r="GHK104" s="107"/>
      <c r="GHL104" s="107"/>
      <c r="GHM104" s="107"/>
      <c r="GHN104" s="107"/>
      <c r="GHO104" s="107"/>
      <c r="GHP104" s="107"/>
      <c r="GHQ104" s="107"/>
      <c r="GHR104" s="107"/>
      <c r="GHS104" s="107"/>
      <c r="GHT104" s="107"/>
      <c r="GHU104" s="107"/>
      <c r="GHV104" s="107"/>
      <c r="GHW104" s="107"/>
      <c r="GHX104" s="107"/>
      <c r="GHY104" s="107"/>
      <c r="GHZ104" s="107"/>
      <c r="GIA104" s="107"/>
      <c r="GIB104" s="107"/>
      <c r="GIC104" s="107"/>
      <c r="GID104" s="107"/>
      <c r="GIE104" s="107"/>
      <c r="GIF104" s="107"/>
      <c r="GIG104" s="107"/>
      <c r="GIH104" s="107"/>
      <c r="GII104" s="107"/>
      <c r="GIJ104" s="107"/>
      <c r="GIK104" s="107"/>
      <c r="GIL104" s="107"/>
      <c r="GIM104" s="107"/>
      <c r="GIN104" s="107"/>
      <c r="GIO104" s="107"/>
      <c r="GIP104" s="107"/>
      <c r="GIQ104" s="107"/>
      <c r="GIR104" s="107"/>
      <c r="GIS104" s="107"/>
      <c r="GIT104" s="107"/>
      <c r="GIU104" s="107"/>
      <c r="GIV104" s="107"/>
      <c r="GIW104" s="107"/>
      <c r="GIX104" s="107"/>
      <c r="GIY104" s="107"/>
      <c r="GIZ104" s="107"/>
      <c r="GJA104" s="107"/>
      <c r="GJB104" s="107"/>
      <c r="GJC104" s="107"/>
      <c r="GJD104" s="107"/>
      <c r="GJE104" s="107"/>
      <c r="GJF104" s="107"/>
      <c r="GJG104" s="107"/>
      <c r="GJH104" s="107"/>
      <c r="GJI104" s="107"/>
      <c r="GJJ104" s="107"/>
      <c r="GJK104" s="107"/>
      <c r="GJL104" s="107"/>
      <c r="GJM104" s="107"/>
      <c r="GJN104" s="107"/>
      <c r="GJO104" s="107"/>
      <c r="GJP104" s="107"/>
      <c r="GJQ104" s="107"/>
      <c r="GJR104" s="107"/>
      <c r="GJS104" s="107"/>
      <c r="GJT104" s="107"/>
      <c r="GJU104" s="107"/>
      <c r="GJV104" s="107"/>
      <c r="GJW104" s="107"/>
      <c r="GJX104" s="107"/>
      <c r="GJY104" s="107"/>
      <c r="GJZ104" s="107"/>
      <c r="GKA104" s="107"/>
      <c r="GKB104" s="107"/>
      <c r="GKC104" s="107"/>
      <c r="GKD104" s="107"/>
      <c r="GKE104" s="107"/>
      <c r="GKF104" s="107"/>
      <c r="GKG104" s="107"/>
      <c r="GKH104" s="107"/>
      <c r="GKI104" s="107"/>
      <c r="GKJ104" s="107"/>
      <c r="GKK104" s="107"/>
      <c r="GKL104" s="107"/>
      <c r="GKM104" s="107"/>
      <c r="GKN104" s="107"/>
      <c r="GKO104" s="107"/>
      <c r="GKP104" s="107"/>
      <c r="GKQ104" s="107"/>
      <c r="GKR104" s="107"/>
      <c r="GKS104" s="107"/>
      <c r="GKT104" s="107"/>
      <c r="GKU104" s="107"/>
      <c r="GKV104" s="107"/>
      <c r="GKW104" s="107"/>
      <c r="GKX104" s="107"/>
      <c r="GKY104" s="107"/>
      <c r="GKZ104" s="107"/>
      <c r="GLA104" s="107"/>
      <c r="GLB104" s="107"/>
      <c r="GLC104" s="107"/>
      <c r="GLD104" s="107"/>
      <c r="GLE104" s="107"/>
      <c r="GLF104" s="107"/>
      <c r="GLG104" s="107"/>
      <c r="GLH104" s="107"/>
      <c r="GLI104" s="107"/>
      <c r="GLJ104" s="107"/>
      <c r="GLK104" s="107"/>
      <c r="GLL104" s="107"/>
      <c r="GLM104" s="107"/>
      <c r="GLN104" s="107"/>
      <c r="GLO104" s="107"/>
      <c r="GLP104" s="107"/>
      <c r="GLQ104" s="107"/>
      <c r="GLR104" s="107"/>
      <c r="GLS104" s="107"/>
      <c r="GLT104" s="107"/>
      <c r="GLU104" s="107"/>
      <c r="GLV104" s="107"/>
      <c r="GLW104" s="107"/>
      <c r="GLX104" s="107"/>
      <c r="GLY104" s="107"/>
      <c r="GLZ104" s="107"/>
      <c r="GMA104" s="107"/>
      <c r="GMB104" s="107"/>
      <c r="GMC104" s="107"/>
      <c r="GMD104" s="107"/>
      <c r="GME104" s="107"/>
      <c r="GMF104" s="107"/>
      <c r="GMG104" s="107"/>
      <c r="GMH104" s="107"/>
      <c r="GMI104" s="107"/>
      <c r="GMJ104" s="107"/>
      <c r="GMK104" s="107"/>
      <c r="GML104" s="107"/>
      <c r="GMM104" s="107"/>
      <c r="GMN104" s="107"/>
      <c r="GMO104" s="107"/>
      <c r="GMP104" s="107"/>
      <c r="GMQ104" s="107"/>
      <c r="GMR104" s="107"/>
      <c r="GMS104" s="107"/>
      <c r="GMT104" s="107"/>
      <c r="GMU104" s="107"/>
      <c r="GMV104" s="107"/>
      <c r="GMW104" s="107"/>
      <c r="GMX104" s="107"/>
      <c r="GMY104" s="107"/>
      <c r="GMZ104" s="107"/>
      <c r="GNA104" s="107"/>
      <c r="GNB104" s="107"/>
      <c r="GNC104" s="107"/>
      <c r="GND104" s="107"/>
      <c r="GNE104" s="107"/>
      <c r="GNF104" s="107"/>
      <c r="GNG104" s="107"/>
      <c r="GNH104" s="107"/>
      <c r="GNI104" s="107"/>
      <c r="GNJ104" s="107"/>
      <c r="GNK104" s="107"/>
      <c r="GNL104" s="107"/>
      <c r="GNM104" s="107"/>
      <c r="GNN104" s="107"/>
      <c r="GNO104" s="107"/>
      <c r="GNP104" s="107"/>
      <c r="GNQ104" s="107"/>
      <c r="GNR104" s="107"/>
      <c r="GNS104" s="107"/>
      <c r="GNT104" s="107"/>
      <c r="GNU104" s="107"/>
      <c r="GNV104" s="107"/>
      <c r="GNW104" s="107"/>
      <c r="GNX104" s="107"/>
      <c r="GNY104" s="107"/>
      <c r="GNZ104" s="107"/>
      <c r="GOA104" s="107"/>
      <c r="GOB104" s="107"/>
      <c r="GOC104" s="107"/>
      <c r="GOD104" s="107"/>
      <c r="GOE104" s="107"/>
      <c r="GOF104" s="107"/>
      <c r="GOG104" s="107"/>
      <c r="GOH104" s="107"/>
      <c r="GOI104" s="107"/>
      <c r="GOJ104" s="107"/>
      <c r="GOK104" s="107"/>
      <c r="GOL104" s="107"/>
      <c r="GOM104" s="107"/>
      <c r="GON104" s="107"/>
      <c r="GOO104" s="107"/>
      <c r="GOP104" s="107"/>
      <c r="GOQ104" s="107"/>
      <c r="GOR104" s="107"/>
      <c r="GOS104" s="107"/>
      <c r="GOT104" s="107"/>
      <c r="GOU104" s="107"/>
      <c r="GOV104" s="107"/>
      <c r="GOW104" s="107"/>
      <c r="GOX104" s="107"/>
      <c r="GOY104" s="107"/>
      <c r="GOZ104" s="107"/>
      <c r="GPA104" s="107"/>
      <c r="GPB104" s="107"/>
      <c r="GPC104" s="107"/>
      <c r="GPD104" s="107"/>
      <c r="GPE104" s="107"/>
      <c r="GPF104" s="107"/>
      <c r="GPG104" s="107"/>
      <c r="GPH104" s="107"/>
      <c r="GPI104" s="107"/>
      <c r="GPJ104" s="107"/>
      <c r="GPK104" s="107"/>
      <c r="GPL104" s="107"/>
      <c r="GPM104" s="107"/>
      <c r="GPN104" s="107"/>
      <c r="GPO104" s="107"/>
      <c r="GPP104" s="107"/>
      <c r="GPQ104" s="107"/>
      <c r="GPR104" s="107"/>
      <c r="GPS104" s="107"/>
      <c r="GPT104" s="107"/>
      <c r="GPU104" s="107"/>
      <c r="GPV104" s="107"/>
      <c r="GPW104" s="107"/>
      <c r="GPX104" s="107"/>
      <c r="GPY104" s="107"/>
      <c r="GPZ104" s="107"/>
      <c r="GQA104" s="107"/>
      <c r="GQB104" s="107"/>
      <c r="GQC104" s="107"/>
      <c r="GQD104" s="107"/>
      <c r="GQE104" s="107"/>
      <c r="GQF104" s="107"/>
      <c r="GQG104" s="107"/>
      <c r="GQH104" s="107"/>
      <c r="GQI104" s="107"/>
      <c r="GQJ104" s="107"/>
      <c r="GQK104" s="107"/>
      <c r="GQL104" s="107"/>
      <c r="GQM104" s="107"/>
      <c r="GQN104" s="107"/>
      <c r="GQO104" s="107"/>
      <c r="GQP104" s="107"/>
      <c r="GQQ104" s="107"/>
      <c r="GQR104" s="107"/>
      <c r="GQS104" s="107"/>
      <c r="GQT104" s="107"/>
      <c r="GQU104" s="107"/>
      <c r="GQV104" s="107"/>
      <c r="GQW104" s="107"/>
      <c r="GQX104" s="107"/>
      <c r="GQY104" s="107"/>
      <c r="GQZ104" s="107"/>
      <c r="GRA104" s="107"/>
      <c r="GRB104" s="107"/>
      <c r="GRC104" s="107"/>
      <c r="GRD104" s="107"/>
      <c r="GRE104" s="107"/>
      <c r="GRF104" s="107"/>
      <c r="GRG104" s="107"/>
      <c r="GRH104" s="107"/>
      <c r="GRI104" s="107"/>
      <c r="GRJ104" s="107"/>
      <c r="GRK104" s="107"/>
      <c r="GRL104" s="107"/>
      <c r="GRM104" s="107"/>
      <c r="GRN104" s="107"/>
      <c r="GRO104" s="107"/>
      <c r="GRP104" s="107"/>
      <c r="GRQ104" s="107"/>
      <c r="GRR104" s="107"/>
      <c r="GRS104" s="107"/>
      <c r="GRT104" s="107"/>
      <c r="GRU104" s="107"/>
      <c r="GRV104" s="107"/>
      <c r="GRW104" s="107"/>
      <c r="GRX104" s="107"/>
      <c r="GRY104" s="107"/>
      <c r="GRZ104" s="107"/>
      <c r="GSA104" s="107"/>
      <c r="GSB104" s="107"/>
      <c r="GSC104" s="107"/>
      <c r="GSD104" s="107"/>
      <c r="GSE104" s="107"/>
      <c r="GSF104" s="107"/>
      <c r="GSG104" s="107"/>
      <c r="GSH104" s="107"/>
      <c r="GSI104" s="107"/>
      <c r="GSJ104" s="107"/>
      <c r="GSK104" s="107"/>
      <c r="GSL104" s="107"/>
      <c r="GSM104" s="107"/>
      <c r="GSN104" s="107"/>
      <c r="GSO104" s="107"/>
      <c r="GSP104" s="107"/>
      <c r="GSQ104" s="107"/>
      <c r="GSR104" s="107"/>
      <c r="GSS104" s="107"/>
      <c r="GST104" s="107"/>
      <c r="GSU104" s="107"/>
      <c r="GSV104" s="107"/>
      <c r="GSW104" s="107"/>
      <c r="GSX104" s="107"/>
      <c r="GSY104" s="107"/>
      <c r="GSZ104" s="107"/>
      <c r="GTA104" s="107"/>
      <c r="GTB104" s="107"/>
      <c r="GTC104" s="107"/>
      <c r="GTD104" s="107"/>
      <c r="GTE104" s="107"/>
      <c r="GTF104" s="107"/>
      <c r="GTG104" s="107"/>
      <c r="GTH104" s="107"/>
      <c r="GTI104" s="107"/>
      <c r="GTJ104" s="107"/>
      <c r="GTK104" s="107"/>
      <c r="GTL104" s="107"/>
      <c r="GTM104" s="107"/>
      <c r="GTN104" s="107"/>
      <c r="GTO104" s="107"/>
      <c r="GTP104" s="107"/>
      <c r="GTQ104" s="107"/>
      <c r="GTR104" s="107"/>
      <c r="GTS104" s="107"/>
      <c r="GTT104" s="107"/>
      <c r="GTU104" s="107"/>
      <c r="GTV104" s="107"/>
      <c r="GTW104" s="107"/>
      <c r="GTX104" s="107"/>
      <c r="GTY104" s="107"/>
      <c r="GTZ104" s="107"/>
      <c r="GUA104" s="107"/>
      <c r="GUB104" s="107"/>
      <c r="GUC104" s="107"/>
      <c r="GUD104" s="107"/>
      <c r="GUE104" s="107"/>
      <c r="GUF104" s="107"/>
      <c r="GUG104" s="107"/>
      <c r="GUH104" s="107"/>
      <c r="GUI104" s="107"/>
      <c r="GUJ104" s="107"/>
      <c r="GUK104" s="107"/>
      <c r="GUL104" s="107"/>
      <c r="GUM104" s="107"/>
      <c r="GUN104" s="107"/>
      <c r="GUO104" s="107"/>
      <c r="GUP104" s="107"/>
      <c r="GUQ104" s="107"/>
      <c r="GUR104" s="107"/>
      <c r="GUS104" s="107"/>
      <c r="GUT104" s="107"/>
      <c r="GUU104" s="107"/>
      <c r="GUV104" s="107"/>
      <c r="GUW104" s="107"/>
      <c r="GUX104" s="107"/>
      <c r="GUY104" s="107"/>
      <c r="GUZ104" s="107"/>
      <c r="GVA104" s="107"/>
      <c r="GVB104" s="107"/>
      <c r="GVC104" s="107"/>
      <c r="GVD104" s="107"/>
      <c r="GVE104" s="107"/>
      <c r="GVF104" s="107"/>
      <c r="GVG104" s="107"/>
      <c r="GVH104" s="107"/>
      <c r="GVI104" s="107"/>
      <c r="GVJ104" s="107"/>
      <c r="GVK104" s="107"/>
      <c r="GVL104" s="107"/>
      <c r="GVM104" s="107"/>
      <c r="GVN104" s="107"/>
      <c r="GVO104" s="107"/>
      <c r="GVP104" s="107"/>
      <c r="GVQ104" s="107"/>
      <c r="GVR104" s="107"/>
      <c r="GVS104" s="107"/>
      <c r="GVT104" s="107"/>
      <c r="GVU104" s="107"/>
      <c r="GVV104" s="107"/>
      <c r="GVW104" s="107"/>
      <c r="GVX104" s="107"/>
      <c r="GVY104" s="107"/>
      <c r="GVZ104" s="107"/>
      <c r="GWA104" s="107"/>
      <c r="GWB104" s="107"/>
      <c r="GWC104" s="107"/>
      <c r="GWD104" s="107"/>
      <c r="GWE104" s="107"/>
      <c r="GWF104" s="107"/>
      <c r="GWG104" s="107"/>
      <c r="GWH104" s="107"/>
      <c r="GWI104" s="107"/>
      <c r="GWJ104" s="107"/>
      <c r="GWK104" s="107"/>
      <c r="GWL104" s="107"/>
      <c r="GWM104" s="107"/>
      <c r="GWN104" s="107"/>
      <c r="GWO104" s="107"/>
      <c r="GWP104" s="107"/>
      <c r="GWQ104" s="107"/>
      <c r="GWR104" s="107"/>
      <c r="GWS104" s="107"/>
      <c r="GWT104" s="107"/>
      <c r="GWU104" s="107"/>
      <c r="GWV104" s="107"/>
      <c r="GWW104" s="107"/>
      <c r="GWX104" s="107"/>
      <c r="GWY104" s="107"/>
      <c r="GWZ104" s="107"/>
      <c r="GXA104" s="107"/>
      <c r="GXB104" s="107"/>
      <c r="GXC104" s="107"/>
      <c r="GXD104" s="107"/>
      <c r="GXE104" s="107"/>
      <c r="GXF104" s="107"/>
      <c r="GXG104" s="107"/>
      <c r="GXH104" s="107"/>
      <c r="GXI104" s="107"/>
      <c r="GXJ104" s="107"/>
      <c r="GXK104" s="107"/>
      <c r="GXL104" s="107"/>
      <c r="GXM104" s="107"/>
      <c r="GXN104" s="107"/>
      <c r="GXO104" s="107"/>
      <c r="GXP104" s="107"/>
      <c r="GXQ104" s="107"/>
      <c r="GXR104" s="107"/>
      <c r="GXS104" s="107"/>
      <c r="GXT104" s="107"/>
      <c r="GXU104" s="107"/>
      <c r="GXV104" s="107"/>
      <c r="GXW104" s="107"/>
      <c r="GXX104" s="107"/>
      <c r="GXY104" s="107"/>
      <c r="GXZ104" s="107"/>
      <c r="GYA104" s="107"/>
      <c r="GYB104" s="107"/>
      <c r="GYC104" s="107"/>
      <c r="GYD104" s="107"/>
      <c r="GYE104" s="107"/>
      <c r="GYF104" s="107"/>
      <c r="GYG104" s="107"/>
      <c r="GYH104" s="107"/>
      <c r="GYI104" s="107"/>
      <c r="GYJ104" s="107"/>
      <c r="GYK104" s="107"/>
      <c r="GYL104" s="107"/>
      <c r="GYM104" s="107"/>
      <c r="GYN104" s="107"/>
      <c r="GYO104" s="107"/>
      <c r="GYP104" s="107"/>
      <c r="GYQ104" s="107"/>
      <c r="GYR104" s="107"/>
      <c r="GYS104" s="107"/>
      <c r="GYT104" s="107"/>
      <c r="GYU104" s="107"/>
      <c r="GYV104" s="107"/>
      <c r="GYW104" s="107"/>
      <c r="GYX104" s="107"/>
      <c r="GYY104" s="107"/>
      <c r="GYZ104" s="107"/>
      <c r="GZA104" s="107"/>
      <c r="GZB104" s="107"/>
      <c r="GZC104" s="107"/>
      <c r="GZD104" s="107"/>
      <c r="GZE104" s="107"/>
      <c r="GZF104" s="107"/>
      <c r="GZG104" s="107"/>
      <c r="GZH104" s="107"/>
      <c r="GZI104" s="107"/>
      <c r="GZJ104" s="107"/>
      <c r="GZK104" s="107"/>
      <c r="GZL104" s="107"/>
      <c r="GZM104" s="107"/>
      <c r="GZN104" s="107"/>
      <c r="GZO104" s="107"/>
      <c r="GZP104" s="107"/>
      <c r="GZQ104" s="107"/>
      <c r="GZR104" s="107"/>
      <c r="GZS104" s="107"/>
      <c r="GZT104" s="107"/>
      <c r="GZU104" s="107"/>
      <c r="GZV104" s="107"/>
      <c r="GZW104" s="107"/>
      <c r="GZX104" s="107"/>
      <c r="GZY104" s="107"/>
      <c r="GZZ104" s="107"/>
      <c r="HAA104" s="107"/>
      <c r="HAB104" s="107"/>
      <c r="HAC104" s="107"/>
      <c r="HAD104" s="107"/>
      <c r="HAE104" s="107"/>
      <c r="HAF104" s="107"/>
      <c r="HAG104" s="107"/>
      <c r="HAH104" s="107"/>
      <c r="HAI104" s="107"/>
      <c r="HAJ104" s="107"/>
      <c r="HAK104" s="107"/>
      <c r="HAL104" s="107"/>
      <c r="HAM104" s="107"/>
      <c r="HAN104" s="107"/>
      <c r="HAO104" s="107"/>
      <c r="HAP104" s="107"/>
      <c r="HAQ104" s="107"/>
      <c r="HAR104" s="107"/>
      <c r="HAS104" s="107"/>
      <c r="HAT104" s="107"/>
      <c r="HAU104" s="107"/>
      <c r="HAV104" s="107"/>
      <c r="HAW104" s="107"/>
      <c r="HAX104" s="107"/>
      <c r="HAY104" s="107"/>
      <c r="HAZ104" s="107"/>
      <c r="HBA104" s="107"/>
      <c r="HBB104" s="107"/>
      <c r="HBC104" s="107"/>
      <c r="HBD104" s="107"/>
      <c r="HBE104" s="107"/>
      <c r="HBF104" s="107"/>
      <c r="HBG104" s="107"/>
      <c r="HBH104" s="107"/>
      <c r="HBI104" s="107"/>
      <c r="HBJ104" s="107"/>
      <c r="HBK104" s="107"/>
      <c r="HBL104" s="107"/>
      <c r="HBM104" s="107"/>
      <c r="HBN104" s="107"/>
      <c r="HBO104" s="107"/>
      <c r="HBP104" s="107"/>
      <c r="HBQ104" s="107"/>
      <c r="HBR104" s="107"/>
      <c r="HBS104" s="107"/>
      <c r="HBT104" s="107"/>
      <c r="HBU104" s="107"/>
      <c r="HBV104" s="107"/>
      <c r="HBW104" s="107"/>
      <c r="HBX104" s="107"/>
      <c r="HBY104" s="107"/>
      <c r="HBZ104" s="107"/>
      <c r="HCA104" s="107"/>
      <c r="HCB104" s="107"/>
      <c r="HCC104" s="107"/>
      <c r="HCD104" s="107"/>
      <c r="HCE104" s="107"/>
      <c r="HCF104" s="107"/>
      <c r="HCG104" s="107"/>
      <c r="HCH104" s="107"/>
      <c r="HCI104" s="107"/>
      <c r="HCJ104" s="107"/>
      <c r="HCK104" s="107"/>
      <c r="HCL104" s="107"/>
      <c r="HCM104" s="107"/>
      <c r="HCN104" s="107"/>
      <c r="HCO104" s="107"/>
      <c r="HCP104" s="107"/>
      <c r="HCQ104" s="107"/>
      <c r="HCR104" s="107"/>
      <c r="HCS104" s="107"/>
      <c r="HCT104" s="107"/>
      <c r="HCU104" s="107"/>
      <c r="HCV104" s="107"/>
      <c r="HCW104" s="107"/>
      <c r="HCX104" s="107"/>
      <c r="HCY104" s="107"/>
      <c r="HCZ104" s="107"/>
      <c r="HDA104" s="107"/>
      <c r="HDB104" s="107"/>
      <c r="HDC104" s="107"/>
      <c r="HDD104" s="107"/>
      <c r="HDE104" s="107"/>
      <c r="HDF104" s="107"/>
      <c r="HDG104" s="107"/>
      <c r="HDH104" s="107"/>
      <c r="HDI104" s="107"/>
      <c r="HDJ104" s="107"/>
      <c r="HDK104" s="107"/>
      <c r="HDL104" s="107"/>
      <c r="HDM104" s="107"/>
      <c r="HDN104" s="107"/>
      <c r="HDO104" s="107"/>
      <c r="HDP104" s="107"/>
      <c r="HDQ104" s="107"/>
      <c r="HDR104" s="107"/>
      <c r="HDS104" s="107"/>
      <c r="HDT104" s="107"/>
      <c r="HDU104" s="107"/>
      <c r="HDV104" s="107"/>
      <c r="HDW104" s="107"/>
      <c r="HDX104" s="107"/>
      <c r="HDY104" s="107"/>
      <c r="HDZ104" s="107"/>
      <c r="HEA104" s="107"/>
      <c r="HEB104" s="107"/>
      <c r="HEC104" s="107"/>
      <c r="HED104" s="107"/>
      <c r="HEE104" s="107"/>
      <c r="HEF104" s="107"/>
      <c r="HEG104" s="107"/>
      <c r="HEH104" s="107"/>
      <c r="HEI104" s="107"/>
      <c r="HEJ104" s="107"/>
      <c r="HEK104" s="107"/>
      <c r="HEL104" s="107"/>
      <c r="HEM104" s="107"/>
      <c r="HEN104" s="107"/>
      <c r="HEO104" s="107"/>
      <c r="HEP104" s="107"/>
      <c r="HEQ104" s="107"/>
      <c r="HER104" s="107"/>
      <c r="HES104" s="107"/>
      <c r="HET104" s="107"/>
      <c r="HEU104" s="107"/>
      <c r="HEV104" s="107"/>
      <c r="HEW104" s="107"/>
      <c r="HEX104" s="107"/>
      <c r="HEY104" s="107"/>
      <c r="HEZ104" s="107"/>
      <c r="HFA104" s="107"/>
      <c r="HFB104" s="107"/>
      <c r="HFC104" s="107"/>
      <c r="HFD104" s="107"/>
      <c r="HFE104" s="107"/>
      <c r="HFF104" s="107"/>
      <c r="HFG104" s="107"/>
      <c r="HFH104" s="107"/>
      <c r="HFI104" s="107"/>
      <c r="HFJ104" s="107"/>
      <c r="HFK104" s="107"/>
      <c r="HFL104" s="107"/>
      <c r="HFM104" s="107"/>
      <c r="HFN104" s="107"/>
      <c r="HFO104" s="107"/>
      <c r="HFP104" s="107"/>
      <c r="HFQ104" s="107"/>
      <c r="HFR104" s="107"/>
      <c r="HFS104" s="107"/>
      <c r="HFT104" s="107"/>
      <c r="HFU104" s="107"/>
      <c r="HFV104" s="107"/>
      <c r="HFW104" s="107"/>
      <c r="HFX104" s="107"/>
      <c r="HFY104" s="107"/>
      <c r="HFZ104" s="107"/>
      <c r="HGA104" s="107"/>
      <c r="HGB104" s="107"/>
      <c r="HGC104" s="107"/>
      <c r="HGD104" s="107"/>
      <c r="HGE104" s="107"/>
      <c r="HGF104" s="107"/>
      <c r="HGG104" s="107"/>
      <c r="HGH104" s="107"/>
      <c r="HGI104" s="107"/>
      <c r="HGJ104" s="107"/>
      <c r="HGK104" s="107"/>
      <c r="HGL104" s="107"/>
      <c r="HGM104" s="107"/>
      <c r="HGN104" s="107"/>
      <c r="HGO104" s="107"/>
      <c r="HGP104" s="107"/>
      <c r="HGQ104" s="107"/>
      <c r="HGR104" s="107"/>
      <c r="HGS104" s="107"/>
      <c r="HGT104" s="107"/>
      <c r="HGU104" s="107"/>
      <c r="HGV104" s="107"/>
      <c r="HGW104" s="107"/>
      <c r="HGX104" s="107"/>
      <c r="HGY104" s="107"/>
      <c r="HGZ104" s="107"/>
      <c r="HHA104" s="107"/>
      <c r="HHB104" s="107"/>
      <c r="HHC104" s="107"/>
      <c r="HHD104" s="107"/>
      <c r="HHE104" s="107"/>
      <c r="HHF104" s="107"/>
      <c r="HHG104" s="107"/>
      <c r="HHH104" s="107"/>
      <c r="HHI104" s="107"/>
      <c r="HHJ104" s="107"/>
      <c r="HHK104" s="107"/>
      <c r="HHL104" s="107"/>
      <c r="HHM104" s="107"/>
      <c r="HHN104" s="107"/>
      <c r="HHO104" s="107"/>
      <c r="HHP104" s="107"/>
      <c r="HHQ104" s="107"/>
      <c r="HHR104" s="107"/>
      <c r="HHS104" s="107"/>
      <c r="HHT104" s="107"/>
      <c r="HHU104" s="107"/>
      <c r="HHV104" s="107"/>
      <c r="HHW104" s="107"/>
      <c r="HHX104" s="107"/>
      <c r="HHY104" s="107"/>
      <c r="HHZ104" s="107"/>
      <c r="HIA104" s="107"/>
      <c r="HIB104" s="107"/>
      <c r="HIC104" s="107"/>
      <c r="HID104" s="107"/>
      <c r="HIE104" s="107"/>
      <c r="HIF104" s="107"/>
      <c r="HIG104" s="107"/>
      <c r="HIH104" s="107"/>
      <c r="HII104" s="107"/>
      <c r="HIJ104" s="107"/>
      <c r="HIK104" s="107"/>
      <c r="HIL104" s="107"/>
      <c r="HIM104" s="107"/>
      <c r="HIN104" s="107"/>
      <c r="HIO104" s="107"/>
      <c r="HIP104" s="107"/>
      <c r="HIQ104" s="107"/>
      <c r="HIR104" s="107"/>
      <c r="HIS104" s="107"/>
      <c r="HIT104" s="107"/>
      <c r="HIU104" s="107"/>
      <c r="HIV104" s="107"/>
      <c r="HIW104" s="107"/>
      <c r="HIX104" s="107"/>
      <c r="HIY104" s="107"/>
      <c r="HIZ104" s="107"/>
      <c r="HJA104" s="107"/>
      <c r="HJB104" s="107"/>
      <c r="HJC104" s="107"/>
      <c r="HJD104" s="107"/>
      <c r="HJE104" s="107"/>
      <c r="HJF104" s="107"/>
      <c r="HJG104" s="107"/>
      <c r="HJH104" s="107"/>
      <c r="HJI104" s="107"/>
      <c r="HJJ104" s="107"/>
      <c r="HJK104" s="107"/>
      <c r="HJL104" s="107"/>
      <c r="HJM104" s="107"/>
      <c r="HJN104" s="107"/>
      <c r="HJO104" s="107"/>
      <c r="HJP104" s="107"/>
      <c r="HJQ104" s="107"/>
      <c r="HJR104" s="107"/>
      <c r="HJS104" s="107"/>
      <c r="HJT104" s="107"/>
      <c r="HJU104" s="107"/>
      <c r="HJV104" s="107"/>
      <c r="HJW104" s="107"/>
      <c r="HJX104" s="107"/>
      <c r="HJY104" s="107"/>
      <c r="HJZ104" s="107"/>
      <c r="HKA104" s="107"/>
      <c r="HKB104" s="107"/>
      <c r="HKC104" s="107"/>
      <c r="HKD104" s="107"/>
      <c r="HKE104" s="107"/>
      <c r="HKF104" s="107"/>
      <c r="HKG104" s="107"/>
      <c r="HKH104" s="107"/>
      <c r="HKI104" s="107"/>
      <c r="HKJ104" s="107"/>
      <c r="HKK104" s="107"/>
      <c r="HKL104" s="107"/>
      <c r="HKM104" s="107"/>
      <c r="HKN104" s="107"/>
      <c r="HKO104" s="107"/>
      <c r="HKP104" s="107"/>
      <c r="HKQ104" s="107"/>
      <c r="HKR104" s="107"/>
      <c r="HKS104" s="107"/>
      <c r="HKT104" s="107"/>
      <c r="HKU104" s="107"/>
      <c r="HKV104" s="107"/>
      <c r="HKW104" s="107"/>
      <c r="HKX104" s="107"/>
      <c r="HKY104" s="107"/>
      <c r="HKZ104" s="107"/>
      <c r="HLA104" s="107"/>
      <c r="HLB104" s="107"/>
      <c r="HLC104" s="107"/>
      <c r="HLD104" s="107"/>
      <c r="HLE104" s="107"/>
      <c r="HLF104" s="107"/>
      <c r="HLG104" s="107"/>
      <c r="HLH104" s="107"/>
      <c r="HLI104" s="107"/>
      <c r="HLJ104" s="107"/>
      <c r="HLK104" s="107"/>
      <c r="HLL104" s="107"/>
      <c r="HLM104" s="107"/>
      <c r="HLN104" s="107"/>
      <c r="HLO104" s="107"/>
      <c r="HLP104" s="107"/>
      <c r="HLQ104" s="107"/>
      <c r="HLR104" s="107"/>
      <c r="HLS104" s="107"/>
      <c r="HLT104" s="107"/>
      <c r="HLU104" s="107"/>
      <c r="HLV104" s="107"/>
      <c r="HLW104" s="107"/>
      <c r="HLX104" s="107"/>
      <c r="HLY104" s="107"/>
      <c r="HLZ104" s="107"/>
      <c r="HMA104" s="107"/>
      <c r="HMB104" s="107"/>
      <c r="HMC104" s="107"/>
      <c r="HMD104" s="107"/>
      <c r="HME104" s="107"/>
      <c r="HMF104" s="107"/>
      <c r="HMG104" s="107"/>
      <c r="HMH104" s="107"/>
      <c r="HMI104" s="107"/>
      <c r="HMJ104" s="107"/>
      <c r="HMK104" s="107"/>
      <c r="HML104" s="107"/>
      <c r="HMM104" s="107"/>
      <c r="HMN104" s="107"/>
      <c r="HMO104" s="107"/>
      <c r="HMP104" s="107"/>
      <c r="HMQ104" s="107"/>
      <c r="HMR104" s="107"/>
      <c r="HMS104" s="107"/>
      <c r="HMT104" s="107"/>
      <c r="HMU104" s="107"/>
      <c r="HMV104" s="107"/>
      <c r="HMW104" s="107"/>
      <c r="HMX104" s="107"/>
      <c r="HMY104" s="107"/>
      <c r="HMZ104" s="107"/>
      <c r="HNA104" s="107"/>
      <c r="HNB104" s="107"/>
      <c r="HNC104" s="107"/>
      <c r="HND104" s="107"/>
      <c r="HNE104" s="107"/>
      <c r="HNF104" s="107"/>
      <c r="HNG104" s="107"/>
      <c r="HNH104" s="107"/>
      <c r="HNI104" s="107"/>
      <c r="HNJ104" s="107"/>
      <c r="HNK104" s="107"/>
      <c r="HNL104" s="107"/>
      <c r="HNM104" s="107"/>
      <c r="HNN104" s="107"/>
      <c r="HNO104" s="107"/>
      <c r="HNP104" s="107"/>
      <c r="HNQ104" s="107"/>
      <c r="HNR104" s="107"/>
      <c r="HNS104" s="107"/>
      <c r="HNT104" s="107"/>
      <c r="HNU104" s="107"/>
      <c r="HNV104" s="107"/>
      <c r="HNW104" s="107"/>
      <c r="HNX104" s="107"/>
      <c r="HNY104" s="107"/>
      <c r="HNZ104" s="107"/>
      <c r="HOA104" s="107"/>
      <c r="HOB104" s="107"/>
      <c r="HOC104" s="107"/>
      <c r="HOD104" s="107"/>
      <c r="HOE104" s="107"/>
      <c r="HOF104" s="107"/>
      <c r="HOG104" s="107"/>
      <c r="HOH104" s="107"/>
      <c r="HOI104" s="107"/>
      <c r="HOJ104" s="107"/>
      <c r="HOK104" s="107"/>
      <c r="HOL104" s="107"/>
      <c r="HOM104" s="107"/>
      <c r="HON104" s="107"/>
      <c r="HOO104" s="107"/>
      <c r="HOP104" s="107"/>
      <c r="HOQ104" s="107"/>
      <c r="HOR104" s="107"/>
      <c r="HOS104" s="107"/>
      <c r="HOT104" s="107"/>
      <c r="HOU104" s="107"/>
      <c r="HOV104" s="107"/>
      <c r="HOW104" s="107"/>
      <c r="HOX104" s="107"/>
      <c r="HOY104" s="107"/>
      <c r="HOZ104" s="107"/>
      <c r="HPA104" s="107"/>
      <c r="HPB104" s="107"/>
      <c r="HPC104" s="107"/>
      <c r="HPD104" s="107"/>
      <c r="HPE104" s="107"/>
      <c r="HPF104" s="107"/>
      <c r="HPG104" s="107"/>
      <c r="HPH104" s="107"/>
      <c r="HPI104" s="107"/>
      <c r="HPJ104" s="107"/>
      <c r="HPK104" s="107"/>
      <c r="HPL104" s="107"/>
      <c r="HPM104" s="107"/>
      <c r="HPN104" s="107"/>
      <c r="HPO104" s="107"/>
      <c r="HPP104" s="107"/>
      <c r="HPQ104" s="107"/>
      <c r="HPR104" s="107"/>
      <c r="HPS104" s="107"/>
      <c r="HPT104" s="107"/>
      <c r="HPU104" s="107"/>
      <c r="HPV104" s="107"/>
      <c r="HPW104" s="107"/>
      <c r="HPX104" s="107"/>
      <c r="HPY104" s="107"/>
      <c r="HPZ104" s="107"/>
      <c r="HQA104" s="107"/>
      <c r="HQB104" s="107"/>
      <c r="HQC104" s="107"/>
      <c r="HQD104" s="107"/>
      <c r="HQE104" s="107"/>
      <c r="HQF104" s="107"/>
      <c r="HQG104" s="107"/>
      <c r="HQH104" s="107"/>
      <c r="HQI104" s="107"/>
      <c r="HQJ104" s="107"/>
      <c r="HQK104" s="107"/>
      <c r="HQL104" s="107"/>
      <c r="HQM104" s="107"/>
      <c r="HQN104" s="107"/>
      <c r="HQO104" s="107"/>
      <c r="HQP104" s="107"/>
      <c r="HQQ104" s="107"/>
      <c r="HQR104" s="107"/>
      <c r="HQS104" s="107"/>
      <c r="HQT104" s="107"/>
      <c r="HQU104" s="107"/>
      <c r="HQV104" s="107"/>
      <c r="HQW104" s="107"/>
      <c r="HQX104" s="107"/>
      <c r="HQY104" s="107"/>
      <c r="HQZ104" s="107"/>
      <c r="HRA104" s="107"/>
      <c r="HRB104" s="107"/>
      <c r="HRC104" s="107"/>
      <c r="HRD104" s="107"/>
      <c r="HRE104" s="107"/>
      <c r="HRF104" s="107"/>
      <c r="HRG104" s="107"/>
      <c r="HRH104" s="107"/>
      <c r="HRI104" s="107"/>
      <c r="HRJ104" s="107"/>
      <c r="HRK104" s="107"/>
      <c r="HRL104" s="107"/>
      <c r="HRM104" s="107"/>
      <c r="HRN104" s="107"/>
      <c r="HRO104" s="107"/>
      <c r="HRP104" s="107"/>
      <c r="HRQ104" s="107"/>
      <c r="HRR104" s="107"/>
      <c r="HRS104" s="107"/>
      <c r="HRT104" s="107"/>
      <c r="HRU104" s="107"/>
      <c r="HRV104" s="107"/>
      <c r="HRW104" s="107"/>
      <c r="HRX104" s="107"/>
      <c r="HRY104" s="107"/>
      <c r="HRZ104" s="107"/>
      <c r="HSA104" s="107"/>
      <c r="HSB104" s="107"/>
      <c r="HSC104" s="107"/>
      <c r="HSD104" s="107"/>
      <c r="HSE104" s="107"/>
      <c r="HSF104" s="107"/>
      <c r="HSG104" s="107"/>
      <c r="HSH104" s="107"/>
      <c r="HSI104" s="107"/>
      <c r="HSJ104" s="107"/>
      <c r="HSK104" s="107"/>
      <c r="HSL104" s="107"/>
      <c r="HSM104" s="107"/>
      <c r="HSN104" s="107"/>
      <c r="HSO104" s="107"/>
      <c r="HSP104" s="107"/>
      <c r="HSQ104" s="107"/>
      <c r="HSR104" s="107"/>
      <c r="HSS104" s="107"/>
      <c r="HST104" s="107"/>
      <c r="HSU104" s="107"/>
      <c r="HSV104" s="107"/>
      <c r="HSW104" s="107"/>
      <c r="HSX104" s="107"/>
      <c r="HSY104" s="107"/>
      <c r="HSZ104" s="107"/>
      <c r="HTA104" s="107"/>
      <c r="HTB104" s="107"/>
      <c r="HTC104" s="107"/>
      <c r="HTD104" s="107"/>
      <c r="HTE104" s="107"/>
      <c r="HTF104" s="107"/>
      <c r="HTG104" s="107"/>
      <c r="HTH104" s="107"/>
      <c r="HTI104" s="107"/>
      <c r="HTJ104" s="107"/>
      <c r="HTK104" s="107"/>
      <c r="HTL104" s="107"/>
      <c r="HTM104" s="107"/>
      <c r="HTN104" s="107"/>
      <c r="HTO104" s="107"/>
      <c r="HTP104" s="107"/>
      <c r="HTQ104" s="107"/>
      <c r="HTR104" s="107"/>
      <c r="HTS104" s="107"/>
      <c r="HTT104" s="107"/>
      <c r="HTU104" s="107"/>
      <c r="HTV104" s="107"/>
      <c r="HTW104" s="107"/>
      <c r="HTX104" s="107"/>
      <c r="HTY104" s="107"/>
      <c r="HTZ104" s="107"/>
      <c r="HUA104" s="107"/>
      <c r="HUB104" s="107"/>
      <c r="HUC104" s="107"/>
      <c r="HUD104" s="107"/>
      <c r="HUE104" s="107"/>
      <c r="HUF104" s="107"/>
      <c r="HUG104" s="107"/>
      <c r="HUH104" s="107"/>
      <c r="HUI104" s="107"/>
      <c r="HUJ104" s="107"/>
      <c r="HUK104" s="107"/>
      <c r="HUL104" s="107"/>
      <c r="HUM104" s="107"/>
      <c r="HUN104" s="107"/>
      <c r="HUO104" s="107"/>
      <c r="HUP104" s="107"/>
      <c r="HUQ104" s="107"/>
      <c r="HUR104" s="107"/>
      <c r="HUS104" s="107"/>
      <c r="HUT104" s="107"/>
      <c r="HUU104" s="107"/>
      <c r="HUV104" s="107"/>
      <c r="HUW104" s="107"/>
      <c r="HUX104" s="107"/>
      <c r="HUY104" s="107"/>
      <c r="HUZ104" s="107"/>
      <c r="HVA104" s="107"/>
      <c r="HVB104" s="107"/>
      <c r="HVC104" s="107"/>
      <c r="HVD104" s="107"/>
      <c r="HVE104" s="107"/>
      <c r="HVF104" s="107"/>
      <c r="HVG104" s="107"/>
      <c r="HVH104" s="107"/>
      <c r="HVI104" s="107"/>
      <c r="HVJ104" s="107"/>
      <c r="HVK104" s="107"/>
      <c r="HVL104" s="107"/>
      <c r="HVM104" s="107"/>
      <c r="HVN104" s="107"/>
      <c r="HVO104" s="107"/>
      <c r="HVP104" s="107"/>
      <c r="HVQ104" s="107"/>
      <c r="HVR104" s="107"/>
      <c r="HVS104" s="107"/>
      <c r="HVT104" s="107"/>
      <c r="HVU104" s="107"/>
      <c r="HVV104" s="107"/>
      <c r="HVW104" s="107"/>
      <c r="HVX104" s="107"/>
      <c r="HVY104" s="107"/>
      <c r="HVZ104" s="107"/>
      <c r="HWA104" s="107"/>
      <c r="HWB104" s="107"/>
      <c r="HWC104" s="107"/>
      <c r="HWD104" s="107"/>
      <c r="HWE104" s="107"/>
      <c r="HWF104" s="107"/>
      <c r="HWG104" s="107"/>
      <c r="HWH104" s="107"/>
      <c r="HWI104" s="107"/>
      <c r="HWJ104" s="107"/>
      <c r="HWK104" s="107"/>
      <c r="HWL104" s="107"/>
      <c r="HWM104" s="107"/>
      <c r="HWN104" s="107"/>
      <c r="HWO104" s="107"/>
      <c r="HWP104" s="107"/>
      <c r="HWQ104" s="107"/>
      <c r="HWR104" s="107"/>
      <c r="HWS104" s="107"/>
      <c r="HWT104" s="107"/>
      <c r="HWU104" s="107"/>
      <c r="HWV104" s="107"/>
      <c r="HWW104" s="107"/>
      <c r="HWX104" s="107"/>
      <c r="HWY104" s="107"/>
      <c r="HWZ104" s="107"/>
      <c r="HXA104" s="107"/>
      <c r="HXB104" s="107"/>
      <c r="HXC104" s="107"/>
      <c r="HXD104" s="107"/>
      <c r="HXE104" s="107"/>
      <c r="HXF104" s="107"/>
      <c r="HXG104" s="107"/>
      <c r="HXH104" s="107"/>
      <c r="HXI104" s="107"/>
      <c r="HXJ104" s="107"/>
      <c r="HXK104" s="107"/>
      <c r="HXL104" s="107"/>
      <c r="HXM104" s="107"/>
      <c r="HXN104" s="107"/>
      <c r="HXO104" s="107"/>
      <c r="HXP104" s="107"/>
      <c r="HXQ104" s="107"/>
      <c r="HXR104" s="107"/>
      <c r="HXS104" s="107"/>
      <c r="HXT104" s="107"/>
      <c r="HXU104" s="107"/>
      <c r="HXV104" s="107"/>
      <c r="HXW104" s="107"/>
      <c r="HXX104" s="107"/>
      <c r="HXY104" s="107"/>
      <c r="HXZ104" s="107"/>
      <c r="HYA104" s="107"/>
      <c r="HYB104" s="107"/>
      <c r="HYC104" s="107"/>
      <c r="HYD104" s="107"/>
      <c r="HYE104" s="107"/>
      <c r="HYF104" s="107"/>
      <c r="HYG104" s="107"/>
      <c r="HYH104" s="107"/>
      <c r="HYI104" s="107"/>
      <c r="HYJ104" s="107"/>
      <c r="HYK104" s="107"/>
      <c r="HYL104" s="107"/>
      <c r="HYM104" s="107"/>
      <c r="HYN104" s="107"/>
      <c r="HYO104" s="107"/>
      <c r="HYP104" s="107"/>
      <c r="HYQ104" s="107"/>
      <c r="HYR104" s="107"/>
      <c r="HYS104" s="107"/>
      <c r="HYT104" s="107"/>
      <c r="HYU104" s="107"/>
      <c r="HYV104" s="107"/>
      <c r="HYW104" s="107"/>
      <c r="HYX104" s="107"/>
      <c r="HYY104" s="107"/>
      <c r="HYZ104" s="107"/>
      <c r="HZA104" s="107"/>
      <c r="HZB104" s="107"/>
      <c r="HZC104" s="107"/>
      <c r="HZD104" s="107"/>
      <c r="HZE104" s="107"/>
      <c r="HZF104" s="107"/>
      <c r="HZG104" s="107"/>
      <c r="HZH104" s="107"/>
      <c r="HZI104" s="107"/>
      <c r="HZJ104" s="107"/>
      <c r="HZK104" s="107"/>
      <c r="HZL104" s="107"/>
      <c r="HZM104" s="107"/>
      <c r="HZN104" s="107"/>
      <c r="HZO104" s="107"/>
      <c r="HZP104" s="107"/>
      <c r="HZQ104" s="107"/>
      <c r="HZR104" s="107"/>
      <c r="HZS104" s="107"/>
      <c r="HZT104" s="107"/>
      <c r="HZU104" s="107"/>
      <c r="HZV104" s="107"/>
      <c r="HZW104" s="107"/>
      <c r="HZX104" s="107"/>
      <c r="HZY104" s="107"/>
      <c r="HZZ104" s="107"/>
      <c r="IAA104" s="107"/>
      <c r="IAB104" s="107"/>
      <c r="IAC104" s="107"/>
      <c r="IAD104" s="107"/>
      <c r="IAE104" s="107"/>
      <c r="IAF104" s="107"/>
      <c r="IAG104" s="107"/>
      <c r="IAH104" s="107"/>
      <c r="IAI104" s="107"/>
      <c r="IAJ104" s="107"/>
      <c r="IAK104" s="107"/>
      <c r="IAL104" s="107"/>
      <c r="IAM104" s="107"/>
      <c r="IAN104" s="107"/>
      <c r="IAO104" s="107"/>
      <c r="IAP104" s="107"/>
      <c r="IAQ104" s="107"/>
      <c r="IAR104" s="107"/>
      <c r="IAS104" s="107"/>
      <c r="IAT104" s="107"/>
      <c r="IAU104" s="107"/>
      <c r="IAV104" s="107"/>
      <c r="IAW104" s="107"/>
      <c r="IAX104" s="107"/>
      <c r="IAY104" s="107"/>
      <c r="IAZ104" s="107"/>
      <c r="IBA104" s="107"/>
      <c r="IBB104" s="107"/>
      <c r="IBC104" s="107"/>
      <c r="IBD104" s="107"/>
      <c r="IBE104" s="107"/>
      <c r="IBF104" s="107"/>
      <c r="IBG104" s="107"/>
      <c r="IBH104" s="107"/>
      <c r="IBI104" s="107"/>
      <c r="IBJ104" s="107"/>
      <c r="IBK104" s="107"/>
      <c r="IBL104" s="107"/>
      <c r="IBM104" s="107"/>
      <c r="IBN104" s="107"/>
      <c r="IBO104" s="107"/>
      <c r="IBP104" s="107"/>
      <c r="IBQ104" s="107"/>
      <c r="IBR104" s="107"/>
      <c r="IBS104" s="107"/>
      <c r="IBT104" s="107"/>
      <c r="IBU104" s="107"/>
      <c r="IBV104" s="107"/>
      <c r="IBW104" s="107"/>
      <c r="IBX104" s="107"/>
      <c r="IBY104" s="107"/>
      <c r="IBZ104" s="107"/>
      <c r="ICA104" s="107"/>
      <c r="ICB104" s="107"/>
      <c r="ICC104" s="107"/>
      <c r="ICD104" s="107"/>
      <c r="ICE104" s="107"/>
      <c r="ICF104" s="107"/>
      <c r="ICG104" s="107"/>
      <c r="ICH104" s="107"/>
      <c r="ICI104" s="107"/>
      <c r="ICJ104" s="107"/>
      <c r="ICK104" s="107"/>
      <c r="ICL104" s="107"/>
      <c r="ICM104" s="107"/>
      <c r="ICN104" s="107"/>
      <c r="ICO104" s="107"/>
      <c r="ICP104" s="107"/>
      <c r="ICQ104" s="107"/>
      <c r="ICR104" s="107"/>
      <c r="ICS104" s="107"/>
      <c r="ICT104" s="107"/>
      <c r="ICU104" s="107"/>
      <c r="ICV104" s="107"/>
      <c r="ICW104" s="107"/>
      <c r="ICX104" s="107"/>
      <c r="ICY104" s="107"/>
      <c r="ICZ104" s="107"/>
      <c r="IDA104" s="107"/>
      <c r="IDB104" s="107"/>
      <c r="IDC104" s="107"/>
      <c r="IDD104" s="107"/>
      <c r="IDE104" s="107"/>
      <c r="IDF104" s="107"/>
      <c r="IDG104" s="107"/>
      <c r="IDH104" s="107"/>
      <c r="IDI104" s="107"/>
      <c r="IDJ104" s="107"/>
      <c r="IDK104" s="107"/>
      <c r="IDL104" s="107"/>
      <c r="IDM104" s="107"/>
      <c r="IDN104" s="107"/>
      <c r="IDO104" s="107"/>
      <c r="IDP104" s="107"/>
      <c r="IDQ104" s="107"/>
      <c r="IDR104" s="107"/>
      <c r="IDS104" s="107"/>
      <c r="IDT104" s="107"/>
      <c r="IDU104" s="107"/>
      <c r="IDV104" s="107"/>
      <c r="IDW104" s="107"/>
      <c r="IDX104" s="107"/>
      <c r="IDY104" s="107"/>
      <c r="IDZ104" s="107"/>
      <c r="IEA104" s="107"/>
      <c r="IEB104" s="107"/>
      <c r="IEC104" s="107"/>
      <c r="IED104" s="107"/>
      <c r="IEE104" s="107"/>
      <c r="IEF104" s="107"/>
      <c r="IEG104" s="107"/>
      <c r="IEH104" s="107"/>
      <c r="IEI104" s="107"/>
      <c r="IEJ104" s="107"/>
      <c r="IEK104" s="107"/>
      <c r="IEL104" s="107"/>
      <c r="IEM104" s="107"/>
      <c r="IEN104" s="107"/>
      <c r="IEO104" s="107"/>
      <c r="IEP104" s="107"/>
      <c r="IEQ104" s="107"/>
      <c r="IER104" s="107"/>
      <c r="IES104" s="107"/>
      <c r="IET104" s="107"/>
      <c r="IEU104" s="107"/>
      <c r="IEV104" s="107"/>
      <c r="IEW104" s="107"/>
      <c r="IEX104" s="107"/>
      <c r="IEY104" s="107"/>
      <c r="IEZ104" s="107"/>
      <c r="IFA104" s="107"/>
      <c r="IFB104" s="107"/>
      <c r="IFC104" s="107"/>
      <c r="IFD104" s="107"/>
      <c r="IFE104" s="107"/>
      <c r="IFF104" s="107"/>
      <c r="IFG104" s="107"/>
      <c r="IFH104" s="107"/>
      <c r="IFI104" s="107"/>
      <c r="IFJ104" s="107"/>
      <c r="IFK104" s="107"/>
      <c r="IFL104" s="107"/>
      <c r="IFM104" s="107"/>
      <c r="IFN104" s="107"/>
      <c r="IFO104" s="107"/>
      <c r="IFP104" s="107"/>
      <c r="IFQ104" s="107"/>
      <c r="IFR104" s="107"/>
      <c r="IFS104" s="107"/>
      <c r="IFT104" s="107"/>
      <c r="IFU104" s="107"/>
      <c r="IFV104" s="107"/>
      <c r="IFW104" s="107"/>
      <c r="IFX104" s="107"/>
      <c r="IFY104" s="107"/>
      <c r="IFZ104" s="107"/>
      <c r="IGA104" s="107"/>
      <c r="IGB104" s="107"/>
      <c r="IGC104" s="107"/>
      <c r="IGD104" s="107"/>
      <c r="IGE104" s="107"/>
      <c r="IGF104" s="107"/>
      <c r="IGG104" s="107"/>
      <c r="IGH104" s="107"/>
      <c r="IGI104" s="107"/>
      <c r="IGJ104" s="107"/>
      <c r="IGK104" s="107"/>
      <c r="IGL104" s="107"/>
      <c r="IGM104" s="107"/>
      <c r="IGN104" s="107"/>
      <c r="IGO104" s="107"/>
      <c r="IGP104" s="107"/>
      <c r="IGQ104" s="107"/>
      <c r="IGR104" s="107"/>
      <c r="IGS104" s="107"/>
      <c r="IGT104" s="107"/>
      <c r="IGU104" s="107"/>
      <c r="IGV104" s="107"/>
      <c r="IGW104" s="107"/>
      <c r="IGX104" s="107"/>
      <c r="IGY104" s="107"/>
      <c r="IGZ104" s="107"/>
      <c r="IHA104" s="107"/>
      <c r="IHB104" s="107"/>
      <c r="IHC104" s="107"/>
      <c r="IHD104" s="107"/>
      <c r="IHE104" s="107"/>
      <c r="IHF104" s="107"/>
      <c r="IHG104" s="107"/>
      <c r="IHH104" s="107"/>
      <c r="IHI104" s="107"/>
      <c r="IHJ104" s="107"/>
      <c r="IHK104" s="107"/>
      <c r="IHL104" s="107"/>
      <c r="IHM104" s="107"/>
      <c r="IHN104" s="107"/>
      <c r="IHO104" s="107"/>
      <c r="IHP104" s="107"/>
      <c r="IHQ104" s="107"/>
      <c r="IHR104" s="107"/>
      <c r="IHS104" s="107"/>
      <c r="IHT104" s="107"/>
      <c r="IHU104" s="107"/>
      <c r="IHV104" s="107"/>
      <c r="IHW104" s="107"/>
      <c r="IHX104" s="107"/>
      <c r="IHY104" s="107"/>
      <c r="IHZ104" s="107"/>
      <c r="IIA104" s="107"/>
      <c r="IIB104" s="107"/>
      <c r="IIC104" s="107"/>
      <c r="IID104" s="107"/>
      <c r="IIE104" s="107"/>
      <c r="IIF104" s="107"/>
      <c r="IIG104" s="107"/>
      <c r="IIH104" s="107"/>
      <c r="III104" s="107"/>
      <c r="IIJ104" s="107"/>
      <c r="IIK104" s="107"/>
      <c r="IIL104" s="107"/>
      <c r="IIM104" s="107"/>
      <c r="IIN104" s="107"/>
      <c r="IIO104" s="107"/>
      <c r="IIP104" s="107"/>
      <c r="IIQ104" s="107"/>
      <c r="IIR104" s="107"/>
      <c r="IIS104" s="107"/>
      <c r="IIT104" s="107"/>
      <c r="IIU104" s="107"/>
      <c r="IIV104" s="107"/>
      <c r="IIW104" s="107"/>
      <c r="IIX104" s="107"/>
      <c r="IIY104" s="107"/>
      <c r="IIZ104" s="107"/>
      <c r="IJA104" s="107"/>
      <c r="IJB104" s="107"/>
      <c r="IJC104" s="107"/>
      <c r="IJD104" s="107"/>
      <c r="IJE104" s="107"/>
      <c r="IJF104" s="107"/>
      <c r="IJG104" s="107"/>
      <c r="IJH104" s="107"/>
      <c r="IJI104" s="107"/>
      <c r="IJJ104" s="107"/>
      <c r="IJK104" s="107"/>
      <c r="IJL104" s="107"/>
      <c r="IJM104" s="107"/>
      <c r="IJN104" s="107"/>
      <c r="IJO104" s="107"/>
      <c r="IJP104" s="107"/>
      <c r="IJQ104" s="107"/>
      <c r="IJR104" s="107"/>
      <c r="IJS104" s="107"/>
      <c r="IJT104" s="107"/>
      <c r="IJU104" s="107"/>
      <c r="IJV104" s="107"/>
      <c r="IJW104" s="107"/>
      <c r="IJX104" s="107"/>
      <c r="IJY104" s="107"/>
      <c r="IJZ104" s="107"/>
      <c r="IKA104" s="107"/>
      <c r="IKB104" s="107"/>
      <c r="IKC104" s="107"/>
      <c r="IKD104" s="107"/>
      <c r="IKE104" s="107"/>
      <c r="IKF104" s="107"/>
      <c r="IKG104" s="107"/>
      <c r="IKH104" s="107"/>
      <c r="IKI104" s="107"/>
      <c r="IKJ104" s="107"/>
      <c r="IKK104" s="107"/>
      <c r="IKL104" s="107"/>
      <c r="IKM104" s="107"/>
      <c r="IKN104" s="107"/>
      <c r="IKO104" s="107"/>
      <c r="IKP104" s="107"/>
      <c r="IKQ104" s="107"/>
      <c r="IKR104" s="107"/>
      <c r="IKS104" s="107"/>
      <c r="IKT104" s="107"/>
      <c r="IKU104" s="107"/>
      <c r="IKV104" s="107"/>
      <c r="IKW104" s="107"/>
      <c r="IKX104" s="107"/>
      <c r="IKY104" s="107"/>
      <c r="IKZ104" s="107"/>
      <c r="ILA104" s="107"/>
      <c r="ILB104" s="107"/>
      <c r="ILC104" s="107"/>
      <c r="ILD104" s="107"/>
      <c r="ILE104" s="107"/>
      <c r="ILF104" s="107"/>
      <c r="ILG104" s="107"/>
      <c r="ILH104" s="107"/>
      <c r="ILI104" s="107"/>
      <c r="ILJ104" s="107"/>
      <c r="ILK104" s="107"/>
      <c r="ILL104" s="107"/>
      <c r="ILM104" s="107"/>
      <c r="ILN104" s="107"/>
      <c r="ILO104" s="107"/>
      <c r="ILP104" s="107"/>
      <c r="ILQ104" s="107"/>
      <c r="ILR104" s="107"/>
      <c r="ILS104" s="107"/>
      <c r="ILT104" s="107"/>
      <c r="ILU104" s="107"/>
      <c r="ILV104" s="107"/>
      <c r="ILW104" s="107"/>
      <c r="ILX104" s="107"/>
      <c r="ILY104" s="107"/>
      <c r="ILZ104" s="107"/>
      <c r="IMA104" s="107"/>
      <c r="IMB104" s="107"/>
      <c r="IMC104" s="107"/>
      <c r="IMD104" s="107"/>
      <c r="IME104" s="107"/>
      <c r="IMF104" s="107"/>
      <c r="IMG104" s="107"/>
      <c r="IMH104" s="107"/>
      <c r="IMI104" s="107"/>
      <c r="IMJ104" s="107"/>
      <c r="IMK104" s="107"/>
      <c r="IML104" s="107"/>
      <c r="IMM104" s="107"/>
      <c r="IMN104" s="107"/>
      <c r="IMO104" s="107"/>
      <c r="IMP104" s="107"/>
      <c r="IMQ104" s="107"/>
      <c r="IMR104" s="107"/>
      <c r="IMS104" s="107"/>
      <c r="IMT104" s="107"/>
      <c r="IMU104" s="107"/>
      <c r="IMV104" s="107"/>
      <c r="IMW104" s="107"/>
      <c r="IMX104" s="107"/>
      <c r="IMY104" s="107"/>
      <c r="IMZ104" s="107"/>
      <c r="INA104" s="107"/>
      <c r="INB104" s="107"/>
      <c r="INC104" s="107"/>
      <c r="IND104" s="107"/>
      <c r="INE104" s="107"/>
      <c r="INF104" s="107"/>
      <c r="ING104" s="107"/>
      <c r="INH104" s="107"/>
      <c r="INI104" s="107"/>
      <c r="INJ104" s="107"/>
      <c r="INK104" s="107"/>
      <c r="INL104" s="107"/>
      <c r="INM104" s="107"/>
      <c r="INN104" s="107"/>
      <c r="INO104" s="107"/>
      <c r="INP104" s="107"/>
      <c r="INQ104" s="107"/>
      <c r="INR104" s="107"/>
      <c r="INS104" s="107"/>
      <c r="INT104" s="107"/>
      <c r="INU104" s="107"/>
      <c r="INV104" s="107"/>
      <c r="INW104" s="107"/>
      <c r="INX104" s="107"/>
      <c r="INY104" s="107"/>
      <c r="INZ104" s="107"/>
      <c r="IOA104" s="107"/>
      <c r="IOB104" s="107"/>
      <c r="IOC104" s="107"/>
      <c r="IOD104" s="107"/>
      <c r="IOE104" s="107"/>
      <c r="IOF104" s="107"/>
      <c r="IOG104" s="107"/>
      <c r="IOH104" s="107"/>
      <c r="IOI104" s="107"/>
      <c r="IOJ104" s="107"/>
      <c r="IOK104" s="107"/>
      <c r="IOL104" s="107"/>
      <c r="IOM104" s="107"/>
      <c r="ION104" s="107"/>
      <c r="IOO104" s="107"/>
      <c r="IOP104" s="107"/>
      <c r="IOQ104" s="107"/>
      <c r="IOR104" s="107"/>
      <c r="IOS104" s="107"/>
      <c r="IOT104" s="107"/>
      <c r="IOU104" s="107"/>
      <c r="IOV104" s="107"/>
      <c r="IOW104" s="107"/>
      <c r="IOX104" s="107"/>
      <c r="IOY104" s="107"/>
      <c r="IOZ104" s="107"/>
      <c r="IPA104" s="107"/>
      <c r="IPB104" s="107"/>
      <c r="IPC104" s="107"/>
      <c r="IPD104" s="107"/>
      <c r="IPE104" s="107"/>
      <c r="IPF104" s="107"/>
      <c r="IPG104" s="107"/>
      <c r="IPH104" s="107"/>
      <c r="IPI104" s="107"/>
      <c r="IPJ104" s="107"/>
      <c r="IPK104" s="107"/>
      <c r="IPL104" s="107"/>
      <c r="IPM104" s="107"/>
      <c r="IPN104" s="107"/>
      <c r="IPO104" s="107"/>
      <c r="IPP104" s="107"/>
      <c r="IPQ104" s="107"/>
      <c r="IPR104" s="107"/>
      <c r="IPS104" s="107"/>
      <c r="IPT104" s="107"/>
      <c r="IPU104" s="107"/>
      <c r="IPV104" s="107"/>
      <c r="IPW104" s="107"/>
      <c r="IPX104" s="107"/>
      <c r="IPY104" s="107"/>
      <c r="IPZ104" s="107"/>
      <c r="IQA104" s="107"/>
      <c r="IQB104" s="107"/>
      <c r="IQC104" s="107"/>
      <c r="IQD104" s="107"/>
      <c r="IQE104" s="107"/>
      <c r="IQF104" s="107"/>
      <c r="IQG104" s="107"/>
      <c r="IQH104" s="107"/>
      <c r="IQI104" s="107"/>
      <c r="IQJ104" s="107"/>
      <c r="IQK104" s="107"/>
      <c r="IQL104" s="107"/>
      <c r="IQM104" s="107"/>
      <c r="IQN104" s="107"/>
      <c r="IQO104" s="107"/>
      <c r="IQP104" s="107"/>
      <c r="IQQ104" s="107"/>
      <c r="IQR104" s="107"/>
      <c r="IQS104" s="107"/>
      <c r="IQT104" s="107"/>
      <c r="IQU104" s="107"/>
      <c r="IQV104" s="107"/>
      <c r="IQW104" s="107"/>
      <c r="IQX104" s="107"/>
      <c r="IQY104" s="107"/>
      <c r="IQZ104" s="107"/>
      <c r="IRA104" s="107"/>
      <c r="IRB104" s="107"/>
      <c r="IRC104" s="107"/>
      <c r="IRD104" s="107"/>
      <c r="IRE104" s="107"/>
      <c r="IRF104" s="107"/>
      <c r="IRG104" s="107"/>
      <c r="IRH104" s="107"/>
      <c r="IRI104" s="107"/>
      <c r="IRJ104" s="107"/>
      <c r="IRK104" s="107"/>
      <c r="IRL104" s="107"/>
      <c r="IRM104" s="107"/>
      <c r="IRN104" s="107"/>
      <c r="IRO104" s="107"/>
      <c r="IRP104" s="107"/>
      <c r="IRQ104" s="107"/>
      <c r="IRR104" s="107"/>
      <c r="IRS104" s="107"/>
      <c r="IRT104" s="107"/>
      <c r="IRU104" s="107"/>
      <c r="IRV104" s="107"/>
      <c r="IRW104" s="107"/>
      <c r="IRX104" s="107"/>
      <c r="IRY104" s="107"/>
      <c r="IRZ104" s="107"/>
      <c r="ISA104" s="107"/>
      <c r="ISB104" s="107"/>
      <c r="ISC104" s="107"/>
      <c r="ISD104" s="107"/>
      <c r="ISE104" s="107"/>
      <c r="ISF104" s="107"/>
      <c r="ISG104" s="107"/>
      <c r="ISH104" s="107"/>
      <c r="ISI104" s="107"/>
      <c r="ISJ104" s="107"/>
      <c r="ISK104" s="107"/>
      <c r="ISL104" s="107"/>
      <c r="ISM104" s="107"/>
      <c r="ISN104" s="107"/>
      <c r="ISO104" s="107"/>
      <c r="ISP104" s="107"/>
      <c r="ISQ104" s="107"/>
      <c r="ISR104" s="107"/>
      <c r="ISS104" s="107"/>
      <c r="IST104" s="107"/>
      <c r="ISU104" s="107"/>
      <c r="ISV104" s="107"/>
      <c r="ISW104" s="107"/>
      <c r="ISX104" s="107"/>
      <c r="ISY104" s="107"/>
      <c r="ISZ104" s="107"/>
      <c r="ITA104" s="107"/>
      <c r="ITB104" s="107"/>
      <c r="ITC104" s="107"/>
      <c r="ITD104" s="107"/>
      <c r="ITE104" s="107"/>
      <c r="ITF104" s="107"/>
      <c r="ITG104" s="107"/>
      <c r="ITH104" s="107"/>
      <c r="ITI104" s="107"/>
      <c r="ITJ104" s="107"/>
      <c r="ITK104" s="107"/>
      <c r="ITL104" s="107"/>
      <c r="ITM104" s="107"/>
      <c r="ITN104" s="107"/>
      <c r="ITO104" s="107"/>
      <c r="ITP104" s="107"/>
      <c r="ITQ104" s="107"/>
      <c r="ITR104" s="107"/>
      <c r="ITS104" s="107"/>
      <c r="ITT104" s="107"/>
      <c r="ITU104" s="107"/>
      <c r="ITV104" s="107"/>
      <c r="ITW104" s="107"/>
      <c r="ITX104" s="107"/>
      <c r="ITY104" s="107"/>
      <c r="ITZ104" s="107"/>
      <c r="IUA104" s="107"/>
      <c r="IUB104" s="107"/>
      <c r="IUC104" s="107"/>
      <c r="IUD104" s="107"/>
      <c r="IUE104" s="107"/>
      <c r="IUF104" s="107"/>
      <c r="IUG104" s="107"/>
      <c r="IUH104" s="107"/>
      <c r="IUI104" s="107"/>
      <c r="IUJ104" s="107"/>
      <c r="IUK104" s="107"/>
      <c r="IUL104" s="107"/>
      <c r="IUM104" s="107"/>
      <c r="IUN104" s="107"/>
      <c r="IUO104" s="107"/>
      <c r="IUP104" s="107"/>
      <c r="IUQ104" s="107"/>
      <c r="IUR104" s="107"/>
      <c r="IUS104" s="107"/>
      <c r="IUT104" s="107"/>
      <c r="IUU104" s="107"/>
      <c r="IUV104" s="107"/>
      <c r="IUW104" s="107"/>
      <c r="IUX104" s="107"/>
      <c r="IUY104" s="107"/>
      <c r="IUZ104" s="107"/>
      <c r="IVA104" s="107"/>
      <c r="IVB104" s="107"/>
      <c r="IVC104" s="107"/>
      <c r="IVD104" s="107"/>
      <c r="IVE104" s="107"/>
      <c r="IVF104" s="107"/>
      <c r="IVG104" s="107"/>
      <c r="IVH104" s="107"/>
      <c r="IVI104" s="107"/>
      <c r="IVJ104" s="107"/>
      <c r="IVK104" s="107"/>
      <c r="IVL104" s="107"/>
      <c r="IVM104" s="107"/>
      <c r="IVN104" s="107"/>
      <c r="IVO104" s="107"/>
      <c r="IVP104" s="107"/>
      <c r="IVQ104" s="107"/>
      <c r="IVR104" s="107"/>
      <c r="IVS104" s="107"/>
      <c r="IVT104" s="107"/>
      <c r="IVU104" s="107"/>
      <c r="IVV104" s="107"/>
      <c r="IVW104" s="107"/>
      <c r="IVX104" s="107"/>
      <c r="IVY104" s="107"/>
      <c r="IVZ104" s="107"/>
      <c r="IWA104" s="107"/>
      <c r="IWB104" s="107"/>
      <c r="IWC104" s="107"/>
      <c r="IWD104" s="107"/>
      <c r="IWE104" s="107"/>
      <c r="IWF104" s="107"/>
      <c r="IWG104" s="107"/>
      <c r="IWH104" s="107"/>
      <c r="IWI104" s="107"/>
      <c r="IWJ104" s="107"/>
      <c r="IWK104" s="107"/>
      <c r="IWL104" s="107"/>
      <c r="IWM104" s="107"/>
      <c r="IWN104" s="107"/>
      <c r="IWO104" s="107"/>
      <c r="IWP104" s="107"/>
      <c r="IWQ104" s="107"/>
      <c r="IWR104" s="107"/>
      <c r="IWS104" s="107"/>
      <c r="IWT104" s="107"/>
      <c r="IWU104" s="107"/>
      <c r="IWV104" s="107"/>
      <c r="IWW104" s="107"/>
      <c r="IWX104" s="107"/>
      <c r="IWY104" s="107"/>
      <c r="IWZ104" s="107"/>
      <c r="IXA104" s="107"/>
      <c r="IXB104" s="107"/>
      <c r="IXC104" s="107"/>
      <c r="IXD104" s="107"/>
      <c r="IXE104" s="107"/>
      <c r="IXF104" s="107"/>
      <c r="IXG104" s="107"/>
      <c r="IXH104" s="107"/>
      <c r="IXI104" s="107"/>
      <c r="IXJ104" s="107"/>
      <c r="IXK104" s="107"/>
      <c r="IXL104" s="107"/>
      <c r="IXM104" s="107"/>
      <c r="IXN104" s="107"/>
      <c r="IXO104" s="107"/>
      <c r="IXP104" s="107"/>
      <c r="IXQ104" s="107"/>
      <c r="IXR104" s="107"/>
      <c r="IXS104" s="107"/>
      <c r="IXT104" s="107"/>
      <c r="IXU104" s="107"/>
      <c r="IXV104" s="107"/>
      <c r="IXW104" s="107"/>
      <c r="IXX104" s="107"/>
      <c r="IXY104" s="107"/>
      <c r="IXZ104" s="107"/>
      <c r="IYA104" s="107"/>
      <c r="IYB104" s="107"/>
      <c r="IYC104" s="107"/>
      <c r="IYD104" s="107"/>
      <c r="IYE104" s="107"/>
      <c r="IYF104" s="107"/>
      <c r="IYG104" s="107"/>
      <c r="IYH104" s="107"/>
      <c r="IYI104" s="107"/>
      <c r="IYJ104" s="107"/>
      <c r="IYK104" s="107"/>
      <c r="IYL104" s="107"/>
      <c r="IYM104" s="107"/>
      <c r="IYN104" s="107"/>
      <c r="IYO104" s="107"/>
      <c r="IYP104" s="107"/>
      <c r="IYQ104" s="107"/>
      <c r="IYR104" s="107"/>
      <c r="IYS104" s="107"/>
      <c r="IYT104" s="107"/>
      <c r="IYU104" s="107"/>
      <c r="IYV104" s="107"/>
      <c r="IYW104" s="107"/>
      <c r="IYX104" s="107"/>
      <c r="IYY104" s="107"/>
      <c r="IYZ104" s="107"/>
      <c r="IZA104" s="107"/>
      <c r="IZB104" s="107"/>
      <c r="IZC104" s="107"/>
      <c r="IZD104" s="107"/>
      <c r="IZE104" s="107"/>
      <c r="IZF104" s="107"/>
      <c r="IZG104" s="107"/>
      <c r="IZH104" s="107"/>
      <c r="IZI104" s="107"/>
      <c r="IZJ104" s="107"/>
      <c r="IZK104" s="107"/>
      <c r="IZL104" s="107"/>
      <c r="IZM104" s="107"/>
      <c r="IZN104" s="107"/>
      <c r="IZO104" s="107"/>
      <c r="IZP104" s="107"/>
      <c r="IZQ104" s="107"/>
      <c r="IZR104" s="107"/>
      <c r="IZS104" s="107"/>
      <c r="IZT104" s="107"/>
      <c r="IZU104" s="107"/>
      <c r="IZV104" s="107"/>
      <c r="IZW104" s="107"/>
      <c r="IZX104" s="107"/>
      <c r="IZY104" s="107"/>
      <c r="IZZ104" s="107"/>
      <c r="JAA104" s="107"/>
      <c r="JAB104" s="107"/>
      <c r="JAC104" s="107"/>
      <c r="JAD104" s="107"/>
      <c r="JAE104" s="107"/>
      <c r="JAF104" s="107"/>
      <c r="JAG104" s="107"/>
      <c r="JAH104" s="107"/>
      <c r="JAI104" s="107"/>
      <c r="JAJ104" s="107"/>
      <c r="JAK104" s="107"/>
      <c r="JAL104" s="107"/>
      <c r="JAM104" s="107"/>
      <c r="JAN104" s="107"/>
      <c r="JAO104" s="107"/>
      <c r="JAP104" s="107"/>
      <c r="JAQ104" s="107"/>
      <c r="JAR104" s="107"/>
      <c r="JAS104" s="107"/>
      <c r="JAT104" s="107"/>
      <c r="JAU104" s="107"/>
      <c r="JAV104" s="107"/>
      <c r="JAW104" s="107"/>
      <c r="JAX104" s="107"/>
      <c r="JAY104" s="107"/>
      <c r="JAZ104" s="107"/>
      <c r="JBA104" s="107"/>
      <c r="JBB104" s="107"/>
      <c r="JBC104" s="107"/>
      <c r="JBD104" s="107"/>
      <c r="JBE104" s="107"/>
      <c r="JBF104" s="107"/>
      <c r="JBG104" s="107"/>
      <c r="JBH104" s="107"/>
      <c r="JBI104" s="107"/>
      <c r="JBJ104" s="107"/>
      <c r="JBK104" s="107"/>
      <c r="JBL104" s="107"/>
      <c r="JBM104" s="107"/>
      <c r="JBN104" s="107"/>
      <c r="JBO104" s="107"/>
      <c r="JBP104" s="107"/>
      <c r="JBQ104" s="107"/>
      <c r="JBR104" s="107"/>
      <c r="JBS104" s="107"/>
      <c r="JBT104" s="107"/>
      <c r="JBU104" s="107"/>
      <c r="JBV104" s="107"/>
      <c r="JBW104" s="107"/>
      <c r="JBX104" s="107"/>
      <c r="JBY104" s="107"/>
      <c r="JBZ104" s="107"/>
      <c r="JCA104" s="107"/>
      <c r="JCB104" s="107"/>
      <c r="JCC104" s="107"/>
      <c r="JCD104" s="107"/>
      <c r="JCE104" s="107"/>
      <c r="JCF104" s="107"/>
      <c r="JCG104" s="107"/>
      <c r="JCH104" s="107"/>
      <c r="JCI104" s="107"/>
      <c r="JCJ104" s="107"/>
      <c r="JCK104" s="107"/>
      <c r="JCL104" s="107"/>
      <c r="JCM104" s="107"/>
      <c r="JCN104" s="107"/>
      <c r="JCO104" s="107"/>
      <c r="JCP104" s="107"/>
      <c r="JCQ104" s="107"/>
      <c r="JCR104" s="107"/>
      <c r="JCS104" s="107"/>
      <c r="JCT104" s="107"/>
      <c r="JCU104" s="107"/>
      <c r="JCV104" s="107"/>
      <c r="JCW104" s="107"/>
      <c r="JCX104" s="107"/>
      <c r="JCY104" s="107"/>
      <c r="JCZ104" s="107"/>
      <c r="JDA104" s="107"/>
      <c r="JDB104" s="107"/>
      <c r="JDC104" s="107"/>
      <c r="JDD104" s="107"/>
      <c r="JDE104" s="107"/>
      <c r="JDF104" s="107"/>
      <c r="JDG104" s="107"/>
      <c r="JDH104" s="107"/>
      <c r="JDI104" s="107"/>
      <c r="JDJ104" s="107"/>
      <c r="JDK104" s="107"/>
      <c r="JDL104" s="107"/>
      <c r="JDM104" s="107"/>
      <c r="JDN104" s="107"/>
      <c r="JDO104" s="107"/>
      <c r="JDP104" s="107"/>
      <c r="JDQ104" s="107"/>
      <c r="JDR104" s="107"/>
      <c r="JDS104" s="107"/>
      <c r="JDT104" s="107"/>
      <c r="JDU104" s="107"/>
      <c r="JDV104" s="107"/>
      <c r="JDW104" s="107"/>
      <c r="JDX104" s="107"/>
      <c r="JDY104" s="107"/>
      <c r="JDZ104" s="107"/>
      <c r="JEA104" s="107"/>
      <c r="JEB104" s="107"/>
      <c r="JEC104" s="107"/>
      <c r="JED104" s="107"/>
      <c r="JEE104" s="107"/>
      <c r="JEF104" s="107"/>
      <c r="JEG104" s="107"/>
      <c r="JEH104" s="107"/>
      <c r="JEI104" s="107"/>
      <c r="JEJ104" s="107"/>
      <c r="JEK104" s="107"/>
      <c r="JEL104" s="107"/>
      <c r="JEM104" s="107"/>
      <c r="JEN104" s="107"/>
      <c r="JEO104" s="107"/>
      <c r="JEP104" s="107"/>
      <c r="JEQ104" s="107"/>
      <c r="JER104" s="107"/>
      <c r="JES104" s="107"/>
      <c r="JET104" s="107"/>
      <c r="JEU104" s="107"/>
      <c r="JEV104" s="107"/>
      <c r="JEW104" s="107"/>
      <c r="JEX104" s="107"/>
      <c r="JEY104" s="107"/>
      <c r="JEZ104" s="107"/>
      <c r="JFA104" s="107"/>
      <c r="JFB104" s="107"/>
      <c r="JFC104" s="107"/>
      <c r="JFD104" s="107"/>
      <c r="JFE104" s="107"/>
      <c r="JFF104" s="107"/>
      <c r="JFG104" s="107"/>
      <c r="JFH104" s="107"/>
      <c r="JFI104" s="107"/>
      <c r="JFJ104" s="107"/>
      <c r="JFK104" s="107"/>
      <c r="JFL104" s="107"/>
      <c r="JFM104" s="107"/>
      <c r="JFN104" s="107"/>
      <c r="JFO104" s="107"/>
      <c r="JFP104" s="107"/>
      <c r="JFQ104" s="107"/>
      <c r="JFR104" s="107"/>
      <c r="JFS104" s="107"/>
      <c r="JFT104" s="107"/>
      <c r="JFU104" s="107"/>
      <c r="JFV104" s="107"/>
      <c r="JFW104" s="107"/>
      <c r="JFX104" s="107"/>
      <c r="JFY104" s="107"/>
      <c r="JFZ104" s="107"/>
      <c r="JGA104" s="107"/>
      <c r="JGB104" s="107"/>
      <c r="JGC104" s="107"/>
      <c r="JGD104" s="107"/>
      <c r="JGE104" s="107"/>
      <c r="JGF104" s="107"/>
      <c r="JGG104" s="107"/>
      <c r="JGH104" s="107"/>
      <c r="JGI104" s="107"/>
      <c r="JGJ104" s="107"/>
      <c r="JGK104" s="107"/>
      <c r="JGL104" s="107"/>
      <c r="JGM104" s="107"/>
      <c r="JGN104" s="107"/>
      <c r="JGO104" s="107"/>
      <c r="JGP104" s="107"/>
      <c r="JGQ104" s="107"/>
      <c r="JGR104" s="107"/>
      <c r="JGS104" s="107"/>
      <c r="JGT104" s="107"/>
      <c r="JGU104" s="107"/>
      <c r="JGV104" s="107"/>
      <c r="JGW104" s="107"/>
      <c r="JGX104" s="107"/>
      <c r="JGY104" s="107"/>
      <c r="JGZ104" s="107"/>
      <c r="JHA104" s="107"/>
      <c r="JHB104" s="107"/>
      <c r="JHC104" s="107"/>
      <c r="JHD104" s="107"/>
      <c r="JHE104" s="107"/>
      <c r="JHF104" s="107"/>
      <c r="JHG104" s="107"/>
      <c r="JHH104" s="107"/>
      <c r="JHI104" s="107"/>
      <c r="JHJ104" s="107"/>
      <c r="JHK104" s="107"/>
      <c r="JHL104" s="107"/>
      <c r="JHM104" s="107"/>
      <c r="JHN104" s="107"/>
      <c r="JHO104" s="107"/>
      <c r="JHP104" s="107"/>
      <c r="JHQ104" s="107"/>
      <c r="JHR104" s="107"/>
      <c r="JHS104" s="107"/>
      <c r="JHT104" s="107"/>
      <c r="JHU104" s="107"/>
      <c r="JHV104" s="107"/>
      <c r="JHW104" s="107"/>
      <c r="JHX104" s="107"/>
      <c r="JHY104" s="107"/>
      <c r="JHZ104" s="107"/>
      <c r="JIA104" s="107"/>
      <c r="JIB104" s="107"/>
      <c r="JIC104" s="107"/>
      <c r="JID104" s="107"/>
      <c r="JIE104" s="107"/>
      <c r="JIF104" s="107"/>
      <c r="JIG104" s="107"/>
      <c r="JIH104" s="107"/>
      <c r="JII104" s="107"/>
      <c r="JIJ104" s="107"/>
      <c r="JIK104" s="107"/>
      <c r="JIL104" s="107"/>
      <c r="JIM104" s="107"/>
      <c r="JIN104" s="107"/>
      <c r="JIO104" s="107"/>
      <c r="JIP104" s="107"/>
      <c r="JIQ104" s="107"/>
      <c r="JIR104" s="107"/>
      <c r="JIS104" s="107"/>
      <c r="JIT104" s="107"/>
      <c r="JIU104" s="107"/>
      <c r="JIV104" s="107"/>
      <c r="JIW104" s="107"/>
      <c r="JIX104" s="107"/>
      <c r="JIY104" s="107"/>
      <c r="JIZ104" s="107"/>
      <c r="JJA104" s="107"/>
      <c r="JJB104" s="107"/>
      <c r="JJC104" s="107"/>
      <c r="JJD104" s="107"/>
      <c r="JJE104" s="107"/>
      <c r="JJF104" s="107"/>
      <c r="JJG104" s="107"/>
      <c r="JJH104" s="107"/>
      <c r="JJI104" s="107"/>
      <c r="JJJ104" s="107"/>
      <c r="JJK104" s="107"/>
      <c r="JJL104" s="107"/>
      <c r="JJM104" s="107"/>
      <c r="JJN104" s="107"/>
      <c r="JJO104" s="107"/>
      <c r="JJP104" s="107"/>
      <c r="JJQ104" s="107"/>
      <c r="JJR104" s="107"/>
      <c r="JJS104" s="107"/>
      <c r="JJT104" s="107"/>
      <c r="JJU104" s="107"/>
      <c r="JJV104" s="107"/>
      <c r="JJW104" s="107"/>
      <c r="JJX104" s="107"/>
      <c r="JJY104" s="107"/>
      <c r="JJZ104" s="107"/>
      <c r="JKA104" s="107"/>
      <c r="JKB104" s="107"/>
      <c r="JKC104" s="107"/>
      <c r="JKD104" s="107"/>
      <c r="JKE104" s="107"/>
      <c r="JKF104" s="107"/>
      <c r="JKG104" s="107"/>
      <c r="JKH104" s="107"/>
      <c r="JKI104" s="107"/>
      <c r="JKJ104" s="107"/>
      <c r="JKK104" s="107"/>
      <c r="JKL104" s="107"/>
      <c r="JKM104" s="107"/>
      <c r="JKN104" s="107"/>
      <c r="JKO104" s="107"/>
      <c r="JKP104" s="107"/>
      <c r="JKQ104" s="107"/>
      <c r="JKR104" s="107"/>
      <c r="JKS104" s="107"/>
      <c r="JKT104" s="107"/>
      <c r="JKU104" s="107"/>
      <c r="JKV104" s="107"/>
      <c r="JKW104" s="107"/>
      <c r="JKX104" s="107"/>
      <c r="JKY104" s="107"/>
      <c r="JKZ104" s="107"/>
      <c r="JLA104" s="107"/>
      <c r="JLB104" s="107"/>
      <c r="JLC104" s="107"/>
      <c r="JLD104" s="107"/>
      <c r="JLE104" s="107"/>
      <c r="JLF104" s="107"/>
      <c r="JLG104" s="107"/>
      <c r="JLH104" s="107"/>
      <c r="JLI104" s="107"/>
      <c r="JLJ104" s="107"/>
      <c r="JLK104" s="107"/>
      <c r="JLL104" s="107"/>
      <c r="JLM104" s="107"/>
      <c r="JLN104" s="107"/>
      <c r="JLO104" s="107"/>
      <c r="JLP104" s="107"/>
      <c r="JLQ104" s="107"/>
      <c r="JLR104" s="107"/>
      <c r="JLS104" s="107"/>
      <c r="JLT104" s="107"/>
      <c r="JLU104" s="107"/>
      <c r="JLV104" s="107"/>
      <c r="JLW104" s="107"/>
      <c r="JLX104" s="107"/>
      <c r="JLY104" s="107"/>
      <c r="JLZ104" s="107"/>
      <c r="JMA104" s="107"/>
      <c r="JMB104" s="107"/>
      <c r="JMC104" s="107"/>
      <c r="JMD104" s="107"/>
      <c r="JME104" s="107"/>
      <c r="JMF104" s="107"/>
      <c r="JMG104" s="107"/>
      <c r="JMH104" s="107"/>
      <c r="JMI104" s="107"/>
      <c r="JMJ104" s="107"/>
      <c r="JMK104" s="107"/>
      <c r="JML104" s="107"/>
      <c r="JMM104" s="107"/>
      <c r="JMN104" s="107"/>
      <c r="JMO104" s="107"/>
      <c r="JMP104" s="107"/>
      <c r="JMQ104" s="107"/>
      <c r="JMR104" s="107"/>
      <c r="JMS104" s="107"/>
      <c r="JMT104" s="107"/>
      <c r="JMU104" s="107"/>
      <c r="JMV104" s="107"/>
      <c r="JMW104" s="107"/>
      <c r="JMX104" s="107"/>
      <c r="JMY104" s="107"/>
      <c r="JMZ104" s="107"/>
      <c r="JNA104" s="107"/>
      <c r="JNB104" s="107"/>
      <c r="JNC104" s="107"/>
      <c r="JND104" s="107"/>
      <c r="JNE104" s="107"/>
      <c r="JNF104" s="107"/>
      <c r="JNG104" s="107"/>
      <c r="JNH104" s="107"/>
      <c r="JNI104" s="107"/>
      <c r="JNJ104" s="107"/>
      <c r="JNK104" s="107"/>
      <c r="JNL104" s="107"/>
      <c r="JNM104" s="107"/>
      <c r="JNN104" s="107"/>
      <c r="JNO104" s="107"/>
      <c r="JNP104" s="107"/>
      <c r="JNQ104" s="107"/>
      <c r="JNR104" s="107"/>
      <c r="JNS104" s="107"/>
      <c r="JNT104" s="107"/>
      <c r="JNU104" s="107"/>
      <c r="JNV104" s="107"/>
      <c r="JNW104" s="107"/>
      <c r="JNX104" s="107"/>
      <c r="JNY104" s="107"/>
      <c r="JNZ104" s="107"/>
      <c r="JOA104" s="107"/>
      <c r="JOB104" s="107"/>
      <c r="JOC104" s="107"/>
      <c r="JOD104" s="107"/>
      <c r="JOE104" s="107"/>
      <c r="JOF104" s="107"/>
      <c r="JOG104" s="107"/>
      <c r="JOH104" s="107"/>
      <c r="JOI104" s="107"/>
      <c r="JOJ104" s="107"/>
      <c r="JOK104" s="107"/>
      <c r="JOL104" s="107"/>
      <c r="JOM104" s="107"/>
      <c r="JON104" s="107"/>
      <c r="JOO104" s="107"/>
      <c r="JOP104" s="107"/>
      <c r="JOQ104" s="107"/>
      <c r="JOR104" s="107"/>
      <c r="JOS104" s="107"/>
      <c r="JOT104" s="107"/>
      <c r="JOU104" s="107"/>
      <c r="JOV104" s="107"/>
      <c r="JOW104" s="107"/>
      <c r="JOX104" s="107"/>
      <c r="JOY104" s="107"/>
      <c r="JOZ104" s="107"/>
      <c r="JPA104" s="107"/>
      <c r="JPB104" s="107"/>
      <c r="JPC104" s="107"/>
      <c r="JPD104" s="107"/>
      <c r="JPE104" s="107"/>
      <c r="JPF104" s="107"/>
      <c r="JPG104" s="107"/>
      <c r="JPH104" s="107"/>
      <c r="JPI104" s="107"/>
      <c r="JPJ104" s="107"/>
      <c r="JPK104" s="107"/>
      <c r="JPL104" s="107"/>
      <c r="JPM104" s="107"/>
      <c r="JPN104" s="107"/>
      <c r="JPO104" s="107"/>
      <c r="JPP104" s="107"/>
      <c r="JPQ104" s="107"/>
      <c r="JPR104" s="107"/>
      <c r="JPS104" s="107"/>
      <c r="JPT104" s="107"/>
      <c r="JPU104" s="107"/>
      <c r="JPV104" s="107"/>
      <c r="JPW104" s="107"/>
      <c r="JPX104" s="107"/>
      <c r="JPY104" s="107"/>
      <c r="JPZ104" s="107"/>
      <c r="JQA104" s="107"/>
      <c r="JQB104" s="107"/>
      <c r="JQC104" s="107"/>
      <c r="JQD104" s="107"/>
      <c r="JQE104" s="107"/>
      <c r="JQF104" s="107"/>
      <c r="JQG104" s="107"/>
      <c r="JQH104" s="107"/>
      <c r="JQI104" s="107"/>
      <c r="JQJ104" s="107"/>
      <c r="JQK104" s="107"/>
      <c r="JQL104" s="107"/>
      <c r="JQM104" s="107"/>
      <c r="JQN104" s="107"/>
      <c r="JQO104" s="107"/>
      <c r="JQP104" s="107"/>
      <c r="JQQ104" s="107"/>
      <c r="JQR104" s="107"/>
      <c r="JQS104" s="107"/>
      <c r="JQT104" s="107"/>
      <c r="JQU104" s="107"/>
      <c r="JQV104" s="107"/>
      <c r="JQW104" s="107"/>
      <c r="JQX104" s="107"/>
      <c r="JQY104" s="107"/>
      <c r="JQZ104" s="107"/>
      <c r="JRA104" s="107"/>
      <c r="JRB104" s="107"/>
      <c r="JRC104" s="107"/>
      <c r="JRD104" s="107"/>
      <c r="JRE104" s="107"/>
      <c r="JRF104" s="107"/>
      <c r="JRG104" s="107"/>
      <c r="JRH104" s="107"/>
      <c r="JRI104" s="107"/>
      <c r="JRJ104" s="107"/>
      <c r="JRK104" s="107"/>
      <c r="JRL104" s="107"/>
      <c r="JRM104" s="107"/>
      <c r="JRN104" s="107"/>
      <c r="JRO104" s="107"/>
      <c r="JRP104" s="107"/>
      <c r="JRQ104" s="107"/>
      <c r="JRR104" s="107"/>
      <c r="JRS104" s="107"/>
      <c r="JRT104" s="107"/>
      <c r="JRU104" s="107"/>
      <c r="JRV104" s="107"/>
      <c r="JRW104" s="107"/>
      <c r="JRX104" s="107"/>
      <c r="JRY104" s="107"/>
      <c r="JRZ104" s="107"/>
      <c r="JSA104" s="107"/>
      <c r="JSB104" s="107"/>
      <c r="JSC104" s="107"/>
      <c r="JSD104" s="107"/>
      <c r="JSE104" s="107"/>
      <c r="JSF104" s="107"/>
      <c r="JSG104" s="107"/>
      <c r="JSH104" s="107"/>
      <c r="JSI104" s="107"/>
      <c r="JSJ104" s="107"/>
      <c r="JSK104" s="107"/>
      <c r="JSL104" s="107"/>
      <c r="JSM104" s="107"/>
      <c r="JSN104" s="107"/>
      <c r="JSO104" s="107"/>
      <c r="JSP104" s="107"/>
      <c r="JSQ104" s="107"/>
      <c r="JSR104" s="107"/>
      <c r="JSS104" s="107"/>
      <c r="JST104" s="107"/>
      <c r="JSU104" s="107"/>
      <c r="JSV104" s="107"/>
      <c r="JSW104" s="107"/>
      <c r="JSX104" s="107"/>
      <c r="JSY104" s="107"/>
      <c r="JSZ104" s="107"/>
      <c r="JTA104" s="107"/>
      <c r="JTB104" s="107"/>
      <c r="JTC104" s="107"/>
      <c r="JTD104" s="107"/>
      <c r="JTE104" s="107"/>
      <c r="JTF104" s="107"/>
      <c r="JTG104" s="107"/>
      <c r="JTH104" s="107"/>
      <c r="JTI104" s="107"/>
      <c r="JTJ104" s="107"/>
      <c r="JTK104" s="107"/>
      <c r="JTL104" s="107"/>
      <c r="JTM104" s="107"/>
      <c r="JTN104" s="107"/>
      <c r="JTO104" s="107"/>
      <c r="JTP104" s="107"/>
      <c r="JTQ104" s="107"/>
      <c r="JTR104" s="107"/>
      <c r="JTS104" s="107"/>
      <c r="JTT104" s="107"/>
      <c r="JTU104" s="107"/>
      <c r="JTV104" s="107"/>
      <c r="JTW104" s="107"/>
      <c r="JTX104" s="107"/>
      <c r="JTY104" s="107"/>
      <c r="JTZ104" s="107"/>
      <c r="JUA104" s="107"/>
      <c r="JUB104" s="107"/>
      <c r="JUC104" s="107"/>
      <c r="JUD104" s="107"/>
      <c r="JUE104" s="107"/>
      <c r="JUF104" s="107"/>
      <c r="JUG104" s="107"/>
      <c r="JUH104" s="107"/>
      <c r="JUI104" s="107"/>
      <c r="JUJ104" s="107"/>
      <c r="JUK104" s="107"/>
      <c r="JUL104" s="107"/>
      <c r="JUM104" s="107"/>
      <c r="JUN104" s="107"/>
      <c r="JUO104" s="107"/>
      <c r="JUP104" s="107"/>
      <c r="JUQ104" s="107"/>
      <c r="JUR104" s="107"/>
      <c r="JUS104" s="107"/>
      <c r="JUT104" s="107"/>
      <c r="JUU104" s="107"/>
      <c r="JUV104" s="107"/>
      <c r="JUW104" s="107"/>
      <c r="JUX104" s="107"/>
      <c r="JUY104" s="107"/>
      <c r="JUZ104" s="107"/>
      <c r="JVA104" s="107"/>
      <c r="JVB104" s="107"/>
      <c r="JVC104" s="107"/>
      <c r="JVD104" s="107"/>
      <c r="JVE104" s="107"/>
      <c r="JVF104" s="107"/>
      <c r="JVG104" s="107"/>
      <c r="JVH104" s="107"/>
      <c r="JVI104" s="107"/>
      <c r="JVJ104" s="107"/>
      <c r="JVK104" s="107"/>
      <c r="JVL104" s="107"/>
      <c r="JVM104" s="107"/>
      <c r="JVN104" s="107"/>
      <c r="JVO104" s="107"/>
      <c r="JVP104" s="107"/>
      <c r="JVQ104" s="107"/>
      <c r="JVR104" s="107"/>
      <c r="JVS104" s="107"/>
      <c r="JVT104" s="107"/>
      <c r="JVU104" s="107"/>
      <c r="JVV104" s="107"/>
      <c r="JVW104" s="107"/>
      <c r="JVX104" s="107"/>
      <c r="JVY104" s="107"/>
      <c r="JVZ104" s="107"/>
      <c r="JWA104" s="107"/>
      <c r="JWB104" s="107"/>
      <c r="JWC104" s="107"/>
      <c r="JWD104" s="107"/>
      <c r="JWE104" s="107"/>
      <c r="JWF104" s="107"/>
      <c r="JWG104" s="107"/>
      <c r="JWH104" s="107"/>
      <c r="JWI104" s="107"/>
      <c r="JWJ104" s="107"/>
      <c r="JWK104" s="107"/>
      <c r="JWL104" s="107"/>
      <c r="JWM104" s="107"/>
      <c r="JWN104" s="107"/>
      <c r="JWO104" s="107"/>
      <c r="JWP104" s="107"/>
      <c r="JWQ104" s="107"/>
      <c r="JWR104" s="107"/>
      <c r="JWS104" s="107"/>
      <c r="JWT104" s="107"/>
      <c r="JWU104" s="107"/>
      <c r="JWV104" s="107"/>
      <c r="JWW104" s="107"/>
      <c r="JWX104" s="107"/>
      <c r="JWY104" s="107"/>
      <c r="JWZ104" s="107"/>
      <c r="JXA104" s="107"/>
      <c r="JXB104" s="107"/>
      <c r="JXC104" s="107"/>
      <c r="JXD104" s="107"/>
      <c r="JXE104" s="107"/>
      <c r="JXF104" s="107"/>
      <c r="JXG104" s="107"/>
      <c r="JXH104" s="107"/>
      <c r="JXI104" s="107"/>
      <c r="JXJ104" s="107"/>
      <c r="JXK104" s="107"/>
      <c r="JXL104" s="107"/>
      <c r="JXM104" s="107"/>
      <c r="JXN104" s="107"/>
      <c r="JXO104" s="107"/>
      <c r="JXP104" s="107"/>
      <c r="JXQ104" s="107"/>
      <c r="JXR104" s="107"/>
      <c r="JXS104" s="107"/>
      <c r="JXT104" s="107"/>
      <c r="JXU104" s="107"/>
      <c r="JXV104" s="107"/>
      <c r="JXW104" s="107"/>
      <c r="JXX104" s="107"/>
      <c r="JXY104" s="107"/>
      <c r="JXZ104" s="107"/>
      <c r="JYA104" s="107"/>
      <c r="JYB104" s="107"/>
      <c r="JYC104" s="107"/>
      <c r="JYD104" s="107"/>
      <c r="JYE104" s="107"/>
      <c r="JYF104" s="107"/>
      <c r="JYG104" s="107"/>
      <c r="JYH104" s="107"/>
      <c r="JYI104" s="107"/>
      <c r="JYJ104" s="107"/>
      <c r="JYK104" s="107"/>
      <c r="JYL104" s="107"/>
      <c r="JYM104" s="107"/>
      <c r="JYN104" s="107"/>
      <c r="JYO104" s="107"/>
      <c r="JYP104" s="107"/>
      <c r="JYQ104" s="107"/>
      <c r="JYR104" s="107"/>
      <c r="JYS104" s="107"/>
      <c r="JYT104" s="107"/>
      <c r="JYU104" s="107"/>
      <c r="JYV104" s="107"/>
      <c r="JYW104" s="107"/>
      <c r="JYX104" s="107"/>
      <c r="JYY104" s="107"/>
      <c r="JYZ104" s="107"/>
      <c r="JZA104" s="107"/>
      <c r="JZB104" s="107"/>
      <c r="JZC104" s="107"/>
      <c r="JZD104" s="107"/>
      <c r="JZE104" s="107"/>
      <c r="JZF104" s="107"/>
      <c r="JZG104" s="107"/>
      <c r="JZH104" s="107"/>
      <c r="JZI104" s="107"/>
      <c r="JZJ104" s="107"/>
      <c r="JZK104" s="107"/>
      <c r="JZL104" s="107"/>
      <c r="JZM104" s="107"/>
      <c r="JZN104" s="107"/>
      <c r="JZO104" s="107"/>
      <c r="JZP104" s="107"/>
      <c r="JZQ104" s="107"/>
      <c r="JZR104" s="107"/>
      <c r="JZS104" s="107"/>
      <c r="JZT104" s="107"/>
      <c r="JZU104" s="107"/>
      <c r="JZV104" s="107"/>
      <c r="JZW104" s="107"/>
      <c r="JZX104" s="107"/>
      <c r="JZY104" s="107"/>
      <c r="JZZ104" s="107"/>
      <c r="KAA104" s="107"/>
      <c r="KAB104" s="107"/>
      <c r="KAC104" s="107"/>
      <c r="KAD104" s="107"/>
      <c r="KAE104" s="107"/>
      <c r="KAF104" s="107"/>
      <c r="KAG104" s="107"/>
      <c r="KAH104" s="107"/>
      <c r="KAI104" s="107"/>
      <c r="KAJ104" s="107"/>
      <c r="KAK104" s="107"/>
      <c r="KAL104" s="107"/>
      <c r="KAM104" s="107"/>
      <c r="KAN104" s="107"/>
      <c r="KAO104" s="107"/>
      <c r="KAP104" s="107"/>
      <c r="KAQ104" s="107"/>
      <c r="KAR104" s="107"/>
      <c r="KAS104" s="107"/>
      <c r="KAT104" s="107"/>
      <c r="KAU104" s="107"/>
      <c r="KAV104" s="107"/>
      <c r="KAW104" s="107"/>
      <c r="KAX104" s="107"/>
      <c r="KAY104" s="107"/>
      <c r="KAZ104" s="107"/>
      <c r="KBA104" s="107"/>
      <c r="KBB104" s="107"/>
      <c r="KBC104" s="107"/>
      <c r="KBD104" s="107"/>
      <c r="KBE104" s="107"/>
      <c r="KBF104" s="107"/>
      <c r="KBG104" s="107"/>
      <c r="KBH104" s="107"/>
      <c r="KBI104" s="107"/>
      <c r="KBJ104" s="107"/>
      <c r="KBK104" s="107"/>
      <c r="KBL104" s="107"/>
      <c r="KBM104" s="107"/>
      <c r="KBN104" s="107"/>
      <c r="KBO104" s="107"/>
      <c r="KBP104" s="107"/>
      <c r="KBQ104" s="107"/>
      <c r="KBR104" s="107"/>
      <c r="KBS104" s="107"/>
      <c r="KBT104" s="107"/>
      <c r="KBU104" s="107"/>
      <c r="KBV104" s="107"/>
      <c r="KBW104" s="107"/>
      <c r="KBX104" s="107"/>
      <c r="KBY104" s="107"/>
      <c r="KBZ104" s="107"/>
      <c r="KCA104" s="107"/>
      <c r="KCB104" s="107"/>
      <c r="KCC104" s="107"/>
      <c r="KCD104" s="107"/>
      <c r="KCE104" s="107"/>
      <c r="KCF104" s="107"/>
      <c r="KCG104" s="107"/>
      <c r="KCH104" s="107"/>
      <c r="KCI104" s="107"/>
      <c r="KCJ104" s="107"/>
      <c r="KCK104" s="107"/>
      <c r="KCL104" s="107"/>
      <c r="KCM104" s="107"/>
      <c r="KCN104" s="107"/>
      <c r="KCO104" s="107"/>
      <c r="KCP104" s="107"/>
      <c r="KCQ104" s="107"/>
      <c r="KCR104" s="107"/>
      <c r="KCS104" s="107"/>
      <c r="KCT104" s="107"/>
      <c r="KCU104" s="107"/>
      <c r="KCV104" s="107"/>
      <c r="KCW104" s="107"/>
      <c r="KCX104" s="107"/>
      <c r="KCY104" s="107"/>
      <c r="KCZ104" s="107"/>
      <c r="KDA104" s="107"/>
      <c r="KDB104" s="107"/>
      <c r="KDC104" s="107"/>
      <c r="KDD104" s="107"/>
      <c r="KDE104" s="107"/>
      <c r="KDF104" s="107"/>
      <c r="KDG104" s="107"/>
      <c r="KDH104" s="107"/>
      <c r="KDI104" s="107"/>
      <c r="KDJ104" s="107"/>
      <c r="KDK104" s="107"/>
      <c r="KDL104" s="107"/>
      <c r="KDM104" s="107"/>
      <c r="KDN104" s="107"/>
      <c r="KDO104" s="107"/>
      <c r="KDP104" s="107"/>
      <c r="KDQ104" s="107"/>
      <c r="KDR104" s="107"/>
      <c r="KDS104" s="107"/>
      <c r="KDT104" s="107"/>
      <c r="KDU104" s="107"/>
      <c r="KDV104" s="107"/>
      <c r="KDW104" s="107"/>
      <c r="KDX104" s="107"/>
      <c r="KDY104" s="107"/>
      <c r="KDZ104" s="107"/>
      <c r="KEA104" s="107"/>
      <c r="KEB104" s="107"/>
      <c r="KEC104" s="107"/>
      <c r="KED104" s="107"/>
      <c r="KEE104" s="107"/>
      <c r="KEF104" s="107"/>
      <c r="KEG104" s="107"/>
      <c r="KEH104" s="107"/>
      <c r="KEI104" s="107"/>
      <c r="KEJ104" s="107"/>
      <c r="KEK104" s="107"/>
      <c r="KEL104" s="107"/>
      <c r="KEM104" s="107"/>
      <c r="KEN104" s="107"/>
      <c r="KEO104" s="107"/>
      <c r="KEP104" s="107"/>
      <c r="KEQ104" s="107"/>
      <c r="KER104" s="107"/>
      <c r="KES104" s="107"/>
      <c r="KET104" s="107"/>
      <c r="KEU104" s="107"/>
      <c r="KEV104" s="107"/>
      <c r="KEW104" s="107"/>
      <c r="KEX104" s="107"/>
      <c r="KEY104" s="107"/>
      <c r="KEZ104" s="107"/>
      <c r="KFA104" s="107"/>
      <c r="KFB104" s="107"/>
      <c r="KFC104" s="107"/>
      <c r="KFD104" s="107"/>
      <c r="KFE104" s="107"/>
      <c r="KFF104" s="107"/>
      <c r="KFG104" s="107"/>
      <c r="KFH104" s="107"/>
      <c r="KFI104" s="107"/>
      <c r="KFJ104" s="107"/>
      <c r="KFK104" s="107"/>
      <c r="KFL104" s="107"/>
      <c r="KFM104" s="107"/>
      <c r="KFN104" s="107"/>
      <c r="KFO104" s="107"/>
      <c r="KFP104" s="107"/>
      <c r="KFQ104" s="107"/>
      <c r="KFR104" s="107"/>
      <c r="KFS104" s="107"/>
      <c r="KFT104" s="107"/>
      <c r="KFU104" s="107"/>
      <c r="KFV104" s="107"/>
      <c r="KFW104" s="107"/>
      <c r="KFX104" s="107"/>
      <c r="KFY104" s="107"/>
      <c r="KFZ104" s="107"/>
      <c r="KGA104" s="107"/>
      <c r="KGB104" s="107"/>
      <c r="KGC104" s="107"/>
      <c r="KGD104" s="107"/>
      <c r="KGE104" s="107"/>
      <c r="KGF104" s="107"/>
      <c r="KGG104" s="107"/>
      <c r="KGH104" s="107"/>
      <c r="KGI104" s="107"/>
      <c r="KGJ104" s="107"/>
      <c r="KGK104" s="107"/>
      <c r="KGL104" s="107"/>
      <c r="KGM104" s="107"/>
      <c r="KGN104" s="107"/>
      <c r="KGO104" s="107"/>
      <c r="KGP104" s="107"/>
      <c r="KGQ104" s="107"/>
      <c r="KGR104" s="107"/>
      <c r="KGS104" s="107"/>
      <c r="KGT104" s="107"/>
      <c r="KGU104" s="107"/>
      <c r="KGV104" s="107"/>
      <c r="KGW104" s="107"/>
      <c r="KGX104" s="107"/>
      <c r="KGY104" s="107"/>
      <c r="KGZ104" s="107"/>
      <c r="KHA104" s="107"/>
      <c r="KHB104" s="107"/>
      <c r="KHC104" s="107"/>
      <c r="KHD104" s="107"/>
      <c r="KHE104" s="107"/>
      <c r="KHF104" s="107"/>
      <c r="KHG104" s="107"/>
      <c r="KHH104" s="107"/>
      <c r="KHI104" s="107"/>
      <c r="KHJ104" s="107"/>
      <c r="KHK104" s="107"/>
      <c r="KHL104" s="107"/>
      <c r="KHM104" s="107"/>
      <c r="KHN104" s="107"/>
      <c r="KHO104" s="107"/>
      <c r="KHP104" s="107"/>
      <c r="KHQ104" s="107"/>
      <c r="KHR104" s="107"/>
      <c r="KHS104" s="107"/>
      <c r="KHT104" s="107"/>
      <c r="KHU104" s="107"/>
      <c r="KHV104" s="107"/>
      <c r="KHW104" s="107"/>
      <c r="KHX104" s="107"/>
      <c r="KHY104" s="107"/>
      <c r="KHZ104" s="107"/>
      <c r="KIA104" s="107"/>
      <c r="KIB104" s="107"/>
      <c r="KIC104" s="107"/>
      <c r="KID104" s="107"/>
      <c r="KIE104" s="107"/>
      <c r="KIF104" s="107"/>
      <c r="KIG104" s="107"/>
      <c r="KIH104" s="107"/>
      <c r="KII104" s="107"/>
      <c r="KIJ104" s="107"/>
      <c r="KIK104" s="107"/>
      <c r="KIL104" s="107"/>
      <c r="KIM104" s="107"/>
      <c r="KIN104" s="107"/>
      <c r="KIO104" s="107"/>
      <c r="KIP104" s="107"/>
      <c r="KIQ104" s="107"/>
      <c r="KIR104" s="107"/>
      <c r="KIS104" s="107"/>
      <c r="KIT104" s="107"/>
      <c r="KIU104" s="107"/>
      <c r="KIV104" s="107"/>
      <c r="KIW104" s="107"/>
      <c r="KIX104" s="107"/>
      <c r="KIY104" s="107"/>
      <c r="KIZ104" s="107"/>
      <c r="KJA104" s="107"/>
      <c r="KJB104" s="107"/>
      <c r="KJC104" s="107"/>
      <c r="KJD104" s="107"/>
      <c r="KJE104" s="107"/>
      <c r="KJF104" s="107"/>
      <c r="KJG104" s="107"/>
      <c r="KJH104" s="107"/>
      <c r="KJI104" s="107"/>
      <c r="KJJ104" s="107"/>
      <c r="KJK104" s="107"/>
      <c r="KJL104" s="107"/>
      <c r="KJM104" s="107"/>
      <c r="KJN104" s="107"/>
      <c r="KJO104" s="107"/>
      <c r="KJP104" s="107"/>
      <c r="KJQ104" s="107"/>
      <c r="KJR104" s="107"/>
      <c r="KJS104" s="107"/>
      <c r="KJT104" s="107"/>
      <c r="KJU104" s="107"/>
      <c r="KJV104" s="107"/>
      <c r="KJW104" s="107"/>
      <c r="KJX104" s="107"/>
      <c r="KJY104" s="107"/>
      <c r="KJZ104" s="107"/>
      <c r="KKA104" s="107"/>
      <c r="KKB104" s="107"/>
      <c r="KKC104" s="107"/>
      <c r="KKD104" s="107"/>
      <c r="KKE104" s="107"/>
      <c r="KKF104" s="107"/>
      <c r="KKG104" s="107"/>
      <c r="KKH104" s="107"/>
      <c r="KKI104" s="107"/>
      <c r="KKJ104" s="107"/>
      <c r="KKK104" s="107"/>
      <c r="KKL104" s="107"/>
      <c r="KKM104" s="107"/>
      <c r="KKN104" s="107"/>
      <c r="KKO104" s="107"/>
      <c r="KKP104" s="107"/>
      <c r="KKQ104" s="107"/>
      <c r="KKR104" s="107"/>
      <c r="KKS104" s="107"/>
      <c r="KKT104" s="107"/>
      <c r="KKU104" s="107"/>
      <c r="KKV104" s="107"/>
      <c r="KKW104" s="107"/>
      <c r="KKX104" s="107"/>
      <c r="KKY104" s="107"/>
      <c r="KKZ104" s="107"/>
      <c r="KLA104" s="107"/>
      <c r="KLB104" s="107"/>
      <c r="KLC104" s="107"/>
      <c r="KLD104" s="107"/>
      <c r="KLE104" s="107"/>
      <c r="KLF104" s="107"/>
      <c r="KLG104" s="107"/>
      <c r="KLH104" s="107"/>
      <c r="KLI104" s="107"/>
      <c r="KLJ104" s="107"/>
      <c r="KLK104" s="107"/>
      <c r="KLL104" s="107"/>
      <c r="KLM104" s="107"/>
      <c r="KLN104" s="107"/>
      <c r="KLO104" s="107"/>
      <c r="KLP104" s="107"/>
      <c r="KLQ104" s="107"/>
      <c r="KLR104" s="107"/>
      <c r="KLS104" s="107"/>
      <c r="KLT104" s="107"/>
      <c r="KLU104" s="107"/>
      <c r="KLV104" s="107"/>
      <c r="KLW104" s="107"/>
      <c r="KLX104" s="107"/>
      <c r="KLY104" s="107"/>
      <c r="KLZ104" s="107"/>
      <c r="KMA104" s="107"/>
      <c r="KMB104" s="107"/>
      <c r="KMC104" s="107"/>
      <c r="KMD104" s="107"/>
      <c r="KME104" s="107"/>
      <c r="KMF104" s="107"/>
      <c r="KMG104" s="107"/>
      <c r="KMH104" s="107"/>
      <c r="KMI104" s="107"/>
      <c r="KMJ104" s="107"/>
      <c r="KMK104" s="107"/>
      <c r="KML104" s="107"/>
      <c r="KMM104" s="107"/>
      <c r="KMN104" s="107"/>
      <c r="KMO104" s="107"/>
      <c r="KMP104" s="107"/>
      <c r="KMQ104" s="107"/>
      <c r="KMR104" s="107"/>
      <c r="KMS104" s="107"/>
      <c r="KMT104" s="107"/>
      <c r="KMU104" s="107"/>
      <c r="KMV104" s="107"/>
      <c r="KMW104" s="107"/>
      <c r="KMX104" s="107"/>
      <c r="KMY104" s="107"/>
      <c r="KMZ104" s="107"/>
      <c r="KNA104" s="107"/>
      <c r="KNB104" s="107"/>
      <c r="KNC104" s="107"/>
      <c r="KND104" s="107"/>
      <c r="KNE104" s="107"/>
      <c r="KNF104" s="107"/>
      <c r="KNG104" s="107"/>
      <c r="KNH104" s="107"/>
      <c r="KNI104" s="107"/>
      <c r="KNJ104" s="107"/>
      <c r="KNK104" s="107"/>
      <c r="KNL104" s="107"/>
      <c r="KNM104" s="107"/>
      <c r="KNN104" s="107"/>
      <c r="KNO104" s="107"/>
      <c r="KNP104" s="107"/>
      <c r="KNQ104" s="107"/>
      <c r="KNR104" s="107"/>
      <c r="KNS104" s="107"/>
      <c r="KNT104" s="107"/>
      <c r="KNU104" s="107"/>
      <c r="KNV104" s="107"/>
      <c r="KNW104" s="107"/>
      <c r="KNX104" s="107"/>
      <c r="KNY104" s="107"/>
      <c r="KNZ104" s="107"/>
      <c r="KOA104" s="107"/>
      <c r="KOB104" s="107"/>
      <c r="KOC104" s="107"/>
      <c r="KOD104" s="107"/>
      <c r="KOE104" s="107"/>
      <c r="KOF104" s="107"/>
      <c r="KOG104" s="107"/>
      <c r="KOH104" s="107"/>
      <c r="KOI104" s="107"/>
      <c r="KOJ104" s="107"/>
      <c r="KOK104" s="107"/>
      <c r="KOL104" s="107"/>
      <c r="KOM104" s="107"/>
      <c r="KON104" s="107"/>
      <c r="KOO104" s="107"/>
      <c r="KOP104" s="107"/>
      <c r="KOQ104" s="107"/>
      <c r="KOR104" s="107"/>
      <c r="KOS104" s="107"/>
      <c r="KOT104" s="107"/>
      <c r="KOU104" s="107"/>
      <c r="KOV104" s="107"/>
      <c r="KOW104" s="107"/>
      <c r="KOX104" s="107"/>
      <c r="KOY104" s="107"/>
      <c r="KOZ104" s="107"/>
      <c r="KPA104" s="107"/>
      <c r="KPB104" s="107"/>
      <c r="KPC104" s="107"/>
      <c r="KPD104" s="107"/>
      <c r="KPE104" s="107"/>
      <c r="KPF104" s="107"/>
      <c r="KPG104" s="107"/>
      <c r="KPH104" s="107"/>
      <c r="KPI104" s="107"/>
      <c r="KPJ104" s="107"/>
      <c r="KPK104" s="107"/>
      <c r="KPL104" s="107"/>
      <c r="KPM104" s="107"/>
      <c r="KPN104" s="107"/>
      <c r="KPO104" s="107"/>
      <c r="KPP104" s="107"/>
      <c r="KPQ104" s="107"/>
      <c r="KPR104" s="107"/>
      <c r="KPS104" s="107"/>
      <c r="KPT104" s="107"/>
      <c r="KPU104" s="107"/>
      <c r="KPV104" s="107"/>
      <c r="KPW104" s="107"/>
      <c r="KPX104" s="107"/>
      <c r="KPY104" s="107"/>
      <c r="KPZ104" s="107"/>
      <c r="KQA104" s="107"/>
      <c r="KQB104" s="107"/>
      <c r="KQC104" s="107"/>
      <c r="KQD104" s="107"/>
      <c r="KQE104" s="107"/>
      <c r="KQF104" s="107"/>
      <c r="KQG104" s="107"/>
      <c r="KQH104" s="107"/>
      <c r="KQI104" s="107"/>
      <c r="KQJ104" s="107"/>
      <c r="KQK104" s="107"/>
      <c r="KQL104" s="107"/>
      <c r="KQM104" s="107"/>
      <c r="KQN104" s="107"/>
      <c r="KQO104" s="107"/>
      <c r="KQP104" s="107"/>
      <c r="KQQ104" s="107"/>
      <c r="KQR104" s="107"/>
      <c r="KQS104" s="107"/>
      <c r="KQT104" s="107"/>
      <c r="KQU104" s="107"/>
      <c r="KQV104" s="107"/>
      <c r="KQW104" s="107"/>
      <c r="KQX104" s="107"/>
      <c r="KQY104" s="107"/>
      <c r="KQZ104" s="107"/>
      <c r="KRA104" s="107"/>
      <c r="KRB104" s="107"/>
      <c r="KRC104" s="107"/>
      <c r="KRD104" s="107"/>
      <c r="KRE104" s="107"/>
      <c r="KRF104" s="107"/>
      <c r="KRG104" s="107"/>
      <c r="KRH104" s="107"/>
      <c r="KRI104" s="107"/>
      <c r="KRJ104" s="107"/>
      <c r="KRK104" s="107"/>
      <c r="KRL104" s="107"/>
      <c r="KRM104" s="107"/>
      <c r="KRN104" s="107"/>
      <c r="KRO104" s="107"/>
      <c r="KRP104" s="107"/>
      <c r="KRQ104" s="107"/>
      <c r="KRR104" s="107"/>
      <c r="KRS104" s="107"/>
      <c r="KRT104" s="107"/>
      <c r="KRU104" s="107"/>
      <c r="KRV104" s="107"/>
      <c r="KRW104" s="107"/>
      <c r="KRX104" s="107"/>
      <c r="KRY104" s="107"/>
      <c r="KRZ104" s="107"/>
      <c r="KSA104" s="107"/>
      <c r="KSB104" s="107"/>
      <c r="KSC104" s="107"/>
      <c r="KSD104" s="107"/>
      <c r="KSE104" s="107"/>
      <c r="KSF104" s="107"/>
      <c r="KSG104" s="107"/>
      <c r="KSH104" s="107"/>
      <c r="KSI104" s="107"/>
      <c r="KSJ104" s="107"/>
      <c r="KSK104" s="107"/>
      <c r="KSL104" s="107"/>
      <c r="KSM104" s="107"/>
      <c r="KSN104" s="107"/>
      <c r="KSO104" s="107"/>
      <c r="KSP104" s="107"/>
      <c r="KSQ104" s="107"/>
      <c r="KSR104" s="107"/>
      <c r="KSS104" s="107"/>
      <c r="KST104" s="107"/>
      <c r="KSU104" s="107"/>
      <c r="KSV104" s="107"/>
      <c r="KSW104" s="107"/>
      <c r="KSX104" s="107"/>
      <c r="KSY104" s="107"/>
      <c r="KSZ104" s="107"/>
      <c r="KTA104" s="107"/>
      <c r="KTB104" s="107"/>
      <c r="KTC104" s="107"/>
      <c r="KTD104" s="107"/>
      <c r="KTE104" s="107"/>
      <c r="KTF104" s="107"/>
      <c r="KTG104" s="107"/>
      <c r="KTH104" s="107"/>
      <c r="KTI104" s="107"/>
      <c r="KTJ104" s="107"/>
      <c r="KTK104" s="107"/>
      <c r="KTL104" s="107"/>
      <c r="KTM104" s="107"/>
      <c r="KTN104" s="107"/>
      <c r="KTO104" s="107"/>
      <c r="KTP104" s="107"/>
      <c r="KTQ104" s="107"/>
      <c r="KTR104" s="107"/>
      <c r="KTS104" s="107"/>
      <c r="KTT104" s="107"/>
      <c r="KTU104" s="107"/>
      <c r="KTV104" s="107"/>
      <c r="KTW104" s="107"/>
      <c r="KTX104" s="107"/>
      <c r="KTY104" s="107"/>
      <c r="KTZ104" s="107"/>
      <c r="KUA104" s="107"/>
      <c r="KUB104" s="107"/>
      <c r="KUC104" s="107"/>
      <c r="KUD104" s="107"/>
      <c r="KUE104" s="107"/>
      <c r="KUF104" s="107"/>
      <c r="KUG104" s="107"/>
      <c r="KUH104" s="107"/>
      <c r="KUI104" s="107"/>
      <c r="KUJ104" s="107"/>
      <c r="KUK104" s="107"/>
      <c r="KUL104" s="107"/>
      <c r="KUM104" s="107"/>
      <c r="KUN104" s="107"/>
      <c r="KUO104" s="107"/>
      <c r="KUP104" s="107"/>
      <c r="KUQ104" s="107"/>
      <c r="KUR104" s="107"/>
      <c r="KUS104" s="107"/>
      <c r="KUT104" s="107"/>
      <c r="KUU104" s="107"/>
      <c r="KUV104" s="107"/>
      <c r="KUW104" s="107"/>
      <c r="KUX104" s="107"/>
      <c r="KUY104" s="107"/>
      <c r="KUZ104" s="107"/>
      <c r="KVA104" s="107"/>
      <c r="KVB104" s="107"/>
      <c r="KVC104" s="107"/>
      <c r="KVD104" s="107"/>
      <c r="KVE104" s="107"/>
      <c r="KVF104" s="107"/>
      <c r="KVG104" s="107"/>
      <c r="KVH104" s="107"/>
      <c r="KVI104" s="107"/>
      <c r="KVJ104" s="107"/>
      <c r="KVK104" s="107"/>
      <c r="KVL104" s="107"/>
      <c r="KVM104" s="107"/>
      <c r="KVN104" s="107"/>
      <c r="KVO104" s="107"/>
      <c r="KVP104" s="107"/>
      <c r="KVQ104" s="107"/>
      <c r="KVR104" s="107"/>
      <c r="KVS104" s="107"/>
      <c r="KVT104" s="107"/>
      <c r="KVU104" s="107"/>
      <c r="KVV104" s="107"/>
      <c r="KVW104" s="107"/>
      <c r="KVX104" s="107"/>
      <c r="KVY104" s="107"/>
      <c r="KVZ104" s="107"/>
      <c r="KWA104" s="107"/>
      <c r="KWB104" s="107"/>
      <c r="KWC104" s="107"/>
      <c r="KWD104" s="107"/>
      <c r="KWE104" s="107"/>
      <c r="KWF104" s="107"/>
      <c r="KWG104" s="107"/>
      <c r="KWH104" s="107"/>
      <c r="KWI104" s="107"/>
      <c r="KWJ104" s="107"/>
      <c r="KWK104" s="107"/>
      <c r="KWL104" s="107"/>
      <c r="KWM104" s="107"/>
      <c r="KWN104" s="107"/>
      <c r="KWO104" s="107"/>
      <c r="KWP104" s="107"/>
      <c r="KWQ104" s="107"/>
      <c r="KWR104" s="107"/>
      <c r="KWS104" s="107"/>
      <c r="KWT104" s="107"/>
      <c r="KWU104" s="107"/>
      <c r="KWV104" s="107"/>
      <c r="KWW104" s="107"/>
      <c r="KWX104" s="107"/>
      <c r="KWY104" s="107"/>
      <c r="KWZ104" s="107"/>
      <c r="KXA104" s="107"/>
      <c r="KXB104" s="107"/>
      <c r="KXC104" s="107"/>
      <c r="KXD104" s="107"/>
      <c r="KXE104" s="107"/>
      <c r="KXF104" s="107"/>
      <c r="KXG104" s="107"/>
      <c r="KXH104" s="107"/>
      <c r="KXI104" s="107"/>
      <c r="KXJ104" s="107"/>
      <c r="KXK104" s="107"/>
      <c r="KXL104" s="107"/>
      <c r="KXM104" s="107"/>
      <c r="KXN104" s="107"/>
      <c r="KXO104" s="107"/>
      <c r="KXP104" s="107"/>
      <c r="KXQ104" s="107"/>
      <c r="KXR104" s="107"/>
      <c r="KXS104" s="107"/>
      <c r="KXT104" s="107"/>
      <c r="KXU104" s="107"/>
      <c r="KXV104" s="107"/>
      <c r="KXW104" s="107"/>
      <c r="KXX104" s="107"/>
      <c r="KXY104" s="107"/>
      <c r="KXZ104" s="107"/>
      <c r="KYA104" s="107"/>
      <c r="KYB104" s="107"/>
      <c r="KYC104" s="107"/>
      <c r="KYD104" s="107"/>
      <c r="KYE104" s="107"/>
      <c r="KYF104" s="107"/>
      <c r="KYG104" s="107"/>
      <c r="KYH104" s="107"/>
      <c r="KYI104" s="107"/>
      <c r="KYJ104" s="107"/>
      <c r="KYK104" s="107"/>
      <c r="KYL104" s="107"/>
      <c r="KYM104" s="107"/>
      <c r="KYN104" s="107"/>
      <c r="KYO104" s="107"/>
      <c r="KYP104" s="107"/>
      <c r="KYQ104" s="107"/>
      <c r="KYR104" s="107"/>
      <c r="KYS104" s="107"/>
      <c r="KYT104" s="107"/>
      <c r="KYU104" s="107"/>
      <c r="KYV104" s="107"/>
      <c r="KYW104" s="107"/>
      <c r="KYX104" s="107"/>
      <c r="KYY104" s="107"/>
      <c r="KYZ104" s="107"/>
      <c r="KZA104" s="107"/>
      <c r="KZB104" s="107"/>
      <c r="KZC104" s="107"/>
      <c r="KZD104" s="107"/>
      <c r="KZE104" s="107"/>
      <c r="KZF104" s="107"/>
      <c r="KZG104" s="107"/>
      <c r="KZH104" s="107"/>
      <c r="KZI104" s="107"/>
      <c r="KZJ104" s="107"/>
      <c r="KZK104" s="107"/>
      <c r="KZL104" s="107"/>
      <c r="KZM104" s="107"/>
      <c r="KZN104" s="107"/>
      <c r="KZO104" s="107"/>
      <c r="KZP104" s="107"/>
      <c r="KZQ104" s="107"/>
      <c r="KZR104" s="107"/>
      <c r="KZS104" s="107"/>
      <c r="KZT104" s="107"/>
      <c r="KZU104" s="107"/>
      <c r="KZV104" s="107"/>
      <c r="KZW104" s="107"/>
      <c r="KZX104" s="107"/>
      <c r="KZY104" s="107"/>
      <c r="KZZ104" s="107"/>
      <c r="LAA104" s="107"/>
      <c r="LAB104" s="107"/>
      <c r="LAC104" s="107"/>
      <c r="LAD104" s="107"/>
      <c r="LAE104" s="107"/>
      <c r="LAF104" s="107"/>
      <c r="LAG104" s="107"/>
      <c r="LAH104" s="107"/>
      <c r="LAI104" s="107"/>
      <c r="LAJ104" s="107"/>
      <c r="LAK104" s="107"/>
      <c r="LAL104" s="107"/>
      <c r="LAM104" s="107"/>
      <c r="LAN104" s="107"/>
      <c r="LAO104" s="107"/>
      <c r="LAP104" s="107"/>
      <c r="LAQ104" s="107"/>
      <c r="LAR104" s="107"/>
      <c r="LAS104" s="107"/>
      <c r="LAT104" s="107"/>
      <c r="LAU104" s="107"/>
      <c r="LAV104" s="107"/>
      <c r="LAW104" s="107"/>
      <c r="LAX104" s="107"/>
      <c r="LAY104" s="107"/>
      <c r="LAZ104" s="107"/>
      <c r="LBA104" s="107"/>
      <c r="LBB104" s="107"/>
      <c r="LBC104" s="107"/>
      <c r="LBD104" s="107"/>
      <c r="LBE104" s="107"/>
      <c r="LBF104" s="107"/>
      <c r="LBG104" s="107"/>
      <c r="LBH104" s="107"/>
      <c r="LBI104" s="107"/>
      <c r="LBJ104" s="107"/>
      <c r="LBK104" s="107"/>
      <c r="LBL104" s="107"/>
      <c r="LBM104" s="107"/>
      <c r="LBN104" s="107"/>
      <c r="LBO104" s="107"/>
      <c r="LBP104" s="107"/>
      <c r="LBQ104" s="107"/>
      <c r="LBR104" s="107"/>
      <c r="LBS104" s="107"/>
      <c r="LBT104" s="107"/>
      <c r="LBU104" s="107"/>
      <c r="LBV104" s="107"/>
      <c r="LBW104" s="107"/>
      <c r="LBX104" s="107"/>
      <c r="LBY104" s="107"/>
      <c r="LBZ104" s="107"/>
      <c r="LCA104" s="107"/>
      <c r="LCB104" s="107"/>
      <c r="LCC104" s="107"/>
      <c r="LCD104" s="107"/>
      <c r="LCE104" s="107"/>
      <c r="LCF104" s="107"/>
      <c r="LCG104" s="107"/>
      <c r="LCH104" s="107"/>
      <c r="LCI104" s="107"/>
      <c r="LCJ104" s="107"/>
      <c r="LCK104" s="107"/>
      <c r="LCL104" s="107"/>
      <c r="LCM104" s="107"/>
      <c r="LCN104" s="107"/>
      <c r="LCO104" s="107"/>
      <c r="LCP104" s="107"/>
      <c r="LCQ104" s="107"/>
      <c r="LCR104" s="107"/>
      <c r="LCS104" s="107"/>
      <c r="LCT104" s="107"/>
      <c r="LCU104" s="107"/>
      <c r="LCV104" s="107"/>
      <c r="LCW104" s="107"/>
      <c r="LCX104" s="107"/>
      <c r="LCY104" s="107"/>
      <c r="LCZ104" s="107"/>
      <c r="LDA104" s="107"/>
      <c r="LDB104" s="107"/>
      <c r="LDC104" s="107"/>
      <c r="LDD104" s="107"/>
      <c r="LDE104" s="107"/>
      <c r="LDF104" s="107"/>
      <c r="LDG104" s="107"/>
      <c r="LDH104" s="107"/>
      <c r="LDI104" s="107"/>
      <c r="LDJ104" s="107"/>
      <c r="LDK104" s="107"/>
      <c r="LDL104" s="107"/>
      <c r="LDM104" s="107"/>
      <c r="LDN104" s="107"/>
      <c r="LDO104" s="107"/>
      <c r="LDP104" s="107"/>
      <c r="LDQ104" s="107"/>
      <c r="LDR104" s="107"/>
      <c r="LDS104" s="107"/>
      <c r="LDT104" s="107"/>
      <c r="LDU104" s="107"/>
      <c r="LDV104" s="107"/>
      <c r="LDW104" s="107"/>
      <c r="LDX104" s="107"/>
      <c r="LDY104" s="107"/>
      <c r="LDZ104" s="107"/>
      <c r="LEA104" s="107"/>
      <c r="LEB104" s="107"/>
      <c r="LEC104" s="107"/>
      <c r="LED104" s="107"/>
      <c r="LEE104" s="107"/>
      <c r="LEF104" s="107"/>
      <c r="LEG104" s="107"/>
      <c r="LEH104" s="107"/>
      <c r="LEI104" s="107"/>
      <c r="LEJ104" s="107"/>
      <c r="LEK104" s="107"/>
      <c r="LEL104" s="107"/>
      <c r="LEM104" s="107"/>
      <c r="LEN104" s="107"/>
      <c r="LEO104" s="107"/>
      <c r="LEP104" s="107"/>
      <c r="LEQ104" s="107"/>
      <c r="LER104" s="107"/>
      <c r="LES104" s="107"/>
      <c r="LET104" s="107"/>
      <c r="LEU104" s="107"/>
      <c r="LEV104" s="107"/>
      <c r="LEW104" s="107"/>
      <c r="LEX104" s="107"/>
      <c r="LEY104" s="107"/>
      <c r="LEZ104" s="107"/>
      <c r="LFA104" s="107"/>
      <c r="LFB104" s="107"/>
      <c r="LFC104" s="107"/>
      <c r="LFD104" s="107"/>
      <c r="LFE104" s="107"/>
      <c r="LFF104" s="107"/>
      <c r="LFG104" s="107"/>
      <c r="LFH104" s="107"/>
      <c r="LFI104" s="107"/>
      <c r="LFJ104" s="107"/>
      <c r="LFK104" s="107"/>
      <c r="LFL104" s="107"/>
      <c r="LFM104" s="107"/>
      <c r="LFN104" s="107"/>
      <c r="LFO104" s="107"/>
      <c r="LFP104" s="107"/>
      <c r="LFQ104" s="107"/>
      <c r="LFR104" s="107"/>
      <c r="LFS104" s="107"/>
      <c r="LFT104" s="107"/>
      <c r="LFU104" s="107"/>
      <c r="LFV104" s="107"/>
      <c r="LFW104" s="107"/>
      <c r="LFX104" s="107"/>
      <c r="LFY104" s="107"/>
      <c r="LFZ104" s="107"/>
      <c r="LGA104" s="107"/>
      <c r="LGB104" s="107"/>
      <c r="LGC104" s="107"/>
      <c r="LGD104" s="107"/>
      <c r="LGE104" s="107"/>
      <c r="LGF104" s="107"/>
      <c r="LGG104" s="107"/>
      <c r="LGH104" s="107"/>
      <c r="LGI104" s="107"/>
      <c r="LGJ104" s="107"/>
      <c r="LGK104" s="107"/>
      <c r="LGL104" s="107"/>
      <c r="LGM104" s="107"/>
      <c r="LGN104" s="107"/>
      <c r="LGO104" s="107"/>
      <c r="LGP104" s="107"/>
      <c r="LGQ104" s="107"/>
      <c r="LGR104" s="107"/>
      <c r="LGS104" s="107"/>
      <c r="LGT104" s="107"/>
      <c r="LGU104" s="107"/>
      <c r="LGV104" s="107"/>
      <c r="LGW104" s="107"/>
      <c r="LGX104" s="107"/>
      <c r="LGY104" s="107"/>
      <c r="LGZ104" s="107"/>
      <c r="LHA104" s="107"/>
      <c r="LHB104" s="107"/>
      <c r="LHC104" s="107"/>
      <c r="LHD104" s="107"/>
      <c r="LHE104" s="107"/>
      <c r="LHF104" s="107"/>
      <c r="LHG104" s="107"/>
      <c r="LHH104" s="107"/>
      <c r="LHI104" s="107"/>
      <c r="LHJ104" s="107"/>
      <c r="LHK104" s="107"/>
      <c r="LHL104" s="107"/>
      <c r="LHM104" s="107"/>
      <c r="LHN104" s="107"/>
      <c r="LHO104" s="107"/>
      <c r="LHP104" s="107"/>
      <c r="LHQ104" s="107"/>
      <c r="LHR104" s="107"/>
      <c r="LHS104" s="107"/>
      <c r="LHT104" s="107"/>
      <c r="LHU104" s="107"/>
      <c r="LHV104" s="107"/>
      <c r="LHW104" s="107"/>
      <c r="LHX104" s="107"/>
      <c r="LHY104" s="107"/>
      <c r="LHZ104" s="107"/>
      <c r="LIA104" s="107"/>
      <c r="LIB104" s="107"/>
      <c r="LIC104" s="107"/>
      <c r="LID104" s="107"/>
      <c r="LIE104" s="107"/>
      <c r="LIF104" s="107"/>
      <c r="LIG104" s="107"/>
      <c r="LIH104" s="107"/>
      <c r="LII104" s="107"/>
      <c r="LIJ104" s="107"/>
      <c r="LIK104" s="107"/>
      <c r="LIL104" s="107"/>
      <c r="LIM104" s="107"/>
      <c r="LIN104" s="107"/>
      <c r="LIO104" s="107"/>
      <c r="LIP104" s="107"/>
      <c r="LIQ104" s="107"/>
      <c r="LIR104" s="107"/>
      <c r="LIS104" s="107"/>
      <c r="LIT104" s="107"/>
      <c r="LIU104" s="107"/>
      <c r="LIV104" s="107"/>
      <c r="LIW104" s="107"/>
      <c r="LIX104" s="107"/>
      <c r="LIY104" s="107"/>
      <c r="LIZ104" s="107"/>
      <c r="LJA104" s="107"/>
      <c r="LJB104" s="107"/>
      <c r="LJC104" s="107"/>
      <c r="LJD104" s="107"/>
      <c r="LJE104" s="107"/>
      <c r="LJF104" s="107"/>
      <c r="LJG104" s="107"/>
      <c r="LJH104" s="107"/>
      <c r="LJI104" s="107"/>
      <c r="LJJ104" s="107"/>
      <c r="LJK104" s="107"/>
      <c r="LJL104" s="107"/>
      <c r="LJM104" s="107"/>
      <c r="LJN104" s="107"/>
      <c r="LJO104" s="107"/>
      <c r="LJP104" s="107"/>
      <c r="LJQ104" s="107"/>
      <c r="LJR104" s="107"/>
      <c r="LJS104" s="107"/>
      <c r="LJT104" s="107"/>
      <c r="LJU104" s="107"/>
      <c r="LJV104" s="107"/>
      <c r="LJW104" s="107"/>
      <c r="LJX104" s="107"/>
      <c r="LJY104" s="107"/>
      <c r="LJZ104" s="107"/>
      <c r="LKA104" s="107"/>
      <c r="LKB104" s="107"/>
      <c r="LKC104" s="107"/>
      <c r="LKD104" s="107"/>
      <c r="LKE104" s="107"/>
      <c r="LKF104" s="107"/>
      <c r="LKG104" s="107"/>
      <c r="LKH104" s="107"/>
      <c r="LKI104" s="107"/>
      <c r="LKJ104" s="107"/>
      <c r="LKK104" s="107"/>
      <c r="LKL104" s="107"/>
      <c r="LKM104" s="107"/>
      <c r="LKN104" s="107"/>
      <c r="LKO104" s="107"/>
      <c r="LKP104" s="107"/>
      <c r="LKQ104" s="107"/>
      <c r="LKR104" s="107"/>
      <c r="LKS104" s="107"/>
      <c r="LKT104" s="107"/>
      <c r="LKU104" s="107"/>
      <c r="LKV104" s="107"/>
      <c r="LKW104" s="107"/>
      <c r="LKX104" s="107"/>
      <c r="LKY104" s="107"/>
      <c r="LKZ104" s="107"/>
      <c r="LLA104" s="107"/>
      <c r="LLB104" s="107"/>
      <c r="LLC104" s="107"/>
      <c r="LLD104" s="107"/>
      <c r="LLE104" s="107"/>
      <c r="LLF104" s="107"/>
      <c r="LLG104" s="107"/>
      <c r="LLH104" s="107"/>
      <c r="LLI104" s="107"/>
      <c r="LLJ104" s="107"/>
      <c r="LLK104" s="107"/>
      <c r="LLL104" s="107"/>
      <c r="LLM104" s="107"/>
      <c r="LLN104" s="107"/>
      <c r="LLO104" s="107"/>
      <c r="LLP104" s="107"/>
      <c r="LLQ104" s="107"/>
      <c r="LLR104" s="107"/>
      <c r="LLS104" s="107"/>
      <c r="LLT104" s="107"/>
      <c r="LLU104" s="107"/>
      <c r="LLV104" s="107"/>
      <c r="LLW104" s="107"/>
      <c r="LLX104" s="107"/>
      <c r="LLY104" s="107"/>
      <c r="LLZ104" s="107"/>
      <c r="LMA104" s="107"/>
      <c r="LMB104" s="107"/>
      <c r="LMC104" s="107"/>
      <c r="LMD104" s="107"/>
      <c r="LME104" s="107"/>
      <c r="LMF104" s="107"/>
      <c r="LMG104" s="107"/>
      <c r="LMH104" s="107"/>
      <c r="LMI104" s="107"/>
      <c r="LMJ104" s="107"/>
      <c r="LMK104" s="107"/>
      <c r="LML104" s="107"/>
      <c r="LMM104" s="107"/>
      <c r="LMN104" s="107"/>
      <c r="LMO104" s="107"/>
      <c r="LMP104" s="107"/>
      <c r="LMQ104" s="107"/>
      <c r="LMR104" s="107"/>
      <c r="LMS104" s="107"/>
      <c r="LMT104" s="107"/>
      <c r="LMU104" s="107"/>
      <c r="LMV104" s="107"/>
      <c r="LMW104" s="107"/>
      <c r="LMX104" s="107"/>
      <c r="LMY104" s="107"/>
      <c r="LMZ104" s="107"/>
      <c r="LNA104" s="107"/>
      <c r="LNB104" s="107"/>
      <c r="LNC104" s="107"/>
      <c r="LND104" s="107"/>
      <c r="LNE104" s="107"/>
      <c r="LNF104" s="107"/>
      <c r="LNG104" s="107"/>
      <c r="LNH104" s="107"/>
      <c r="LNI104" s="107"/>
      <c r="LNJ104" s="107"/>
      <c r="LNK104" s="107"/>
      <c r="LNL104" s="107"/>
      <c r="LNM104" s="107"/>
      <c r="LNN104" s="107"/>
      <c r="LNO104" s="107"/>
      <c r="LNP104" s="107"/>
      <c r="LNQ104" s="107"/>
      <c r="LNR104" s="107"/>
      <c r="LNS104" s="107"/>
      <c r="LNT104" s="107"/>
      <c r="LNU104" s="107"/>
      <c r="LNV104" s="107"/>
      <c r="LNW104" s="107"/>
      <c r="LNX104" s="107"/>
      <c r="LNY104" s="107"/>
      <c r="LNZ104" s="107"/>
      <c r="LOA104" s="107"/>
      <c r="LOB104" s="107"/>
      <c r="LOC104" s="107"/>
      <c r="LOD104" s="107"/>
      <c r="LOE104" s="107"/>
      <c r="LOF104" s="107"/>
      <c r="LOG104" s="107"/>
      <c r="LOH104" s="107"/>
      <c r="LOI104" s="107"/>
      <c r="LOJ104" s="107"/>
      <c r="LOK104" s="107"/>
      <c r="LOL104" s="107"/>
      <c r="LOM104" s="107"/>
      <c r="LON104" s="107"/>
      <c r="LOO104" s="107"/>
      <c r="LOP104" s="107"/>
      <c r="LOQ104" s="107"/>
      <c r="LOR104" s="107"/>
      <c r="LOS104" s="107"/>
      <c r="LOT104" s="107"/>
      <c r="LOU104" s="107"/>
      <c r="LOV104" s="107"/>
      <c r="LOW104" s="107"/>
      <c r="LOX104" s="107"/>
      <c r="LOY104" s="107"/>
      <c r="LOZ104" s="107"/>
      <c r="LPA104" s="107"/>
      <c r="LPB104" s="107"/>
      <c r="LPC104" s="107"/>
      <c r="LPD104" s="107"/>
      <c r="LPE104" s="107"/>
      <c r="LPF104" s="107"/>
      <c r="LPG104" s="107"/>
      <c r="LPH104" s="107"/>
      <c r="LPI104" s="107"/>
      <c r="LPJ104" s="107"/>
      <c r="LPK104" s="107"/>
      <c r="LPL104" s="107"/>
      <c r="LPM104" s="107"/>
      <c r="LPN104" s="107"/>
      <c r="LPO104" s="107"/>
      <c r="LPP104" s="107"/>
      <c r="LPQ104" s="107"/>
      <c r="LPR104" s="107"/>
      <c r="LPS104" s="107"/>
      <c r="LPT104" s="107"/>
      <c r="LPU104" s="107"/>
      <c r="LPV104" s="107"/>
      <c r="LPW104" s="107"/>
      <c r="LPX104" s="107"/>
      <c r="LPY104" s="107"/>
      <c r="LPZ104" s="107"/>
      <c r="LQA104" s="107"/>
      <c r="LQB104" s="107"/>
      <c r="LQC104" s="107"/>
      <c r="LQD104" s="107"/>
      <c r="LQE104" s="107"/>
      <c r="LQF104" s="107"/>
      <c r="LQG104" s="107"/>
      <c r="LQH104" s="107"/>
      <c r="LQI104" s="107"/>
      <c r="LQJ104" s="107"/>
      <c r="LQK104" s="107"/>
      <c r="LQL104" s="107"/>
      <c r="LQM104" s="107"/>
      <c r="LQN104" s="107"/>
      <c r="LQO104" s="107"/>
      <c r="LQP104" s="107"/>
      <c r="LQQ104" s="107"/>
      <c r="LQR104" s="107"/>
      <c r="LQS104" s="107"/>
      <c r="LQT104" s="107"/>
      <c r="LQU104" s="107"/>
      <c r="LQV104" s="107"/>
      <c r="LQW104" s="107"/>
      <c r="LQX104" s="107"/>
      <c r="LQY104" s="107"/>
      <c r="LQZ104" s="107"/>
      <c r="LRA104" s="107"/>
      <c r="LRB104" s="107"/>
      <c r="LRC104" s="107"/>
      <c r="LRD104" s="107"/>
      <c r="LRE104" s="107"/>
      <c r="LRF104" s="107"/>
      <c r="LRG104" s="107"/>
      <c r="LRH104" s="107"/>
      <c r="LRI104" s="107"/>
      <c r="LRJ104" s="107"/>
      <c r="LRK104" s="107"/>
      <c r="LRL104" s="107"/>
      <c r="LRM104" s="107"/>
      <c r="LRN104" s="107"/>
      <c r="LRO104" s="107"/>
      <c r="LRP104" s="107"/>
      <c r="LRQ104" s="107"/>
      <c r="LRR104" s="107"/>
      <c r="LRS104" s="107"/>
      <c r="LRT104" s="107"/>
      <c r="LRU104" s="107"/>
      <c r="LRV104" s="107"/>
      <c r="LRW104" s="107"/>
      <c r="LRX104" s="107"/>
      <c r="LRY104" s="107"/>
      <c r="LRZ104" s="107"/>
      <c r="LSA104" s="107"/>
      <c r="LSB104" s="107"/>
      <c r="LSC104" s="107"/>
      <c r="LSD104" s="107"/>
      <c r="LSE104" s="107"/>
      <c r="LSF104" s="107"/>
      <c r="LSG104" s="107"/>
      <c r="LSH104" s="107"/>
      <c r="LSI104" s="107"/>
      <c r="LSJ104" s="107"/>
      <c r="LSK104" s="107"/>
      <c r="LSL104" s="107"/>
      <c r="LSM104" s="107"/>
      <c r="LSN104" s="107"/>
      <c r="LSO104" s="107"/>
      <c r="LSP104" s="107"/>
      <c r="LSQ104" s="107"/>
      <c r="LSR104" s="107"/>
      <c r="LSS104" s="107"/>
      <c r="LST104" s="107"/>
      <c r="LSU104" s="107"/>
      <c r="LSV104" s="107"/>
      <c r="LSW104" s="107"/>
      <c r="LSX104" s="107"/>
      <c r="LSY104" s="107"/>
      <c r="LSZ104" s="107"/>
      <c r="LTA104" s="107"/>
      <c r="LTB104" s="107"/>
      <c r="LTC104" s="107"/>
      <c r="LTD104" s="107"/>
      <c r="LTE104" s="107"/>
      <c r="LTF104" s="107"/>
      <c r="LTG104" s="107"/>
      <c r="LTH104" s="107"/>
      <c r="LTI104" s="107"/>
      <c r="LTJ104" s="107"/>
      <c r="LTK104" s="107"/>
      <c r="LTL104" s="107"/>
      <c r="LTM104" s="107"/>
      <c r="LTN104" s="107"/>
      <c r="LTO104" s="107"/>
      <c r="LTP104" s="107"/>
      <c r="LTQ104" s="107"/>
      <c r="LTR104" s="107"/>
      <c r="LTS104" s="107"/>
      <c r="LTT104" s="107"/>
      <c r="LTU104" s="107"/>
      <c r="LTV104" s="107"/>
      <c r="LTW104" s="107"/>
      <c r="LTX104" s="107"/>
      <c r="LTY104" s="107"/>
      <c r="LTZ104" s="107"/>
      <c r="LUA104" s="107"/>
      <c r="LUB104" s="107"/>
      <c r="LUC104" s="107"/>
      <c r="LUD104" s="107"/>
      <c r="LUE104" s="107"/>
      <c r="LUF104" s="107"/>
      <c r="LUG104" s="107"/>
      <c r="LUH104" s="107"/>
      <c r="LUI104" s="107"/>
      <c r="LUJ104" s="107"/>
      <c r="LUK104" s="107"/>
      <c r="LUL104" s="107"/>
      <c r="LUM104" s="107"/>
      <c r="LUN104" s="107"/>
      <c r="LUO104" s="107"/>
      <c r="LUP104" s="107"/>
      <c r="LUQ104" s="107"/>
      <c r="LUR104" s="107"/>
      <c r="LUS104" s="107"/>
      <c r="LUT104" s="107"/>
      <c r="LUU104" s="107"/>
      <c r="LUV104" s="107"/>
      <c r="LUW104" s="107"/>
      <c r="LUX104" s="107"/>
      <c r="LUY104" s="107"/>
      <c r="LUZ104" s="107"/>
      <c r="LVA104" s="107"/>
      <c r="LVB104" s="107"/>
      <c r="LVC104" s="107"/>
      <c r="LVD104" s="107"/>
      <c r="LVE104" s="107"/>
      <c r="LVF104" s="107"/>
      <c r="LVG104" s="107"/>
      <c r="LVH104" s="107"/>
      <c r="LVI104" s="107"/>
      <c r="LVJ104" s="107"/>
      <c r="LVK104" s="107"/>
      <c r="LVL104" s="107"/>
      <c r="LVM104" s="107"/>
      <c r="LVN104" s="107"/>
      <c r="LVO104" s="107"/>
      <c r="LVP104" s="107"/>
      <c r="LVQ104" s="107"/>
      <c r="LVR104" s="107"/>
      <c r="LVS104" s="107"/>
      <c r="LVT104" s="107"/>
      <c r="LVU104" s="107"/>
      <c r="LVV104" s="107"/>
      <c r="LVW104" s="107"/>
      <c r="LVX104" s="107"/>
      <c r="LVY104" s="107"/>
      <c r="LVZ104" s="107"/>
      <c r="LWA104" s="107"/>
      <c r="LWB104" s="107"/>
      <c r="LWC104" s="107"/>
      <c r="LWD104" s="107"/>
      <c r="LWE104" s="107"/>
      <c r="LWF104" s="107"/>
      <c r="LWG104" s="107"/>
      <c r="LWH104" s="107"/>
      <c r="LWI104" s="107"/>
      <c r="LWJ104" s="107"/>
      <c r="LWK104" s="107"/>
      <c r="LWL104" s="107"/>
      <c r="LWM104" s="107"/>
      <c r="LWN104" s="107"/>
      <c r="LWO104" s="107"/>
      <c r="LWP104" s="107"/>
      <c r="LWQ104" s="107"/>
      <c r="LWR104" s="107"/>
      <c r="LWS104" s="107"/>
      <c r="LWT104" s="107"/>
      <c r="LWU104" s="107"/>
      <c r="LWV104" s="107"/>
      <c r="LWW104" s="107"/>
      <c r="LWX104" s="107"/>
      <c r="LWY104" s="107"/>
      <c r="LWZ104" s="107"/>
      <c r="LXA104" s="107"/>
      <c r="LXB104" s="107"/>
      <c r="LXC104" s="107"/>
      <c r="LXD104" s="107"/>
      <c r="LXE104" s="107"/>
      <c r="LXF104" s="107"/>
      <c r="LXG104" s="107"/>
      <c r="LXH104" s="107"/>
      <c r="LXI104" s="107"/>
      <c r="LXJ104" s="107"/>
      <c r="LXK104" s="107"/>
      <c r="LXL104" s="107"/>
      <c r="LXM104" s="107"/>
      <c r="LXN104" s="107"/>
      <c r="LXO104" s="107"/>
      <c r="LXP104" s="107"/>
      <c r="LXQ104" s="107"/>
      <c r="LXR104" s="107"/>
      <c r="LXS104" s="107"/>
      <c r="LXT104" s="107"/>
      <c r="LXU104" s="107"/>
      <c r="LXV104" s="107"/>
      <c r="LXW104" s="107"/>
      <c r="LXX104" s="107"/>
      <c r="LXY104" s="107"/>
      <c r="LXZ104" s="107"/>
      <c r="LYA104" s="107"/>
      <c r="LYB104" s="107"/>
      <c r="LYC104" s="107"/>
      <c r="LYD104" s="107"/>
      <c r="LYE104" s="107"/>
      <c r="LYF104" s="107"/>
      <c r="LYG104" s="107"/>
      <c r="LYH104" s="107"/>
      <c r="LYI104" s="107"/>
      <c r="LYJ104" s="107"/>
      <c r="LYK104" s="107"/>
      <c r="LYL104" s="107"/>
      <c r="LYM104" s="107"/>
      <c r="LYN104" s="107"/>
      <c r="LYO104" s="107"/>
      <c r="LYP104" s="107"/>
      <c r="LYQ104" s="107"/>
      <c r="LYR104" s="107"/>
      <c r="LYS104" s="107"/>
      <c r="LYT104" s="107"/>
      <c r="LYU104" s="107"/>
      <c r="LYV104" s="107"/>
      <c r="LYW104" s="107"/>
      <c r="LYX104" s="107"/>
      <c r="LYY104" s="107"/>
      <c r="LYZ104" s="107"/>
      <c r="LZA104" s="107"/>
      <c r="LZB104" s="107"/>
      <c r="LZC104" s="107"/>
      <c r="LZD104" s="107"/>
      <c r="LZE104" s="107"/>
      <c r="LZF104" s="107"/>
      <c r="LZG104" s="107"/>
      <c r="LZH104" s="107"/>
      <c r="LZI104" s="107"/>
      <c r="LZJ104" s="107"/>
      <c r="LZK104" s="107"/>
      <c r="LZL104" s="107"/>
      <c r="LZM104" s="107"/>
      <c r="LZN104" s="107"/>
      <c r="LZO104" s="107"/>
      <c r="LZP104" s="107"/>
      <c r="LZQ104" s="107"/>
      <c r="LZR104" s="107"/>
      <c r="LZS104" s="107"/>
      <c r="LZT104" s="107"/>
      <c r="LZU104" s="107"/>
      <c r="LZV104" s="107"/>
      <c r="LZW104" s="107"/>
      <c r="LZX104" s="107"/>
      <c r="LZY104" s="107"/>
      <c r="LZZ104" s="107"/>
      <c r="MAA104" s="107"/>
      <c r="MAB104" s="107"/>
      <c r="MAC104" s="107"/>
      <c r="MAD104" s="107"/>
      <c r="MAE104" s="107"/>
      <c r="MAF104" s="107"/>
      <c r="MAG104" s="107"/>
      <c r="MAH104" s="107"/>
      <c r="MAI104" s="107"/>
      <c r="MAJ104" s="107"/>
      <c r="MAK104" s="107"/>
      <c r="MAL104" s="107"/>
      <c r="MAM104" s="107"/>
      <c r="MAN104" s="107"/>
      <c r="MAO104" s="107"/>
      <c r="MAP104" s="107"/>
      <c r="MAQ104" s="107"/>
      <c r="MAR104" s="107"/>
      <c r="MAS104" s="107"/>
      <c r="MAT104" s="107"/>
      <c r="MAU104" s="107"/>
      <c r="MAV104" s="107"/>
      <c r="MAW104" s="107"/>
      <c r="MAX104" s="107"/>
      <c r="MAY104" s="107"/>
      <c r="MAZ104" s="107"/>
      <c r="MBA104" s="107"/>
      <c r="MBB104" s="107"/>
      <c r="MBC104" s="107"/>
      <c r="MBD104" s="107"/>
      <c r="MBE104" s="107"/>
      <c r="MBF104" s="107"/>
      <c r="MBG104" s="107"/>
      <c r="MBH104" s="107"/>
      <c r="MBI104" s="107"/>
      <c r="MBJ104" s="107"/>
      <c r="MBK104" s="107"/>
      <c r="MBL104" s="107"/>
      <c r="MBM104" s="107"/>
      <c r="MBN104" s="107"/>
      <c r="MBO104" s="107"/>
      <c r="MBP104" s="107"/>
      <c r="MBQ104" s="107"/>
      <c r="MBR104" s="107"/>
      <c r="MBS104" s="107"/>
      <c r="MBT104" s="107"/>
      <c r="MBU104" s="107"/>
      <c r="MBV104" s="107"/>
      <c r="MBW104" s="107"/>
      <c r="MBX104" s="107"/>
      <c r="MBY104" s="107"/>
      <c r="MBZ104" s="107"/>
      <c r="MCA104" s="107"/>
      <c r="MCB104" s="107"/>
      <c r="MCC104" s="107"/>
      <c r="MCD104" s="107"/>
      <c r="MCE104" s="107"/>
      <c r="MCF104" s="107"/>
      <c r="MCG104" s="107"/>
      <c r="MCH104" s="107"/>
      <c r="MCI104" s="107"/>
      <c r="MCJ104" s="107"/>
      <c r="MCK104" s="107"/>
      <c r="MCL104" s="107"/>
      <c r="MCM104" s="107"/>
      <c r="MCN104" s="107"/>
      <c r="MCO104" s="107"/>
      <c r="MCP104" s="107"/>
      <c r="MCQ104" s="107"/>
      <c r="MCR104" s="107"/>
      <c r="MCS104" s="107"/>
      <c r="MCT104" s="107"/>
      <c r="MCU104" s="107"/>
      <c r="MCV104" s="107"/>
      <c r="MCW104" s="107"/>
      <c r="MCX104" s="107"/>
      <c r="MCY104" s="107"/>
      <c r="MCZ104" s="107"/>
      <c r="MDA104" s="107"/>
      <c r="MDB104" s="107"/>
      <c r="MDC104" s="107"/>
      <c r="MDD104" s="107"/>
      <c r="MDE104" s="107"/>
      <c r="MDF104" s="107"/>
      <c r="MDG104" s="107"/>
      <c r="MDH104" s="107"/>
      <c r="MDI104" s="107"/>
      <c r="MDJ104" s="107"/>
      <c r="MDK104" s="107"/>
      <c r="MDL104" s="107"/>
      <c r="MDM104" s="107"/>
      <c r="MDN104" s="107"/>
      <c r="MDO104" s="107"/>
      <c r="MDP104" s="107"/>
      <c r="MDQ104" s="107"/>
      <c r="MDR104" s="107"/>
      <c r="MDS104" s="107"/>
      <c r="MDT104" s="107"/>
      <c r="MDU104" s="107"/>
      <c r="MDV104" s="107"/>
      <c r="MDW104" s="107"/>
      <c r="MDX104" s="107"/>
      <c r="MDY104" s="107"/>
      <c r="MDZ104" s="107"/>
      <c r="MEA104" s="107"/>
      <c r="MEB104" s="107"/>
      <c r="MEC104" s="107"/>
      <c r="MED104" s="107"/>
      <c r="MEE104" s="107"/>
      <c r="MEF104" s="107"/>
      <c r="MEG104" s="107"/>
      <c r="MEH104" s="107"/>
      <c r="MEI104" s="107"/>
      <c r="MEJ104" s="107"/>
      <c r="MEK104" s="107"/>
      <c r="MEL104" s="107"/>
      <c r="MEM104" s="107"/>
      <c r="MEN104" s="107"/>
      <c r="MEO104" s="107"/>
      <c r="MEP104" s="107"/>
      <c r="MEQ104" s="107"/>
      <c r="MER104" s="107"/>
      <c r="MES104" s="107"/>
      <c r="MET104" s="107"/>
      <c r="MEU104" s="107"/>
      <c r="MEV104" s="107"/>
      <c r="MEW104" s="107"/>
      <c r="MEX104" s="107"/>
      <c r="MEY104" s="107"/>
      <c r="MEZ104" s="107"/>
      <c r="MFA104" s="107"/>
      <c r="MFB104" s="107"/>
      <c r="MFC104" s="107"/>
      <c r="MFD104" s="107"/>
      <c r="MFE104" s="107"/>
      <c r="MFF104" s="107"/>
      <c r="MFG104" s="107"/>
      <c r="MFH104" s="107"/>
      <c r="MFI104" s="107"/>
      <c r="MFJ104" s="107"/>
      <c r="MFK104" s="107"/>
      <c r="MFL104" s="107"/>
      <c r="MFM104" s="107"/>
      <c r="MFN104" s="107"/>
      <c r="MFO104" s="107"/>
      <c r="MFP104" s="107"/>
      <c r="MFQ104" s="107"/>
      <c r="MFR104" s="107"/>
      <c r="MFS104" s="107"/>
      <c r="MFT104" s="107"/>
      <c r="MFU104" s="107"/>
      <c r="MFV104" s="107"/>
      <c r="MFW104" s="107"/>
      <c r="MFX104" s="107"/>
      <c r="MFY104" s="107"/>
      <c r="MFZ104" s="107"/>
      <c r="MGA104" s="107"/>
      <c r="MGB104" s="107"/>
      <c r="MGC104" s="107"/>
      <c r="MGD104" s="107"/>
      <c r="MGE104" s="107"/>
      <c r="MGF104" s="107"/>
      <c r="MGG104" s="107"/>
      <c r="MGH104" s="107"/>
      <c r="MGI104" s="107"/>
      <c r="MGJ104" s="107"/>
      <c r="MGK104" s="107"/>
      <c r="MGL104" s="107"/>
      <c r="MGM104" s="107"/>
      <c r="MGN104" s="107"/>
      <c r="MGO104" s="107"/>
      <c r="MGP104" s="107"/>
      <c r="MGQ104" s="107"/>
      <c r="MGR104" s="107"/>
      <c r="MGS104" s="107"/>
      <c r="MGT104" s="107"/>
      <c r="MGU104" s="107"/>
      <c r="MGV104" s="107"/>
      <c r="MGW104" s="107"/>
      <c r="MGX104" s="107"/>
      <c r="MGY104" s="107"/>
      <c r="MGZ104" s="107"/>
      <c r="MHA104" s="107"/>
      <c r="MHB104" s="107"/>
      <c r="MHC104" s="107"/>
      <c r="MHD104" s="107"/>
      <c r="MHE104" s="107"/>
      <c r="MHF104" s="107"/>
      <c r="MHG104" s="107"/>
      <c r="MHH104" s="107"/>
      <c r="MHI104" s="107"/>
      <c r="MHJ104" s="107"/>
      <c r="MHK104" s="107"/>
      <c r="MHL104" s="107"/>
      <c r="MHM104" s="107"/>
      <c r="MHN104" s="107"/>
      <c r="MHO104" s="107"/>
      <c r="MHP104" s="107"/>
      <c r="MHQ104" s="107"/>
      <c r="MHR104" s="107"/>
      <c r="MHS104" s="107"/>
      <c r="MHT104" s="107"/>
      <c r="MHU104" s="107"/>
      <c r="MHV104" s="107"/>
      <c r="MHW104" s="107"/>
      <c r="MHX104" s="107"/>
      <c r="MHY104" s="107"/>
      <c r="MHZ104" s="107"/>
      <c r="MIA104" s="107"/>
      <c r="MIB104" s="107"/>
      <c r="MIC104" s="107"/>
      <c r="MID104" s="107"/>
      <c r="MIE104" s="107"/>
      <c r="MIF104" s="107"/>
      <c r="MIG104" s="107"/>
      <c r="MIH104" s="107"/>
      <c r="MII104" s="107"/>
      <c r="MIJ104" s="107"/>
      <c r="MIK104" s="107"/>
      <c r="MIL104" s="107"/>
      <c r="MIM104" s="107"/>
      <c r="MIN104" s="107"/>
      <c r="MIO104" s="107"/>
      <c r="MIP104" s="107"/>
      <c r="MIQ104" s="107"/>
      <c r="MIR104" s="107"/>
      <c r="MIS104" s="107"/>
      <c r="MIT104" s="107"/>
      <c r="MIU104" s="107"/>
      <c r="MIV104" s="107"/>
      <c r="MIW104" s="107"/>
      <c r="MIX104" s="107"/>
      <c r="MIY104" s="107"/>
      <c r="MIZ104" s="107"/>
      <c r="MJA104" s="107"/>
      <c r="MJB104" s="107"/>
      <c r="MJC104" s="107"/>
      <c r="MJD104" s="107"/>
      <c r="MJE104" s="107"/>
      <c r="MJF104" s="107"/>
      <c r="MJG104" s="107"/>
      <c r="MJH104" s="107"/>
      <c r="MJI104" s="107"/>
      <c r="MJJ104" s="107"/>
      <c r="MJK104" s="107"/>
      <c r="MJL104" s="107"/>
      <c r="MJM104" s="107"/>
      <c r="MJN104" s="107"/>
      <c r="MJO104" s="107"/>
      <c r="MJP104" s="107"/>
      <c r="MJQ104" s="107"/>
      <c r="MJR104" s="107"/>
      <c r="MJS104" s="107"/>
      <c r="MJT104" s="107"/>
      <c r="MJU104" s="107"/>
      <c r="MJV104" s="107"/>
      <c r="MJW104" s="107"/>
      <c r="MJX104" s="107"/>
      <c r="MJY104" s="107"/>
      <c r="MJZ104" s="107"/>
      <c r="MKA104" s="107"/>
      <c r="MKB104" s="107"/>
      <c r="MKC104" s="107"/>
      <c r="MKD104" s="107"/>
      <c r="MKE104" s="107"/>
      <c r="MKF104" s="107"/>
      <c r="MKG104" s="107"/>
      <c r="MKH104" s="107"/>
      <c r="MKI104" s="107"/>
      <c r="MKJ104" s="107"/>
      <c r="MKK104" s="107"/>
      <c r="MKL104" s="107"/>
      <c r="MKM104" s="107"/>
      <c r="MKN104" s="107"/>
      <c r="MKO104" s="107"/>
      <c r="MKP104" s="107"/>
      <c r="MKQ104" s="107"/>
      <c r="MKR104" s="107"/>
      <c r="MKS104" s="107"/>
      <c r="MKT104" s="107"/>
      <c r="MKU104" s="107"/>
      <c r="MKV104" s="107"/>
      <c r="MKW104" s="107"/>
      <c r="MKX104" s="107"/>
      <c r="MKY104" s="107"/>
      <c r="MKZ104" s="107"/>
      <c r="MLA104" s="107"/>
      <c r="MLB104" s="107"/>
      <c r="MLC104" s="107"/>
      <c r="MLD104" s="107"/>
      <c r="MLE104" s="107"/>
      <c r="MLF104" s="107"/>
      <c r="MLG104" s="107"/>
      <c r="MLH104" s="107"/>
      <c r="MLI104" s="107"/>
      <c r="MLJ104" s="107"/>
      <c r="MLK104" s="107"/>
      <c r="MLL104" s="107"/>
      <c r="MLM104" s="107"/>
      <c r="MLN104" s="107"/>
      <c r="MLO104" s="107"/>
      <c r="MLP104" s="107"/>
      <c r="MLQ104" s="107"/>
      <c r="MLR104" s="107"/>
      <c r="MLS104" s="107"/>
      <c r="MLT104" s="107"/>
      <c r="MLU104" s="107"/>
      <c r="MLV104" s="107"/>
      <c r="MLW104" s="107"/>
      <c r="MLX104" s="107"/>
      <c r="MLY104" s="107"/>
      <c r="MLZ104" s="107"/>
      <c r="MMA104" s="107"/>
      <c r="MMB104" s="107"/>
      <c r="MMC104" s="107"/>
      <c r="MMD104" s="107"/>
      <c r="MME104" s="107"/>
      <c r="MMF104" s="107"/>
      <c r="MMG104" s="107"/>
      <c r="MMH104" s="107"/>
      <c r="MMI104" s="107"/>
      <c r="MMJ104" s="107"/>
      <c r="MMK104" s="107"/>
      <c r="MML104" s="107"/>
      <c r="MMM104" s="107"/>
      <c r="MMN104" s="107"/>
      <c r="MMO104" s="107"/>
      <c r="MMP104" s="107"/>
      <c r="MMQ104" s="107"/>
      <c r="MMR104" s="107"/>
      <c r="MMS104" s="107"/>
      <c r="MMT104" s="107"/>
      <c r="MMU104" s="107"/>
      <c r="MMV104" s="107"/>
      <c r="MMW104" s="107"/>
      <c r="MMX104" s="107"/>
      <c r="MMY104" s="107"/>
      <c r="MMZ104" s="107"/>
      <c r="MNA104" s="107"/>
      <c r="MNB104" s="107"/>
      <c r="MNC104" s="107"/>
      <c r="MND104" s="107"/>
      <c r="MNE104" s="107"/>
      <c r="MNF104" s="107"/>
      <c r="MNG104" s="107"/>
      <c r="MNH104" s="107"/>
      <c r="MNI104" s="107"/>
      <c r="MNJ104" s="107"/>
      <c r="MNK104" s="107"/>
      <c r="MNL104" s="107"/>
      <c r="MNM104" s="107"/>
      <c r="MNN104" s="107"/>
      <c r="MNO104" s="107"/>
      <c r="MNP104" s="107"/>
      <c r="MNQ104" s="107"/>
      <c r="MNR104" s="107"/>
      <c r="MNS104" s="107"/>
      <c r="MNT104" s="107"/>
      <c r="MNU104" s="107"/>
      <c r="MNV104" s="107"/>
      <c r="MNW104" s="107"/>
      <c r="MNX104" s="107"/>
      <c r="MNY104" s="107"/>
      <c r="MNZ104" s="107"/>
      <c r="MOA104" s="107"/>
      <c r="MOB104" s="107"/>
      <c r="MOC104" s="107"/>
      <c r="MOD104" s="107"/>
      <c r="MOE104" s="107"/>
      <c r="MOF104" s="107"/>
      <c r="MOG104" s="107"/>
      <c r="MOH104" s="107"/>
      <c r="MOI104" s="107"/>
      <c r="MOJ104" s="107"/>
      <c r="MOK104" s="107"/>
      <c r="MOL104" s="107"/>
      <c r="MOM104" s="107"/>
      <c r="MON104" s="107"/>
      <c r="MOO104" s="107"/>
      <c r="MOP104" s="107"/>
      <c r="MOQ104" s="107"/>
      <c r="MOR104" s="107"/>
      <c r="MOS104" s="107"/>
      <c r="MOT104" s="107"/>
      <c r="MOU104" s="107"/>
      <c r="MOV104" s="107"/>
      <c r="MOW104" s="107"/>
      <c r="MOX104" s="107"/>
      <c r="MOY104" s="107"/>
      <c r="MOZ104" s="107"/>
      <c r="MPA104" s="107"/>
      <c r="MPB104" s="107"/>
      <c r="MPC104" s="107"/>
      <c r="MPD104" s="107"/>
      <c r="MPE104" s="107"/>
      <c r="MPF104" s="107"/>
      <c r="MPG104" s="107"/>
      <c r="MPH104" s="107"/>
      <c r="MPI104" s="107"/>
      <c r="MPJ104" s="107"/>
      <c r="MPK104" s="107"/>
      <c r="MPL104" s="107"/>
      <c r="MPM104" s="107"/>
      <c r="MPN104" s="107"/>
      <c r="MPO104" s="107"/>
      <c r="MPP104" s="107"/>
      <c r="MPQ104" s="107"/>
      <c r="MPR104" s="107"/>
      <c r="MPS104" s="107"/>
      <c r="MPT104" s="107"/>
      <c r="MPU104" s="107"/>
      <c r="MPV104" s="107"/>
      <c r="MPW104" s="107"/>
      <c r="MPX104" s="107"/>
      <c r="MPY104" s="107"/>
      <c r="MPZ104" s="107"/>
      <c r="MQA104" s="107"/>
      <c r="MQB104" s="107"/>
      <c r="MQC104" s="107"/>
      <c r="MQD104" s="107"/>
      <c r="MQE104" s="107"/>
      <c r="MQF104" s="107"/>
      <c r="MQG104" s="107"/>
      <c r="MQH104" s="107"/>
      <c r="MQI104" s="107"/>
      <c r="MQJ104" s="107"/>
      <c r="MQK104" s="107"/>
      <c r="MQL104" s="107"/>
      <c r="MQM104" s="107"/>
      <c r="MQN104" s="107"/>
      <c r="MQO104" s="107"/>
      <c r="MQP104" s="107"/>
      <c r="MQQ104" s="107"/>
      <c r="MQR104" s="107"/>
      <c r="MQS104" s="107"/>
      <c r="MQT104" s="107"/>
      <c r="MQU104" s="107"/>
      <c r="MQV104" s="107"/>
      <c r="MQW104" s="107"/>
      <c r="MQX104" s="107"/>
      <c r="MQY104" s="107"/>
      <c r="MQZ104" s="107"/>
      <c r="MRA104" s="107"/>
      <c r="MRB104" s="107"/>
      <c r="MRC104" s="107"/>
      <c r="MRD104" s="107"/>
      <c r="MRE104" s="107"/>
      <c r="MRF104" s="107"/>
      <c r="MRG104" s="107"/>
      <c r="MRH104" s="107"/>
      <c r="MRI104" s="107"/>
      <c r="MRJ104" s="107"/>
      <c r="MRK104" s="107"/>
      <c r="MRL104" s="107"/>
      <c r="MRM104" s="107"/>
      <c r="MRN104" s="107"/>
      <c r="MRO104" s="107"/>
      <c r="MRP104" s="107"/>
      <c r="MRQ104" s="107"/>
      <c r="MRR104" s="107"/>
      <c r="MRS104" s="107"/>
      <c r="MRT104" s="107"/>
      <c r="MRU104" s="107"/>
      <c r="MRV104" s="107"/>
      <c r="MRW104" s="107"/>
      <c r="MRX104" s="107"/>
      <c r="MRY104" s="107"/>
      <c r="MRZ104" s="107"/>
      <c r="MSA104" s="107"/>
      <c r="MSB104" s="107"/>
      <c r="MSC104" s="107"/>
      <c r="MSD104" s="107"/>
      <c r="MSE104" s="107"/>
      <c r="MSF104" s="107"/>
      <c r="MSG104" s="107"/>
      <c r="MSH104" s="107"/>
      <c r="MSI104" s="107"/>
      <c r="MSJ104" s="107"/>
      <c r="MSK104" s="107"/>
      <c r="MSL104" s="107"/>
      <c r="MSM104" s="107"/>
      <c r="MSN104" s="107"/>
      <c r="MSO104" s="107"/>
      <c r="MSP104" s="107"/>
      <c r="MSQ104" s="107"/>
      <c r="MSR104" s="107"/>
      <c r="MSS104" s="107"/>
      <c r="MST104" s="107"/>
      <c r="MSU104" s="107"/>
      <c r="MSV104" s="107"/>
      <c r="MSW104" s="107"/>
      <c r="MSX104" s="107"/>
      <c r="MSY104" s="107"/>
      <c r="MSZ104" s="107"/>
      <c r="MTA104" s="107"/>
      <c r="MTB104" s="107"/>
      <c r="MTC104" s="107"/>
      <c r="MTD104" s="107"/>
      <c r="MTE104" s="107"/>
      <c r="MTF104" s="107"/>
      <c r="MTG104" s="107"/>
      <c r="MTH104" s="107"/>
      <c r="MTI104" s="107"/>
      <c r="MTJ104" s="107"/>
      <c r="MTK104" s="107"/>
      <c r="MTL104" s="107"/>
      <c r="MTM104" s="107"/>
      <c r="MTN104" s="107"/>
      <c r="MTO104" s="107"/>
      <c r="MTP104" s="107"/>
      <c r="MTQ104" s="107"/>
      <c r="MTR104" s="107"/>
      <c r="MTS104" s="107"/>
      <c r="MTT104" s="107"/>
      <c r="MTU104" s="107"/>
      <c r="MTV104" s="107"/>
      <c r="MTW104" s="107"/>
      <c r="MTX104" s="107"/>
      <c r="MTY104" s="107"/>
      <c r="MTZ104" s="107"/>
      <c r="MUA104" s="107"/>
      <c r="MUB104" s="107"/>
      <c r="MUC104" s="107"/>
      <c r="MUD104" s="107"/>
      <c r="MUE104" s="107"/>
      <c r="MUF104" s="107"/>
      <c r="MUG104" s="107"/>
      <c r="MUH104" s="107"/>
      <c r="MUI104" s="107"/>
      <c r="MUJ104" s="107"/>
      <c r="MUK104" s="107"/>
      <c r="MUL104" s="107"/>
      <c r="MUM104" s="107"/>
      <c r="MUN104" s="107"/>
      <c r="MUO104" s="107"/>
      <c r="MUP104" s="107"/>
      <c r="MUQ104" s="107"/>
      <c r="MUR104" s="107"/>
      <c r="MUS104" s="107"/>
      <c r="MUT104" s="107"/>
      <c r="MUU104" s="107"/>
      <c r="MUV104" s="107"/>
      <c r="MUW104" s="107"/>
      <c r="MUX104" s="107"/>
      <c r="MUY104" s="107"/>
      <c r="MUZ104" s="107"/>
      <c r="MVA104" s="107"/>
      <c r="MVB104" s="107"/>
      <c r="MVC104" s="107"/>
      <c r="MVD104" s="107"/>
      <c r="MVE104" s="107"/>
      <c r="MVF104" s="107"/>
      <c r="MVG104" s="107"/>
      <c r="MVH104" s="107"/>
      <c r="MVI104" s="107"/>
      <c r="MVJ104" s="107"/>
      <c r="MVK104" s="107"/>
      <c r="MVL104" s="107"/>
      <c r="MVM104" s="107"/>
      <c r="MVN104" s="107"/>
      <c r="MVO104" s="107"/>
      <c r="MVP104" s="107"/>
      <c r="MVQ104" s="107"/>
      <c r="MVR104" s="107"/>
      <c r="MVS104" s="107"/>
      <c r="MVT104" s="107"/>
      <c r="MVU104" s="107"/>
      <c r="MVV104" s="107"/>
      <c r="MVW104" s="107"/>
      <c r="MVX104" s="107"/>
      <c r="MVY104" s="107"/>
      <c r="MVZ104" s="107"/>
      <c r="MWA104" s="107"/>
      <c r="MWB104" s="107"/>
      <c r="MWC104" s="107"/>
      <c r="MWD104" s="107"/>
      <c r="MWE104" s="107"/>
      <c r="MWF104" s="107"/>
      <c r="MWG104" s="107"/>
      <c r="MWH104" s="107"/>
      <c r="MWI104" s="107"/>
      <c r="MWJ104" s="107"/>
      <c r="MWK104" s="107"/>
      <c r="MWL104" s="107"/>
      <c r="MWM104" s="107"/>
      <c r="MWN104" s="107"/>
      <c r="MWO104" s="107"/>
      <c r="MWP104" s="107"/>
      <c r="MWQ104" s="107"/>
      <c r="MWR104" s="107"/>
      <c r="MWS104" s="107"/>
      <c r="MWT104" s="107"/>
      <c r="MWU104" s="107"/>
      <c r="MWV104" s="107"/>
      <c r="MWW104" s="107"/>
      <c r="MWX104" s="107"/>
      <c r="MWY104" s="107"/>
      <c r="MWZ104" s="107"/>
      <c r="MXA104" s="107"/>
      <c r="MXB104" s="107"/>
      <c r="MXC104" s="107"/>
      <c r="MXD104" s="107"/>
      <c r="MXE104" s="107"/>
      <c r="MXF104" s="107"/>
      <c r="MXG104" s="107"/>
      <c r="MXH104" s="107"/>
      <c r="MXI104" s="107"/>
      <c r="MXJ104" s="107"/>
      <c r="MXK104" s="107"/>
      <c r="MXL104" s="107"/>
      <c r="MXM104" s="107"/>
      <c r="MXN104" s="107"/>
      <c r="MXO104" s="107"/>
      <c r="MXP104" s="107"/>
      <c r="MXQ104" s="107"/>
      <c r="MXR104" s="107"/>
      <c r="MXS104" s="107"/>
      <c r="MXT104" s="107"/>
      <c r="MXU104" s="107"/>
      <c r="MXV104" s="107"/>
      <c r="MXW104" s="107"/>
      <c r="MXX104" s="107"/>
      <c r="MXY104" s="107"/>
      <c r="MXZ104" s="107"/>
      <c r="MYA104" s="107"/>
      <c r="MYB104" s="107"/>
      <c r="MYC104" s="107"/>
      <c r="MYD104" s="107"/>
      <c r="MYE104" s="107"/>
      <c r="MYF104" s="107"/>
      <c r="MYG104" s="107"/>
      <c r="MYH104" s="107"/>
      <c r="MYI104" s="107"/>
      <c r="MYJ104" s="107"/>
      <c r="MYK104" s="107"/>
      <c r="MYL104" s="107"/>
      <c r="MYM104" s="107"/>
      <c r="MYN104" s="107"/>
      <c r="MYO104" s="107"/>
      <c r="MYP104" s="107"/>
      <c r="MYQ104" s="107"/>
      <c r="MYR104" s="107"/>
      <c r="MYS104" s="107"/>
      <c r="MYT104" s="107"/>
      <c r="MYU104" s="107"/>
      <c r="MYV104" s="107"/>
      <c r="MYW104" s="107"/>
      <c r="MYX104" s="107"/>
      <c r="MYY104" s="107"/>
      <c r="MYZ104" s="107"/>
      <c r="MZA104" s="107"/>
      <c r="MZB104" s="107"/>
      <c r="MZC104" s="107"/>
      <c r="MZD104" s="107"/>
      <c r="MZE104" s="107"/>
      <c r="MZF104" s="107"/>
      <c r="MZG104" s="107"/>
      <c r="MZH104" s="107"/>
      <c r="MZI104" s="107"/>
      <c r="MZJ104" s="107"/>
      <c r="MZK104" s="107"/>
      <c r="MZL104" s="107"/>
      <c r="MZM104" s="107"/>
      <c r="MZN104" s="107"/>
      <c r="MZO104" s="107"/>
      <c r="MZP104" s="107"/>
      <c r="MZQ104" s="107"/>
      <c r="MZR104" s="107"/>
      <c r="MZS104" s="107"/>
      <c r="MZT104" s="107"/>
      <c r="MZU104" s="107"/>
      <c r="MZV104" s="107"/>
      <c r="MZW104" s="107"/>
      <c r="MZX104" s="107"/>
      <c r="MZY104" s="107"/>
      <c r="MZZ104" s="107"/>
      <c r="NAA104" s="107"/>
      <c r="NAB104" s="107"/>
      <c r="NAC104" s="107"/>
      <c r="NAD104" s="107"/>
      <c r="NAE104" s="107"/>
      <c r="NAF104" s="107"/>
      <c r="NAG104" s="107"/>
      <c r="NAH104" s="107"/>
      <c r="NAI104" s="107"/>
      <c r="NAJ104" s="107"/>
      <c r="NAK104" s="107"/>
      <c r="NAL104" s="107"/>
      <c r="NAM104" s="107"/>
      <c r="NAN104" s="107"/>
      <c r="NAO104" s="107"/>
      <c r="NAP104" s="107"/>
      <c r="NAQ104" s="107"/>
      <c r="NAR104" s="107"/>
      <c r="NAS104" s="107"/>
      <c r="NAT104" s="107"/>
      <c r="NAU104" s="107"/>
      <c r="NAV104" s="107"/>
      <c r="NAW104" s="107"/>
      <c r="NAX104" s="107"/>
      <c r="NAY104" s="107"/>
      <c r="NAZ104" s="107"/>
      <c r="NBA104" s="107"/>
      <c r="NBB104" s="107"/>
      <c r="NBC104" s="107"/>
      <c r="NBD104" s="107"/>
      <c r="NBE104" s="107"/>
      <c r="NBF104" s="107"/>
      <c r="NBG104" s="107"/>
      <c r="NBH104" s="107"/>
      <c r="NBI104" s="107"/>
      <c r="NBJ104" s="107"/>
      <c r="NBK104" s="107"/>
      <c r="NBL104" s="107"/>
      <c r="NBM104" s="107"/>
      <c r="NBN104" s="107"/>
      <c r="NBO104" s="107"/>
      <c r="NBP104" s="107"/>
      <c r="NBQ104" s="107"/>
      <c r="NBR104" s="107"/>
      <c r="NBS104" s="107"/>
      <c r="NBT104" s="107"/>
      <c r="NBU104" s="107"/>
      <c r="NBV104" s="107"/>
      <c r="NBW104" s="107"/>
      <c r="NBX104" s="107"/>
      <c r="NBY104" s="107"/>
      <c r="NBZ104" s="107"/>
      <c r="NCA104" s="107"/>
      <c r="NCB104" s="107"/>
      <c r="NCC104" s="107"/>
      <c r="NCD104" s="107"/>
      <c r="NCE104" s="107"/>
      <c r="NCF104" s="107"/>
      <c r="NCG104" s="107"/>
      <c r="NCH104" s="107"/>
      <c r="NCI104" s="107"/>
      <c r="NCJ104" s="107"/>
      <c r="NCK104" s="107"/>
      <c r="NCL104" s="107"/>
      <c r="NCM104" s="107"/>
      <c r="NCN104" s="107"/>
      <c r="NCO104" s="107"/>
      <c r="NCP104" s="107"/>
      <c r="NCQ104" s="107"/>
      <c r="NCR104" s="107"/>
      <c r="NCS104" s="107"/>
      <c r="NCT104" s="107"/>
      <c r="NCU104" s="107"/>
      <c r="NCV104" s="107"/>
      <c r="NCW104" s="107"/>
      <c r="NCX104" s="107"/>
      <c r="NCY104" s="107"/>
      <c r="NCZ104" s="107"/>
      <c r="NDA104" s="107"/>
      <c r="NDB104" s="107"/>
      <c r="NDC104" s="107"/>
      <c r="NDD104" s="107"/>
      <c r="NDE104" s="107"/>
      <c r="NDF104" s="107"/>
      <c r="NDG104" s="107"/>
      <c r="NDH104" s="107"/>
      <c r="NDI104" s="107"/>
      <c r="NDJ104" s="107"/>
      <c r="NDK104" s="107"/>
      <c r="NDL104" s="107"/>
      <c r="NDM104" s="107"/>
      <c r="NDN104" s="107"/>
      <c r="NDO104" s="107"/>
      <c r="NDP104" s="107"/>
      <c r="NDQ104" s="107"/>
      <c r="NDR104" s="107"/>
      <c r="NDS104" s="107"/>
      <c r="NDT104" s="107"/>
      <c r="NDU104" s="107"/>
      <c r="NDV104" s="107"/>
      <c r="NDW104" s="107"/>
      <c r="NDX104" s="107"/>
      <c r="NDY104" s="107"/>
      <c r="NDZ104" s="107"/>
      <c r="NEA104" s="107"/>
      <c r="NEB104" s="107"/>
      <c r="NEC104" s="107"/>
      <c r="NED104" s="107"/>
      <c r="NEE104" s="107"/>
      <c r="NEF104" s="107"/>
      <c r="NEG104" s="107"/>
      <c r="NEH104" s="107"/>
      <c r="NEI104" s="107"/>
      <c r="NEJ104" s="107"/>
      <c r="NEK104" s="107"/>
      <c r="NEL104" s="107"/>
      <c r="NEM104" s="107"/>
      <c r="NEN104" s="107"/>
      <c r="NEO104" s="107"/>
      <c r="NEP104" s="107"/>
      <c r="NEQ104" s="107"/>
      <c r="NER104" s="107"/>
      <c r="NES104" s="107"/>
      <c r="NET104" s="107"/>
      <c r="NEU104" s="107"/>
      <c r="NEV104" s="107"/>
      <c r="NEW104" s="107"/>
      <c r="NEX104" s="107"/>
      <c r="NEY104" s="107"/>
      <c r="NEZ104" s="107"/>
      <c r="NFA104" s="107"/>
      <c r="NFB104" s="107"/>
      <c r="NFC104" s="107"/>
      <c r="NFD104" s="107"/>
      <c r="NFE104" s="107"/>
      <c r="NFF104" s="107"/>
      <c r="NFG104" s="107"/>
      <c r="NFH104" s="107"/>
      <c r="NFI104" s="107"/>
      <c r="NFJ104" s="107"/>
      <c r="NFK104" s="107"/>
      <c r="NFL104" s="107"/>
      <c r="NFM104" s="107"/>
      <c r="NFN104" s="107"/>
      <c r="NFO104" s="107"/>
      <c r="NFP104" s="107"/>
      <c r="NFQ104" s="107"/>
      <c r="NFR104" s="107"/>
      <c r="NFS104" s="107"/>
      <c r="NFT104" s="107"/>
      <c r="NFU104" s="107"/>
      <c r="NFV104" s="107"/>
      <c r="NFW104" s="107"/>
      <c r="NFX104" s="107"/>
      <c r="NFY104" s="107"/>
      <c r="NFZ104" s="107"/>
      <c r="NGA104" s="107"/>
      <c r="NGB104" s="107"/>
      <c r="NGC104" s="107"/>
      <c r="NGD104" s="107"/>
      <c r="NGE104" s="107"/>
      <c r="NGF104" s="107"/>
      <c r="NGG104" s="107"/>
      <c r="NGH104" s="107"/>
      <c r="NGI104" s="107"/>
      <c r="NGJ104" s="107"/>
      <c r="NGK104" s="107"/>
      <c r="NGL104" s="107"/>
      <c r="NGM104" s="107"/>
      <c r="NGN104" s="107"/>
      <c r="NGO104" s="107"/>
      <c r="NGP104" s="107"/>
      <c r="NGQ104" s="107"/>
      <c r="NGR104" s="107"/>
      <c r="NGS104" s="107"/>
      <c r="NGT104" s="107"/>
      <c r="NGU104" s="107"/>
      <c r="NGV104" s="107"/>
      <c r="NGW104" s="107"/>
      <c r="NGX104" s="107"/>
      <c r="NGY104" s="107"/>
      <c r="NGZ104" s="107"/>
      <c r="NHA104" s="107"/>
      <c r="NHB104" s="107"/>
      <c r="NHC104" s="107"/>
      <c r="NHD104" s="107"/>
      <c r="NHE104" s="107"/>
      <c r="NHF104" s="107"/>
      <c r="NHG104" s="107"/>
      <c r="NHH104" s="107"/>
      <c r="NHI104" s="107"/>
      <c r="NHJ104" s="107"/>
      <c r="NHK104" s="107"/>
      <c r="NHL104" s="107"/>
      <c r="NHM104" s="107"/>
      <c r="NHN104" s="107"/>
      <c r="NHO104" s="107"/>
      <c r="NHP104" s="107"/>
      <c r="NHQ104" s="107"/>
      <c r="NHR104" s="107"/>
      <c r="NHS104" s="107"/>
      <c r="NHT104" s="107"/>
      <c r="NHU104" s="107"/>
      <c r="NHV104" s="107"/>
      <c r="NHW104" s="107"/>
      <c r="NHX104" s="107"/>
      <c r="NHY104" s="107"/>
      <c r="NHZ104" s="107"/>
      <c r="NIA104" s="107"/>
      <c r="NIB104" s="107"/>
      <c r="NIC104" s="107"/>
      <c r="NID104" s="107"/>
      <c r="NIE104" s="107"/>
      <c r="NIF104" s="107"/>
      <c r="NIG104" s="107"/>
      <c r="NIH104" s="107"/>
      <c r="NII104" s="107"/>
      <c r="NIJ104" s="107"/>
      <c r="NIK104" s="107"/>
      <c r="NIL104" s="107"/>
      <c r="NIM104" s="107"/>
      <c r="NIN104" s="107"/>
      <c r="NIO104" s="107"/>
      <c r="NIP104" s="107"/>
      <c r="NIQ104" s="107"/>
      <c r="NIR104" s="107"/>
      <c r="NIS104" s="107"/>
      <c r="NIT104" s="107"/>
      <c r="NIU104" s="107"/>
      <c r="NIV104" s="107"/>
      <c r="NIW104" s="107"/>
      <c r="NIX104" s="107"/>
      <c r="NIY104" s="107"/>
      <c r="NIZ104" s="107"/>
      <c r="NJA104" s="107"/>
      <c r="NJB104" s="107"/>
      <c r="NJC104" s="107"/>
      <c r="NJD104" s="107"/>
      <c r="NJE104" s="107"/>
      <c r="NJF104" s="107"/>
      <c r="NJG104" s="107"/>
      <c r="NJH104" s="107"/>
      <c r="NJI104" s="107"/>
      <c r="NJJ104" s="107"/>
      <c r="NJK104" s="107"/>
      <c r="NJL104" s="107"/>
      <c r="NJM104" s="107"/>
      <c r="NJN104" s="107"/>
      <c r="NJO104" s="107"/>
      <c r="NJP104" s="107"/>
      <c r="NJQ104" s="107"/>
      <c r="NJR104" s="107"/>
      <c r="NJS104" s="107"/>
      <c r="NJT104" s="107"/>
      <c r="NJU104" s="107"/>
      <c r="NJV104" s="107"/>
      <c r="NJW104" s="107"/>
      <c r="NJX104" s="107"/>
      <c r="NJY104" s="107"/>
      <c r="NJZ104" s="107"/>
      <c r="NKA104" s="107"/>
      <c r="NKB104" s="107"/>
      <c r="NKC104" s="107"/>
      <c r="NKD104" s="107"/>
      <c r="NKE104" s="107"/>
      <c r="NKF104" s="107"/>
      <c r="NKG104" s="107"/>
      <c r="NKH104" s="107"/>
      <c r="NKI104" s="107"/>
      <c r="NKJ104" s="107"/>
      <c r="NKK104" s="107"/>
      <c r="NKL104" s="107"/>
      <c r="NKM104" s="107"/>
      <c r="NKN104" s="107"/>
      <c r="NKO104" s="107"/>
      <c r="NKP104" s="107"/>
      <c r="NKQ104" s="107"/>
      <c r="NKR104" s="107"/>
      <c r="NKS104" s="107"/>
      <c r="NKT104" s="107"/>
      <c r="NKU104" s="107"/>
      <c r="NKV104" s="107"/>
      <c r="NKW104" s="107"/>
      <c r="NKX104" s="107"/>
      <c r="NKY104" s="107"/>
      <c r="NKZ104" s="107"/>
      <c r="NLA104" s="107"/>
      <c r="NLB104" s="107"/>
      <c r="NLC104" s="107"/>
      <c r="NLD104" s="107"/>
      <c r="NLE104" s="107"/>
      <c r="NLF104" s="107"/>
      <c r="NLG104" s="107"/>
      <c r="NLH104" s="107"/>
      <c r="NLI104" s="107"/>
      <c r="NLJ104" s="107"/>
      <c r="NLK104" s="107"/>
      <c r="NLL104" s="107"/>
      <c r="NLM104" s="107"/>
      <c r="NLN104" s="107"/>
      <c r="NLO104" s="107"/>
      <c r="NLP104" s="107"/>
      <c r="NLQ104" s="107"/>
      <c r="NLR104" s="107"/>
      <c r="NLS104" s="107"/>
      <c r="NLT104" s="107"/>
      <c r="NLU104" s="107"/>
      <c r="NLV104" s="107"/>
      <c r="NLW104" s="107"/>
      <c r="NLX104" s="107"/>
      <c r="NLY104" s="107"/>
      <c r="NLZ104" s="107"/>
      <c r="NMA104" s="107"/>
      <c r="NMB104" s="107"/>
      <c r="NMC104" s="107"/>
      <c r="NMD104" s="107"/>
      <c r="NME104" s="107"/>
      <c r="NMF104" s="107"/>
      <c r="NMG104" s="107"/>
      <c r="NMH104" s="107"/>
      <c r="NMI104" s="107"/>
      <c r="NMJ104" s="107"/>
      <c r="NMK104" s="107"/>
      <c r="NML104" s="107"/>
      <c r="NMM104" s="107"/>
      <c r="NMN104" s="107"/>
      <c r="NMO104" s="107"/>
      <c r="NMP104" s="107"/>
      <c r="NMQ104" s="107"/>
      <c r="NMR104" s="107"/>
      <c r="NMS104" s="107"/>
      <c r="NMT104" s="107"/>
      <c r="NMU104" s="107"/>
      <c r="NMV104" s="107"/>
      <c r="NMW104" s="107"/>
      <c r="NMX104" s="107"/>
      <c r="NMY104" s="107"/>
      <c r="NMZ104" s="107"/>
      <c r="NNA104" s="107"/>
      <c r="NNB104" s="107"/>
      <c r="NNC104" s="107"/>
      <c r="NND104" s="107"/>
      <c r="NNE104" s="107"/>
      <c r="NNF104" s="107"/>
      <c r="NNG104" s="107"/>
      <c r="NNH104" s="107"/>
      <c r="NNI104" s="107"/>
      <c r="NNJ104" s="107"/>
      <c r="NNK104" s="107"/>
      <c r="NNL104" s="107"/>
      <c r="NNM104" s="107"/>
      <c r="NNN104" s="107"/>
      <c r="NNO104" s="107"/>
      <c r="NNP104" s="107"/>
      <c r="NNQ104" s="107"/>
      <c r="NNR104" s="107"/>
      <c r="NNS104" s="107"/>
      <c r="NNT104" s="107"/>
      <c r="NNU104" s="107"/>
      <c r="NNV104" s="107"/>
      <c r="NNW104" s="107"/>
      <c r="NNX104" s="107"/>
      <c r="NNY104" s="107"/>
      <c r="NNZ104" s="107"/>
      <c r="NOA104" s="107"/>
      <c r="NOB104" s="107"/>
      <c r="NOC104" s="107"/>
      <c r="NOD104" s="107"/>
      <c r="NOE104" s="107"/>
      <c r="NOF104" s="107"/>
      <c r="NOG104" s="107"/>
      <c r="NOH104" s="107"/>
      <c r="NOI104" s="107"/>
      <c r="NOJ104" s="107"/>
      <c r="NOK104" s="107"/>
      <c r="NOL104" s="107"/>
      <c r="NOM104" s="107"/>
      <c r="NON104" s="107"/>
      <c r="NOO104" s="107"/>
      <c r="NOP104" s="107"/>
      <c r="NOQ104" s="107"/>
      <c r="NOR104" s="107"/>
      <c r="NOS104" s="107"/>
      <c r="NOT104" s="107"/>
      <c r="NOU104" s="107"/>
      <c r="NOV104" s="107"/>
      <c r="NOW104" s="107"/>
      <c r="NOX104" s="107"/>
      <c r="NOY104" s="107"/>
      <c r="NOZ104" s="107"/>
      <c r="NPA104" s="107"/>
      <c r="NPB104" s="107"/>
      <c r="NPC104" s="107"/>
      <c r="NPD104" s="107"/>
      <c r="NPE104" s="107"/>
      <c r="NPF104" s="107"/>
      <c r="NPG104" s="107"/>
      <c r="NPH104" s="107"/>
      <c r="NPI104" s="107"/>
      <c r="NPJ104" s="107"/>
      <c r="NPK104" s="107"/>
      <c r="NPL104" s="107"/>
      <c r="NPM104" s="107"/>
      <c r="NPN104" s="107"/>
      <c r="NPO104" s="107"/>
      <c r="NPP104" s="107"/>
      <c r="NPQ104" s="107"/>
      <c r="NPR104" s="107"/>
      <c r="NPS104" s="107"/>
      <c r="NPT104" s="107"/>
      <c r="NPU104" s="107"/>
      <c r="NPV104" s="107"/>
      <c r="NPW104" s="107"/>
      <c r="NPX104" s="107"/>
      <c r="NPY104" s="107"/>
      <c r="NPZ104" s="107"/>
      <c r="NQA104" s="107"/>
      <c r="NQB104" s="107"/>
      <c r="NQC104" s="107"/>
      <c r="NQD104" s="107"/>
      <c r="NQE104" s="107"/>
      <c r="NQF104" s="107"/>
      <c r="NQG104" s="107"/>
      <c r="NQH104" s="107"/>
      <c r="NQI104" s="107"/>
      <c r="NQJ104" s="107"/>
      <c r="NQK104" s="107"/>
      <c r="NQL104" s="107"/>
      <c r="NQM104" s="107"/>
      <c r="NQN104" s="107"/>
      <c r="NQO104" s="107"/>
      <c r="NQP104" s="107"/>
      <c r="NQQ104" s="107"/>
      <c r="NQR104" s="107"/>
      <c r="NQS104" s="107"/>
      <c r="NQT104" s="107"/>
      <c r="NQU104" s="107"/>
      <c r="NQV104" s="107"/>
      <c r="NQW104" s="107"/>
      <c r="NQX104" s="107"/>
      <c r="NQY104" s="107"/>
      <c r="NQZ104" s="107"/>
      <c r="NRA104" s="107"/>
      <c r="NRB104" s="107"/>
      <c r="NRC104" s="107"/>
      <c r="NRD104" s="107"/>
      <c r="NRE104" s="107"/>
      <c r="NRF104" s="107"/>
      <c r="NRG104" s="107"/>
      <c r="NRH104" s="107"/>
      <c r="NRI104" s="107"/>
      <c r="NRJ104" s="107"/>
      <c r="NRK104" s="107"/>
      <c r="NRL104" s="107"/>
      <c r="NRM104" s="107"/>
      <c r="NRN104" s="107"/>
      <c r="NRO104" s="107"/>
      <c r="NRP104" s="107"/>
      <c r="NRQ104" s="107"/>
      <c r="NRR104" s="107"/>
      <c r="NRS104" s="107"/>
      <c r="NRT104" s="107"/>
      <c r="NRU104" s="107"/>
      <c r="NRV104" s="107"/>
      <c r="NRW104" s="107"/>
      <c r="NRX104" s="107"/>
      <c r="NRY104" s="107"/>
      <c r="NRZ104" s="107"/>
      <c r="NSA104" s="107"/>
      <c r="NSB104" s="107"/>
      <c r="NSC104" s="107"/>
      <c r="NSD104" s="107"/>
      <c r="NSE104" s="107"/>
      <c r="NSF104" s="107"/>
      <c r="NSG104" s="107"/>
      <c r="NSH104" s="107"/>
      <c r="NSI104" s="107"/>
      <c r="NSJ104" s="107"/>
      <c r="NSK104" s="107"/>
      <c r="NSL104" s="107"/>
      <c r="NSM104" s="107"/>
      <c r="NSN104" s="107"/>
      <c r="NSO104" s="107"/>
      <c r="NSP104" s="107"/>
      <c r="NSQ104" s="107"/>
      <c r="NSR104" s="107"/>
      <c r="NSS104" s="107"/>
      <c r="NST104" s="107"/>
      <c r="NSU104" s="107"/>
      <c r="NSV104" s="107"/>
      <c r="NSW104" s="107"/>
      <c r="NSX104" s="107"/>
      <c r="NSY104" s="107"/>
      <c r="NSZ104" s="107"/>
      <c r="NTA104" s="107"/>
      <c r="NTB104" s="107"/>
      <c r="NTC104" s="107"/>
      <c r="NTD104" s="107"/>
      <c r="NTE104" s="107"/>
      <c r="NTF104" s="107"/>
      <c r="NTG104" s="107"/>
      <c r="NTH104" s="107"/>
      <c r="NTI104" s="107"/>
      <c r="NTJ104" s="107"/>
      <c r="NTK104" s="107"/>
      <c r="NTL104" s="107"/>
      <c r="NTM104" s="107"/>
      <c r="NTN104" s="107"/>
      <c r="NTO104" s="107"/>
      <c r="NTP104" s="107"/>
      <c r="NTQ104" s="107"/>
      <c r="NTR104" s="107"/>
      <c r="NTS104" s="107"/>
      <c r="NTT104" s="107"/>
      <c r="NTU104" s="107"/>
      <c r="NTV104" s="107"/>
      <c r="NTW104" s="107"/>
      <c r="NTX104" s="107"/>
      <c r="NTY104" s="107"/>
      <c r="NTZ104" s="107"/>
      <c r="NUA104" s="107"/>
      <c r="NUB104" s="107"/>
      <c r="NUC104" s="107"/>
      <c r="NUD104" s="107"/>
      <c r="NUE104" s="107"/>
      <c r="NUF104" s="107"/>
      <c r="NUG104" s="107"/>
      <c r="NUH104" s="107"/>
      <c r="NUI104" s="107"/>
      <c r="NUJ104" s="107"/>
      <c r="NUK104" s="107"/>
      <c r="NUL104" s="107"/>
      <c r="NUM104" s="107"/>
      <c r="NUN104" s="107"/>
      <c r="NUO104" s="107"/>
      <c r="NUP104" s="107"/>
      <c r="NUQ104" s="107"/>
      <c r="NUR104" s="107"/>
      <c r="NUS104" s="107"/>
      <c r="NUT104" s="107"/>
      <c r="NUU104" s="107"/>
      <c r="NUV104" s="107"/>
      <c r="NUW104" s="107"/>
      <c r="NUX104" s="107"/>
      <c r="NUY104" s="107"/>
      <c r="NUZ104" s="107"/>
      <c r="NVA104" s="107"/>
      <c r="NVB104" s="107"/>
      <c r="NVC104" s="107"/>
      <c r="NVD104" s="107"/>
      <c r="NVE104" s="107"/>
      <c r="NVF104" s="107"/>
      <c r="NVG104" s="107"/>
      <c r="NVH104" s="107"/>
      <c r="NVI104" s="107"/>
      <c r="NVJ104" s="107"/>
      <c r="NVK104" s="107"/>
      <c r="NVL104" s="107"/>
      <c r="NVM104" s="107"/>
      <c r="NVN104" s="107"/>
      <c r="NVO104" s="107"/>
      <c r="NVP104" s="107"/>
      <c r="NVQ104" s="107"/>
      <c r="NVR104" s="107"/>
      <c r="NVS104" s="107"/>
      <c r="NVT104" s="107"/>
      <c r="NVU104" s="107"/>
      <c r="NVV104" s="107"/>
      <c r="NVW104" s="107"/>
      <c r="NVX104" s="107"/>
      <c r="NVY104" s="107"/>
      <c r="NVZ104" s="107"/>
      <c r="NWA104" s="107"/>
      <c r="NWB104" s="107"/>
      <c r="NWC104" s="107"/>
      <c r="NWD104" s="107"/>
      <c r="NWE104" s="107"/>
      <c r="NWF104" s="107"/>
      <c r="NWG104" s="107"/>
      <c r="NWH104" s="107"/>
      <c r="NWI104" s="107"/>
      <c r="NWJ104" s="107"/>
      <c r="NWK104" s="107"/>
      <c r="NWL104" s="107"/>
      <c r="NWM104" s="107"/>
      <c r="NWN104" s="107"/>
      <c r="NWO104" s="107"/>
      <c r="NWP104" s="107"/>
      <c r="NWQ104" s="107"/>
      <c r="NWR104" s="107"/>
      <c r="NWS104" s="107"/>
      <c r="NWT104" s="107"/>
      <c r="NWU104" s="107"/>
      <c r="NWV104" s="107"/>
      <c r="NWW104" s="107"/>
      <c r="NWX104" s="107"/>
      <c r="NWY104" s="107"/>
      <c r="NWZ104" s="107"/>
      <c r="NXA104" s="107"/>
      <c r="NXB104" s="107"/>
      <c r="NXC104" s="107"/>
      <c r="NXD104" s="107"/>
      <c r="NXE104" s="107"/>
      <c r="NXF104" s="107"/>
      <c r="NXG104" s="107"/>
      <c r="NXH104" s="107"/>
      <c r="NXI104" s="107"/>
      <c r="NXJ104" s="107"/>
      <c r="NXK104" s="107"/>
      <c r="NXL104" s="107"/>
      <c r="NXM104" s="107"/>
      <c r="NXN104" s="107"/>
      <c r="NXO104" s="107"/>
      <c r="NXP104" s="107"/>
      <c r="NXQ104" s="107"/>
      <c r="NXR104" s="107"/>
      <c r="NXS104" s="107"/>
      <c r="NXT104" s="107"/>
      <c r="NXU104" s="107"/>
      <c r="NXV104" s="107"/>
      <c r="NXW104" s="107"/>
      <c r="NXX104" s="107"/>
      <c r="NXY104" s="107"/>
      <c r="NXZ104" s="107"/>
      <c r="NYA104" s="107"/>
      <c r="NYB104" s="107"/>
      <c r="NYC104" s="107"/>
      <c r="NYD104" s="107"/>
      <c r="NYE104" s="107"/>
      <c r="NYF104" s="107"/>
      <c r="NYG104" s="107"/>
      <c r="NYH104" s="107"/>
      <c r="NYI104" s="107"/>
      <c r="NYJ104" s="107"/>
      <c r="NYK104" s="107"/>
      <c r="NYL104" s="107"/>
      <c r="NYM104" s="107"/>
      <c r="NYN104" s="107"/>
      <c r="NYO104" s="107"/>
      <c r="NYP104" s="107"/>
      <c r="NYQ104" s="107"/>
      <c r="NYR104" s="107"/>
      <c r="NYS104" s="107"/>
      <c r="NYT104" s="107"/>
      <c r="NYU104" s="107"/>
      <c r="NYV104" s="107"/>
      <c r="NYW104" s="107"/>
      <c r="NYX104" s="107"/>
      <c r="NYY104" s="107"/>
      <c r="NYZ104" s="107"/>
      <c r="NZA104" s="107"/>
      <c r="NZB104" s="107"/>
      <c r="NZC104" s="107"/>
      <c r="NZD104" s="107"/>
      <c r="NZE104" s="107"/>
      <c r="NZF104" s="107"/>
      <c r="NZG104" s="107"/>
      <c r="NZH104" s="107"/>
      <c r="NZI104" s="107"/>
      <c r="NZJ104" s="107"/>
      <c r="NZK104" s="107"/>
      <c r="NZL104" s="107"/>
      <c r="NZM104" s="107"/>
      <c r="NZN104" s="107"/>
      <c r="NZO104" s="107"/>
      <c r="NZP104" s="107"/>
      <c r="NZQ104" s="107"/>
      <c r="NZR104" s="107"/>
      <c r="NZS104" s="107"/>
      <c r="NZT104" s="107"/>
      <c r="NZU104" s="107"/>
      <c r="NZV104" s="107"/>
      <c r="NZW104" s="107"/>
      <c r="NZX104" s="107"/>
      <c r="NZY104" s="107"/>
      <c r="NZZ104" s="107"/>
      <c r="OAA104" s="107"/>
      <c r="OAB104" s="107"/>
      <c r="OAC104" s="107"/>
      <c r="OAD104" s="107"/>
      <c r="OAE104" s="107"/>
      <c r="OAF104" s="107"/>
      <c r="OAG104" s="107"/>
      <c r="OAH104" s="107"/>
      <c r="OAI104" s="107"/>
      <c r="OAJ104" s="107"/>
      <c r="OAK104" s="107"/>
      <c r="OAL104" s="107"/>
      <c r="OAM104" s="107"/>
      <c r="OAN104" s="107"/>
      <c r="OAO104" s="107"/>
      <c r="OAP104" s="107"/>
      <c r="OAQ104" s="107"/>
      <c r="OAR104" s="107"/>
      <c r="OAS104" s="107"/>
      <c r="OAT104" s="107"/>
      <c r="OAU104" s="107"/>
      <c r="OAV104" s="107"/>
      <c r="OAW104" s="107"/>
      <c r="OAX104" s="107"/>
      <c r="OAY104" s="107"/>
      <c r="OAZ104" s="107"/>
      <c r="OBA104" s="107"/>
      <c r="OBB104" s="107"/>
      <c r="OBC104" s="107"/>
      <c r="OBD104" s="107"/>
      <c r="OBE104" s="107"/>
      <c r="OBF104" s="107"/>
      <c r="OBG104" s="107"/>
      <c r="OBH104" s="107"/>
      <c r="OBI104" s="107"/>
      <c r="OBJ104" s="107"/>
      <c r="OBK104" s="107"/>
      <c r="OBL104" s="107"/>
      <c r="OBM104" s="107"/>
      <c r="OBN104" s="107"/>
      <c r="OBO104" s="107"/>
      <c r="OBP104" s="107"/>
      <c r="OBQ104" s="107"/>
      <c r="OBR104" s="107"/>
      <c r="OBS104" s="107"/>
      <c r="OBT104" s="107"/>
      <c r="OBU104" s="107"/>
      <c r="OBV104" s="107"/>
      <c r="OBW104" s="107"/>
      <c r="OBX104" s="107"/>
      <c r="OBY104" s="107"/>
      <c r="OBZ104" s="107"/>
      <c r="OCA104" s="107"/>
      <c r="OCB104" s="107"/>
      <c r="OCC104" s="107"/>
      <c r="OCD104" s="107"/>
      <c r="OCE104" s="107"/>
      <c r="OCF104" s="107"/>
      <c r="OCG104" s="107"/>
      <c r="OCH104" s="107"/>
      <c r="OCI104" s="107"/>
      <c r="OCJ104" s="107"/>
      <c r="OCK104" s="107"/>
      <c r="OCL104" s="107"/>
      <c r="OCM104" s="107"/>
      <c r="OCN104" s="107"/>
      <c r="OCO104" s="107"/>
      <c r="OCP104" s="107"/>
      <c r="OCQ104" s="107"/>
      <c r="OCR104" s="107"/>
      <c r="OCS104" s="107"/>
      <c r="OCT104" s="107"/>
      <c r="OCU104" s="107"/>
      <c r="OCV104" s="107"/>
      <c r="OCW104" s="107"/>
      <c r="OCX104" s="107"/>
      <c r="OCY104" s="107"/>
      <c r="OCZ104" s="107"/>
      <c r="ODA104" s="107"/>
      <c r="ODB104" s="107"/>
      <c r="ODC104" s="107"/>
      <c r="ODD104" s="107"/>
      <c r="ODE104" s="107"/>
      <c r="ODF104" s="107"/>
      <c r="ODG104" s="107"/>
      <c r="ODH104" s="107"/>
      <c r="ODI104" s="107"/>
      <c r="ODJ104" s="107"/>
      <c r="ODK104" s="107"/>
      <c r="ODL104" s="107"/>
      <c r="ODM104" s="107"/>
      <c r="ODN104" s="107"/>
      <c r="ODO104" s="107"/>
      <c r="ODP104" s="107"/>
      <c r="ODQ104" s="107"/>
      <c r="ODR104" s="107"/>
      <c r="ODS104" s="107"/>
      <c r="ODT104" s="107"/>
      <c r="ODU104" s="107"/>
      <c r="ODV104" s="107"/>
      <c r="ODW104" s="107"/>
      <c r="ODX104" s="107"/>
      <c r="ODY104" s="107"/>
      <c r="ODZ104" s="107"/>
      <c r="OEA104" s="107"/>
      <c r="OEB104" s="107"/>
      <c r="OEC104" s="107"/>
      <c r="OED104" s="107"/>
      <c r="OEE104" s="107"/>
      <c r="OEF104" s="107"/>
      <c r="OEG104" s="107"/>
      <c r="OEH104" s="107"/>
      <c r="OEI104" s="107"/>
      <c r="OEJ104" s="107"/>
      <c r="OEK104" s="107"/>
      <c r="OEL104" s="107"/>
      <c r="OEM104" s="107"/>
      <c r="OEN104" s="107"/>
      <c r="OEO104" s="107"/>
      <c r="OEP104" s="107"/>
      <c r="OEQ104" s="107"/>
      <c r="OER104" s="107"/>
      <c r="OES104" s="107"/>
      <c r="OET104" s="107"/>
      <c r="OEU104" s="107"/>
      <c r="OEV104" s="107"/>
      <c r="OEW104" s="107"/>
      <c r="OEX104" s="107"/>
      <c r="OEY104" s="107"/>
      <c r="OEZ104" s="107"/>
      <c r="OFA104" s="107"/>
      <c r="OFB104" s="107"/>
      <c r="OFC104" s="107"/>
      <c r="OFD104" s="107"/>
      <c r="OFE104" s="107"/>
      <c r="OFF104" s="107"/>
      <c r="OFG104" s="107"/>
      <c r="OFH104" s="107"/>
      <c r="OFI104" s="107"/>
      <c r="OFJ104" s="107"/>
      <c r="OFK104" s="107"/>
      <c r="OFL104" s="107"/>
      <c r="OFM104" s="107"/>
      <c r="OFN104" s="107"/>
      <c r="OFO104" s="107"/>
      <c r="OFP104" s="107"/>
      <c r="OFQ104" s="107"/>
      <c r="OFR104" s="107"/>
      <c r="OFS104" s="107"/>
      <c r="OFT104" s="107"/>
      <c r="OFU104" s="107"/>
      <c r="OFV104" s="107"/>
      <c r="OFW104" s="107"/>
      <c r="OFX104" s="107"/>
      <c r="OFY104" s="107"/>
      <c r="OFZ104" s="107"/>
      <c r="OGA104" s="107"/>
      <c r="OGB104" s="107"/>
      <c r="OGC104" s="107"/>
      <c r="OGD104" s="107"/>
      <c r="OGE104" s="107"/>
      <c r="OGF104" s="107"/>
      <c r="OGG104" s="107"/>
      <c r="OGH104" s="107"/>
      <c r="OGI104" s="107"/>
      <c r="OGJ104" s="107"/>
      <c r="OGK104" s="107"/>
      <c r="OGL104" s="107"/>
      <c r="OGM104" s="107"/>
      <c r="OGN104" s="107"/>
      <c r="OGO104" s="107"/>
      <c r="OGP104" s="107"/>
      <c r="OGQ104" s="107"/>
      <c r="OGR104" s="107"/>
      <c r="OGS104" s="107"/>
      <c r="OGT104" s="107"/>
      <c r="OGU104" s="107"/>
      <c r="OGV104" s="107"/>
      <c r="OGW104" s="107"/>
      <c r="OGX104" s="107"/>
      <c r="OGY104" s="107"/>
      <c r="OGZ104" s="107"/>
      <c r="OHA104" s="107"/>
      <c r="OHB104" s="107"/>
      <c r="OHC104" s="107"/>
      <c r="OHD104" s="107"/>
      <c r="OHE104" s="107"/>
      <c r="OHF104" s="107"/>
      <c r="OHG104" s="107"/>
      <c r="OHH104" s="107"/>
      <c r="OHI104" s="107"/>
      <c r="OHJ104" s="107"/>
      <c r="OHK104" s="107"/>
      <c r="OHL104" s="107"/>
      <c r="OHM104" s="107"/>
      <c r="OHN104" s="107"/>
      <c r="OHO104" s="107"/>
      <c r="OHP104" s="107"/>
      <c r="OHQ104" s="107"/>
      <c r="OHR104" s="107"/>
      <c r="OHS104" s="107"/>
      <c r="OHT104" s="107"/>
      <c r="OHU104" s="107"/>
      <c r="OHV104" s="107"/>
      <c r="OHW104" s="107"/>
      <c r="OHX104" s="107"/>
      <c r="OHY104" s="107"/>
      <c r="OHZ104" s="107"/>
      <c r="OIA104" s="107"/>
      <c r="OIB104" s="107"/>
      <c r="OIC104" s="107"/>
      <c r="OID104" s="107"/>
      <c r="OIE104" s="107"/>
      <c r="OIF104" s="107"/>
      <c r="OIG104" s="107"/>
      <c r="OIH104" s="107"/>
      <c r="OII104" s="107"/>
      <c r="OIJ104" s="107"/>
      <c r="OIK104" s="107"/>
      <c r="OIL104" s="107"/>
      <c r="OIM104" s="107"/>
      <c r="OIN104" s="107"/>
      <c r="OIO104" s="107"/>
      <c r="OIP104" s="107"/>
      <c r="OIQ104" s="107"/>
      <c r="OIR104" s="107"/>
      <c r="OIS104" s="107"/>
      <c r="OIT104" s="107"/>
      <c r="OIU104" s="107"/>
      <c r="OIV104" s="107"/>
      <c r="OIW104" s="107"/>
      <c r="OIX104" s="107"/>
      <c r="OIY104" s="107"/>
      <c r="OIZ104" s="107"/>
      <c r="OJA104" s="107"/>
      <c r="OJB104" s="107"/>
      <c r="OJC104" s="107"/>
      <c r="OJD104" s="107"/>
      <c r="OJE104" s="107"/>
      <c r="OJF104" s="107"/>
      <c r="OJG104" s="107"/>
      <c r="OJH104" s="107"/>
      <c r="OJI104" s="107"/>
      <c r="OJJ104" s="107"/>
      <c r="OJK104" s="107"/>
      <c r="OJL104" s="107"/>
      <c r="OJM104" s="107"/>
      <c r="OJN104" s="107"/>
      <c r="OJO104" s="107"/>
      <c r="OJP104" s="107"/>
      <c r="OJQ104" s="107"/>
      <c r="OJR104" s="107"/>
      <c r="OJS104" s="107"/>
      <c r="OJT104" s="107"/>
      <c r="OJU104" s="107"/>
      <c r="OJV104" s="107"/>
      <c r="OJW104" s="107"/>
      <c r="OJX104" s="107"/>
      <c r="OJY104" s="107"/>
      <c r="OJZ104" s="107"/>
      <c r="OKA104" s="107"/>
      <c r="OKB104" s="107"/>
      <c r="OKC104" s="107"/>
      <c r="OKD104" s="107"/>
      <c r="OKE104" s="107"/>
      <c r="OKF104" s="107"/>
      <c r="OKG104" s="107"/>
      <c r="OKH104" s="107"/>
      <c r="OKI104" s="107"/>
      <c r="OKJ104" s="107"/>
      <c r="OKK104" s="107"/>
      <c r="OKL104" s="107"/>
      <c r="OKM104" s="107"/>
      <c r="OKN104" s="107"/>
      <c r="OKO104" s="107"/>
      <c r="OKP104" s="107"/>
      <c r="OKQ104" s="107"/>
      <c r="OKR104" s="107"/>
      <c r="OKS104" s="107"/>
      <c r="OKT104" s="107"/>
      <c r="OKU104" s="107"/>
      <c r="OKV104" s="107"/>
      <c r="OKW104" s="107"/>
      <c r="OKX104" s="107"/>
      <c r="OKY104" s="107"/>
      <c r="OKZ104" s="107"/>
      <c r="OLA104" s="107"/>
      <c r="OLB104" s="107"/>
      <c r="OLC104" s="107"/>
      <c r="OLD104" s="107"/>
      <c r="OLE104" s="107"/>
      <c r="OLF104" s="107"/>
      <c r="OLG104" s="107"/>
      <c r="OLH104" s="107"/>
      <c r="OLI104" s="107"/>
      <c r="OLJ104" s="107"/>
      <c r="OLK104" s="107"/>
      <c r="OLL104" s="107"/>
      <c r="OLM104" s="107"/>
      <c r="OLN104" s="107"/>
      <c r="OLO104" s="107"/>
      <c r="OLP104" s="107"/>
      <c r="OLQ104" s="107"/>
      <c r="OLR104" s="107"/>
      <c r="OLS104" s="107"/>
      <c r="OLT104" s="107"/>
      <c r="OLU104" s="107"/>
      <c r="OLV104" s="107"/>
      <c r="OLW104" s="107"/>
      <c r="OLX104" s="107"/>
      <c r="OLY104" s="107"/>
      <c r="OLZ104" s="107"/>
      <c r="OMA104" s="107"/>
      <c r="OMB104" s="107"/>
      <c r="OMC104" s="107"/>
      <c r="OMD104" s="107"/>
      <c r="OME104" s="107"/>
      <c r="OMF104" s="107"/>
      <c r="OMG104" s="107"/>
      <c r="OMH104" s="107"/>
      <c r="OMI104" s="107"/>
      <c r="OMJ104" s="107"/>
      <c r="OMK104" s="107"/>
      <c r="OML104" s="107"/>
      <c r="OMM104" s="107"/>
      <c r="OMN104" s="107"/>
      <c r="OMO104" s="107"/>
      <c r="OMP104" s="107"/>
      <c r="OMQ104" s="107"/>
      <c r="OMR104" s="107"/>
      <c r="OMS104" s="107"/>
      <c r="OMT104" s="107"/>
      <c r="OMU104" s="107"/>
      <c r="OMV104" s="107"/>
      <c r="OMW104" s="107"/>
      <c r="OMX104" s="107"/>
      <c r="OMY104" s="107"/>
      <c r="OMZ104" s="107"/>
      <c r="ONA104" s="107"/>
      <c r="ONB104" s="107"/>
      <c r="ONC104" s="107"/>
      <c r="OND104" s="107"/>
      <c r="ONE104" s="107"/>
      <c r="ONF104" s="107"/>
      <c r="ONG104" s="107"/>
      <c r="ONH104" s="107"/>
      <c r="ONI104" s="107"/>
      <c r="ONJ104" s="107"/>
      <c r="ONK104" s="107"/>
      <c r="ONL104" s="107"/>
      <c r="ONM104" s="107"/>
      <c r="ONN104" s="107"/>
      <c r="ONO104" s="107"/>
      <c r="ONP104" s="107"/>
      <c r="ONQ104" s="107"/>
      <c r="ONR104" s="107"/>
      <c r="ONS104" s="107"/>
      <c r="ONT104" s="107"/>
      <c r="ONU104" s="107"/>
      <c r="ONV104" s="107"/>
      <c r="ONW104" s="107"/>
      <c r="ONX104" s="107"/>
      <c r="ONY104" s="107"/>
      <c r="ONZ104" s="107"/>
      <c r="OOA104" s="107"/>
      <c r="OOB104" s="107"/>
      <c r="OOC104" s="107"/>
      <c r="OOD104" s="107"/>
      <c r="OOE104" s="107"/>
      <c r="OOF104" s="107"/>
      <c r="OOG104" s="107"/>
      <c r="OOH104" s="107"/>
      <c r="OOI104" s="107"/>
      <c r="OOJ104" s="107"/>
      <c r="OOK104" s="107"/>
      <c r="OOL104" s="107"/>
      <c r="OOM104" s="107"/>
      <c r="OON104" s="107"/>
      <c r="OOO104" s="107"/>
      <c r="OOP104" s="107"/>
      <c r="OOQ104" s="107"/>
      <c r="OOR104" s="107"/>
      <c r="OOS104" s="107"/>
      <c r="OOT104" s="107"/>
      <c r="OOU104" s="107"/>
      <c r="OOV104" s="107"/>
      <c r="OOW104" s="107"/>
      <c r="OOX104" s="107"/>
      <c r="OOY104" s="107"/>
      <c r="OOZ104" s="107"/>
      <c r="OPA104" s="107"/>
      <c r="OPB104" s="107"/>
      <c r="OPC104" s="107"/>
      <c r="OPD104" s="107"/>
      <c r="OPE104" s="107"/>
      <c r="OPF104" s="107"/>
      <c r="OPG104" s="107"/>
      <c r="OPH104" s="107"/>
      <c r="OPI104" s="107"/>
      <c r="OPJ104" s="107"/>
      <c r="OPK104" s="107"/>
      <c r="OPL104" s="107"/>
      <c r="OPM104" s="107"/>
      <c r="OPN104" s="107"/>
      <c r="OPO104" s="107"/>
      <c r="OPP104" s="107"/>
      <c r="OPQ104" s="107"/>
      <c r="OPR104" s="107"/>
      <c r="OPS104" s="107"/>
      <c r="OPT104" s="107"/>
      <c r="OPU104" s="107"/>
      <c r="OPV104" s="107"/>
      <c r="OPW104" s="107"/>
      <c r="OPX104" s="107"/>
      <c r="OPY104" s="107"/>
      <c r="OPZ104" s="107"/>
      <c r="OQA104" s="107"/>
      <c r="OQB104" s="107"/>
      <c r="OQC104" s="107"/>
      <c r="OQD104" s="107"/>
      <c r="OQE104" s="107"/>
      <c r="OQF104" s="107"/>
      <c r="OQG104" s="107"/>
      <c r="OQH104" s="107"/>
      <c r="OQI104" s="107"/>
      <c r="OQJ104" s="107"/>
      <c r="OQK104" s="107"/>
      <c r="OQL104" s="107"/>
      <c r="OQM104" s="107"/>
      <c r="OQN104" s="107"/>
      <c r="OQO104" s="107"/>
      <c r="OQP104" s="107"/>
      <c r="OQQ104" s="107"/>
      <c r="OQR104" s="107"/>
      <c r="OQS104" s="107"/>
      <c r="OQT104" s="107"/>
      <c r="OQU104" s="107"/>
      <c r="OQV104" s="107"/>
      <c r="OQW104" s="107"/>
      <c r="OQX104" s="107"/>
      <c r="OQY104" s="107"/>
      <c r="OQZ104" s="107"/>
      <c r="ORA104" s="107"/>
      <c r="ORB104" s="107"/>
      <c r="ORC104" s="107"/>
      <c r="ORD104" s="107"/>
      <c r="ORE104" s="107"/>
      <c r="ORF104" s="107"/>
      <c r="ORG104" s="107"/>
      <c r="ORH104" s="107"/>
      <c r="ORI104" s="107"/>
      <c r="ORJ104" s="107"/>
      <c r="ORK104" s="107"/>
      <c r="ORL104" s="107"/>
      <c r="ORM104" s="107"/>
      <c r="ORN104" s="107"/>
      <c r="ORO104" s="107"/>
      <c r="ORP104" s="107"/>
      <c r="ORQ104" s="107"/>
      <c r="ORR104" s="107"/>
      <c r="ORS104" s="107"/>
      <c r="ORT104" s="107"/>
      <c r="ORU104" s="107"/>
      <c r="ORV104" s="107"/>
      <c r="ORW104" s="107"/>
      <c r="ORX104" s="107"/>
      <c r="ORY104" s="107"/>
      <c r="ORZ104" s="107"/>
      <c r="OSA104" s="107"/>
      <c r="OSB104" s="107"/>
      <c r="OSC104" s="107"/>
      <c r="OSD104" s="107"/>
      <c r="OSE104" s="107"/>
      <c r="OSF104" s="107"/>
      <c r="OSG104" s="107"/>
      <c r="OSH104" s="107"/>
      <c r="OSI104" s="107"/>
      <c r="OSJ104" s="107"/>
      <c r="OSK104" s="107"/>
      <c r="OSL104" s="107"/>
      <c r="OSM104" s="107"/>
      <c r="OSN104" s="107"/>
      <c r="OSO104" s="107"/>
      <c r="OSP104" s="107"/>
      <c r="OSQ104" s="107"/>
      <c r="OSR104" s="107"/>
      <c r="OSS104" s="107"/>
      <c r="OST104" s="107"/>
      <c r="OSU104" s="107"/>
      <c r="OSV104" s="107"/>
      <c r="OSW104" s="107"/>
      <c r="OSX104" s="107"/>
      <c r="OSY104" s="107"/>
      <c r="OSZ104" s="107"/>
      <c r="OTA104" s="107"/>
      <c r="OTB104" s="107"/>
      <c r="OTC104" s="107"/>
      <c r="OTD104" s="107"/>
      <c r="OTE104" s="107"/>
      <c r="OTF104" s="107"/>
      <c r="OTG104" s="107"/>
      <c r="OTH104" s="107"/>
      <c r="OTI104" s="107"/>
      <c r="OTJ104" s="107"/>
      <c r="OTK104" s="107"/>
      <c r="OTL104" s="107"/>
      <c r="OTM104" s="107"/>
      <c r="OTN104" s="107"/>
      <c r="OTO104" s="107"/>
      <c r="OTP104" s="107"/>
      <c r="OTQ104" s="107"/>
      <c r="OTR104" s="107"/>
      <c r="OTS104" s="107"/>
      <c r="OTT104" s="107"/>
      <c r="OTU104" s="107"/>
      <c r="OTV104" s="107"/>
      <c r="OTW104" s="107"/>
      <c r="OTX104" s="107"/>
      <c r="OTY104" s="107"/>
      <c r="OTZ104" s="107"/>
      <c r="OUA104" s="107"/>
      <c r="OUB104" s="107"/>
      <c r="OUC104" s="107"/>
      <c r="OUD104" s="107"/>
      <c r="OUE104" s="107"/>
      <c r="OUF104" s="107"/>
      <c r="OUG104" s="107"/>
      <c r="OUH104" s="107"/>
      <c r="OUI104" s="107"/>
      <c r="OUJ104" s="107"/>
      <c r="OUK104" s="107"/>
      <c r="OUL104" s="107"/>
      <c r="OUM104" s="107"/>
      <c r="OUN104" s="107"/>
      <c r="OUO104" s="107"/>
      <c r="OUP104" s="107"/>
      <c r="OUQ104" s="107"/>
      <c r="OUR104" s="107"/>
      <c r="OUS104" s="107"/>
      <c r="OUT104" s="107"/>
      <c r="OUU104" s="107"/>
      <c r="OUV104" s="107"/>
      <c r="OUW104" s="107"/>
      <c r="OUX104" s="107"/>
      <c r="OUY104" s="107"/>
      <c r="OUZ104" s="107"/>
      <c r="OVA104" s="107"/>
      <c r="OVB104" s="107"/>
      <c r="OVC104" s="107"/>
      <c r="OVD104" s="107"/>
      <c r="OVE104" s="107"/>
      <c r="OVF104" s="107"/>
      <c r="OVG104" s="107"/>
      <c r="OVH104" s="107"/>
      <c r="OVI104" s="107"/>
      <c r="OVJ104" s="107"/>
      <c r="OVK104" s="107"/>
      <c r="OVL104" s="107"/>
      <c r="OVM104" s="107"/>
      <c r="OVN104" s="107"/>
      <c r="OVO104" s="107"/>
      <c r="OVP104" s="107"/>
      <c r="OVQ104" s="107"/>
      <c r="OVR104" s="107"/>
      <c r="OVS104" s="107"/>
      <c r="OVT104" s="107"/>
      <c r="OVU104" s="107"/>
      <c r="OVV104" s="107"/>
      <c r="OVW104" s="107"/>
      <c r="OVX104" s="107"/>
      <c r="OVY104" s="107"/>
      <c r="OVZ104" s="107"/>
      <c r="OWA104" s="107"/>
      <c r="OWB104" s="107"/>
      <c r="OWC104" s="107"/>
      <c r="OWD104" s="107"/>
      <c r="OWE104" s="107"/>
      <c r="OWF104" s="107"/>
      <c r="OWG104" s="107"/>
      <c r="OWH104" s="107"/>
      <c r="OWI104" s="107"/>
      <c r="OWJ104" s="107"/>
      <c r="OWK104" s="107"/>
      <c r="OWL104" s="107"/>
      <c r="OWM104" s="107"/>
      <c r="OWN104" s="107"/>
      <c r="OWO104" s="107"/>
      <c r="OWP104" s="107"/>
      <c r="OWQ104" s="107"/>
      <c r="OWR104" s="107"/>
      <c r="OWS104" s="107"/>
      <c r="OWT104" s="107"/>
      <c r="OWU104" s="107"/>
      <c r="OWV104" s="107"/>
      <c r="OWW104" s="107"/>
      <c r="OWX104" s="107"/>
      <c r="OWY104" s="107"/>
      <c r="OWZ104" s="107"/>
      <c r="OXA104" s="107"/>
      <c r="OXB104" s="107"/>
      <c r="OXC104" s="107"/>
      <c r="OXD104" s="107"/>
      <c r="OXE104" s="107"/>
      <c r="OXF104" s="107"/>
      <c r="OXG104" s="107"/>
      <c r="OXH104" s="107"/>
      <c r="OXI104" s="107"/>
      <c r="OXJ104" s="107"/>
      <c r="OXK104" s="107"/>
      <c r="OXL104" s="107"/>
      <c r="OXM104" s="107"/>
      <c r="OXN104" s="107"/>
      <c r="OXO104" s="107"/>
      <c r="OXP104" s="107"/>
      <c r="OXQ104" s="107"/>
      <c r="OXR104" s="107"/>
      <c r="OXS104" s="107"/>
      <c r="OXT104" s="107"/>
      <c r="OXU104" s="107"/>
      <c r="OXV104" s="107"/>
      <c r="OXW104" s="107"/>
      <c r="OXX104" s="107"/>
      <c r="OXY104" s="107"/>
      <c r="OXZ104" s="107"/>
      <c r="OYA104" s="107"/>
      <c r="OYB104" s="107"/>
      <c r="OYC104" s="107"/>
      <c r="OYD104" s="107"/>
      <c r="OYE104" s="107"/>
      <c r="OYF104" s="107"/>
      <c r="OYG104" s="107"/>
      <c r="OYH104" s="107"/>
      <c r="OYI104" s="107"/>
      <c r="OYJ104" s="107"/>
      <c r="OYK104" s="107"/>
      <c r="OYL104" s="107"/>
      <c r="OYM104" s="107"/>
      <c r="OYN104" s="107"/>
      <c r="OYO104" s="107"/>
      <c r="OYP104" s="107"/>
      <c r="OYQ104" s="107"/>
      <c r="OYR104" s="107"/>
      <c r="OYS104" s="107"/>
      <c r="OYT104" s="107"/>
      <c r="OYU104" s="107"/>
      <c r="OYV104" s="107"/>
      <c r="OYW104" s="107"/>
      <c r="OYX104" s="107"/>
      <c r="OYY104" s="107"/>
      <c r="OYZ104" s="107"/>
      <c r="OZA104" s="107"/>
      <c r="OZB104" s="107"/>
      <c r="OZC104" s="107"/>
      <c r="OZD104" s="107"/>
      <c r="OZE104" s="107"/>
      <c r="OZF104" s="107"/>
      <c r="OZG104" s="107"/>
      <c r="OZH104" s="107"/>
      <c r="OZI104" s="107"/>
      <c r="OZJ104" s="107"/>
      <c r="OZK104" s="107"/>
      <c r="OZL104" s="107"/>
      <c r="OZM104" s="107"/>
      <c r="OZN104" s="107"/>
      <c r="OZO104" s="107"/>
      <c r="OZP104" s="107"/>
      <c r="OZQ104" s="107"/>
      <c r="OZR104" s="107"/>
      <c r="OZS104" s="107"/>
      <c r="OZT104" s="107"/>
      <c r="OZU104" s="107"/>
      <c r="OZV104" s="107"/>
      <c r="OZW104" s="107"/>
      <c r="OZX104" s="107"/>
      <c r="OZY104" s="107"/>
      <c r="OZZ104" s="107"/>
      <c r="PAA104" s="107"/>
      <c r="PAB104" s="107"/>
      <c r="PAC104" s="107"/>
      <c r="PAD104" s="107"/>
      <c r="PAE104" s="107"/>
      <c r="PAF104" s="107"/>
      <c r="PAG104" s="107"/>
      <c r="PAH104" s="107"/>
      <c r="PAI104" s="107"/>
      <c r="PAJ104" s="107"/>
      <c r="PAK104" s="107"/>
      <c r="PAL104" s="107"/>
      <c r="PAM104" s="107"/>
      <c r="PAN104" s="107"/>
      <c r="PAO104" s="107"/>
      <c r="PAP104" s="107"/>
      <c r="PAQ104" s="107"/>
      <c r="PAR104" s="107"/>
      <c r="PAS104" s="107"/>
      <c r="PAT104" s="107"/>
      <c r="PAU104" s="107"/>
      <c r="PAV104" s="107"/>
      <c r="PAW104" s="107"/>
      <c r="PAX104" s="107"/>
      <c r="PAY104" s="107"/>
      <c r="PAZ104" s="107"/>
      <c r="PBA104" s="107"/>
      <c r="PBB104" s="107"/>
      <c r="PBC104" s="107"/>
      <c r="PBD104" s="107"/>
      <c r="PBE104" s="107"/>
      <c r="PBF104" s="107"/>
      <c r="PBG104" s="107"/>
      <c r="PBH104" s="107"/>
      <c r="PBI104" s="107"/>
      <c r="PBJ104" s="107"/>
      <c r="PBK104" s="107"/>
      <c r="PBL104" s="107"/>
      <c r="PBM104" s="107"/>
      <c r="PBN104" s="107"/>
      <c r="PBO104" s="107"/>
      <c r="PBP104" s="107"/>
      <c r="PBQ104" s="107"/>
      <c r="PBR104" s="107"/>
      <c r="PBS104" s="107"/>
      <c r="PBT104" s="107"/>
      <c r="PBU104" s="107"/>
      <c r="PBV104" s="107"/>
      <c r="PBW104" s="107"/>
      <c r="PBX104" s="107"/>
      <c r="PBY104" s="107"/>
      <c r="PBZ104" s="107"/>
      <c r="PCA104" s="107"/>
      <c r="PCB104" s="107"/>
      <c r="PCC104" s="107"/>
      <c r="PCD104" s="107"/>
      <c r="PCE104" s="107"/>
      <c r="PCF104" s="107"/>
      <c r="PCG104" s="107"/>
      <c r="PCH104" s="107"/>
      <c r="PCI104" s="107"/>
      <c r="PCJ104" s="107"/>
      <c r="PCK104" s="107"/>
      <c r="PCL104" s="107"/>
      <c r="PCM104" s="107"/>
      <c r="PCN104" s="107"/>
      <c r="PCO104" s="107"/>
      <c r="PCP104" s="107"/>
      <c r="PCQ104" s="107"/>
      <c r="PCR104" s="107"/>
      <c r="PCS104" s="107"/>
      <c r="PCT104" s="107"/>
      <c r="PCU104" s="107"/>
      <c r="PCV104" s="107"/>
      <c r="PCW104" s="107"/>
      <c r="PCX104" s="107"/>
      <c r="PCY104" s="107"/>
      <c r="PCZ104" s="107"/>
      <c r="PDA104" s="107"/>
      <c r="PDB104" s="107"/>
      <c r="PDC104" s="107"/>
      <c r="PDD104" s="107"/>
      <c r="PDE104" s="107"/>
      <c r="PDF104" s="107"/>
      <c r="PDG104" s="107"/>
      <c r="PDH104" s="107"/>
      <c r="PDI104" s="107"/>
      <c r="PDJ104" s="107"/>
      <c r="PDK104" s="107"/>
      <c r="PDL104" s="107"/>
      <c r="PDM104" s="107"/>
      <c r="PDN104" s="107"/>
      <c r="PDO104" s="107"/>
      <c r="PDP104" s="107"/>
      <c r="PDQ104" s="107"/>
      <c r="PDR104" s="107"/>
      <c r="PDS104" s="107"/>
      <c r="PDT104" s="107"/>
      <c r="PDU104" s="107"/>
      <c r="PDV104" s="107"/>
      <c r="PDW104" s="107"/>
      <c r="PDX104" s="107"/>
      <c r="PDY104" s="107"/>
      <c r="PDZ104" s="107"/>
      <c r="PEA104" s="107"/>
      <c r="PEB104" s="107"/>
      <c r="PEC104" s="107"/>
      <c r="PED104" s="107"/>
      <c r="PEE104" s="107"/>
      <c r="PEF104" s="107"/>
      <c r="PEG104" s="107"/>
      <c r="PEH104" s="107"/>
      <c r="PEI104" s="107"/>
      <c r="PEJ104" s="107"/>
      <c r="PEK104" s="107"/>
      <c r="PEL104" s="107"/>
      <c r="PEM104" s="107"/>
      <c r="PEN104" s="107"/>
      <c r="PEO104" s="107"/>
      <c r="PEP104" s="107"/>
      <c r="PEQ104" s="107"/>
      <c r="PER104" s="107"/>
      <c r="PES104" s="107"/>
      <c r="PET104" s="107"/>
      <c r="PEU104" s="107"/>
      <c r="PEV104" s="107"/>
      <c r="PEW104" s="107"/>
      <c r="PEX104" s="107"/>
      <c r="PEY104" s="107"/>
      <c r="PEZ104" s="107"/>
      <c r="PFA104" s="107"/>
      <c r="PFB104" s="107"/>
      <c r="PFC104" s="107"/>
      <c r="PFD104" s="107"/>
      <c r="PFE104" s="107"/>
      <c r="PFF104" s="107"/>
      <c r="PFG104" s="107"/>
      <c r="PFH104" s="107"/>
      <c r="PFI104" s="107"/>
      <c r="PFJ104" s="107"/>
      <c r="PFK104" s="107"/>
      <c r="PFL104" s="107"/>
      <c r="PFM104" s="107"/>
      <c r="PFN104" s="107"/>
      <c r="PFO104" s="107"/>
      <c r="PFP104" s="107"/>
      <c r="PFQ104" s="107"/>
      <c r="PFR104" s="107"/>
      <c r="PFS104" s="107"/>
      <c r="PFT104" s="107"/>
      <c r="PFU104" s="107"/>
      <c r="PFV104" s="107"/>
      <c r="PFW104" s="107"/>
      <c r="PFX104" s="107"/>
      <c r="PFY104" s="107"/>
      <c r="PFZ104" s="107"/>
      <c r="PGA104" s="107"/>
      <c r="PGB104" s="107"/>
      <c r="PGC104" s="107"/>
      <c r="PGD104" s="107"/>
      <c r="PGE104" s="107"/>
      <c r="PGF104" s="107"/>
      <c r="PGG104" s="107"/>
      <c r="PGH104" s="107"/>
      <c r="PGI104" s="107"/>
      <c r="PGJ104" s="107"/>
      <c r="PGK104" s="107"/>
      <c r="PGL104" s="107"/>
      <c r="PGM104" s="107"/>
      <c r="PGN104" s="107"/>
      <c r="PGO104" s="107"/>
      <c r="PGP104" s="107"/>
      <c r="PGQ104" s="107"/>
      <c r="PGR104" s="107"/>
      <c r="PGS104" s="107"/>
      <c r="PGT104" s="107"/>
      <c r="PGU104" s="107"/>
      <c r="PGV104" s="107"/>
      <c r="PGW104" s="107"/>
      <c r="PGX104" s="107"/>
      <c r="PGY104" s="107"/>
      <c r="PGZ104" s="107"/>
      <c r="PHA104" s="107"/>
      <c r="PHB104" s="107"/>
      <c r="PHC104" s="107"/>
      <c r="PHD104" s="107"/>
      <c r="PHE104" s="107"/>
      <c r="PHF104" s="107"/>
      <c r="PHG104" s="107"/>
      <c r="PHH104" s="107"/>
      <c r="PHI104" s="107"/>
      <c r="PHJ104" s="107"/>
      <c r="PHK104" s="107"/>
      <c r="PHL104" s="107"/>
      <c r="PHM104" s="107"/>
      <c r="PHN104" s="107"/>
      <c r="PHO104" s="107"/>
      <c r="PHP104" s="107"/>
      <c r="PHQ104" s="107"/>
      <c r="PHR104" s="107"/>
      <c r="PHS104" s="107"/>
      <c r="PHT104" s="107"/>
      <c r="PHU104" s="107"/>
      <c r="PHV104" s="107"/>
      <c r="PHW104" s="107"/>
      <c r="PHX104" s="107"/>
      <c r="PHY104" s="107"/>
      <c r="PHZ104" s="107"/>
      <c r="PIA104" s="107"/>
      <c r="PIB104" s="107"/>
      <c r="PIC104" s="107"/>
      <c r="PID104" s="107"/>
      <c r="PIE104" s="107"/>
      <c r="PIF104" s="107"/>
      <c r="PIG104" s="107"/>
      <c r="PIH104" s="107"/>
      <c r="PII104" s="107"/>
      <c r="PIJ104" s="107"/>
      <c r="PIK104" s="107"/>
      <c r="PIL104" s="107"/>
      <c r="PIM104" s="107"/>
      <c r="PIN104" s="107"/>
      <c r="PIO104" s="107"/>
      <c r="PIP104" s="107"/>
      <c r="PIQ104" s="107"/>
      <c r="PIR104" s="107"/>
      <c r="PIS104" s="107"/>
      <c r="PIT104" s="107"/>
      <c r="PIU104" s="107"/>
      <c r="PIV104" s="107"/>
      <c r="PIW104" s="107"/>
      <c r="PIX104" s="107"/>
      <c r="PIY104" s="107"/>
      <c r="PIZ104" s="107"/>
      <c r="PJA104" s="107"/>
      <c r="PJB104" s="107"/>
      <c r="PJC104" s="107"/>
      <c r="PJD104" s="107"/>
      <c r="PJE104" s="107"/>
      <c r="PJF104" s="107"/>
      <c r="PJG104" s="107"/>
      <c r="PJH104" s="107"/>
      <c r="PJI104" s="107"/>
      <c r="PJJ104" s="107"/>
      <c r="PJK104" s="107"/>
      <c r="PJL104" s="107"/>
      <c r="PJM104" s="107"/>
      <c r="PJN104" s="107"/>
      <c r="PJO104" s="107"/>
      <c r="PJP104" s="107"/>
      <c r="PJQ104" s="107"/>
      <c r="PJR104" s="107"/>
      <c r="PJS104" s="107"/>
      <c r="PJT104" s="107"/>
      <c r="PJU104" s="107"/>
      <c r="PJV104" s="107"/>
      <c r="PJW104" s="107"/>
      <c r="PJX104" s="107"/>
      <c r="PJY104" s="107"/>
      <c r="PJZ104" s="107"/>
      <c r="PKA104" s="107"/>
      <c r="PKB104" s="107"/>
      <c r="PKC104" s="107"/>
      <c r="PKD104" s="107"/>
      <c r="PKE104" s="107"/>
      <c r="PKF104" s="107"/>
      <c r="PKG104" s="107"/>
      <c r="PKH104" s="107"/>
      <c r="PKI104" s="107"/>
      <c r="PKJ104" s="107"/>
      <c r="PKK104" s="107"/>
      <c r="PKL104" s="107"/>
      <c r="PKM104" s="107"/>
      <c r="PKN104" s="107"/>
      <c r="PKO104" s="107"/>
      <c r="PKP104" s="107"/>
      <c r="PKQ104" s="107"/>
      <c r="PKR104" s="107"/>
      <c r="PKS104" s="107"/>
      <c r="PKT104" s="107"/>
      <c r="PKU104" s="107"/>
      <c r="PKV104" s="107"/>
      <c r="PKW104" s="107"/>
      <c r="PKX104" s="107"/>
      <c r="PKY104" s="107"/>
      <c r="PKZ104" s="107"/>
      <c r="PLA104" s="107"/>
      <c r="PLB104" s="107"/>
      <c r="PLC104" s="107"/>
      <c r="PLD104" s="107"/>
      <c r="PLE104" s="107"/>
      <c r="PLF104" s="107"/>
      <c r="PLG104" s="107"/>
      <c r="PLH104" s="107"/>
      <c r="PLI104" s="107"/>
      <c r="PLJ104" s="107"/>
      <c r="PLK104" s="107"/>
      <c r="PLL104" s="107"/>
      <c r="PLM104" s="107"/>
      <c r="PLN104" s="107"/>
      <c r="PLO104" s="107"/>
      <c r="PLP104" s="107"/>
      <c r="PLQ104" s="107"/>
      <c r="PLR104" s="107"/>
      <c r="PLS104" s="107"/>
      <c r="PLT104" s="107"/>
      <c r="PLU104" s="107"/>
      <c r="PLV104" s="107"/>
      <c r="PLW104" s="107"/>
      <c r="PLX104" s="107"/>
      <c r="PLY104" s="107"/>
      <c r="PLZ104" s="107"/>
      <c r="PMA104" s="107"/>
      <c r="PMB104" s="107"/>
      <c r="PMC104" s="107"/>
      <c r="PMD104" s="107"/>
      <c r="PME104" s="107"/>
      <c r="PMF104" s="107"/>
      <c r="PMG104" s="107"/>
      <c r="PMH104" s="107"/>
      <c r="PMI104" s="107"/>
      <c r="PMJ104" s="107"/>
      <c r="PMK104" s="107"/>
      <c r="PML104" s="107"/>
      <c r="PMM104" s="107"/>
      <c r="PMN104" s="107"/>
      <c r="PMO104" s="107"/>
      <c r="PMP104" s="107"/>
      <c r="PMQ104" s="107"/>
      <c r="PMR104" s="107"/>
      <c r="PMS104" s="107"/>
      <c r="PMT104" s="107"/>
      <c r="PMU104" s="107"/>
      <c r="PMV104" s="107"/>
      <c r="PMW104" s="107"/>
      <c r="PMX104" s="107"/>
      <c r="PMY104" s="107"/>
      <c r="PMZ104" s="107"/>
      <c r="PNA104" s="107"/>
      <c r="PNB104" s="107"/>
      <c r="PNC104" s="107"/>
      <c r="PND104" s="107"/>
      <c r="PNE104" s="107"/>
      <c r="PNF104" s="107"/>
      <c r="PNG104" s="107"/>
      <c r="PNH104" s="107"/>
      <c r="PNI104" s="107"/>
      <c r="PNJ104" s="107"/>
      <c r="PNK104" s="107"/>
      <c r="PNL104" s="107"/>
      <c r="PNM104" s="107"/>
      <c r="PNN104" s="107"/>
      <c r="PNO104" s="107"/>
      <c r="PNP104" s="107"/>
      <c r="PNQ104" s="107"/>
      <c r="PNR104" s="107"/>
      <c r="PNS104" s="107"/>
      <c r="PNT104" s="107"/>
      <c r="PNU104" s="107"/>
      <c r="PNV104" s="107"/>
      <c r="PNW104" s="107"/>
      <c r="PNX104" s="107"/>
      <c r="PNY104" s="107"/>
      <c r="PNZ104" s="107"/>
      <c r="POA104" s="107"/>
      <c r="POB104" s="107"/>
      <c r="POC104" s="107"/>
      <c r="POD104" s="107"/>
      <c r="POE104" s="107"/>
      <c r="POF104" s="107"/>
      <c r="POG104" s="107"/>
      <c r="POH104" s="107"/>
      <c r="POI104" s="107"/>
      <c r="POJ104" s="107"/>
      <c r="POK104" s="107"/>
      <c r="POL104" s="107"/>
      <c r="POM104" s="107"/>
      <c r="PON104" s="107"/>
      <c r="POO104" s="107"/>
      <c r="POP104" s="107"/>
      <c r="POQ104" s="107"/>
      <c r="POR104" s="107"/>
      <c r="POS104" s="107"/>
      <c r="POT104" s="107"/>
      <c r="POU104" s="107"/>
      <c r="POV104" s="107"/>
      <c r="POW104" s="107"/>
      <c r="POX104" s="107"/>
      <c r="POY104" s="107"/>
      <c r="POZ104" s="107"/>
      <c r="PPA104" s="107"/>
      <c r="PPB104" s="107"/>
      <c r="PPC104" s="107"/>
      <c r="PPD104" s="107"/>
      <c r="PPE104" s="107"/>
      <c r="PPF104" s="107"/>
      <c r="PPG104" s="107"/>
      <c r="PPH104" s="107"/>
      <c r="PPI104" s="107"/>
      <c r="PPJ104" s="107"/>
      <c r="PPK104" s="107"/>
      <c r="PPL104" s="107"/>
      <c r="PPM104" s="107"/>
      <c r="PPN104" s="107"/>
      <c r="PPO104" s="107"/>
      <c r="PPP104" s="107"/>
      <c r="PPQ104" s="107"/>
      <c r="PPR104" s="107"/>
      <c r="PPS104" s="107"/>
      <c r="PPT104" s="107"/>
      <c r="PPU104" s="107"/>
      <c r="PPV104" s="107"/>
      <c r="PPW104" s="107"/>
      <c r="PPX104" s="107"/>
      <c r="PPY104" s="107"/>
      <c r="PPZ104" s="107"/>
      <c r="PQA104" s="107"/>
      <c r="PQB104" s="107"/>
      <c r="PQC104" s="107"/>
      <c r="PQD104" s="107"/>
      <c r="PQE104" s="107"/>
      <c r="PQF104" s="107"/>
      <c r="PQG104" s="107"/>
      <c r="PQH104" s="107"/>
      <c r="PQI104" s="107"/>
      <c r="PQJ104" s="107"/>
      <c r="PQK104" s="107"/>
      <c r="PQL104" s="107"/>
      <c r="PQM104" s="107"/>
      <c r="PQN104" s="107"/>
      <c r="PQO104" s="107"/>
      <c r="PQP104" s="107"/>
      <c r="PQQ104" s="107"/>
      <c r="PQR104" s="107"/>
      <c r="PQS104" s="107"/>
      <c r="PQT104" s="107"/>
      <c r="PQU104" s="107"/>
      <c r="PQV104" s="107"/>
      <c r="PQW104" s="107"/>
      <c r="PQX104" s="107"/>
      <c r="PQY104" s="107"/>
      <c r="PQZ104" s="107"/>
      <c r="PRA104" s="107"/>
      <c r="PRB104" s="107"/>
      <c r="PRC104" s="107"/>
      <c r="PRD104" s="107"/>
      <c r="PRE104" s="107"/>
      <c r="PRF104" s="107"/>
      <c r="PRG104" s="107"/>
      <c r="PRH104" s="107"/>
      <c r="PRI104" s="107"/>
      <c r="PRJ104" s="107"/>
      <c r="PRK104" s="107"/>
      <c r="PRL104" s="107"/>
      <c r="PRM104" s="107"/>
      <c r="PRN104" s="107"/>
      <c r="PRO104" s="107"/>
      <c r="PRP104" s="107"/>
      <c r="PRQ104" s="107"/>
      <c r="PRR104" s="107"/>
      <c r="PRS104" s="107"/>
      <c r="PRT104" s="107"/>
      <c r="PRU104" s="107"/>
      <c r="PRV104" s="107"/>
      <c r="PRW104" s="107"/>
      <c r="PRX104" s="107"/>
      <c r="PRY104" s="107"/>
      <c r="PRZ104" s="107"/>
      <c r="PSA104" s="107"/>
      <c r="PSB104" s="107"/>
      <c r="PSC104" s="107"/>
      <c r="PSD104" s="107"/>
      <c r="PSE104" s="107"/>
      <c r="PSF104" s="107"/>
      <c r="PSG104" s="107"/>
      <c r="PSH104" s="107"/>
      <c r="PSI104" s="107"/>
      <c r="PSJ104" s="107"/>
      <c r="PSK104" s="107"/>
      <c r="PSL104" s="107"/>
      <c r="PSM104" s="107"/>
      <c r="PSN104" s="107"/>
      <c r="PSO104" s="107"/>
      <c r="PSP104" s="107"/>
      <c r="PSQ104" s="107"/>
      <c r="PSR104" s="107"/>
      <c r="PSS104" s="107"/>
      <c r="PST104" s="107"/>
      <c r="PSU104" s="107"/>
      <c r="PSV104" s="107"/>
      <c r="PSW104" s="107"/>
      <c r="PSX104" s="107"/>
      <c r="PSY104" s="107"/>
      <c r="PSZ104" s="107"/>
      <c r="PTA104" s="107"/>
      <c r="PTB104" s="107"/>
      <c r="PTC104" s="107"/>
      <c r="PTD104" s="107"/>
      <c r="PTE104" s="107"/>
      <c r="PTF104" s="107"/>
      <c r="PTG104" s="107"/>
      <c r="PTH104" s="107"/>
      <c r="PTI104" s="107"/>
      <c r="PTJ104" s="107"/>
      <c r="PTK104" s="107"/>
      <c r="PTL104" s="107"/>
      <c r="PTM104" s="107"/>
      <c r="PTN104" s="107"/>
      <c r="PTO104" s="107"/>
      <c r="PTP104" s="107"/>
      <c r="PTQ104" s="107"/>
      <c r="PTR104" s="107"/>
      <c r="PTS104" s="107"/>
      <c r="PTT104" s="107"/>
      <c r="PTU104" s="107"/>
      <c r="PTV104" s="107"/>
      <c r="PTW104" s="107"/>
      <c r="PTX104" s="107"/>
      <c r="PTY104" s="107"/>
      <c r="PTZ104" s="107"/>
      <c r="PUA104" s="107"/>
      <c r="PUB104" s="107"/>
      <c r="PUC104" s="107"/>
      <c r="PUD104" s="107"/>
      <c r="PUE104" s="107"/>
      <c r="PUF104" s="107"/>
      <c r="PUG104" s="107"/>
      <c r="PUH104" s="107"/>
      <c r="PUI104" s="107"/>
      <c r="PUJ104" s="107"/>
      <c r="PUK104" s="107"/>
      <c r="PUL104" s="107"/>
      <c r="PUM104" s="107"/>
      <c r="PUN104" s="107"/>
      <c r="PUO104" s="107"/>
      <c r="PUP104" s="107"/>
      <c r="PUQ104" s="107"/>
      <c r="PUR104" s="107"/>
      <c r="PUS104" s="107"/>
      <c r="PUT104" s="107"/>
      <c r="PUU104" s="107"/>
      <c r="PUV104" s="107"/>
      <c r="PUW104" s="107"/>
      <c r="PUX104" s="107"/>
      <c r="PUY104" s="107"/>
      <c r="PUZ104" s="107"/>
      <c r="PVA104" s="107"/>
      <c r="PVB104" s="107"/>
      <c r="PVC104" s="107"/>
      <c r="PVD104" s="107"/>
      <c r="PVE104" s="107"/>
      <c r="PVF104" s="107"/>
      <c r="PVG104" s="107"/>
      <c r="PVH104" s="107"/>
      <c r="PVI104" s="107"/>
      <c r="PVJ104" s="107"/>
      <c r="PVK104" s="107"/>
      <c r="PVL104" s="107"/>
      <c r="PVM104" s="107"/>
      <c r="PVN104" s="107"/>
      <c r="PVO104" s="107"/>
      <c r="PVP104" s="107"/>
      <c r="PVQ104" s="107"/>
      <c r="PVR104" s="107"/>
      <c r="PVS104" s="107"/>
      <c r="PVT104" s="107"/>
      <c r="PVU104" s="107"/>
      <c r="PVV104" s="107"/>
      <c r="PVW104" s="107"/>
      <c r="PVX104" s="107"/>
      <c r="PVY104" s="107"/>
      <c r="PVZ104" s="107"/>
      <c r="PWA104" s="107"/>
      <c r="PWB104" s="107"/>
      <c r="PWC104" s="107"/>
      <c r="PWD104" s="107"/>
      <c r="PWE104" s="107"/>
      <c r="PWF104" s="107"/>
      <c r="PWG104" s="107"/>
      <c r="PWH104" s="107"/>
      <c r="PWI104" s="107"/>
      <c r="PWJ104" s="107"/>
      <c r="PWK104" s="107"/>
      <c r="PWL104" s="107"/>
      <c r="PWM104" s="107"/>
      <c r="PWN104" s="107"/>
      <c r="PWO104" s="107"/>
      <c r="PWP104" s="107"/>
      <c r="PWQ104" s="107"/>
      <c r="PWR104" s="107"/>
      <c r="PWS104" s="107"/>
      <c r="PWT104" s="107"/>
      <c r="PWU104" s="107"/>
      <c r="PWV104" s="107"/>
      <c r="PWW104" s="107"/>
      <c r="PWX104" s="107"/>
      <c r="PWY104" s="107"/>
      <c r="PWZ104" s="107"/>
      <c r="PXA104" s="107"/>
      <c r="PXB104" s="107"/>
      <c r="PXC104" s="107"/>
      <c r="PXD104" s="107"/>
      <c r="PXE104" s="107"/>
      <c r="PXF104" s="107"/>
      <c r="PXG104" s="107"/>
      <c r="PXH104" s="107"/>
      <c r="PXI104" s="107"/>
      <c r="PXJ104" s="107"/>
      <c r="PXK104" s="107"/>
      <c r="PXL104" s="107"/>
      <c r="PXM104" s="107"/>
      <c r="PXN104" s="107"/>
      <c r="PXO104" s="107"/>
      <c r="PXP104" s="107"/>
      <c r="PXQ104" s="107"/>
      <c r="PXR104" s="107"/>
      <c r="PXS104" s="107"/>
      <c r="PXT104" s="107"/>
      <c r="PXU104" s="107"/>
      <c r="PXV104" s="107"/>
      <c r="PXW104" s="107"/>
      <c r="PXX104" s="107"/>
      <c r="PXY104" s="107"/>
      <c r="PXZ104" s="107"/>
      <c r="PYA104" s="107"/>
      <c r="PYB104" s="107"/>
      <c r="PYC104" s="107"/>
      <c r="PYD104" s="107"/>
      <c r="PYE104" s="107"/>
      <c r="PYF104" s="107"/>
      <c r="PYG104" s="107"/>
      <c r="PYH104" s="107"/>
      <c r="PYI104" s="107"/>
      <c r="PYJ104" s="107"/>
      <c r="PYK104" s="107"/>
      <c r="PYL104" s="107"/>
      <c r="PYM104" s="107"/>
      <c r="PYN104" s="107"/>
      <c r="PYO104" s="107"/>
      <c r="PYP104" s="107"/>
      <c r="PYQ104" s="107"/>
      <c r="PYR104" s="107"/>
      <c r="PYS104" s="107"/>
      <c r="PYT104" s="107"/>
      <c r="PYU104" s="107"/>
      <c r="PYV104" s="107"/>
      <c r="PYW104" s="107"/>
      <c r="PYX104" s="107"/>
      <c r="PYY104" s="107"/>
      <c r="PYZ104" s="107"/>
      <c r="PZA104" s="107"/>
      <c r="PZB104" s="107"/>
      <c r="PZC104" s="107"/>
      <c r="PZD104" s="107"/>
      <c r="PZE104" s="107"/>
      <c r="PZF104" s="107"/>
      <c r="PZG104" s="107"/>
      <c r="PZH104" s="107"/>
      <c r="PZI104" s="107"/>
      <c r="PZJ104" s="107"/>
      <c r="PZK104" s="107"/>
      <c r="PZL104" s="107"/>
      <c r="PZM104" s="107"/>
      <c r="PZN104" s="107"/>
      <c r="PZO104" s="107"/>
      <c r="PZP104" s="107"/>
      <c r="PZQ104" s="107"/>
      <c r="PZR104" s="107"/>
      <c r="PZS104" s="107"/>
      <c r="PZT104" s="107"/>
      <c r="PZU104" s="107"/>
      <c r="PZV104" s="107"/>
      <c r="PZW104" s="107"/>
      <c r="PZX104" s="107"/>
      <c r="PZY104" s="107"/>
      <c r="PZZ104" s="107"/>
      <c r="QAA104" s="107"/>
      <c r="QAB104" s="107"/>
      <c r="QAC104" s="107"/>
      <c r="QAD104" s="107"/>
      <c r="QAE104" s="107"/>
      <c r="QAF104" s="107"/>
      <c r="QAG104" s="107"/>
      <c r="QAH104" s="107"/>
      <c r="QAI104" s="107"/>
      <c r="QAJ104" s="107"/>
      <c r="QAK104" s="107"/>
      <c r="QAL104" s="107"/>
      <c r="QAM104" s="107"/>
      <c r="QAN104" s="107"/>
      <c r="QAO104" s="107"/>
      <c r="QAP104" s="107"/>
      <c r="QAQ104" s="107"/>
      <c r="QAR104" s="107"/>
      <c r="QAS104" s="107"/>
      <c r="QAT104" s="107"/>
      <c r="QAU104" s="107"/>
      <c r="QAV104" s="107"/>
      <c r="QAW104" s="107"/>
      <c r="QAX104" s="107"/>
      <c r="QAY104" s="107"/>
      <c r="QAZ104" s="107"/>
      <c r="QBA104" s="107"/>
      <c r="QBB104" s="107"/>
      <c r="QBC104" s="107"/>
      <c r="QBD104" s="107"/>
      <c r="QBE104" s="107"/>
      <c r="QBF104" s="107"/>
      <c r="QBG104" s="107"/>
      <c r="QBH104" s="107"/>
      <c r="QBI104" s="107"/>
      <c r="QBJ104" s="107"/>
      <c r="QBK104" s="107"/>
      <c r="QBL104" s="107"/>
      <c r="QBM104" s="107"/>
      <c r="QBN104" s="107"/>
      <c r="QBO104" s="107"/>
      <c r="QBP104" s="107"/>
      <c r="QBQ104" s="107"/>
      <c r="QBR104" s="107"/>
      <c r="QBS104" s="107"/>
      <c r="QBT104" s="107"/>
      <c r="QBU104" s="107"/>
      <c r="QBV104" s="107"/>
      <c r="QBW104" s="107"/>
      <c r="QBX104" s="107"/>
      <c r="QBY104" s="107"/>
      <c r="QBZ104" s="107"/>
      <c r="QCA104" s="107"/>
      <c r="QCB104" s="107"/>
      <c r="QCC104" s="107"/>
      <c r="QCD104" s="107"/>
      <c r="QCE104" s="107"/>
      <c r="QCF104" s="107"/>
      <c r="QCG104" s="107"/>
      <c r="QCH104" s="107"/>
      <c r="QCI104" s="107"/>
      <c r="QCJ104" s="107"/>
      <c r="QCK104" s="107"/>
      <c r="QCL104" s="107"/>
      <c r="QCM104" s="107"/>
      <c r="QCN104" s="107"/>
      <c r="QCO104" s="107"/>
      <c r="QCP104" s="107"/>
      <c r="QCQ104" s="107"/>
      <c r="QCR104" s="107"/>
      <c r="QCS104" s="107"/>
      <c r="QCT104" s="107"/>
      <c r="QCU104" s="107"/>
      <c r="QCV104" s="107"/>
      <c r="QCW104" s="107"/>
      <c r="QCX104" s="107"/>
      <c r="QCY104" s="107"/>
      <c r="QCZ104" s="107"/>
      <c r="QDA104" s="107"/>
      <c r="QDB104" s="107"/>
      <c r="QDC104" s="107"/>
      <c r="QDD104" s="107"/>
      <c r="QDE104" s="107"/>
      <c r="QDF104" s="107"/>
      <c r="QDG104" s="107"/>
      <c r="QDH104" s="107"/>
      <c r="QDI104" s="107"/>
      <c r="QDJ104" s="107"/>
      <c r="QDK104" s="107"/>
      <c r="QDL104" s="107"/>
      <c r="QDM104" s="107"/>
      <c r="QDN104" s="107"/>
      <c r="QDO104" s="107"/>
      <c r="QDP104" s="107"/>
      <c r="QDQ104" s="107"/>
      <c r="QDR104" s="107"/>
      <c r="QDS104" s="107"/>
      <c r="QDT104" s="107"/>
      <c r="QDU104" s="107"/>
      <c r="QDV104" s="107"/>
      <c r="QDW104" s="107"/>
      <c r="QDX104" s="107"/>
      <c r="QDY104" s="107"/>
      <c r="QDZ104" s="107"/>
      <c r="QEA104" s="107"/>
      <c r="QEB104" s="107"/>
      <c r="QEC104" s="107"/>
      <c r="QED104" s="107"/>
      <c r="QEE104" s="107"/>
      <c r="QEF104" s="107"/>
      <c r="QEG104" s="107"/>
      <c r="QEH104" s="107"/>
      <c r="QEI104" s="107"/>
      <c r="QEJ104" s="107"/>
      <c r="QEK104" s="107"/>
      <c r="QEL104" s="107"/>
      <c r="QEM104" s="107"/>
      <c r="QEN104" s="107"/>
      <c r="QEO104" s="107"/>
      <c r="QEP104" s="107"/>
      <c r="QEQ104" s="107"/>
      <c r="QER104" s="107"/>
      <c r="QES104" s="107"/>
      <c r="QET104" s="107"/>
      <c r="QEU104" s="107"/>
      <c r="QEV104" s="107"/>
      <c r="QEW104" s="107"/>
      <c r="QEX104" s="107"/>
      <c r="QEY104" s="107"/>
      <c r="QEZ104" s="107"/>
      <c r="QFA104" s="107"/>
      <c r="QFB104" s="107"/>
      <c r="QFC104" s="107"/>
      <c r="QFD104" s="107"/>
      <c r="QFE104" s="107"/>
      <c r="QFF104" s="107"/>
      <c r="QFG104" s="107"/>
      <c r="QFH104" s="107"/>
      <c r="QFI104" s="107"/>
      <c r="QFJ104" s="107"/>
      <c r="QFK104" s="107"/>
      <c r="QFL104" s="107"/>
      <c r="QFM104" s="107"/>
      <c r="QFN104" s="107"/>
      <c r="QFO104" s="107"/>
      <c r="QFP104" s="107"/>
      <c r="QFQ104" s="107"/>
      <c r="QFR104" s="107"/>
      <c r="QFS104" s="107"/>
      <c r="QFT104" s="107"/>
      <c r="QFU104" s="107"/>
      <c r="QFV104" s="107"/>
      <c r="QFW104" s="107"/>
      <c r="QFX104" s="107"/>
      <c r="QFY104" s="107"/>
      <c r="QFZ104" s="107"/>
      <c r="QGA104" s="107"/>
      <c r="QGB104" s="107"/>
      <c r="QGC104" s="107"/>
      <c r="QGD104" s="107"/>
      <c r="QGE104" s="107"/>
      <c r="QGF104" s="107"/>
      <c r="QGG104" s="107"/>
      <c r="QGH104" s="107"/>
      <c r="QGI104" s="107"/>
      <c r="QGJ104" s="107"/>
      <c r="QGK104" s="107"/>
      <c r="QGL104" s="107"/>
      <c r="QGM104" s="107"/>
      <c r="QGN104" s="107"/>
      <c r="QGO104" s="107"/>
      <c r="QGP104" s="107"/>
      <c r="QGQ104" s="107"/>
      <c r="QGR104" s="107"/>
      <c r="QGS104" s="107"/>
      <c r="QGT104" s="107"/>
      <c r="QGU104" s="107"/>
      <c r="QGV104" s="107"/>
      <c r="QGW104" s="107"/>
      <c r="QGX104" s="107"/>
      <c r="QGY104" s="107"/>
      <c r="QGZ104" s="107"/>
      <c r="QHA104" s="107"/>
      <c r="QHB104" s="107"/>
      <c r="QHC104" s="107"/>
      <c r="QHD104" s="107"/>
      <c r="QHE104" s="107"/>
      <c r="QHF104" s="107"/>
      <c r="QHG104" s="107"/>
      <c r="QHH104" s="107"/>
      <c r="QHI104" s="107"/>
      <c r="QHJ104" s="107"/>
      <c r="QHK104" s="107"/>
      <c r="QHL104" s="107"/>
      <c r="QHM104" s="107"/>
      <c r="QHN104" s="107"/>
      <c r="QHO104" s="107"/>
      <c r="QHP104" s="107"/>
      <c r="QHQ104" s="107"/>
      <c r="QHR104" s="107"/>
      <c r="QHS104" s="107"/>
      <c r="QHT104" s="107"/>
      <c r="QHU104" s="107"/>
      <c r="QHV104" s="107"/>
      <c r="QHW104" s="107"/>
      <c r="QHX104" s="107"/>
      <c r="QHY104" s="107"/>
      <c r="QHZ104" s="107"/>
      <c r="QIA104" s="107"/>
      <c r="QIB104" s="107"/>
      <c r="QIC104" s="107"/>
      <c r="QID104" s="107"/>
      <c r="QIE104" s="107"/>
      <c r="QIF104" s="107"/>
      <c r="QIG104" s="107"/>
      <c r="QIH104" s="107"/>
      <c r="QII104" s="107"/>
      <c r="QIJ104" s="107"/>
      <c r="QIK104" s="107"/>
      <c r="QIL104" s="107"/>
      <c r="QIM104" s="107"/>
      <c r="QIN104" s="107"/>
      <c r="QIO104" s="107"/>
      <c r="QIP104" s="107"/>
      <c r="QIQ104" s="107"/>
      <c r="QIR104" s="107"/>
      <c r="QIS104" s="107"/>
      <c r="QIT104" s="107"/>
      <c r="QIU104" s="107"/>
      <c r="QIV104" s="107"/>
      <c r="QIW104" s="107"/>
      <c r="QIX104" s="107"/>
      <c r="QIY104" s="107"/>
      <c r="QIZ104" s="107"/>
      <c r="QJA104" s="107"/>
      <c r="QJB104" s="107"/>
      <c r="QJC104" s="107"/>
      <c r="QJD104" s="107"/>
      <c r="QJE104" s="107"/>
      <c r="QJF104" s="107"/>
      <c r="QJG104" s="107"/>
      <c r="QJH104" s="107"/>
      <c r="QJI104" s="107"/>
      <c r="QJJ104" s="107"/>
      <c r="QJK104" s="107"/>
      <c r="QJL104" s="107"/>
      <c r="QJM104" s="107"/>
      <c r="QJN104" s="107"/>
      <c r="QJO104" s="107"/>
      <c r="QJP104" s="107"/>
      <c r="QJQ104" s="107"/>
      <c r="QJR104" s="107"/>
      <c r="QJS104" s="107"/>
      <c r="QJT104" s="107"/>
      <c r="QJU104" s="107"/>
      <c r="QJV104" s="107"/>
      <c r="QJW104" s="107"/>
      <c r="QJX104" s="107"/>
      <c r="QJY104" s="107"/>
      <c r="QJZ104" s="107"/>
      <c r="QKA104" s="107"/>
      <c r="QKB104" s="107"/>
      <c r="QKC104" s="107"/>
      <c r="QKD104" s="107"/>
      <c r="QKE104" s="107"/>
      <c r="QKF104" s="107"/>
      <c r="QKG104" s="107"/>
      <c r="QKH104" s="107"/>
      <c r="QKI104" s="107"/>
      <c r="QKJ104" s="107"/>
      <c r="QKK104" s="107"/>
      <c r="QKL104" s="107"/>
      <c r="QKM104" s="107"/>
      <c r="QKN104" s="107"/>
      <c r="QKO104" s="107"/>
      <c r="QKP104" s="107"/>
      <c r="QKQ104" s="107"/>
      <c r="QKR104" s="107"/>
      <c r="QKS104" s="107"/>
      <c r="QKT104" s="107"/>
      <c r="QKU104" s="107"/>
      <c r="QKV104" s="107"/>
      <c r="QKW104" s="107"/>
      <c r="QKX104" s="107"/>
      <c r="QKY104" s="107"/>
      <c r="QKZ104" s="107"/>
      <c r="QLA104" s="107"/>
      <c r="QLB104" s="107"/>
      <c r="QLC104" s="107"/>
      <c r="QLD104" s="107"/>
      <c r="QLE104" s="107"/>
      <c r="QLF104" s="107"/>
      <c r="QLG104" s="107"/>
      <c r="QLH104" s="107"/>
      <c r="QLI104" s="107"/>
      <c r="QLJ104" s="107"/>
      <c r="QLK104" s="107"/>
      <c r="QLL104" s="107"/>
      <c r="QLM104" s="107"/>
      <c r="QLN104" s="107"/>
      <c r="QLO104" s="107"/>
      <c r="QLP104" s="107"/>
      <c r="QLQ104" s="107"/>
      <c r="QLR104" s="107"/>
      <c r="QLS104" s="107"/>
      <c r="QLT104" s="107"/>
      <c r="QLU104" s="107"/>
      <c r="QLV104" s="107"/>
      <c r="QLW104" s="107"/>
      <c r="QLX104" s="107"/>
      <c r="QLY104" s="107"/>
      <c r="QLZ104" s="107"/>
      <c r="QMA104" s="107"/>
      <c r="QMB104" s="107"/>
      <c r="QMC104" s="107"/>
      <c r="QMD104" s="107"/>
      <c r="QME104" s="107"/>
      <c r="QMF104" s="107"/>
      <c r="QMG104" s="107"/>
      <c r="QMH104" s="107"/>
      <c r="QMI104" s="107"/>
      <c r="QMJ104" s="107"/>
      <c r="QMK104" s="107"/>
      <c r="QML104" s="107"/>
      <c r="QMM104" s="107"/>
      <c r="QMN104" s="107"/>
      <c r="QMO104" s="107"/>
      <c r="QMP104" s="107"/>
      <c r="QMQ104" s="107"/>
      <c r="QMR104" s="107"/>
      <c r="QMS104" s="107"/>
      <c r="QMT104" s="107"/>
      <c r="QMU104" s="107"/>
      <c r="QMV104" s="107"/>
      <c r="QMW104" s="107"/>
      <c r="QMX104" s="107"/>
      <c r="QMY104" s="107"/>
      <c r="QMZ104" s="107"/>
      <c r="QNA104" s="107"/>
      <c r="QNB104" s="107"/>
      <c r="QNC104" s="107"/>
      <c r="QND104" s="107"/>
      <c r="QNE104" s="107"/>
      <c r="QNF104" s="107"/>
      <c r="QNG104" s="107"/>
      <c r="QNH104" s="107"/>
      <c r="QNI104" s="107"/>
      <c r="QNJ104" s="107"/>
      <c r="QNK104" s="107"/>
      <c r="QNL104" s="107"/>
      <c r="QNM104" s="107"/>
      <c r="QNN104" s="107"/>
      <c r="QNO104" s="107"/>
      <c r="QNP104" s="107"/>
      <c r="QNQ104" s="107"/>
      <c r="QNR104" s="107"/>
      <c r="QNS104" s="107"/>
      <c r="QNT104" s="107"/>
      <c r="QNU104" s="107"/>
      <c r="QNV104" s="107"/>
      <c r="QNW104" s="107"/>
      <c r="QNX104" s="107"/>
      <c r="QNY104" s="107"/>
      <c r="QNZ104" s="107"/>
      <c r="QOA104" s="107"/>
      <c r="QOB104" s="107"/>
      <c r="QOC104" s="107"/>
      <c r="QOD104" s="107"/>
      <c r="QOE104" s="107"/>
      <c r="QOF104" s="107"/>
      <c r="QOG104" s="107"/>
      <c r="QOH104" s="107"/>
      <c r="QOI104" s="107"/>
      <c r="QOJ104" s="107"/>
      <c r="QOK104" s="107"/>
      <c r="QOL104" s="107"/>
      <c r="QOM104" s="107"/>
      <c r="QON104" s="107"/>
      <c r="QOO104" s="107"/>
      <c r="QOP104" s="107"/>
      <c r="QOQ104" s="107"/>
      <c r="QOR104" s="107"/>
      <c r="QOS104" s="107"/>
      <c r="QOT104" s="107"/>
      <c r="QOU104" s="107"/>
      <c r="QOV104" s="107"/>
      <c r="QOW104" s="107"/>
      <c r="QOX104" s="107"/>
      <c r="QOY104" s="107"/>
      <c r="QOZ104" s="107"/>
      <c r="QPA104" s="107"/>
      <c r="QPB104" s="107"/>
      <c r="QPC104" s="107"/>
      <c r="QPD104" s="107"/>
      <c r="QPE104" s="107"/>
      <c r="QPF104" s="107"/>
      <c r="QPG104" s="107"/>
      <c r="QPH104" s="107"/>
      <c r="QPI104" s="107"/>
      <c r="QPJ104" s="107"/>
      <c r="QPK104" s="107"/>
      <c r="QPL104" s="107"/>
      <c r="QPM104" s="107"/>
      <c r="QPN104" s="107"/>
      <c r="QPO104" s="107"/>
      <c r="QPP104" s="107"/>
      <c r="QPQ104" s="107"/>
      <c r="QPR104" s="107"/>
      <c r="QPS104" s="107"/>
      <c r="QPT104" s="107"/>
      <c r="QPU104" s="107"/>
      <c r="QPV104" s="107"/>
      <c r="QPW104" s="107"/>
      <c r="QPX104" s="107"/>
      <c r="QPY104" s="107"/>
      <c r="QPZ104" s="107"/>
      <c r="QQA104" s="107"/>
      <c r="QQB104" s="107"/>
      <c r="QQC104" s="107"/>
      <c r="QQD104" s="107"/>
      <c r="QQE104" s="107"/>
      <c r="QQF104" s="107"/>
      <c r="QQG104" s="107"/>
      <c r="QQH104" s="107"/>
      <c r="QQI104" s="107"/>
      <c r="QQJ104" s="107"/>
      <c r="QQK104" s="107"/>
      <c r="QQL104" s="107"/>
      <c r="QQM104" s="107"/>
      <c r="QQN104" s="107"/>
      <c r="QQO104" s="107"/>
      <c r="QQP104" s="107"/>
      <c r="QQQ104" s="107"/>
      <c r="QQR104" s="107"/>
      <c r="QQS104" s="107"/>
      <c r="QQT104" s="107"/>
      <c r="QQU104" s="107"/>
      <c r="QQV104" s="107"/>
      <c r="QQW104" s="107"/>
      <c r="QQX104" s="107"/>
      <c r="QQY104" s="107"/>
      <c r="QQZ104" s="107"/>
      <c r="QRA104" s="107"/>
      <c r="QRB104" s="107"/>
      <c r="QRC104" s="107"/>
      <c r="QRD104" s="107"/>
      <c r="QRE104" s="107"/>
      <c r="QRF104" s="107"/>
      <c r="QRG104" s="107"/>
      <c r="QRH104" s="107"/>
      <c r="QRI104" s="107"/>
      <c r="QRJ104" s="107"/>
      <c r="QRK104" s="107"/>
      <c r="QRL104" s="107"/>
      <c r="QRM104" s="107"/>
      <c r="QRN104" s="107"/>
      <c r="QRO104" s="107"/>
      <c r="QRP104" s="107"/>
      <c r="QRQ104" s="107"/>
      <c r="QRR104" s="107"/>
      <c r="QRS104" s="107"/>
      <c r="QRT104" s="107"/>
      <c r="QRU104" s="107"/>
      <c r="QRV104" s="107"/>
      <c r="QRW104" s="107"/>
      <c r="QRX104" s="107"/>
      <c r="QRY104" s="107"/>
      <c r="QRZ104" s="107"/>
      <c r="QSA104" s="107"/>
      <c r="QSB104" s="107"/>
      <c r="QSC104" s="107"/>
      <c r="QSD104" s="107"/>
      <c r="QSE104" s="107"/>
      <c r="QSF104" s="107"/>
      <c r="QSG104" s="107"/>
      <c r="QSH104" s="107"/>
      <c r="QSI104" s="107"/>
      <c r="QSJ104" s="107"/>
      <c r="QSK104" s="107"/>
      <c r="QSL104" s="107"/>
      <c r="QSM104" s="107"/>
      <c r="QSN104" s="107"/>
      <c r="QSO104" s="107"/>
      <c r="QSP104" s="107"/>
      <c r="QSQ104" s="107"/>
      <c r="QSR104" s="107"/>
      <c r="QSS104" s="107"/>
      <c r="QST104" s="107"/>
      <c r="QSU104" s="107"/>
      <c r="QSV104" s="107"/>
      <c r="QSW104" s="107"/>
      <c r="QSX104" s="107"/>
      <c r="QSY104" s="107"/>
      <c r="QSZ104" s="107"/>
      <c r="QTA104" s="107"/>
      <c r="QTB104" s="107"/>
      <c r="QTC104" s="107"/>
      <c r="QTD104" s="107"/>
      <c r="QTE104" s="107"/>
      <c r="QTF104" s="107"/>
      <c r="QTG104" s="107"/>
      <c r="QTH104" s="107"/>
      <c r="QTI104" s="107"/>
      <c r="QTJ104" s="107"/>
      <c r="QTK104" s="107"/>
      <c r="QTL104" s="107"/>
      <c r="QTM104" s="107"/>
      <c r="QTN104" s="107"/>
      <c r="QTO104" s="107"/>
      <c r="QTP104" s="107"/>
      <c r="QTQ104" s="107"/>
      <c r="QTR104" s="107"/>
      <c r="QTS104" s="107"/>
      <c r="QTT104" s="107"/>
      <c r="QTU104" s="107"/>
      <c r="QTV104" s="107"/>
      <c r="QTW104" s="107"/>
      <c r="QTX104" s="107"/>
      <c r="QTY104" s="107"/>
      <c r="QTZ104" s="107"/>
      <c r="QUA104" s="107"/>
      <c r="QUB104" s="107"/>
      <c r="QUC104" s="107"/>
      <c r="QUD104" s="107"/>
      <c r="QUE104" s="107"/>
      <c r="QUF104" s="107"/>
      <c r="QUG104" s="107"/>
      <c r="QUH104" s="107"/>
      <c r="QUI104" s="107"/>
      <c r="QUJ104" s="107"/>
      <c r="QUK104" s="107"/>
      <c r="QUL104" s="107"/>
      <c r="QUM104" s="107"/>
      <c r="QUN104" s="107"/>
      <c r="QUO104" s="107"/>
      <c r="QUP104" s="107"/>
      <c r="QUQ104" s="107"/>
      <c r="QUR104" s="107"/>
      <c r="QUS104" s="107"/>
      <c r="QUT104" s="107"/>
      <c r="QUU104" s="107"/>
      <c r="QUV104" s="107"/>
      <c r="QUW104" s="107"/>
      <c r="QUX104" s="107"/>
      <c r="QUY104" s="107"/>
      <c r="QUZ104" s="107"/>
      <c r="QVA104" s="107"/>
      <c r="QVB104" s="107"/>
      <c r="QVC104" s="107"/>
      <c r="QVD104" s="107"/>
      <c r="QVE104" s="107"/>
      <c r="QVF104" s="107"/>
      <c r="QVG104" s="107"/>
      <c r="QVH104" s="107"/>
      <c r="QVI104" s="107"/>
      <c r="QVJ104" s="107"/>
      <c r="QVK104" s="107"/>
      <c r="QVL104" s="107"/>
      <c r="QVM104" s="107"/>
      <c r="QVN104" s="107"/>
      <c r="QVO104" s="107"/>
      <c r="QVP104" s="107"/>
      <c r="QVQ104" s="107"/>
      <c r="QVR104" s="107"/>
      <c r="QVS104" s="107"/>
      <c r="QVT104" s="107"/>
      <c r="QVU104" s="107"/>
      <c r="QVV104" s="107"/>
      <c r="QVW104" s="107"/>
      <c r="QVX104" s="107"/>
      <c r="QVY104" s="107"/>
      <c r="QVZ104" s="107"/>
      <c r="QWA104" s="107"/>
      <c r="QWB104" s="107"/>
      <c r="QWC104" s="107"/>
      <c r="QWD104" s="107"/>
      <c r="QWE104" s="107"/>
      <c r="QWF104" s="107"/>
      <c r="QWG104" s="107"/>
      <c r="QWH104" s="107"/>
      <c r="QWI104" s="107"/>
      <c r="QWJ104" s="107"/>
      <c r="QWK104" s="107"/>
      <c r="QWL104" s="107"/>
      <c r="QWM104" s="107"/>
      <c r="QWN104" s="107"/>
      <c r="QWO104" s="107"/>
      <c r="QWP104" s="107"/>
      <c r="QWQ104" s="107"/>
      <c r="QWR104" s="107"/>
      <c r="QWS104" s="107"/>
      <c r="QWT104" s="107"/>
      <c r="QWU104" s="107"/>
      <c r="QWV104" s="107"/>
      <c r="QWW104" s="107"/>
      <c r="QWX104" s="107"/>
      <c r="QWY104" s="107"/>
      <c r="QWZ104" s="107"/>
      <c r="QXA104" s="107"/>
      <c r="QXB104" s="107"/>
      <c r="QXC104" s="107"/>
      <c r="QXD104" s="107"/>
      <c r="QXE104" s="107"/>
      <c r="QXF104" s="107"/>
      <c r="QXG104" s="107"/>
      <c r="QXH104" s="107"/>
      <c r="QXI104" s="107"/>
      <c r="QXJ104" s="107"/>
      <c r="QXK104" s="107"/>
      <c r="QXL104" s="107"/>
      <c r="QXM104" s="107"/>
      <c r="QXN104" s="107"/>
      <c r="QXO104" s="107"/>
      <c r="QXP104" s="107"/>
      <c r="QXQ104" s="107"/>
      <c r="QXR104" s="107"/>
      <c r="QXS104" s="107"/>
      <c r="QXT104" s="107"/>
      <c r="QXU104" s="107"/>
      <c r="QXV104" s="107"/>
      <c r="QXW104" s="107"/>
      <c r="QXX104" s="107"/>
      <c r="QXY104" s="107"/>
      <c r="QXZ104" s="107"/>
      <c r="QYA104" s="107"/>
      <c r="QYB104" s="107"/>
      <c r="QYC104" s="107"/>
      <c r="QYD104" s="107"/>
      <c r="QYE104" s="107"/>
      <c r="QYF104" s="107"/>
      <c r="QYG104" s="107"/>
      <c r="QYH104" s="107"/>
      <c r="QYI104" s="107"/>
      <c r="QYJ104" s="107"/>
      <c r="QYK104" s="107"/>
      <c r="QYL104" s="107"/>
      <c r="QYM104" s="107"/>
      <c r="QYN104" s="107"/>
      <c r="QYO104" s="107"/>
      <c r="QYP104" s="107"/>
      <c r="QYQ104" s="107"/>
      <c r="QYR104" s="107"/>
      <c r="QYS104" s="107"/>
      <c r="QYT104" s="107"/>
      <c r="QYU104" s="107"/>
      <c r="QYV104" s="107"/>
      <c r="QYW104" s="107"/>
      <c r="QYX104" s="107"/>
      <c r="QYY104" s="107"/>
      <c r="QYZ104" s="107"/>
      <c r="QZA104" s="107"/>
      <c r="QZB104" s="107"/>
      <c r="QZC104" s="107"/>
      <c r="QZD104" s="107"/>
      <c r="QZE104" s="107"/>
      <c r="QZF104" s="107"/>
      <c r="QZG104" s="107"/>
      <c r="QZH104" s="107"/>
      <c r="QZI104" s="107"/>
      <c r="QZJ104" s="107"/>
      <c r="QZK104" s="107"/>
      <c r="QZL104" s="107"/>
      <c r="QZM104" s="107"/>
      <c r="QZN104" s="107"/>
      <c r="QZO104" s="107"/>
      <c r="QZP104" s="107"/>
      <c r="QZQ104" s="107"/>
      <c r="QZR104" s="107"/>
      <c r="QZS104" s="107"/>
      <c r="QZT104" s="107"/>
      <c r="QZU104" s="107"/>
      <c r="QZV104" s="107"/>
      <c r="QZW104" s="107"/>
      <c r="QZX104" s="107"/>
      <c r="QZY104" s="107"/>
      <c r="QZZ104" s="107"/>
      <c r="RAA104" s="107"/>
      <c r="RAB104" s="107"/>
      <c r="RAC104" s="107"/>
      <c r="RAD104" s="107"/>
      <c r="RAE104" s="107"/>
      <c r="RAF104" s="107"/>
      <c r="RAG104" s="107"/>
      <c r="RAH104" s="107"/>
      <c r="RAI104" s="107"/>
      <c r="RAJ104" s="107"/>
      <c r="RAK104" s="107"/>
      <c r="RAL104" s="107"/>
      <c r="RAM104" s="107"/>
      <c r="RAN104" s="107"/>
      <c r="RAO104" s="107"/>
      <c r="RAP104" s="107"/>
      <c r="RAQ104" s="107"/>
      <c r="RAR104" s="107"/>
      <c r="RAS104" s="107"/>
      <c r="RAT104" s="107"/>
      <c r="RAU104" s="107"/>
      <c r="RAV104" s="107"/>
      <c r="RAW104" s="107"/>
      <c r="RAX104" s="107"/>
      <c r="RAY104" s="107"/>
      <c r="RAZ104" s="107"/>
      <c r="RBA104" s="107"/>
      <c r="RBB104" s="107"/>
      <c r="RBC104" s="107"/>
      <c r="RBD104" s="107"/>
      <c r="RBE104" s="107"/>
      <c r="RBF104" s="107"/>
      <c r="RBG104" s="107"/>
      <c r="RBH104" s="107"/>
      <c r="RBI104" s="107"/>
      <c r="RBJ104" s="107"/>
      <c r="RBK104" s="107"/>
      <c r="RBL104" s="107"/>
      <c r="RBM104" s="107"/>
      <c r="RBN104" s="107"/>
      <c r="RBO104" s="107"/>
      <c r="RBP104" s="107"/>
      <c r="RBQ104" s="107"/>
      <c r="RBR104" s="107"/>
      <c r="RBS104" s="107"/>
      <c r="RBT104" s="107"/>
      <c r="RBU104" s="107"/>
      <c r="RBV104" s="107"/>
      <c r="RBW104" s="107"/>
      <c r="RBX104" s="107"/>
      <c r="RBY104" s="107"/>
      <c r="RBZ104" s="107"/>
      <c r="RCA104" s="107"/>
      <c r="RCB104" s="107"/>
      <c r="RCC104" s="107"/>
      <c r="RCD104" s="107"/>
      <c r="RCE104" s="107"/>
      <c r="RCF104" s="107"/>
      <c r="RCG104" s="107"/>
      <c r="RCH104" s="107"/>
      <c r="RCI104" s="107"/>
      <c r="RCJ104" s="107"/>
      <c r="RCK104" s="107"/>
      <c r="RCL104" s="107"/>
      <c r="RCM104" s="107"/>
      <c r="RCN104" s="107"/>
      <c r="RCO104" s="107"/>
      <c r="RCP104" s="107"/>
      <c r="RCQ104" s="107"/>
      <c r="RCR104" s="107"/>
      <c r="RCS104" s="107"/>
      <c r="RCT104" s="107"/>
      <c r="RCU104" s="107"/>
      <c r="RCV104" s="107"/>
      <c r="RCW104" s="107"/>
      <c r="RCX104" s="107"/>
      <c r="RCY104" s="107"/>
      <c r="RCZ104" s="107"/>
      <c r="RDA104" s="107"/>
      <c r="RDB104" s="107"/>
      <c r="RDC104" s="107"/>
      <c r="RDD104" s="107"/>
      <c r="RDE104" s="107"/>
      <c r="RDF104" s="107"/>
      <c r="RDG104" s="107"/>
      <c r="RDH104" s="107"/>
      <c r="RDI104" s="107"/>
      <c r="RDJ104" s="107"/>
      <c r="RDK104" s="107"/>
      <c r="RDL104" s="107"/>
      <c r="RDM104" s="107"/>
      <c r="RDN104" s="107"/>
      <c r="RDO104" s="107"/>
      <c r="RDP104" s="107"/>
      <c r="RDQ104" s="107"/>
      <c r="RDR104" s="107"/>
      <c r="RDS104" s="107"/>
      <c r="RDT104" s="107"/>
      <c r="RDU104" s="107"/>
      <c r="RDV104" s="107"/>
      <c r="RDW104" s="107"/>
      <c r="RDX104" s="107"/>
      <c r="RDY104" s="107"/>
      <c r="RDZ104" s="107"/>
      <c r="REA104" s="107"/>
      <c r="REB104" s="107"/>
      <c r="REC104" s="107"/>
      <c r="RED104" s="107"/>
      <c r="REE104" s="107"/>
      <c r="REF104" s="107"/>
      <c r="REG104" s="107"/>
      <c r="REH104" s="107"/>
      <c r="REI104" s="107"/>
      <c r="REJ104" s="107"/>
      <c r="REK104" s="107"/>
      <c r="REL104" s="107"/>
      <c r="REM104" s="107"/>
      <c r="REN104" s="107"/>
      <c r="REO104" s="107"/>
      <c r="REP104" s="107"/>
      <c r="REQ104" s="107"/>
      <c r="RER104" s="107"/>
      <c r="RES104" s="107"/>
      <c r="RET104" s="107"/>
      <c r="REU104" s="107"/>
      <c r="REV104" s="107"/>
      <c r="REW104" s="107"/>
      <c r="REX104" s="107"/>
      <c r="REY104" s="107"/>
      <c r="REZ104" s="107"/>
      <c r="RFA104" s="107"/>
      <c r="RFB104" s="107"/>
      <c r="RFC104" s="107"/>
      <c r="RFD104" s="107"/>
      <c r="RFE104" s="107"/>
      <c r="RFF104" s="107"/>
      <c r="RFG104" s="107"/>
      <c r="RFH104" s="107"/>
      <c r="RFI104" s="107"/>
      <c r="RFJ104" s="107"/>
      <c r="RFK104" s="107"/>
      <c r="RFL104" s="107"/>
      <c r="RFM104" s="107"/>
      <c r="RFN104" s="107"/>
      <c r="RFO104" s="107"/>
      <c r="RFP104" s="107"/>
      <c r="RFQ104" s="107"/>
      <c r="RFR104" s="107"/>
      <c r="RFS104" s="107"/>
      <c r="RFT104" s="107"/>
      <c r="RFU104" s="107"/>
      <c r="RFV104" s="107"/>
      <c r="RFW104" s="107"/>
      <c r="RFX104" s="107"/>
      <c r="RFY104" s="107"/>
      <c r="RFZ104" s="107"/>
      <c r="RGA104" s="107"/>
      <c r="RGB104" s="107"/>
      <c r="RGC104" s="107"/>
      <c r="RGD104" s="107"/>
      <c r="RGE104" s="107"/>
      <c r="RGF104" s="107"/>
      <c r="RGG104" s="107"/>
      <c r="RGH104" s="107"/>
      <c r="RGI104" s="107"/>
      <c r="RGJ104" s="107"/>
      <c r="RGK104" s="107"/>
      <c r="RGL104" s="107"/>
      <c r="RGM104" s="107"/>
      <c r="RGN104" s="107"/>
      <c r="RGO104" s="107"/>
      <c r="RGP104" s="107"/>
      <c r="RGQ104" s="107"/>
      <c r="RGR104" s="107"/>
      <c r="RGS104" s="107"/>
      <c r="RGT104" s="107"/>
      <c r="RGU104" s="107"/>
      <c r="RGV104" s="107"/>
      <c r="RGW104" s="107"/>
      <c r="RGX104" s="107"/>
      <c r="RGY104" s="107"/>
      <c r="RGZ104" s="107"/>
      <c r="RHA104" s="107"/>
      <c r="RHB104" s="107"/>
      <c r="RHC104" s="107"/>
      <c r="RHD104" s="107"/>
      <c r="RHE104" s="107"/>
      <c r="RHF104" s="107"/>
      <c r="RHG104" s="107"/>
      <c r="RHH104" s="107"/>
      <c r="RHI104" s="107"/>
      <c r="RHJ104" s="107"/>
      <c r="RHK104" s="107"/>
      <c r="RHL104" s="107"/>
      <c r="RHM104" s="107"/>
      <c r="RHN104" s="107"/>
      <c r="RHO104" s="107"/>
      <c r="RHP104" s="107"/>
      <c r="RHQ104" s="107"/>
      <c r="RHR104" s="107"/>
      <c r="RHS104" s="107"/>
      <c r="RHT104" s="107"/>
      <c r="RHU104" s="107"/>
      <c r="RHV104" s="107"/>
      <c r="RHW104" s="107"/>
      <c r="RHX104" s="107"/>
      <c r="RHY104" s="107"/>
      <c r="RHZ104" s="107"/>
      <c r="RIA104" s="107"/>
      <c r="RIB104" s="107"/>
      <c r="RIC104" s="107"/>
      <c r="RID104" s="107"/>
      <c r="RIE104" s="107"/>
      <c r="RIF104" s="107"/>
      <c r="RIG104" s="107"/>
      <c r="RIH104" s="107"/>
      <c r="RII104" s="107"/>
      <c r="RIJ104" s="107"/>
      <c r="RIK104" s="107"/>
      <c r="RIL104" s="107"/>
      <c r="RIM104" s="107"/>
      <c r="RIN104" s="107"/>
      <c r="RIO104" s="107"/>
      <c r="RIP104" s="107"/>
      <c r="RIQ104" s="107"/>
      <c r="RIR104" s="107"/>
      <c r="RIS104" s="107"/>
      <c r="RIT104" s="107"/>
      <c r="RIU104" s="107"/>
      <c r="RIV104" s="107"/>
      <c r="RIW104" s="107"/>
      <c r="RIX104" s="107"/>
      <c r="RIY104" s="107"/>
      <c r="RIZ104" s="107"/>
      <c r="RJA104" s="107"/>
      <c r="RJB104" s="107"/>
      <c r="RJC104" s="107"/>
      <c r="RJD104" s="107"/>
      <c r="RJE104" s="107"/>
      <c r="RJF104" s="107"/>
      <c r="RJG104" s="107"/>
      <c r="RJH104" s="107"/>
      <c r="RJI104" s="107"/>
      <c r="RJJ104" s="107"/>
      <c r="RJK104" s="107"/>
      <c r="RJL104" s="107"/>
      <c r="RJM104" s="107"/>
      <c r="RJN104" s="107"/>
      <c r="RJO104" s="107"/>
      <c r="RJP104" s="107"/>
      <c r="RJQ104" s="107"/>
      <c r="RJR104" s="107"/>
      <c r="RJS104" s="107"/>
      <c r="RJT104" s="107"/>
      <c r="RJU104" s="107"/>
      <c r="RJV104" s="107"/>
      <c r="RJW104" s="107"/>
      <c r="RJX104" s="107"/>
      <c r="RJY104" s="107"/>
      <c r="RJZ104" s="107"/>
      <c r="RKA104" s="107"/>
      <c r="RKB104" s="107"/>
      <c r="RKC104" s="107"/>
      <c r="RKD104" s="107"/>
      <c r="RKE104" s="107"/>
      <c r="RKF104" s="107"/>
      <c r="RKG104" s="107"/>
      <c r="RKH104" s="107"/>
      <c r="RKI104" s="107"/>
      <c r="RKJ104" s="107"/>
      <c r="RKK104" s="107"/>
      <c r="RKL104" s="107"/>
      <c r="RKM104" s="107"/>
      <c r="RKN104" s="107"/>
      <c r="RKO104" s="107"/>
      <c r="RKP104" s="107"/>
      <c r="RKQ104" s="107"/>
      <c r="RKR104" s="107"/>
      <c r="RKS104" s="107"/>
      <c r="RKT104" s="107"/>
      <c r="RKU104" s="107"/>
      <c r="RKV104" s="107"/>
      <c r="RKW104" s="107"/>
      <c r="RKX104" s="107"/>
      <c r="RKY104" s="107"/>
      <c r="RKZ104" s="107"/>
      <c r="RLA104" s="107"/>
      <c r="RLB104" s="107"/>
      <c r="RLC104" s="107"/>
      <c r="RLD104" s="107"/>
      <c r="RLE104" s="107"/>
      <c r="RLF104" s="107"/>
      <c r="RLG104" s="107"/>
      <c r="RLH104" s="107"/>
      <c r="RLI104" s="107"/>
      <c r="RLJ104" s="107"/>
      <c r="RLK104" s="107"/>
      <c r="RLL104" s="107"/>
      <c r="RLM104" s="107"/>
      <c r="RLN104" s="107"/>
      <c r="RLO104" s="107"/>
      <c r="RLP104" s="107"/>
      <c r="RLQ104" s="107"/>
      <c r="RLR104" s="107"/>
      <c r="RLS104" s="107"/>
      <c r="RLT104" s="107"/>
      <c r="RLU104" s="107"/>
      <c r="RLV104" s="107"/>
      <c r="RLW104" s="107"/>
      <c r="RLX104" s="107"/>
      <c r="RLY104" s="107"/>
      <c r="RLZ104" s="107"/>
      <c r="RMA104" s="107"/>
      <c r="RMB104" s="107"/>
      <c r="RMC104" s="107"/>
      <c r="RMD104" s="107"/>
      <c r="RME104" s="107"/>
      <c r="RMF104" s="107"/>
      <c r="RMG104" s="107"/>
      <c r="RMH104" s="107"/>
      <c r="RMI104" s="107"/>
      <c r="RMJ104" s="107"/>
      <c r="RMK104" s="107"/>
      <c r="RML104" s="107"/>
      <c r="RMM104" s="107"/>
      <c r="RMN104" s="107"/>
      <c r="RMO104" s="107"/>
      <c r="RMP104" s="107"/>
      <c r="RMQ104" s="107"/>
      <c r="RMR104" s="107"/>
      <c r="RMS104" s="107"/>
      <c r="RMT104" s="107"/>
      <c r="RMU104" s="107"/>
      <c r="RMV104" s="107"/>
      <c r="RMW104" s="107"/>
      <c r="RMX104" s="107"/>
      <c r="RMY104" s="107"/>
      <c r="RMZ104" s="107"/>
      <c r="RNA104" s="107"/>
      <c r="RNB104" s="107"/>
      <c r="RNC104" s="107"/>
      <c r="RND104" s="107"/>
      <c r="RNE104" s="107"/>
      <c r="RNF104" s="107"/>
      <c r="RNG104" s="107"/>
      <c r="RNH104" s="107"/>
      <c r="RNI104" s="107"/>
      <c r="RNJ104" s="107"/>
      <c r="RNK104" s="107"/>
      <c r="RNL104" s="107"/>
      <c r="RNM104" s="107"/>
      <c r="RNN104" s="107"/>
      <c r="RNO104" s="107"/>
      <c r="RNP104" s="107"/>
      <c r="RNQ104" s="107"/>
      <c r="RNR104" s="107"/>
      <c r="RNS104" s="107"/>
      <c r="RNT104" s="107"/>
      <c r="RNU104" s="107"/>
      <c r="RNV104" s="107"/>
      <c r="RNW104" s="107"/>
      <c r="RNX104" s="107"/>
      <c r="RNY104" s="107"/>
      <c r="RNZ104" s="107"/>
      <c r="ROA104" s="107"/>
      <c r="ROB104" s="107"/>
      <c r="ROC104" s="107"/>
      <c r="ROD104" s="107"/>
      <c r="ROE104" s="107"/>
      <c r="ROF104" s="107"/>
      <c r="ROG104" s="107"/>
      <c r="ROH104" s="107"/>
      <c r="ROI104" s="107"/>
      <c r="ROJ104" s="107"/>
      <c r="ROK104" s="107"/>
      <c r="ROL104" s="107"/>
      <c r="ROM104" s="107"/>
      <c r="RON104" s="107"/>
      <c r="ROO104" s="107"/>
      <c r="ROP104" s="107"/>
      <c r="ROQ104" s="107"/>
      <c r="ROR104" s="107"/>
      <c r="ROS104" s="107"/>
      <c r="ROT104" s="107"/>
      <c r="ROU104" s="107"/>
      <c r="ROV104" s="107"/>
      <c r="ROW104" s="107"/>
      <c r="ROX104" s="107"/>
      <c r="ROY104" s="107"/>
      <c r="ROZ104" s="107"/>
      <c r="RPA104" s="107"/>
      <c r="RPB104" s="107"/>
      <c r="RPC104" s="107"/>
      <c r="RPD104" s="107"/>
      <c r="RPE104" s="107"/>
      <c r="RPF104" s="107"/>
      <c r="RPG104" s="107"/>
      <c r="RPH104" s="107"/>
      <c r="RPI104" s="107"/>
      <c r="RPJ104" s="107"/>
      <c r="RPK104" s="107"/>
      <c r="RPL104" s="107"/>
      <c r="RPM104" s="107"/>
      <c r="RPN104" s="107"/>
      <c r="RPO104" s="107"/>
      <c r="RPP104" s="107"/>
      <c r="RPQ104" s="107"/>
      <c r="RPR104" s="107"/>
      <c r="RPS104" s="107"/>
      <c r="RPT104" s="107"/>
      <c r="RPU104" s="107"/>
      <c r="RPV104" s="107"/>
      <c r="RPW104" s="107"/>
      <c r="RPX104" s="107"/>
      <c r="RPY104" s="107"/>
      <c r="RPZ104" s="107"/>
      <c r="RQA104" s="107"/>
      <c r="RQB104" s="107"/>
      <c r="RQC104" s="107"/>
      <c r="RQD104" s="107"/>
      <c r="RQE104" s="107"/>
      <c r="RQF104" s="107"/>
      <c r="RQG104" s="107"/>
      <c r="RQH104" s="107"/>
      <c r="RQI104" s="107"/>
      <c r="RQJ104" s="107"/>
      <c r="RQK104" s="107"/>
      <c r="RQL104" s="107"/>
      <c r="RQM104" s="107"/>
      <c r="RQN104" s="107"/>
      <c r="RQO104" s="107"/>
      <c r="RQP104" s="107"/>
      <c r="RQQ104" s="107"/>
      <c r="RQR104" s="107"/>
      <c r="RQS104" s="107"/>
      <c r="RQT104" s="107"/>
      <c r="RQU104" s="107"/>
      <c r="RQV104" s="107"/>
      <c r="RQW104" s="107"/>
      <c r="RQX104" s="107"/>
      <c r="RQY104" s="107"/>
      <c r="RQZ104" s="107"/>
      <c r="RRA104" s="107"/>
      <c r="RRB104" s="107"/>
      <c r="RRC104" s="107"/>
      <c r="RRD104" s="107"/>
      <c r="RRE104" s="107"/>
      <c r="RRF104" s="107"/>
      <c r="RRG104" s="107"/>
      <c r="RRH104" s="107"/>
      <c r="RRI104" s="107"/>
      <c r="RRJ104" s="107"/>
      <c r="RRK104" s="107"/>
      <c r="RRL104" s="107"/>
      <c r="RRM104" s="107"/>
      <c r="RRN104" s="107"/>
      <c r="RRO104" s="107"/>
      <c r="RRP104" s="107"/>
      <c r="RRQ104" s="107"/>
      <c r="RRR104" s="107"/>
      <c r="RRS104" s="107"/>
      <c r="RRT104" s="107"/>
      <c r="RRU104" s="107"/>
      <c r="RRV104" s="107"/>
      <c r="RRW104" s="107"/>
      <c r="RRX104" s="107"/>
      <c r="RRY104" s="107"/>
      <c r="RRZ104" s="107"/>
      <c r="RSA104" s="107"/>
      <c r="RSB104" s="107"/>
      <c r="RSC104" s="107"/>
      <c r="RSD104" s="107"/>
      <c r="RSE104" s="107"/>
      <c r="RSF104" s="107"/>
      <c r="RSG104" s="107"/>
      <c r="RSH104" s="107"/>
      <c r="RSI104" s="107"/>
      <c r="RSJ104" s="107"/>
      <c r="RSK104" s="107"/>
      <c r="RSL104" s="107"/>
      <c r="RSM104" s="107"/>
      <c r="RSN104" s="107"/>
      <c r="RSO104" s="107"/>
      <c r="RSP104" s="107"/>
      <c r="RSQ104" s="107"/>
      <c r="RSR104" s="107"/>
      <c r="RSS104" s="107"/>
      <c r="RST104" s="107"/>
      <c r="RSU104" s="107"/>
      <c r="RSV104" s="107"/>
      <c r="RSW104" s="107"/>
      <c r="RSX104" s="107"/>
      <c r="RSY104" s="107"/>
      <c r="RSZ104" s="107"/>
      <c r="RTA104" s="107"/>
      <c r="RTB104" s="107"/>
      <c r="RTC104" s="107"/>
      <c r="RTD104" s="107"/>
      <c r="RTE104" s="107"/>
      <c r="RTF104" s="107"/>
      <c r="RTG104" s="107"/>
      <c r="RTH104" s="107"/>
      <c r="RTI104" s="107"/>
      <c r="RTJ104" s="107"/>
      <c r="RTK104" s="107"/>
      <c r="RTL104" s="107"/>
      <c r="RTM104" s="107"/>
      <c r="RTN104" s="107"/>
      <c r="RTO104" s="107"/>
      <c r="RTP104" s="107"/>
      <c r="RTQ104" s="107"/>
      <c r="RTR104" s="107"/>
      <c r="RTS104" s="107"/>
      <c r="RTT104" s="107"/>
      <c r="RTU104" s="107"/>
      <c r="RTV104" s="107"/>
      <c r="RTW104" s="107"/>
      <c r="RTX104" s="107"/>
      <c r="RTY104" s="107"/>
      <c r="RTZ104" s="107"/>
      <c r="RUA104" s="107"/>
      <c r="RUB104" s="107"/>
      <c r="RUC104" s="107"/>
      <c r="RUD104" s="107"/>
      <c r="RUE104" s="107"/>
      <c r="RUF104" s="107"/>
      <c r="RUG104" s="107"/>
      <c r="RUH104" s="107"/>
      <c r="RUI104" s="107"/>
      <c r="RUJ104" s="107"/>
      <c r="RUK104" s="107"/>
      <c r="RUL104" s="107"/>
      <c r="RUM104" s="107"/>
      <c r="RUN104" s="107"/>
      <c r="RUO104" s="107"/>
      <c r="RUP104" s="107"/>
      <c r="RUQ104" s="107"/>
      <c r="RUR104" s="107"/>
      <c r="RUS104" s="107"/>
      <c r="RUT104" s="107"/>
      <c r="RUU104" s="107"/>
      <c r="RUV104" s="107"/>
      <c r="RUW104" s="107"/>
      <c r="RUX104" s="107"/>
      <c r="RUY104" s="107"/>
      <c r="RUZ104" s="107"/>
      <c r="RVA104" s="107"/>
      <c r="RVB104" s="107"/>
      <c r="RVC104" s="107"/>
      <c r="RVD104" s="107"/>
      <c r="RVE104" s="107"/>
      <c r="RVF104" s="107"/>
      <c r="RVG104" s="107"/>
      <c r="RVH104" s="107"/>
      <c r="RVI104" s="107"/>
      <c r="RVJ104" s="107"/>
      <c r="RVK104" s="107"/>
      <c r="RVL104" s="107"/>
      <c r="RVM104" s="107"/>
      <c r="RVN104" s="107"/>
      <c r="RVO104" s="107"/>
      <c r="RVP104" s="107"/>
      <c r="RVQ104" s="107"/>
      <c r="RVR104" s="107"/>
      <c r="RVS104" s="107"/>
      <c r="RVT104" s="107"/>
      <c r="RVU104" s="107"/>
      <c r="RVV104" s="107"/>
      <c r="RVW104" s="107"/>
      <c r="RVX104" s="107"/>
      <c r="RVY104" s="107"/>
      <c r="RVZ104" s="107"/>
      <c r="RWA104" s="107"/>
      <c r="RWB104" s="107"/>
      <c r="RWC104" s="107"/>
      <c r="RWD104" s="107"/>
      <c r="RWE104" s="107"/>
      <c r="RWF104" s="107"/>
      <c r="RWG104" s="107"/>
      <c r="RWH104" s="107"/>
      <c r="RWI104" s="107"/>
      <c r="RWJ104" s="107"/>
      <c r="RWK104" s="107"/>
      <c r="RWL104" s="107"/>
      <c r="RWM104" s="107"/>
      <c r="RWN104" s="107"/>
      <c r="RWO104" s="107"/>
      <c r="RWP104" s="107"/>
      <c r="RWQ104" s="107"/>
      <c r="RWR104" s="107"/>
      <c r="RWS104" s="107"/>
      <c r="RWT104" s="107"/>
      <c r="RWU104" s="107"/>
      <c r="RWV104" s="107"/>
      <c r="RWW104" s="107"/>
      <c r="RWX104" s="107"/>
      <c r="RWY104" s="107"/>
      <c r="RWZ104" s="107"/>
      <c r="RXA104" s="107"/>
      <c r="RXB104" s="107"/>
      <c r="RXC104" s="107"/>
      <c r="RXD104" s="107"/>
      <c r="RXE104" s="107"/>
      <c r="RXF104" s="107"/>
      <c r="RXG104" s="107"/>
      <c r="RXH104" s="107"/>
      <c r="RXI104" s="107"/>
      <c r="RXJ104" s="107"/>
      <c r="RXK104" s="107"/>
      <c r="RXL104" s="107"/>
      <c r="RXM104" s="107"/>
      <c r="RXN104" s="107"/>
      <c r="RXO104" s="107"/>
      <c r="RXP104" s="107"/>
      <c r="RXQ104" s="107"/>
      <c r="RXR104" s="107"/>
      <c r="RXS104" s="107"/>
      <c r="RXT104" s="107"/>
      <c r="RXU104" s="107"/>
      <c r="RXV104" s="107"/>
      <c r="RXW104" s="107"/>
      <c r="RXX104" s="107"/>
      <c r="RXY104" s="107"/>
      <c r="RXZ104" s="107"/>
      <c r="RYA104" s="107"/>
      <c r="RYB104" s="107"/>
      <c r="RYC104" s="107"/>
      <c r="RYD104" s="107"/>
      <c r="RYE104" s="107"/>
      <c r="RYF104" s="107"/>
      <c r="RYG104" s="107"/>
      <c r="RYH104" s="107"/>
      <c r="RYI104" s="107"/>
      <c r="RYJ104" s="107"/>
      <c r="RYK104" s="107"/>
      <c r="RYL104" s="107"/>
      <c r="RYM104" s="107"/>
      <c r="RYN104" s="107"/>
      <c r="RYO104" s="107"/>
      <c r="RYP104" s="107"/>
      <c r="RYQ104" s="107"/>
      <c r="RYR104" s="107"/>
      <c r="RYS104" s="107"/>
      <c r="RYT104" s="107"/>
      <c r="RYU104" s="107"/>
      <c r="RYV104" s="107"/>
      <c r="RYW104" s="107"/>
      <c r="RYX104" s="107"/>
      <c r="RYY104" s="107"/>
      <c r="RYZ104" s="107"/>
      <c r="RZA104" s="107"/>
      <c r="RZB104" s="107"/>
      <c r="RZC104" s="107"/>
      <c r="RZD104" s="107"/>
      <c r="RZE104" s="107"/>
      <c r="RZF104" s="107"/>
      <c r="RZG104" s="107"/>
      <c r="RZH104" s="107"/>
      <c r="RZI104" s="107"/>
      <c r="RZJ104" s="107"/>
      <c r="RZK104" s="107"/>
      <c r="RZL104" s="107"/>
      <c r="RZM104" s="107"/>
      <c r="RZN104" s="107"/>
      <c r="RZO104" s="107"/>
      <c r="RZP104" s="107"/>
      <c r="RZQ104" s="107"/>
      <c r="RZR104" s="107"/>
      <c r="RZS104" s="107"/>
      <c r="RZT104" s="107"/>
      <c r="RZU104" s="107"/>
      <c r="RZV104" s="107"/>
      <c r="RZW104" s="107"/>
      <c r="RZX104" s="107"/>
      <c r="RZY104" s="107"/>
      <c r="RZZ104" s="107"/>
      <c r="SAA104" s="107"/>
      <c r="SAB104" s="107"/>
      <c r="SAC104" s="107"/>
      <c r="SAD104" s="107"/>
      <c r="SAE104" s="107"/>
      <c r="SAF104" s="107"/>
      <c r="SAG104" s="107"/>
      <c r="SAH104" s="107"/>
      <c r="SAI104" s="107"/>
      <c r="SAJ104" s="107"/>
      <c r="SAK104" s="107"/>
      <c r="SAL104" s="107"/>
      <c r="SAM104" s="107"/>
      <c r="SAN104" s="107"/>
      <c r="SAO104" s="107"/>
      <c r="SAP104" s="107"/>
      <c r="SAQ104" s="107"/>
      <c r="SAR104" s="107"/>
      <c r="SAS104" s="107"/>
      <c r="SAT104" s="107"/>
      <c r="SAU104" s="107"/>
      <c r="SAV104" s="107"/>
      <c r="SAW104" s="107"/>
      <c r="SAX104" s="107"/>
      <c r="SAY104" s="107"/>
      <c r="SAZ104" s="107"/>
      <c r="SBA104" s="107"/>
      <c r="SBB104" s="107"/>
      <c r="SBC104" s="107"/>
      <c r="SBD104" s="107"/>
      <c r="SBE104" s="107"/>
      <c r="SBF104" s="107"/>
      <c r="SBG104" s="107"/>
      <c r="SBH104" s="107"/>
      <c r="SBI104" s="107"/>
      <c r="SBJ104" s="107"/>
      <c r="SBK104" s="107"/>
      <c r="SBL104" s="107"/>
      <c r="SBM104" s="107"/>
      <c r="SBN104" s="107"/>
      <c r="SBO104" s="107"/>
      <c r="SBP104" s="107"/>
      <c r="SBQ104" s="107"/>
      <c r="SBR104" s="107"/>
      <c r="SBS104" s="107"/>
      <c r="SBT104" s="107"/>
      <c r="SBU104" s="107"/>
      <c r="SBV104" s="107"/>
      <c r="SBW104" s="107"/>
      <c r="SBX104" s="107"/>
      <c r="SBY104" s="107"/>
      <c r="SBZ104" s="107"/>
      <c r="SCA104" s="107"/>
      <c r="SCB104" s="107"/>
      <c r="SCC104" s="107"/>
      <c r="SCD104" s="107"/>
      <c r="SCE104" s="107"/>
      <c r="SCF104" s="107"/>
      <c r="SCG104" s="107"/>
      <c r="SCH104" s="107"/>
      <c r="SCI104" s="107"/>
      <c r="SCJ104" s="107"/>
      <c r="SCK104" s="107"/>
      <c r="SCL104" s="107"/>
      <c r="SCM104" s="107"/>
      <c r="SCN104" s="107"/>
      <c r="SCO104" s="107"/>
      <c r="SCP104" s="107"/>
      <c r="SCQ104" s="107"/>
      <c r="SCR104" s="107"/>
      <c r="SCS104" s="107"/>
      <c r="SCT104" s="107"/>
      <c r="SCU104" s="107"/>
      <c r="SCV104" s="107"/>
      <c r="SCW104" s="107"/>
      <c r="SCX104" s="107"/>
      <c r="SCY104" s="107"/>
      <c r="SCZ104" s="107"/>
      <c r="SDA104" s="107"/>
      <c r="SDB104" s="107"/>
      <c r="SDC104" s="107"/>
      <c r="SDD104" s="107"/>
      <c r="SDE104" s="107"/>
      <c r="SDF104" s="107"/>
      <c r="SDG104" s="107"/>
      <c r="SDH104" s="107"/>
      <c r="SDI104" s="107"/>
      <c r="SDJ104" s="107"/>
      <c r="SDK104" s="107"/>
      <c r="SDL104" s="107"/>
      <c r="SDM104" s="107"/>
      <c r="SDN104" s="107"/>
      <c r="SDO104" s="107"/>
      <c r="SDP104" s="107"/>
      <c r="SDQ104" s="107"/>
      <c r="SDR104" s="107"/>
      <c r="SDS104" s="107"/>
      <c r="SDT104" s="107"/>
      <c r="SDU104" s="107"/>
      <c r="SDV104" s="107"/>
      <c r="SDW104" s="107"/>
      <c r="SDX104" s="107"/>
      <c r="SDY104" s="107"/>
      <c r="SDZ104" s="107"/>
      <c r="SEA104" s="107"/>
      <c r="SEB104" s="107"/>
      <c r="SEC104" s="107"/>
      <c r="SED104" s="107"/>
      <c r="SEE104" s="107"/>
      <c r="SEF104" s="107"/>
      <c r="SEG104" s="107"/>
      <c r="SEH104" s="107"/>
      <c r="SEI104" s="107"/>
      <c r="SEJ104" s="107"/>
      <c r="SEK104" s="107"/>
      <c r="SEL104" s="107"/>
      <c r="SEM104" s="107"/>
      <c r="SEN104" s="107"/>
      <c r="SEO104" s="107"/>
      <c r="SEP104" s="107"/>
      <c r="SEQ104" s="107"/>
      <c r="SER104" s="107"/>
      <c r="SES104" s="107"/>
      <c r="SET104" s="107"/>
      <c r="SEU104" s="107"/>
      <c r="SEV104" s="107"/>
      <c r="SEW104" s="107"/>
      <c r="SEX104" s="107"/>
      <c r="SEY104" s="107"/>
      <c r="SEZ104" s="107"/>
      <c r="SFA104" s="107"/>
      <c r="SFB104" s="107"/>
      <c r="SFC104" s="107"/>
      <c r="SFD104" s="107"/>
      <c r="SFE104" s="107"/>
      <c r="SFF104" s="107"/>
      <c r="SFG104" s="107"/>
      <c r="SFH104" s="107"/>
      <c r="SFI104" s="107"/>
      <c r="SFJ104" s="107"/>
      <c r="SFK104" s="107"/>
      <c r="SFL104" s="107"/>
      <c r="SFM104" s="107"/>
      <c r="SFN104" s="107"/>
      <c r="SFO104" s="107"/>
      <c r="SFP104" s="107"/>
      <c r="SFQ104" s="107"/>
      <c r="SFR104" s="107"/>
      <c r="SFS104" s="107"/>
      <c r="SFT104" s="107"/>
      <c r="SFU104" s="107"/>
      <c r="SFV104" s="107"/>
      <c r="SFW104" s="107"/>
      <c r="SFX104" s="107"/>
      <c r="SFY104" s="107"/>
      <c r="SFZ104" s="107"/>
      <c r="SGA104" s="107"/>
      <c r="SGB104" s="107"/>
      <c r="SGC104" s="107"/>
      <c r="SGD104" s="107"/>
      <c r="SGE104" s="107"/>
      <c r="SGF104" s="107"/>
      <c r="SGG104" s="107"/>
      <c r="SGH104" s="107"/>
      <c r="SGI104" s="107"/>
      <c r="SGJ104" s="107"/>
      <c r="SGK104" s="107"/>
      <c r="SGL104" s="107"/>
      <c r="SGM104" s="107"/>
      <c r="SGN104" s="107"/>
      <c r="SGO104" s="107"/>
      <c r="SGP104" s="107"/>
      <c r="SGQ104" s="107"/>
      <c r="SGR104" s="107"/>
      <c r="SGS104" s="107"/>
      <c r="SGT104" s="107"/>
      <c r="SGU104" s="107"/>
      <c r="SGV104" s="107"/>
      <c r="SGW104" s="107"/>
      <c r="SGX104" s="107"/>
      <c r="SGY104" s="107"/>
      <c r="SGZ104" s="107"/>
      <c r="SHA104" s="107"/>
      <c r="SHB104" s="107"/>
      <c r="SHC104" s="107"/>
      <c r="SHD104" s="107"/>
      <c r="SHE104" s="107"/>
      <c r="SHF104" s="107"/>
      <c r="SHG104" s="107"/>
      <c r="SHH104" s="107"/>
      <c r="SHI104" s="107"/>
      <c r="SHJ104" s="107"/>
      <c r="SHK104" s="107"/>
      <c r="SHL104" s="107"/>
      <c r="SHM104" s="107"/>
      <c r="SHN104" s="107"/>
      <c r="SHO104" s="107"/>
      <c r="SHP104" s="107"/>
      <c r="SHQ104" s="107"/>
      <c r="SHR104" s="107"/>
      <c r="SHS104" s="107"/>
      <c r="SHT104" s="107"/>
      <c r="SHU104" s="107"/>
      <c r="SHV104" s="107"/>
      <c r="SHW104" s="107"/>
      <c r="SHX104" s="107"/>
      <c r="SHY104" s="107"/>
      <c r="SHZ104" s="107"/>
      <c r="SIA104" s="107"/>
      <c r="SIB104" s="107"/>
      <c r="SIC104" s="107"/>
      <c r="SID104" s="107"/>
      <c r="SIE104" s="107"/>
      <c r="SIF104" s="107"/>
      <c r="SIG104" s="107"/>
      <c r="SIH104" s="107"/>
      <c r="SII104" s="107"/>
      <c r="SIJ104" s="107"/>
      <c r="SIK104" s="107"/>
      <c r="SIL104" s="107"/>
      <c r="SIM104" s="107"/>
      <c r="SIN104" s="107"/>
      <c r="SIO104" s="107"/>
      <c r="SIP104" s="107"/>
      <c r="SIQ104" s="107"/>
      <c r="SIR104" s="107"/>
      <c r="SIS104" s="107"/>
      <c r="SIT104" s="107"/>
      <c r="SIU104" s="107"/>
      <c r="SIV104" s="107"/>
      <c r="SIW104" s="107"/>
      <c r="SIX104" s="107"/>
      <c r="SIY104" s="107"/>
      <c r="SIZ104" s="107"/>
      <c r="SJA104" s="107"/>
      <c r="SJB104" s="107"/>
      <c r="SJC104" s="107"/>
      <c r="SJD104" s="107"/>
      <c r="SJE104" s="107"/>
      <c r="SJF104" s="107"/>
      <c r="SJG104" s="107"/>
      <c r="SJH104" s="107"/>
      <c r="SJI104" s="107"/>
      <c r="SJJ104" s="107"/>
      <c r="SJK104" s="107"/>
      <c r="SJL104" s="107"/>
      <c r="SJM104" s="107"/>
      <c r="SJN104" s="107"/>
      <c r="SJO104" s="107"/>
      <c r="SJP104" s="107"/>
      <c r="SJQ104" s="107"/>
      <c r="SJR104" s="107"/>
      <c r="SJS104" s="107"/>
      <c r="SJT104" s="107"/>
      <c r="SJU104" s="107"/>
      <c r="SJV104" s="107"/>
      <c r="SJW104" s="107"/>
      <c r="SJX104" s="107"/>
      <c r="SJY104" s="107"/>
      <c r="SJZ104" s="107"/>
      <c r="SKA104" s="107"/>
      <c r="SKB104" s="107"/>
      <c r="SKC104" s="107"/>
      <c r="SKD104" s="107"/>
      <c r="SKE104" s="107"/>
      <c r="SKF104" s="107"/>
      <c r="SKG104" s="107"/>
      <c r="SKH104" s="107"/>
      <c r="SKI104" s="107"/>
      <c r="SKJ104" s="107"/>
      <c r="SKK104" s="107"/>
      <c r="SKL104" s="107"/>
      <c r="SKM104" s="107"/>
      <c r="SKN104" s="107"/>
      <c r="SKO104" s="107"/>
      <c r="SKP104" s="107"/>
      <c r="SKQ104" s="107"/>
      <c r="SKR104" s="107"/>
      <c r="SKS104" s="107"/>
      <c r="SKT104" s="107"/>
      <c r="SKU104" s="107"/>
      <c r="SKV104" s="107"/>
      <c r="SKW104" s="107"/>
      <c r="SKX104" s="107"/>
      <c r="SKY104" s="107"/>
      <c r="SKZ104" s="107"/>
      <c r="SLA104" s="107"/>
      <c r="SLB104" s="107"/>
      <c r="SLC104" s="107"/>
      <c r="SLD104" s="107"/>
      <c r="SLE104" s="107"/>
      <c r="SLF104" s="107"/>
      <c r="SLG104" s="107"/>
      <c r="SLH104" s="107"/>
      <c r="SLI104" s="107"/>
      <c r="SLJ104" s="107"/>
      <c r="SLK104" s="107"/>
      <c r="SLL104" s="107"/>
      <c r="SLM104" s="107"/>
      <c r="SLN104" s="107"/>
      <c r="SLO104" s="107"/>
      <c r="SLP104" s="107"/>
      <c r="SLQ104" s="107"/>
      <c r="SLR104" s="107"/>
      <c r="SLS104" s="107"/>
      <c r="SLT104" s="107"/>
      <c r="SLU104" s="107"/>
      <c r="SLV104" s="107"/>
      <c r="SLW104" s="107"/>
      <c r="SLX104" s="107"/>
      <c r="SLY104" s="107"/>
      <c r="SLZ104" s="107"/>
      <c r="SMA104" s="107"/>
      <c r="SMB104" s="107"/>
      <c r="SMC104" s="107"/>
      <c r="SMD104" s="107"/>
      <c r="SME104" s="107"/>
      <c r="SMF104" s="107"/>
      <c r="SMG104" s="107"/>
      <c r="SMH104" s="107"/>
      <c r="SMI104" s="107"/>
      <c r="SMJ104" s="107"/>
      <c r="SMK104" s="107"/>
      <c r="SML104" s="107"/>
      <c r="SMM104" s="107"/>
      <c r="SMN104" s="107"/>
      <c r="SMO104" s="107"/>
      <c r="SMP104" s="107"/>
      <c r="SMQ104" s="107"/>
      <c r="SMR104" s="107"/>
      <c r="SMS104" s="107"/>
      <c r="SMT104" s="107"/>
      <c r="SMU104" s="107"/>
      <c r="SMV104" s="107"/>
      <c r="SMW104" s="107"/>
      <c r="SMX104" s="107"/>
      <c r="SMY104" s="107"/>
      <c r="SMZ104" s="107"/>
      <c r="SNA104" s="107"/>
      <c r="SNB104" s="107"/>
      <c r="SNC104" s="107"/>
      <c r="SND104" s="107"/>
      <c r="SNE104" s="107"/>
      <c r="SNF104" s="107"/>
      <c r="SNG104" s="107"/>
      <c r="SNH104" s="107"/>
      <c r="SNI104" s="107"/>
      <c r="SNJ104" s="107"/>
      <c r="SNK104" s="107"/>
      <c r="SNL104" s="107"/>
      <c r="SNM104" s="107"/>
      <c r="SNN104" s="107"/>
      <c r="SNO104" s="107"/>
      <c r="SNP104" s="107"/>
      <c r="SNQ104" s="107"/>
      <c r="SNR104" s="107"/>
      <c r="SNS104" s="107"/>
      <c r="SNT104" s="107"/>
      <c r="SNU104" s="107"/>
      <c r="SNV104" s="107"/>
      <c r="SNW104" s="107"/>
      <c r="SNX104" s="107"/>
      <c r="SNY104" s="107"/>
      <c r="SNZ104" s="107"/>
      <c r="SOA104" s="107"/>
      <c r="SOB104" s="107"/>
      <c r="SOC104" s="107"/>
      <c r="SOD104" s="107"/>
      <c r="SOE104" s="107"/>
      <c r="SOF104" s="107"/>
      <c r="SOG104" s="107"/>
      <c r="SOH104" s="107"/>
      <c r="SOI104" s="107"/>
      <c r="SOJ104" s="107"/>
      <c r="SOK104" s="107"/>
      <c r="SOL104" s="107"/>
      <c r="SOM104" s="107"/>
      <c r="SON104" s="107"/>
      <c r="SOO104" s="107"/>
      <c r="SOP104" s="107"/>
      <c r="SOQ104" s="107"/>
      <c r="SOR104" s="107"/>
      <c r="SOS104" s="107"/>
      <c r="SOT104" s="107"/>
      <c r="SOU104" s="107"/>
      <c r="SOV104" s="107"/>
      <c r="SOW104" s="107"/>
      <c r="SOX104" s="107"/>
      <c r="SOY104" s="107"/>
      <c r="SOZ104" s="107"/>
      <c r="SPA104" s="107"/>
      <c r="SPB104" s="107"/>
      <c r="SPC104" s="107"/>
      <c r="SPD104" s="107"/>
      <c r="SPE104" s="107"/>
      <c r="SPF104" s="107"/>
      <c r="SPG104" s="107"/>
      <c r="SPH104" s="107"/>
      <c r="SPI104" s="107"/>
      <c r="SPJ104" s="107"/>
      <c r="SPK104" s="107"/>
      <c r="SPL104" s="107"/>
      <c r="SPM104" s="107"/>
      <c r="SPN104" s="107"/>
      <c r="SPO104" s="107"/>
      <c r="SPP104" s="107"/>
      <c r="SPQ104" s="107"/>
      <c r="SPR104" s="107"/>
      <c r="SPS104" s="107"/>
      <c r="SPT104" s="107"/>
      <c r="SPU104" s="107"/>
      <c r="SPV104" s="107"/>
      <c r="SPW104" s="107"/>
      <c r="SPX104" s="107"/>
      <c r="SPY104" s="107"/>
      <c r="SPZ104" s="107"/>
      <c r="SQA104" s="107"/>
      <c r="SQB104" s="107"/>
      <c r="SQC104" s="107"/>
      <c r="SQD104" s="107"/>
      <c r="SQE104" s="107"/>
      <c r="SQF104" s="107"/>
      <c r="SQG104" s="107"/>
      <c r="SQH104" s="107"/>
      <c r="SQI104" s="107"/>
      <c r="SQJ104" s="107"/>
      <c r="SQK104" s="107"/>
      <c r="SQL104" s="107"/>
      <c r="SQM104" s="107"/>
      <c r="SQN104" s="107"/>
      <c r="SQO104" s="107"/>
      <c r="SQP104" s="107"/>
      <c r="SQQ104" s="107"/>
      <c r="SQR104" s="107"/>
      <c r="SQS104" s="107"/>
      <c r="SQT104" s="107"/>
      <c r="SQU104" s="107"/>
      <c r="SQV104" s="107"/>
      <c r="SQW104" s="107"/>
      <c r="SQX104" s="107"/>
      <c r="SQY104" s="107"/>
      <c r="SQZ104" s="107"/>
      <c r="SRA104" s="107"/>
      <c r="SRB104" s="107"/>
      <c r="SRC104" s="107"/>
      <c r="SRD104" s="107"/>
      <c r="SRE104" s="107"/>
      <c r="SRF104" s="107"/>
      <c r="SRG104" s="107"/>
      <c r="SRH104" s="107"/>
      <c r="SRI104" s="107"/>
      <c r="SRJ104" s="107"/>
      <c r="SRK104" s="107"/>
      <c r="SRL104" s="107"/>
      <c r="SRM104" s="107"/>
      <c r="SRN104" s="107"/>
      <c r="SRO104" s="107"/>
      <c r="SRP104" s="107"/>
      <c r="SRQ104" s="107"/>
      <c r="SRR104" s="107"/>
      <c r="SRS104" s="107"/>
      <c r="SRT104" s="107"/>
      <c r="SRU104" s="107"/>
      <c r="SRV104" s="107"/>
      <c r="SRW104" s="107"/>
      <c r="SRX104" s="107"/>
      <c r="SRY104" s="107"/>
      <c r="SRZ104" s="107"/>
      <c r="SSA104" s="107"/>
      <c r="SSB104" s="107"/>
      <c r="SSC104" s="107"/>
      <c r="SSD104" s="107"/>
      <c r="SSE104" s="107"/>
      <c r="SSF104" s="107"/>
      <c r="SSG104" s="107"/>
      <c r="SSH104" s="107"/>
      <c r="SSI104" s="107"/>
      <c r="SSJ104" s="107"/>
      <c r="SSK104" s="107"/>
      <c r="SSL104" s="107"/>
      <c r="SSM104" s="107"/>
      <c r="SSN104" s="107"/>
      <c r="SSO104" s="107"/>
      <c r="SSP104" s="107"/>
      <c r="SSQ104" s="107"/>
      <c r="SSR104" s="107"/>
      <c r="SSS104" s="107"/>
      <c r="SST104" s="107"/>
      <c r="SSU104" s="107"/>
      <c r="SSV104" s="107"/>
      <c r="SSW104" s="107"/>
      <c r="SSX104" s="107"/>
      <c r="SSY104" s="107"/>
      <c r="SSZ104" s="107"/>
      <c r="STA104" s="107"/>
      <c r="STB104" s="107"/>
      <c r="STC104" s="107"/>
      <c r="STD104" s="107"/>
      <c r="STE104" s="107"/>
      <c r="STF104" s="107"/>
      <c r="STG104" s="107"/>
      <c r="STH104" s="107"/>
      <c r="STI104" s="107"/>
      <c r="STJ104" s="107"/>
      <c r="STK104" s="107"/>
      <c r="STL104" s="107"/>
      <c r="STM104" s="107"/>
      <c r="STN104" s="107"/>
      <c r="STO104" s="107"/>
      <c r="STP104" s="107"/>
      <c r="STQ104" s="107"/>
      <c r="STR104" s="107"/>
      <c r="STS104" s="107"/>
      <c r="STT104" s="107"/>
      <c r="STU104" s="107"/>
      <c r="STV104" s="107"/>
      <c r="STW104" s="107"/>
      <c r="STX104" s="107"/>
      <c r="STY104" s="107"/>
      <c r="STZ104" s="107"/>
      <c r="SUA104" s="107"/>
      <c r="SUB104" s="107"/>
      <c r="SUC104" s="107"/>
      <c r="SUD104" s="107"/>
      <c r="SUE104" s="107"/>
      <c r="SUF104" s="107"/>
      <c r="SUG104" s="107"/>
      <c r="SUH104" s="107"/>
      <c r="SUI104" s="107"/>
      <c r="SUJ104" s="107"/>
      <c r="SUK104" s="107"/>
      <c r="SUL104" s="107"/>
      <c r="SUM104" s="107"/>
      <c r="SUN104" s="107"/>
      <c r="SUO104" s="107"/>
      <c r="SUP104" s="107"/>
      <c r="SUQ104" s="107"/>
      <c r="SUR104" s="107"/>
      <c r="SUS104" s="107"/>
      <c r="SUT104" s="107"/>
      <c r="SUU104" s="107"/>
      <c r="SUV104" s="107"/>
      <c r="SUW104" s="107"/>
      <c r="SUX104" s="107"/>
      <c r="SUY104" s="107"/>
      <c r="SUZ104" s="107"/>
      <c r="SVA104" s="107"/>
      <c r="SVB104" s="107"/>
      <c r="SVC104" s="107"/>
      <c r="SVD104" s="107"/>
      <c r="SVE104" s="107"/>
      <c r="SVF104" s="107"/>
      <c r="SVG104" s="107"/>
      <c r="SVH104" s="107"/>
      <c r="SVI104" s="107"/>
      <c r="SVJ104" s="107"/>
      <c r="SVK104" s="107"/>
      <c r="SVL104" s="107"/>
      <c r="SVM104" s="107"/>
      <c r="SVN104" s="107"/>
      <c r="SVO104" s="107"/>
      <c r="SVP104" s="107"/>
      <c r="SVQ104" s="107"/>
      <c r="SVR104" s="107"/>
      <c r="SVS104" s="107"/>
      <c r="SVT104" s="107"/>
      <c r="SVU104" s="107"/>
      <c r="SVV104" s="107"/>
      <c r="SVW104" s="107"/>
      <c r="SVX104" s="107"/>
      <c r="SVY104" s="107"/>
      <c r="SVZ104" s="107"/>
      <c r="SWA104" s="107"/>
      <c r="SWB104" s="107"/>
      <c r="SWC104" s="107"/>
      <c r="SWD104" s="107"/>
      <c r="SWE104" s="107"/>
      <c r="SWF104" s="107"/>
      <c r="SWG104" s="107"/>
      <c r="SWH104" s="107"/>
      <c r="SWI104" s="107"/>
      <c r="SWJ104" s="107"/>
      <c r="SWK104" s="107"/>
      <c r="SWL104" s="107"/>
      <c r="SWM104" s="107"/>
      <c r="SWN104" s="107"/>
      <c r="SWO104" s="107"/>
      <c r="SWP104" s="107"/>
      <c r="SWQ104" s="107"/>
      <c r="SWR104" s="107"/>
      <c r="SWS104" s="107"/>
      <c r="SWT104" s="107"/>
      <c r="SWU104" s="107"/>
      <c r="SWV104" s="107"/>
      <c r="SWW104" s="107"/>
      <c r="SWX104" s="107"/>
      <c r="SWY104" s="107"/>
      <c r="SWZ104" s="107"/>
      <c r="SXA104" s="107"/>
      <c r="SXB104" s="107"/>
      <c r="SXC104" s="107"/>
      <c r="SXD104" s="107"/>
      <c r="SXE104" s="107"/>
      <c r="SXF104" s="107"/>
      <c r="SXG104" s="107"/>
      <c r="SXH104" s="107"/>
      <c r="SXI104" s="107"/>
      <c r="SXJ104" s="107"/>
      <c r="SXK104" s="107"/>
      <c r="SXL104" s="107"/>
      <c r="SXM104" s="107"/>
      <c r="SXN104" s="107"/>
      <c r="SXO104" s="107"/>
      <c r="SXP104" s="107"/>
      <c r="SXQ104" s="107"/>
      <c r="SXR104" s="107"/>
      <c r="SXS104" s="107"/>
      <c r="SXT104" s="107"/>
      <c r="SXU104" s="107"/>
      <c r="SXV104" s="107"/>
      <c r="SXW104" s="107"/>
      <c r="SXX104" s="107"/>
      <c r="SXY104" s="107"/>
      <c r="SXZ104" s="107"/>
      <c r="SYA104" s="107"/>
      <c r="SYB104" s="107"/>
      <c r="SYC104" s="107"/>
      <c r="SYD104" s="107"/>
      <c r="SYE104" s="107"/>
      <c r="SYF104" s="107"/>
      <c r="SYG104" s="107"/>
      <c r="SYH104" s="107"/>
      <c r="SYI104" s="107"/>
      <c r="SYJ104" s="107"/>
      <c r="SYK104" s="107"/>
      <c r="SYL104" s="107"/>
      <c r="SYM104" s="107"/>
      <c r="SYN104" s="107"/>
      <c r="SYO104" s="107"/>
      <c r="SYP104" s="107"/>
      <c r="SYQ104" s="107"/>
      <c r="SYR104" s="107"/>
      <c r="SYS104" s="107"/>
      <c r="SYT104" s="107"/>
      <c r="SYU104" s="107"/>
      <c r="SYV104" s="107"/>
      <c r="SYW104" s="107"/>
      <c r="SYX104" s="107"/>
      <c r="SYY104" s="107"/>
      <c r="SYZ104" s="107"/>
      <c r="SZA104" s="107"/>
      <c r="SZB104" s="107"/>
      <c r="SZC104" s="107"/>
      <c r="SZD104" s="107"/>
      <c r="SZE104" s="107"/>
      <c r="SZF104" s="107"/>
      <c r="SZG104" s="107"/>
      <c r="SZH104" s="107"/>
      <c r="SZI104" s="107"/>
      <c r="SZJ104" s="107"/>
      <c r="SZK104" s="107"/>
      <c r="SZL104" s="107"/>
      <c r="SZM104" s="107"/>
      <c r="SZN104" s="107"/>
      <c r="SZO104" s="107"/>
      <c r="SZP104" s="107"/>
      <c r="SZQ104" s="107"/>
      <c r="SZR104" s="107"/>
      <c r="SZS104" s="107"/>
      <c r="SZT104" s="107"/>
      <c r="SZU104" s="107"/>
      <c r="SZV104" s="107"/>
      <c r="SZW104" s="107"/>
      <c r="SZX104" s="107"/>
      <c r="SZY104" s="107"/>
      <c r="SZZ104" s="107"/>
      <c r="TAA104" s="107"/>
      <c r="TAB104" s="107"/>
      <c r="TAC104" s="107"/>
      <c r="TAD104" s="107"/>
      <c r="TAE104" s="107"/>
      <c r="TAF104" s="107"/>
      <c r="TAG104" s="107"/>
      <c r="TAH104" s="107"/>
      <c r="TAI104" s="107"/>
      <c r="TAJ104" s="107"/>
      <c r="TAK104" s="107"/>
      <c r="TAL104" s="107"/>
      <c r="TAM104" s="107"/>
      <c r="TAN104" s="107"/>
      <c r="TAO104" s="107"/>
      <c r="TAP104" s="107"/>
      <c r="TAQ104" s="107"/>
      <c r="TAR104" s="107"/>
      <c r="TAS104" s="107"/>
      <c r="TAT104" s="107"/>
      <c r="TAU104" s="107"/>
      <c r="TAV104" s="107"/>
      <c r="TAW104" s="107"/>
      <c r="TAX104" s="107"/>
      <c r="TAY104" s="107"/>
      <c r="TAZ104" s="107"/>
      <c r="TBA104" s="107"/>
      <c r="TBB104" s="107"/>
      <c r="TBC104" s="107"/>
      <c r="TBD104" s="107"/>
      <c r="TBE104" s="107"/>
      <c r="TBF104" s="107"/>
      <c r="TBG104" s="107"/>
      <c r="TBH104" s="107"/>
      <c r="TBI104" s="107"/>
      <c r="TBJ104" s="107"/>
      <c r="TBK104" s="107"/>
      <c r="TBL104" s="107"/>
      <c r="TBM104" s="107"/>
      <c r="TBN104" s="107"/>
      <c r="TBO104" s="107"/>
      <c r="TBP104" s="107"/>
      <c r="TBQ104" s="107"/>
      <c r="TBR104" s="107"/>
      <c r="TBS104" s="107"/>
      <c r="TBT104" s="107"/>
      <c r="TBU104" s="107"/>
      <c r="TBV104" s="107"/>
      <c r="TBW104" s="107"/>
      <c r="TBX104" s="107"/>
      <c r="TBY104" s="107"/>
      <c r="TBZ104" s="107"/>
      <c r="TCA104" s="107"/>
      <c r="TCB104" s="107"/>
      <c r="TCC104" s="107"/>
      <c r="TCD104" s="107"/>
      <c r="TCE104" s="107"/>
      <c r="TCF104" s="107"/>
      <c r="TCG104" s="107"/>
      <c r="TCH104" s="107"/>
      <c r="TCI104" s="107"/>
      <c r="TCJ104" s="107"/>
      <c r="TCK104" s="107"/>
      <c r="TCL104" s="107"/>
      <c r="TCM104" s="107"/>
      <c r="TCN104" s="107"/>
      <c r="TCO104" s="107"/>
      <c r="TCP104" s="107"/>
      <c r="TCQ104" s="107"/>
      <c r="TCR104" s="107"/>
      <c r="TCS104" s="107"/>
      <c r="TCT104" s="107"/>
      <c r="TCU104" s="107"/>
      <c r="TCV104" s="107"/>
      <c r="TCW104" s="107"/>
      <c r="TCX104" s="107"/>
      <c r="TCY104" s="107"/>
      <c r="TCZ104" s="107"/>
      <c r="TDA104" s="107"/>
      <c r="TDB104" s="107"/>
      <c r="TDC104" s="107"/>
      <c r="TDD104" s="107"/>
      <c r="TDE104" s="107"/>
      <c r="TDF104" s="107"/>
      <c r="TDG104" s="107"/>
      <c r="TDH104" s="107"/>
      <c r="TDI104" s="107"/>
      <c r="TDJ104" s="107"/>
      <c r="TDK104" s="107"/>
      <c r="TDL104" s="107"/>
      <c r="TDM104" s="107"/>
      <c r="TDN104" s="107"/>
      <c r="TDO104" s="107"/>
      <c r="TDP104" s="107"/>
      <c r="TDQ104" s="107"/>
      <c r="TDR104" s="107"/>
      <c r="TDS104" s="107"/>
      <c r="TDT104" s="107"/>
      <c r="TDU104" s="107"/>
      <c r="TDV104" s="107"/>
      <c r="TDW104" s="107"/>
      <c r="TDX104" s="107"/>
      <c r="TDY104" s="107"/>
      <c r="TDZ104" s="107"/>
      <c r="TEA104" s="107"/>
      <c r="TEB104" s="107"/>
      <c r="TEC104" s="107"/>
      <c r="TED104" s="107"/>
      <c r="TEE104" s="107"/>
      <c r="TEF104" s="107"/>
      <c r="TEG104" s="107"/>
      <c r="TEH104" s="107"/>
      <c r="TEI104" s="107"/>
      <c r="TEJ104" s="107"/>
      <c r="TEK104" s="107"/>
      <c r="TEL104" s="107"/>
      <c r="TEM104" s="107"/>
      <c r="TEN104" s="107"/>
      <c r="TEO104" s="107"/>
      <c r="TEP104" s="107"/>
      <c r="TEQ104" s="107"/>
      <c r="TER104" s="107"/>
      <c r="TES104" s="107"/>
      <c r="TET104" s="107"/>
      <c r="TEU104" s="107"/>
      <c r="TEV104" s="107"/>
      <c r="TEW104" s="107"/>
      <c r="TEX104" s="107"/>
      <c r="TEY104" s="107"/>
      <c r="TEZ104" s="107"/>
      <c r="TFA104" s="107"/>
      <c r="TFB104" s="107"/>
      <c r="TFC104" s="107"/>
      <c r="TFD104" s="107"/>
      <c r="TFE104" s="107"/>
      <c r="TFF104" s="107"/>
      <c r="TFG104" s="107"/>
      <c r="TFH104" s="107"/>
      <c r="TFI104" s="107"/>
      <c r="TFJ104" s="107"/>
      <c r="TFK104" s="107"/>
      <c r="TFL104" s="107"/>
      <c r="TFM104" s="107"/>
      <c r="TFN104" s="107"/>
      <c r="TFO104" s="107"/>
      <c r="TFP104" s="107"/>
      <c r="TFQ104" s="107"/>
      <c r="TFR104" s="107"/>
      <c r="TFS104" s="107"/>
      <c r="TFT104" s="107"/>
      <c r="TFU104" s="107"/>
      <c r="TFV104" s="107"/>
      <c r="TFW104" s="107"/>
      <c r="TFX104" s="107"/>
      <c r="TFY104" s="107"/>
      <c r="TFZ104" s="107"/>
      <c r="TGA104" s="107"/>
      <c r="TGB104" s="107"/>
      <c r="TGC104" s="107"/>
      <c r="TGD104" s="107"/>
      <c r="TGE104" s="107"/>
      <c r="TGF104" s="107"/>
      <c r="TGG104" s="107"/>
      <c r="TGH104" s="107"/>
      <c r="TGI104" s="107"/>
      <c r="TGJ104" s="107"/>
      <c r="TGK104" s="107"/>
      <c r="TGL104" s="107"/>
      <c r="TGM104" s="107"/>
      <c r="TGN104" s="107"/>
      <c r="TGO104" s="107"/>
      <c r="TGP104" s="107"/>
      <c r="TGQ104" s="107"/>
      <c r="TGR104" s="107"/>
      <c r="TGS104" s="107"/>
      <c r="TGT104" s="107"/>
      <c r="TGU104" s="107"/>
      <c r="TGV104" s="107"/>
      <c r="TGW104" s="107"/>
      <c r="TGX104" s="107"/>
      <c r="TGY104" s="107"/>
      <c r="TGZ104" s="107"/>
      <c r="THA104" s="107"/>
      <c r="THB104" s="107"/>
      <c r="THC104" s="107"/>
      <c r="THD104" s="107"/>
      <c r="THE104" s="107"/>
      <c r="THF104" s="107"/>
      <c r="THG104" s="107"/>
      <c r="THH104" s="107"/>
      <c r="THI104" s="107"/>
      <c r="THJ104" s="107"/>
      <c r="THK104" s="107"/>
      <c r="THL104" s="107"/>
      <c r="THM104" s="107"/>
      <c r="THN104" s="107"/>
      <c r="THO104" s="107"/>
      <c r="THP104" s="107"/>
      <c r="THQ104" s="107"/>
      <c r="THR104" s="107"/>
      <c r="THS104" s="107"/>
      <c r="THT104" s="107"/>
      <c r="THU104" s="107"/>
      <c r="THV104" s="107"/>
      <c r="THW104" s="107"/>
      <c r="THX104" s="107"/>
      <c r="THY104" s="107"/>
      <c r="THZ104" s="107"/>
      <c r="TIA104" s="107"/>
      <c r="TIB104" s="107"/>
      <c r="TIC104" s="107"/>
      <c r="TID104" s="107"/>
      <c r="TIE104" s="107"/>
      <c r="TIF104" s="107"/>
      <c r="TIG104" s="107"/>
      <c r="TIH104" s="107"/>
      <c r="TII104" s="107"/>
      <c r="TIJ104" s="107"/>
      <c r="TIK104" s="107"/>
      <c r="TIL104" s="107"/>
      <c r="TIM104" s="107"/>
      <c r="TIN104" s="107"/>
      <c r="TIO104" s="107"/>
      <c r="TIP104" s="107"/>
      <c r="TIQ104" s="107"/>
      <c r="TIR104" s="107"/>
      <c r="TIS104" s="107"/>
      <c r="TIT104" s="107"/>
      <c r="TIU104" s="107"/>
      <c r="TIV104" s="107"/>
      <c r="TIW104" s="107"/>
      <c r="TIX104" s="107"/>
      <c r="TIY104" s="107"/>
      <c r="TIZ104" s="107"/>
      <c r="TJA104" s="107"/>
      <c r="TJB104" s="107"/>
      <c r="TJC104" s="107"/>
      <c r="TJD104" s="107"/>
      <c r="TJE104" s="107"/>
      <c r="TJF104" s="107"/>
      <c r="TJG104" s="107"/>
      <c r="TJH104" s="107"/>
      <c r="TJI104" s="107"/>
      <c r="TJJ104" s="107"/>
      <c r="TJK104" s="107"/>
      <c r="TJL104" s="107"/>
      <c r="TJM104" s="107"/>
      <c r="TJN104" s="107"/>
      <c r="TJO104" s="107"/>
      <c r="TJP104" s="107"/>
      <c r="TJQ104" s="107"/>
      <c r="TJR104" s="107"/>
      <c r="TJS104" s="107"/>
      <c r="TJT104" s="107"/>
      <c r="TJU104" s="107"/>
      <c r="TJV104" s="107"/>
      <c r="TJW104" s="107"/>
      <c r="TJX104" s="107"/>
      <c r="TJY104" s="107"/>
      <c r="TJZ104" s="107"/>
      <c r="TKA104" s="107"/>
      <c r="TKB104" s="107"/>
      <c r="TKC104" s="107"/>
      <c r="TKD104" s="107"/>
      <c r="TKE104" s="107"/>
      <c r="TKF104" s="107"/>
      <c r="TKG104" s="107"/>
      <c r="TKH104" s="107"/>
      <c r="TKI104" s="107"/>
      <c r="TKJ104" s="107"/>
      <c r="TKK104" s="107"/>
      <c r="TKL104" s="107"/>
      <c r="TKM104" s="107"/>
      <c r="TKN104" s="107"/>
      <c r="TKO104" s="107"/>
      <c r="TKP104" s="107"/>
      <c r="TKQ104" s="107"/>
      <c r="TKR104" s="107"/>
      <c r="TKS104" s="107"/>
      <c r="TKT104" s="107"/>
      <c r="TKU104" s="107"/>
      <c r="TKV104" s="107"/>
      <c r="TKW104" s="107"/>
      <c r="TKX104" s="107"/>
      <c r="TKY104" s="107"/>
      <c r="TKZ104" s="107"/>
      <c r="TLA104" s="107"/>
      <c r="TLB104" s="107"/>
      <c r="TLC104" s="107"/>
      <c r="TLD104" s="107"/>
      <c r="TLE104" s="107"/>
      <c r="TLF104" s="107"/>
      <c r="TLG104" s="107"/>
      <c r="TLH104" s="107"/>
      <c r="TLI104" s="107"/>
      <c r="TLJ104" s="107"/>
      <c r="TLK104" s="107"/>
      <c r="TLL104" s="107"/>
      <c r="TLM104" s="107"/>
      <c r="TLN104" s="107"/>
      <c r="TLO104" s="107"/>
      <c r="TLP104" s="107"/>
      <c r="TLQ104" s="107"/>
      <c r="TLR104" s="107"/>
      <c r="TLS104" s="107"/>
      <c r="TLT104" s="107"/>
      <c r="TLU104" s="107"/>
      <c r="TLV104" s="107"/>
      <c r="TLW104" s="107"/>
      <c r="TLX104" s="107"/>
      <c r="TLY104" s="107"/>
      <c r="TLZ104" s="107"/>
      <c r="TMA104" s="107"/>
      <c r="TMB104" s="107"/>
      <c r="TMC104" s="107"/>
      <c r="TMD104" s="107"/>
      <c r="TME104" s="107"/>
      <c r="TMF104" s="107"/>
      <c r="TMG104" s="107"/>
      <c r="TMH104" s="107"/>
      <c r="TMI104" s="107"/>
      <c r="TMJ104" s="107"/>
      <c r="TMK104" s="107"/>
      <c r="TML104" s="107"/>
      <c r="TMM104" s="107"/>
      <c r="TMN104" s="107"/>
      <c r="TMO104" s="107"/>
      <c r="TMP104" s="107"/>
      <c r="TMQ104" s="107"/>
      <c r="TMR104" s="107"/>
      <c r="TMS104" s="107"/>
      <c r="TMT104" s="107"/>
      <c r="TMU104" s="107"/>
      <c r="TMV104" s="107"/>
      <c r="TMW104" s="107"/>
      <c r="TMX104" s="107"/>
      <c r="TMY104" s="107"/>
      <c r="TMZ104" s="107"/>
      <c r="TNA104" s="107"/>
      <c r="TNB104" s="107"/>
      <c r="TNC104" s="107"/>
      <c r="TND104" s="107"/>
      <c r="TNE104" s="107"/>
      <c r="TNF104" s="107"/>
      <c r="TNG104" s="107"/>
      <c r="TNH104" s="107"/>
      <c r="TNI104" s="107"/>
      <c r="TNJ104" s="107"/>
      <c r="TNK104" s="107"/>
      <c r="TNL104" s="107"/>
      <c r="TNM104" s="107"/>
      <c r="TNN104" s="107"/>
      <c r="TNO104" s="107"/>
      <c r="TNP104" s="107"/>
      <c r="TNQ104" s="107"/>
      <c r="TNR104" s="107"/>
      <c r="TNS104" s="107"/>
      <c r="TNT104" s="107"/>
      <c r="TNU104" s="107"/>
      <c r="TNV104" s="107"/>
      <c r="TNW104" s="107"/>
      <c r="TNX104" s="107"/>
      <c r="TNY104" s="107"/>
      <c r="TNZ104" s="107"/>
      <c r="TOA104" s="107"/>
      <c r="TOB104" s="107"/>
      <c r="TOC104" s="107"/>
      <c r="TOD104" s="107"/>
      <c r="TOE104" s="107"/>
      <c r="TOF104" s="107"/>
      <c r="TOG104" s="107"/>
      <c r="TOH104" s="107"/>
      <c r="TOI104" s="107"/>
      <c r="TOJ104" s="107"/>
      <c r="TOK104" s="107"/>
      <c r="TOL104" s="107"/>
      <c r="TOM104" s="107"/>
      <c r="TON104" s="107"/>
      <c r="TOO104" s="107"/>
      <c r="TOP104" s="107"/>
      <c r="TOQ104" s="107"/>
      <c r="TOR104" s="107"/>
      <c r="TOS104" s="107"/>
      <c r="TOT104" s="107"/>
      <c r="TOU104" s="107"/>
      <c r="TOV104" s="107"/>
      <c r="TOW104" s="107"/>
      <c r="TOX104" s="107"/>
      <c r="TOY104" s="107"/>
      <c r="TOZ104" s="107"/>
      <c r="TPA104" s="107"/>
      <c r="TPB104" s="107"/>
      <c r="TPC104" s="107"/>
      <c r="TPD104" s="107"/>
      <c r="TPE104" s="107"/>
      <c r="TPF104" s="107"/>
      <c r="TPG104" s="107"/>
      <c r="TPH104" s="107"/>
      <c r="TPI104" s="107"/>
      <c r="TPJ104" s="107"/>
      <c r="TPK104" s="107"/>
      <c r="TPL104" s="107"/>
      <c r="TPM104" s="107"/>
      <c r="TPN104" s="107"/>
      <c r="TPO104" s="107"/>
      <c r="TPP104" s="107"/>
      <c r="TPQ104" s="107"/>
      <c r="TPR104" s="107"/>
      <c r="TPS104" s="107"/>
      <c r="TPT104" s="107"/>
      <c r="TPU104" s="107"/>
      <c r="TPV104" s="107"/>
      <c r="TPW104" s="107"/>
      <c r="TPX104" s="107"/>
      <c r="TPY104" s="107"/>
      <c r="TPZ104" s="107"/>
      <c r="TQA104" s="107"/>
      <c r="TQB104" s="107"/>
      <c r="TQC104" s="107"/>
      <c r="TQD104" s="107"/>
      <c r="TQE104" s="107"/>
      <c r="TQF104" s="107"/>
      <c r="TQG104" s="107"/>
      <c r="TQH104" s="107"/>
      <c r="TQI104" s="107"/>
      <c r="TQJ104" s="107"/>
      <c r="TQK104" s="107"/>
      <c r="TQL104" s="107"/>
      <c r="TQM104" s="107"/>
      <c r="TQN104" s="107"/>
      <c r="TQO104" s="107"/>
      <c r="TQP104" s="107"/>
      <c r="TQQ104" s="107"/>
      <c r="TQR104" s="107"/>
      <c r="TQS104" s="107"/>
      <c r="TQT104" s="107"/>
      <c r="TQU104" s="107"/>
      <c r="TQV104" s="107"/>
      <c r="TQW104" s="107"/>
      <c r="TQX104" s="107"/>
      <c r="TQY104" s="107"/>
      <c r="TQZ104" s="107"/>
      <c r="TRA104" s="107"/>
      <c r="TRB104" s="107"/>
      <c r="TRC104" s="107"/>
      <c r="TRD104" s="107"/>
      <c r="TRE104" s="107"/>
      <c r="TRF104" s="107"/>
      <c r="TRG104" s="107"/>
      <c r="TRH104" s="107"/>
      <c r="TRI104" s="107"/>
      <c r="TRJ104" s="107"/>
      <c r="TRK104" s="107"/>
      <c r="TRL104" s="107"/>
      <c r="TRM104" s="107"/>
      <c r="TRN104" s="107"/>
      <c r="TRO104" s="107"/>
      <c r="TRP104" s="107"/>
      <c r="TRQ104" s="107"/>
      <c r="TRR104" s="107"/>
      <c r="TRS104" s="107"/>
      <c r="TRT104" s="107"/>
      <c r="TRU104" s="107"/>
      <c r="TRV104" s="107"/>
      <c r="TRW104" s="107"/>
      <c r="TRX104" s="107"/>
      <c r="TRY104" s="107"/>
      <c r="TRZ104" s="107"/>
      <c r="TSA104" s="107"/>
      <c r="TSB104" s="107"/>
      <c r="TSC104" s="107"/>
      <c r="TSD104" s="107"/>
      <c r="TSE104" s="107"/>
      <c r="TSF104" s="107"/>
      <c r="TSG104" s="107"/>
      <c r="TSH104" s="107"/>
      <c r="TSI104" s="107"/>
      <c r="TSJ104" s="107"/>
      <c r="TSK104" s="107"/>
      <c r="TSL104" s="107"/>
      <c r="TSM104" s="107"/>
      <c r="TSN104" s="107"/>
      <c r="TSO104" s="107"/>
      <c r="TSP104" s="107"/>
      <c r="TSQ104" s="107"/>
      <c r="TSR104" s="107"/>
      <c r="TSS104" s="107"/>
      <c r="TST104" s="107"/>
      <c r="TSU104" s="107"/>
      <c r="TSV104" s="107"/>
      <c r="TSW104" s="107"/>
      <c r="TSX104" s="107"/>
      <c r="TSY104" s="107"/>
      <c r="TSZ104" s="107"/>
      <c r="TTA104" s="107"/>
      <c r="TTB104" s="107"/>
      <c r="TTC104" s="107"/>
      <c r="TTD104" s="107"/>
      <c r="TTE104" s="107"/>
      <c r="TTF104" s="107"/>
      <c r="TTG104" s="107"/>
      <c r="TTH104" s="107"/>
      <c r="TTI104" s="107"/>
      <c r="TTJ104" s="107"/>
      <c r="TTK104" s="107"/>
      <c r="TTL104" s="107"/>
      <c r="TTM104" s="107"/>
      <c r="TTN104" s="107"/>
      <c r="TTO104" s="107"/>
      <c r="TTP104" s="107"/>
      <c r="TTQ104" s="107"/>
      <c r="TTR104" s="107"/>
      <c r="TTS104" s="107"/>
      <c r="TTT104" s="107"/>
      <c r="TTU104" s="107"/>
      <c r="TTV104" s="107"/>
      <c r="TTW104" s="107"/>
      <c r="TTX104" s="107"/>
      <c r="TTY104" s="107"/>
      <c r="TTZ104" s="107"/>
      <c r="TUA104" s="107"/>
      <c r="TUB104" s="107"/>
      <c r="TUC104" s="107"/>
      <c r="TUD104" s="107"/>
      <c r="TUE104" s="107"/>
      <c r="TUF104" s="107"/>
      <c r="TUG104" s="107"/>
      <c r="TUH104" s="107"/>
      <c r="TUI104" s="107"/>
      <c r="TUJ104" s="107"/>
      <c r="TUK104" s="107"/>
      <c r="TUL104" s="107"/>
      <c r="TUM104" s="107"/>
      <c r="TUN104" s="107"/>
      <c r="TUO104" s="107"/>
      <c r="TUP104" s="107"/>
      <c r="TUQ104" s="107"/>
      <c r="TUR104" s="107"/>
      <c r="TUS104" s="107"/>
      <c r="TUT104" s="107"/>
      <c r="TUU104" s="107"/>
      <c r="TUV104" s="107"/>
      <c r="TUW104" s="107"/>
      <c r="TUX104" s="107"/>
      <c r="TUY104" s="107"/>
      <c r="TUZ104" s="107"/>
      <c r="TVA104" s="107"/>
      <c r="TVB104" s="107"/>
      <c r="TVC104" s="107"/>
      <c r="TVD104" s="107"/>
      <c r="TVE104" s="107"/>
      <c r="TVF104" s="107"/>
      <c r="TVG104" s="107"/>
      <c r="TVH104" s="107"/>
      <c r="TVI104" s="107"/>
      <c r="TVJ104" s="107"/>
      <c r="TVK104" s="107"/>
      <c r="TVL104" s="107"/>
      <c r="TVM104" s="107"/>
      <c r="TVN104" s="107"/>
      <c r="TVO104" s="107"/>
      <c r="TVP104" s="107"/>
      <c r="TVQ104" s="107"/>
      <c r="TVR104" s="107"/>
      <c r="TVS104" s="107"/>
      <c r="TVT104" s="107"/>
      <c r="TVU104" s="107"/>
      <c r="TVV104" s="107"/>
      <c r="TVW104" s="107"/>
      <c r="TVX104" s="107"/>
      <c r="TVY104" s="107"/>
      <c r="TVZ104" s="107"/>
      <c r="TWA104" s="107"/>
      <c r="TWB104" s="107"/>
      <c r="TWC104" s="107"/>
      <c r="TWD104" s="107"/>
      <c r="TWE104" s="107"/>
      <c r="TWF104" s="107"/>
      <c r="TWG104" s="107"/>
      <c r="TWH104" s="107"/>
      <c r="TWI104" s="107"/>
      <c r="TWJ104" s="107"/>
      <c r="TWK104" s="107"/>
      <c r="TWL104" s="107"/>
      <c r="TWM104" s="107"/>
      <c r="TWN104" s="107"/>
      <c r="TWO104" s="107"/>
      <c r="TWP104" s="107"/>
      <c r="TWQ104" s="107"/>
      <c r="TWR104" s="107"/>
      <c r="TWS104" s="107"/>
      <c r="TWT104" s="107"/>
      <c r="TWU104" s="107"/>
      <c r="TWV104" s="107"/>
      <c r="TWW104" s="107"/>
      <c r="TWX104" s="107"/>
      <c r="TWY104" s="107"/>
      <c r="TWZ104" s="107"/>
      <c r="TXA104" s="107"/>
      <c r="TXB104" s="107"/>
      <c r="TXC104" s="107"/>
      <c r="TXD104" s="107"/>
      <c r="TXE104" s="107"/>
      <c r="TXF104" s="107"/>
      <c r="TXG104" s="107"/>
      <c r="TXH104" s="107"/>
      <c r="TXI104" s="107"/>
      <c r="TXJ104" s="107"/>
      <c r="TXK104" s="107"/>
      <c r="TXL104" s="107"/>
      <c r="TXM104" s="107"/>
      <c r="TXN104" s="107"/>
      <c r="TXO104" s="107"/>
      <c r="TXP104" s="107"/>
      <c r="TXQ104" s="107"/>
      <c r="TXR104" s="107"/>
      <c r="TXS104" s="107"/>
      <c r="TXT104" s="107"/>
      <c r="TXU104" s="107"/>
      <c r="TXV104" s="107"/>
      <c r="TXW104" s="107"/>
      <c r="TXX104" s="107"/>
      <c r="TXY104" s="107"/>
      <c r="TXZ104" s="107"/>
      <c r="TYA104" s="107"/>
      <c r="TYB104" s="107"/>
      <c r="TYC104" s="107"/>
      <c r="TYD104" s="107"/>
      <c r="TYE104" s="107"/>
      <c r="TYF104" s="107"/>
      <c r="TYG104" s="107"/>
      <c r="TYH104" s="107"/>
      <c r="TYI104" s="107"/>
      <c r="TYJ104" s="107"/>
      <c r="TYK104" s="107"/>
      <c r="TYL104" s="107"/>
      <c r="TYM104" s="107"/>
      <c r="TYN104" s="107"/>
      <c r="TYO104" s="107"/>
      <c r="TYP104" s="107"/>
      <c r="TYQ104" s="107"/>
      <c r="TYR104" s="107"/>
      <c r="TYS104" s="107"/>
      <c r="TYT104" s="107"/>
      <c r="TYU104" s="107"/>
      <c r="TYV104" s="107"/>
      <c r="TYW104" s="107"/>
      <c r="TYX104" s="107"/>
      <c r="TYY104" s="107"/>
      <c r="TYZ104" s="107"/>
      <c r="TZA104" s="107"/>
      <c r="TZB104" s="107"/>
      <c r="TZC104" s="107"/>
      <c r="TZD104" s="107"/>
      <c r="TZE104" s="107"/>
      <c r="TZF104" s="107"/>
      <c r="TZG104" s="107"/>
      <c r="TZH104" s="107"/>
      <c r="TZI104" s="107"/>
      <c r="TZJ104" s="107"/>
      <c r="TZK104" s="107"/>
      <c r="TZL104" s="107"/>
      <c r="TZM104" s="107"/>
      <c r="TZN104" s="107"/>
      <c r="TZO104" s="107"/>
      <c r="TZP104" s="107"/>
      <c r="TZQ104" s="107"/>
      <c r="TZR104" s="107"/>
      <c r="TZS104" s="107"/>
      <c r="TZT104" s="107"/>
      <c r="TZU104" s="107"/>
      <c r="TZV104" s="107"/>
      <c r="TZW104" s="107"/>
      <c r="TZX104" s="107"/>
      <c r="TZY104" s="107"/>
      <c r="TZZ104" s="107"/>
      <c r="UAA104" s="107"/>
      <c r="UAB104" s="107"/>
      <c r="UAC104" s="107"/>
      <c r="UAD104" s="107"/>
      <c r="UAE104" s="107"/>
      <c r="UAF104" s="107"/>
      <c r="UAG104" s="107"/>
      <c r="UAH104" s="107"/>
      <c r="UAI104" s="107"/>
      <c r="UAJ104" s="107"/>
      <c r="UAK104" s="107"/>
      <c r="UAL104" s="107"/>
      <c r="UAM104" s="107"/>
      <c r="UAN104" s="107"/>
      <c r="UAO104" s="107"/>
      <c r="UAP104" s="107"/>
      <c r="UAQ104" s="107"/>
      <c r="UAR104" s="107"/>
      <c r="UAS104" s="107"/>
      <c r="UAT104" s="107"/>
      <c r="UAU104" s="107"/>
      <c r="UAV104" s="107"/>
      <c r="UAW104" s="107"/>
      <c r="UAX104" s="107"/>
      <c r="UAY104" s="107"/>
      <c r="UAZ104" s="107"/>
      <c r="UBA104" s="107"/>
      <c r="UBB104" s="107"/>
      <c r="UBC104" s="107"/>
      <c r="UBD104" s="107"/>
      <c r="UBE104" s="107"/>
      <c r="UBF104" s="107"/>
      <c r="UBG104" s="107"/>
      <c r="UBH104" s="107"/>
      <c r="UBI104" s="107"/>
      <c r="UBJ104" s="107"/>
      <c r="UBK104" s="107"/>
      <c r="UBL104" s="107"/>
      <c r="UBM104" s="107"/>
      <c r="UBN104" s="107"/>
      <c r="UBO104" s="107"/>
      <c r="UBP104" s="107"/>
      <c r="UBQ104" s="107"/>
      <c r="UBR104" s="107"/>
      <c r="UBS104" s="107"/>
      <c r="UBT104" s="107"/>
      <c r="UBU104" s="107"/>
      <c r="UBV104" s="107"/>
      <c r="UBW104" s="107"/>
      <c r="UBX104" s="107"/>
      <c r="UBY104" s="107"/>
      <c r="UBZ104" s="107"/>
      <c r="UCA104" s="107"/>
      <c r="UCB104" s="107"/>
      <c r="UCC104" s="107"/>
      <c r="UCD104" s="107"/>
      <c r="UCE104" s="107"/>
      <c r="UCF104" s="107"/>
      <c r="UCG104" s="107"/>
      <c r="UCH104" s="107"/>
      <c r="UCI104" s="107"/>
      <c r="UCJ104" s="107"/>
      <c r="UCK104" s="107"/>
      <c r="UCL104" s="107"/>
      <c r="UCM104" s="107"/>
      <c r="UCN104" s="107"/>
      <c r="UCO104" s="107"/>
      <c r="UCP104" s="107"/>
      <c r="UCQ104" s="107"/>
      <c r="UCR104" s="107"/>
      <c r="UCS104" s="107"/>
      <c r="UCT104" s="107"/>
      <c r="UCU104" s="107"/>
      <c r="UCV104" s="107"/>
      <c r="UCW104" s="107"/>
      <c r="UCX104" s="107"/>
      <c r="UCY104" s="107"/>
      <c r="UCZ104" s="107"/>
      <c r="UDA104" s="107"/>
      <c r="UDB104" s="107"/>
      <c r="UDC104" s="107"/>
      <c r="UDD104" s="107"/>
      <c r="UDE104" s="107"/>
      <c r="UDF104" s="107"/>
      <c r="UDG104" s="107"/>
      <c r="UDH104" s="107"/>
      <c r="UDI104" s="107"/>
      <c r="UDJ104" s="107"/>
      <c r="UDK104" s="107"/>
      <c r="UDL104" s="107"/>
      <c r="UDM104" s="107"/>
      <c r="UDN104" s="107"/>
      <c r="UDO104" s="107"/>
      <c r="UDP104" s="107"/>
      <c r="UDQ104" s="107"/>
      <c r="UDR104" s="107"/>
      <c r="UDS104" s="107"/>
      <c r="UDT104" s="107"/>
      <c r="UDU104" s="107"/>
      <c r="UDV104" s="107"/>
      <c r="UDW104" s="107"/>
      <c r="UDX104" s="107"/>
      <c r="UDY104" s="107"/>
      <c r="UDZ104" s="107"/>
      <c r="UEA104" s="107"/>
      <c r="UEB104" s="107"/>
      <c r="UEC104" s="107"/>
      <c r="UED104" s="107"/>
      <c r="UEE104" s="107"/>
      <c r="UEF104" s="107"/>
      <c r="UEG104" s="107"/>
      <c r="UEH104" s="107"/>
      <c r="UEI104" s="107"/>
      <c r="UEJ104" s="107"/>
      <c r="UEK104" s="107"/>
      <c r="UEL104" s="107"/>
      <c r="UEM104" s="107"/>
      <c r="UEN104" s="107"/>
      <c r="UEO104" s="107"/>
      <c r="UEP104" s="107"/>
      <c r="UEQ104" s="107"/>
      <c r="UER104" s="107"/>
      <c r="UES104" s="107"/>
      <c r="UET104" s="107"/>
      <c r="UEU104" s="107"/>
      <c r="UEV104" s="107"/>
      <c r="UEW104" s="107"/>
      <c r="UEX104" s="107"/>
      <c r="UEY104" s="107"/>
      <c r="UEZ104" s="107"/>
      <c r="UFA104" s="107"/>
      <c r="UFB104" s="107"/>
      <c r="UFC104" s="107"/>
      <c r="UFD104" s="107"/>
      <c r="UFE104" s="107"/>
      <c r="UFF104" s="107"/>
      <c r="UFG104" s="107"/>
      <c r="UFH104" s="107"/>
      <c r="UFI104" s="107"/>
      <c r="UFJ104" s="107"/>
      <c r="UFK104" s="107"/>
      <c r="UFL104" s="107"/>
      <c r="UFM104" s="107"/>
      <c r="UFN104" s="107"/>
      <c r="UFO104" s="107"/>
      <c r="UFP104" s="107"/>
      <c r="UFQ104" s="107"/>
      <c r="UFR104" s="107"/>
      <c r="UFS104" s="107"/>
      <c r="UFT104" s="107"/>
      <c r="UFU104" s="107"/>
      <c r="UFV104" s="107"/>
      <c r="UFW104" s="107"/>
      <c r="UFX104" s="107"/>
      <c r="UFY104" s="107"/>
      <c r="UFZ104" s="107"/>
      <c r="UGA104" s="107"/>
      <c r="UGB104" s="107"/>
      <c r="UGC104" s="107"/>
      <c r="UGD104" s="107"/>
      <c r="UGE104" s="107"/>
      <c r="UGF104" s="107"/>
      <c r="UGG104" s="107"/>
      <c r="UGH104" s="107"/>
      <c r="UGI104" s="107"/>
      <c r="UGJ104" s="107"/>
      <c r="UGK104" s="107"/>
      <c r="UGL104" s="107"/>
      <c r="UGM104" s="107"/>
      <c r="UGN104" s="107"/>
      <c r="UGO104" s="107"/>
      <c r="UGP104" s="107"/>
      <c r="UGQ104" s="107"/>
      <c r="UGR104" s="107"/>
      <c r="UGS104" s="107"/>
      <c r="UGT104" s="107"/>
      <c r="UGU104" s="107"/>
      <c r="UGV104" s="107"/>
      <c r="UGW104" s="107"/>
      <c r="UGX104" s="107"/>
      <c r="UGY104" s="107"/>
      <c r="UGZ104" s="107"/>
      <c r="UHA104" s="107"/>
      <c r="UHB104" s="107"/>
      <c r="UHC104" s="107"/>
      <c r="UHD104" s="107"/>
      <c r="UHE104" s="107"/>
      <c r="UHF104" s="107"/>
      <c r="UHG104" s="107"/>
      <c r="UHH104" s="107"/>
      <c r="UHI104" s="107"/>
      <c r="UHJ104" s="107"/>
      <c r="UHK104" s="107"/>
      <c r="UHL104" s="107"/>
      <c r="UHM104" s="107"/>
      <c r="UHN104" s="107"/>
      <c r="UHO104" s="107"/>
      <c r="UHP104" s="107"/>
      <c r="UHQ104" s="107"/>
      <c r="UHR104" s="107"/>
      <c r="UHS104" s="107"/>
      <c r="UHT104" s="107"/>
      <c r="UHU104" s="107"/>
      <c r="UHV104" s="107"/>
      <c r="UHW104" s="107"/>
      <c r="UHX104" s="107"/>
      <c r="UHY104" s="107"/>
      <c r="UHZ104" s="107"/>
      <c r="UIA104" s="107"/>
      <c r="UIB104" s="107"/>
      <c r="UIC104" s="107"/>
      <c r="UID104" s="107"/>
      <c r="UIE104" s="107"/>
      <c r="UIF104" s="107"/>
      <c r="UIG104" s="107"/>
      <c r="UIH104" s="107"/>
      <c r="UII104" s="107"/>
      <c r="UIJ104" s="107"/>
      <c r="UIK104" s="107"/>
      <c r="UIL104" s="107"/>
      <c r="UIM104" s="107"/>
      <c r="UIN104" s="107"/>
      <c r="UIO104" s="107"/>
      <c r="UIP104" s="107"/>
      <c r="UIQ104" s="107"/>
      <c r="UIR104" s="107"/>
      <c r="UIS104" s="107"/>
      <c r="UIT104" s="107"/>
      <c r="UIU104" s="107"/>
      <c r="UIV104" s="107"/>
      <c r="UIW104" s="107"/>
      <c r="UIX104" s="107"/>
      <c r="UIY104" s="107"/>
      <c r="UIZ104" s="107"/>
      <c r="UJA104" s="107"/>
      <c r="UJB104" s="107"/>
      <c r="UJC104" s="107"/>
      <c r="UJD104" s="107"/>
      <c r="UJE104" s="107"/>
      <c r="UJF104" s="107"/>
      <c r="UJG104" s="107"/>
      <c r="UJH104" s="107"/>
      <c r="UJI104" s="107"/>
      <c r="UJJ104" s="107"/>
      <c r="UJK104" s="107"/>
      <c r="UJL104" s="107"/>
      <c r="UJM104" s="107"/>
      <c r="UJN104" s="107"/>
      <c r="UJO104" s="107"/>
      <c r="UJP104" s="107"/>
      <c r="UJQ104" s="107"/>
      <c r="UJR104" s="107"/>
      <c r="UJS104" s="107"/>
      <c r="UJT104" s="107"/>
      <c r="UJU104" s="107"/>
      <c r="UJV104" s="107"/>
      <c r="UJW104" s="107"/>
      <c r="UJX104" s="107"/>
      <c r="UJY104" s="107"/>
      <c r="UJZ104" s="107"/>
      <c r="UKA104" s="107"/>
      <c r="UKB104" s="107"/>
      <c r="UKC104" s="107"/>
      <c r="UKD104" s="107"/>
      <c r="UKE104" s="107"/>
      <c r="UKF104" s="107"/>
      <c r="UKG104" s="107"/>
      <c r="UKH104" s="107"/>
      <c r="UKI104" s="107"/>
      <c r="UKJ104" s="107"/>
      <c r="UKK104" s="107"/>
      <c r="UKL104" s="107"/>
      <c r="UKM104" s="107"/>
      <c r="UKN104" s="107"/>
      <c r="UKO104" s="107"/>
      <c r="UKP104" s="107"/>
      <c r="UKQ104" s="107"/>
      <c r="UKR104" s="107"/>
      <c r="UKS104" s="107"/>
      <c r="UKT104" s="107"/>
      <c r="UKU104" s="107"/>
      <c r="UKV104" s="107"/>
      <c r="UKW104" s="107"/>
      <c r="UKX104" s="107"/>
      <c r="UKY104" s="107"/>
      <c r="UKZ104" s="107"/>
      <c r="ULA104" s="107"/>
      <c r="ULB104" s="107"/>
      <c r="ULC104" s="107"/>
      <c r="ULD104" s="107"/>
      <c r="ULE104" s="107"/>
      <c r="ULF104" s="107"/>
      <c r="ULG104" s="107"/>
      <c r="ULH104" s="107"/>
      <c r="ULI104" s="107"/>
      <c r="ULJ104" s="107"/>
      <c r="ULK104" s="107"/>
      <c r="ULL104" s="107"/>
      <c r="ULM104" s="107"/>
      <c r="ULN104" s="107"/>
      <c r="ULO104" s="107"/>
      <c r="ULP104" s="107"/>
      <c r="ULQ104" s="107"/>
      <c r="ULR104" s="107"/>
      <c r="ULS104" s="107"/>
      <c r="ULT104" s="107"/>
      <c r="ULU104" s="107"/>
      <c r="ULV104" s="107"/>
      <c r="ULW104" s="107"/>
      <c r="ULX104" s="107"/>
      <c r="ULY104" s="107"/>
      <c r="ULZ104" s="107"/>
      <c r="UMA104" s="107"/>
      <c r="UMB104" s="107"/>
      <c r="UMC104" s="107"/>
      <c r="UMD104" s="107"/>
      <c r="UME104" s="107"/>
      <c r="UMF104" s="107"/>
      <c r="UMG104" s="107"/>
      <c r="UMH104" s="107"/>
      <c r="UMI104" s="107"/>
      <c r="UMJ104" s="107"/>
      <c r="UMK104" s="107"/>
      <c r="UML104" s="107"/>
      <c r="UMM104" s="107"/>
      <c r="UMN104" s="107"/>
      <c r="UMO104" s="107"/>
      <c r="UMP104" s="107"/>
      <c r="UMQ104" s="107"/>
      <c r="UMR104" s="107"/>
      <c r="UMS104" s="107"/>
      <c r="UMT104" s="107"/>
      <c r="UMU104" s="107"/>
      <c r="UMV104" s="107"/>
      <c r="UMW104" s="107"/>
      <c r="UMX104" s="107"/>
      <c r="UMY104" s="107"/>
      <c r="UMZ104" s="107"/>
      <c r="UNA104" s="107"/>
      <c r="UNB104" s="107"/>
      <c r="UNC104" s="107"/>
      <c r="UND104" s="107"/>
      <c r="UNE104" s="107"/>
      <c r="UNF104" s="107"/>
      <c r="UNG104" s="107"/>
      <c r="UNH104" s="107"/>
      <c r="UNI104" s="107"/>
      <c r="UNJ104" s="107"/>
      <c r="UNK104" s="107"/>
      <c r="UNL104" s="107"/>
      <c r="UNM104" s="107"/>
      <c r="UNN104" s="107"/>
      <c r="UNO104" s="107"/>
      <c r="UNP104" s="107"/>
      <c r="UNQ104" s="107"/>
      <c r="UNR104" s="107"/>
      <c r="UNS104" s="107"/>
      <c r="UNT104" s="107"/>
      <c r="UNU104" s="107"/>
      <c r="UNV104" s="107"/>
      <c r="UNW104" s="107"/>
      <c r="UNX104" s="107"/>
      <c r="UNY104" s="107"/>
      <c r="UNZ104" s="107"/>
      <c r="UOA104" s="107"/>
      <c r="UOB104" s="107"/>
      <c r="UOC104" s="107"/>
      <c r="UOD104" s="107"/>
      <c r="UOE104" s="107"/>
      <c r="UOF104" s="107"/>
      <c r="UOG104" s="107"/>
      <c r="UOH104" s="107"/>
      <c r="UOI104" s="107"/>
      <c r="UOJ104" s="107"/>
      <c r="UOK104" s="107"/>
      <c r="UOL104" s="107"/>
      <c r="UOM104" s="107"/>
      <c r="UON104" s="107"/>
      <c r="UOO104" s="107"/>
      <c r="UOP104" s="107"/>
      <c r="UOQ104" s="107"/>
      <c r="UOR104" s="107"/>
      <c r="UOS104" s="107"/>
      <c r="UOT104" s="107"/>
      <c r="UOU104" s="107"/>
      <c r="UOV104" s="107"/>
      <c r="UOW104" s="107"/>
      <c r="UOX104" s="107"/>
      <c r="UOY104" s="107"/>
      <c r="UOZ104" s="107"/>
      <c r="UPA104" s="107"/>
      <c r="UPB104" s="107"/>
      <c r="UPC104" s="107"/>
      <c r="UPD104" s="107"/>
      <c r="UPE104" s="107"/>
      <c r="UPF104" s="107"/>
      <c r="UPG104" s="107"/>
      <c r="UPH104" s="107"/>
      <c r="UPI104" s="107"/>
      <c r="UPJ104" s="107"/>
      <c r="UPK104" s="107"/>
      <c r="UPL104" s="107"/>
      <c r="UPM104" s="107"/>
      <c r="UPN104" s="107"/>
      <c r="UPO104" s="107"/>
      <c r="UPP104" s="107"/>
      <c r="UPQ104" s="107"/>
      <c r="UPR104" s="107"/>
      <c r="UPS104" s="107"/>
      <c r="UPT104" s="107"/>
      <c r="UPU104" s="107"/>
      <c r="UPV104" s="107"/>
      <c r="UPW104" s="107"/>
      <c r="UPX104" s="107"/>
      <c r="UPY104" s="107"/>
      <c r="UPZ104" s="107"/>
      <c r="UQA104" s="107"/>
      <c r="UQB104" s="107"/>
      <c r="UQC104" s="107"/>
      <c r="UQD104" s="107"/>
      <c r="UQE104" s="107"/>
      <c r="UQF104" s="107"/>
      <c r="UQG104" s="107"/>
      <c r="UQH104" s="107"/>
      <c r="UQI104" s="107"/>
      <c r="UQJ104" s="107"/>
      <c r="UQK104" s="107"/>
      <c r="UQL104" s="107"/>
      <c r="UQM104" s="107"/>
      <c r="UQN104" s="107"/>
      <c r="UQO104" s="107"/>
      <c r="UQP104" s="107"/>
      <c r="UQQ104" s="107"/>
      <c r="UQR104" s="107"/>
      <c r="UQS104" s="107"/>
      <c r="UQT104" s="107"/>
      <c r="UQU104" s="107"/>
      <c r="UQV104" s="107"/>
      <c r="UQW104" s="107"/>
      <c r="UQX104" s="107"/>
      <c r="UQY104" s="107"/>
      <c r="UQZ104" s="107"/>
      <c r="URA104" s="107"/>
      <c r="URB104" s="107"/>
      <c r="URC104" s="107"/>
      <c r="URD104" s="107"/>
      <c r="URE104" s="107"/>
      <c r="URF104" s="107"/>
      <c r="URG104" s="107"/>
      <c r="URH104" s="107"/>
      <c r="URI104" s="107"/>
      <c r="URJ104" s="107"/>
      <c r="URK104" s="107"/>
      <c r="URL104" s="107"/>
      <c r="URM104" s="107"/>
      <c r="URN104" s="107"/>
      <c r="URO104" s="107"/>
      <c r="URP104" s="107"/>
      <c r="URQ104" s="107"/>
      <c r="URR104" s="107"/>
      <c r="URS104" s="107"/>
      <c r="URT104" s="107"/>
      <c r="URU104" s="107"/>
      <c r="URV104" s="107"/>
      <c r="URW104" s="107"/>
      <c r="URX104" s="107"/>
      <c r="URY104" s="107"/>
      <c r="URZ104" s="107"/>
      <c r="USA104" s="107"/>
      <c r="USB104" s="107"/>
      <c r="USC104" s="107"/>
      <c r="USD104" s="107"/>
      <c r="USE104" s="107"/>
      <c r="USF104" s="107"/>
      <c r="USG104" s="107"/>
      <c r="USH104" s="107"/>
      <c r="USI104" s="107"/>
      <c r="USJ104" s="107"/>
      <c r="USK104" s="107"/>
      <c r="USL104" s="107"/>
      <c r="USM104" s="107"/>
      <c r="USN104" s="107"/>
      <c r="USO104" s="107"/>
      <c r="USP104" s="107"/>
      <c r="USQ104" s="107"/>
      <c r="USR104" s="107"/>
      <c r="USS104" s="107"/>
      <c r="UST104" s="107"/>
      <c r="USU104" s="107"/>
      <c r="USV104" s="107"/>
      <c r="USW104" s="107"/>
      <c r="USX104" s="107"/>
      <c r="USY104" s="107"/>
      <c r="USZ104" s="107"/>
      <c r="UTA104" s="107"/>
      <c r="UTB104" s="107"/>
      <c r="UTC104" s="107"/>
      <c r="UTD104" s="107"/>
      <c r="UTE104" s="107"/>
      <c r="UTF104" s="107"/>
      <c r="UTG104" s="107"/>
      <c r="UTH104" s="107"/>
      <c r="UTI104" s="107"/>
      <c r="UTJ104" s="107"/>
      <c r="UTK104" s="107"/>
      <c r="UTL104" s="107"/>
      <c r="UTM104" s="107"/>
      <c r="UTN104" s="107"/>
      <c r="UTO104" s="107"/>
      <c r="UTP104" s="107"/>
      <c r="UTQ104" s="107"/>
      <c r="UTR104" s="107"/>
      <c r="UTS104" s="107"/>
      <c r="UTT104" s="107"/>
      <c r="UTU104" s="107"/>
      <c r="UTV104" s="107"/>
      <c r="UTW104" s="107"/>
      <c r="UTX104" s="107"/>
      <c r="UTY104" s="107"/>
      <c r="UTZ104" s="107"/>
      <c r="UUA104" s="107"/>
      <c r="UUB104" s="107"/>
      <c r="UUC104" s="107"/>
      <c r="UUD104" s="107"/>
      <c r="UUE104" s="107"/>
      <c r="UUF104" s="107"/>
      <c r="UUG104" s="107"/>
      <c r="UUH104" s="107"/>
      <c r="UUI104" s="107"/>
      <c r="UUJ104" s="107"/>
      <c r="UUK104" s="107"/>
      <c r="UUL104" s="107"/>
      <c r="UUM104" s="107"/>
      <c r="UUN104" s="107"/>
      <c r="UUO104" s="107"/>
      <c r="UUP104" s="107"/>
      <c r="UUQ104" s="107"/>
      <c r="UUR104" s="107"/>
      <c r="UUS104" s="107"/>
      <c r="UUT104" s="107"/>
      <c r="UUU104" s="107"/>
      <c r="UUV104" s="107"/>
      <c r="UUW104" s="107"/>
      <c r="UUX104" s="107"/>
      <c r="UUY104" s="107"/>
      <c r="UUZ104" s="107"/>
      <c r="UVA104" s="107"/>
      <c r="UVB104" s="107"/>
      <c r="UVC104" s="107"/>
      <c r="UVD104" s="107"/>
      <c r="UVE104" s="107"/>
      <c r="UVF104" s="107"/>
      <c r="UVG104" s="107"/>
      <c r="UVH104" s="107"/>
      <c r="UVI104" s="107"/>
      <c r="UVJ104" s="107"/>
      <c r="UVK104" s="107"/>
      <c r="UVL104" s="107"/>
      <c r="UVM104" s="107"/>
      <c r="UVN104" s="107"/>
      <c r="UVO104" s="107"/>
      <c r="UVP104" s="107"/>
      <c r="UVQ104" s="107"/>
      <c r="UVR104" s="107"/>
      <c r="UVS104" s="107"/>
      <c r="UVT104" s="107"/>
      <c r="UVU104" s="107"/>
      <c r="UVV104" s="107"/>
      <c r="UVW104" s="107"/>
      <c r="UVX104" s="107"/>
      <c r="UVY104" s="107"/>
      <c r="UVZ104" s="107"/>
      <c r="UWA104" s="107"/>
      <c r="UWB104" s="107"/>
      <c r="UWC104" s="107"/>
      <c r="UWD104" s="107"/>
      <c r="UWE104" s="107"/>
      <c r="UWF104" s="107"/>
      <c r="UWG104" s="107"/>
      <c r="UWH104" s="107"/>
      <c r="UWI104" s="107"/>
      <c r="UWJ104" s="107"/>
      <c r="UWK104" s="107"/>
      <c r="UWL104" s="107"/>
      <c r="UWM104" s="107"/>
      <c r="UWN104" s="107"/>
      <c r="UWO104" s="107"/>
      <c r="UWP104" s="107"/>
      <c r="UWQ104" s="107"/>
      <c r="UWR104" s="107"/>
      <c r="UWS104" s="107"/>
      <c r="UWT104" s="107"/>
      <c r="UWU104" s="107"/>
      <c r="UWV104" s="107"/>
      <c r="UWW104" s="107"/>
      <c r="UWX104" s="107"/>
      <c r="UWY104" s="107"/>
      <c r="UWZ104" s="107"/>
      <c r="UXA104" s="107"/>
      <c r="UXB104" s="107"/>
      <c r="UXC104" s="107"/>
      <c r="UXD104" s="107"/>
      <c r="UXE104" s="107"/>
      <c r="UXF104" s="107"/>
      <c r="UXG104" s="107"/>
      <c r="UXH104" s="107"/>
      <c r="UXI104" s="107"/>
      <c r="UXJ104" s="107"/>
      <c r="UXK104" s="107"/>
      <c r="UXL104" s="107"/>
      <c r="UXM104" s="107"/>
      <c r="UXN104" s="107"/>
      <c r="UXO104" s="107"/>
      <c r="UXP104" s="107"/>
      <c r="UXQ104" s="107"/>
      <c r="UXR104" s="107"/>
      <c r="UXS104" s="107"/>
      <c r="UXT104" s="107"/>
      <c r="UXU104" s="107"/>
      <c r="UXV104" s="107"/>
      <c r="UXW104" s="107"/>
      <c r="UXX104" s="107"/>
      <c r="UXY104" s="107"/>
      <c r="UXZ104" s="107"/>
      <c r="UYA104" s="107"/>
      <c r="UYB104" s="107"/>
      <c r="UYC104" s="107"/>
      <c r="UYD104" s="107"/>
      <c r="UYE104" s="107"/>
      <c r="UYF104" s="107"/>
      <c r="UYG104" s="107"/>
      <c r="UYH104" s="107"/>
      <c r="UYI104" s="107"/>
      <c r="UYJ104" s="107"/>
      <c r="UYK104" s="107"/>
      <c r="UYL104" s="107"/>
      <c r="UYM104" s="107"/>
      <c r="UYN104" s="107"/>
      <c r="UYO104" s="107"/>
      <c r="UYP104" s="107"/>
      <c r="UYQ104" s="107"/>
      <c r="UYR104" s="107"/>
      <c r="UYS104" s="107"/>
      <c r="UYT104" s="107"/>
      <c r="UYU104" s="107"/>
      <c r="UYV104" s="107"/>
      <c r="UYW104" s="107"/>
      <c r="UYX104" s="107"/>
      <c r="UYY104" s="107"/>
      <c r="UYZ104" s="107"/>
      <c r="UZA104" s="107"/>
      <c r="UZB104" s="107"/>
      <c r="UZC104" s="107"/>
      <c r="UZD104" s="107"/>
      <c r="UZE104" s="107"/>
      <c r="UZF104" s="107"/>
      <c r="UZG104" s="107"/>
      <c r="UZH104" s="107"/>
      <c r="UZI104" s="107"/>
      <c r="UZJ104" s="107"/>
      <c r="UZK104" s="107"/>
      <c r="UZL104" s="107"/>
      <c r="UZM104" s="107"/>
      <c r="UZN104" s="107"/>
      <c r="UZO104" s="107"/>
      <c r="UZP104" s="107"/>
      <c r="UZQ104" s="107"/>
      <c r="UZR104" s="107"/>
      <c r="UZS104" s="107"/>
      <c r="UZT104" s="107"/>
      <c r="UZU104" s="107"/>
      <c r="UZV104" s="107"/>
      <c r="UZW104" s="107"/>
      <c r="UZX104" s="107"/>
      <c r="UZY104" s="107"/>
      <c r="UZZ104" s="107"/>
      <c r="VAA104" s="107"/>
      <c r="VAB104" s="107"/>
      <c r="VAC104" s="107"/>
      <c r="VAD104" s="107"/>
      <c r="VAE104" s="107"/>
      <c r="VAF104" s="107"/>
      <c r="VAG104" s="107"/>
      <c r="VAH104" s="107"/>
      <c r="VAI104" s="107"/>
      <c r="VAJ104" s="107"/>
      <c r="VAK104" s="107"/>
      <c r="VAL104" s="107"/>
      <c r="VAM104" s="107"/>
      <c r="VAN104" s="107"/>
      <c r="VAO104" s="107"/>
      <c r="VAP104" s="107"/>
      <c r="VAQ104" s="107"/>
      <c r="VAR104" s="107"/>
      <c r="VAS104" s="107"/>
      <c r="VAT104" s="107"/>
      <c r="VAU104" s="107"/>
      <c r="VAV104" s="107"/>
      <c r="VAW104" s="107"/>
      <c r="VAX104" s="107"/>
      <c r="VAY104" s="107"/>
      <c r="VAZ104" s="107"/>
      <c r="VBA104" s="107"/>
      <c r="VBB104" s="107"/>
      <c r="VBC104" s="107"/>
      <c r="VBD104" s="107"/>
      <c r="VBE104" s="107"/>
      <c r="VBF104" s="107"/>
      <c r="VBG104" s="107"/>
      <c r="VBH104" s="107"/>
      <c r="VBI104" s="107"/>
      <c r="VBJ104" s="107"/>
      <c r="VBK104" s="107"/>
      <c r="VBL104" s="107"/>
      <c r="VBM104" s="107"/>
      <c r="VBN104" s="107"/>
      <c r="VBO104" s="107"/>
      <c r="VBP104" s="107"/>
      <c r="VBQ104" s="107"/>
      <c r="VBR104" s="107"/>
      <c r="VBS104" s="107"/>
      <c r="VBT104" s="107"/>
      <c r="VBU104" s="107"/>
      <c r="VBV104" s="107"/>
      <c r="VBW104" s="107"/>
      <c r="VBX104" s="107"/>
      <c r="VBY104" s="107"/>
      <c r="VBZ104" s="107"/>
      <c r="VCA104" s="107"/>
      <c r="VCB104" s="107"/>
      <c r="VCC104" s="107"/>
      <c r="VCD104" s="107"/>
      <c r="VCE104" s="107"/>
      <c r="VCF104" s="107"/>
      <c r="VCG104" s="107"/>
      <c r="VCH104" s="107"/>
      <c r="VCI104" s="107"/>
      <c r="VCJ104" s="107"/>
      <c r="VCK104" s="107"/>
      <c r="VCL104" s="107"/>
      <c r="VCM104" s="107"/>
      <c r="VCN104" s="107"/>
      <c r="VCO104" s="107"/>
      <c r="VCP104" s="107"/>
      <c r="VCQ104" s="107"/>
      <c r="VCR104" s="107"/>
      <c r="VCS104" s="107"/>
      <c r="VCT104" s="107"/>
      <c r="VCU104" s="107"/>
      <c r="VCV104" s="107"/>
      <c r="VCW104" s="107"/>
      <c r="VCX104" s="107"/>
      <c r="VCY104" s="107"/>
      <c r="VCZ104" s="107"/>
      <c r="VDA104" s="107"/>
      <c r="VDB104" s="107"/>
      <c r="VDC104" s="107"/>
      <c r="VDD104" s="107"/>
      <c r="VDE104" s="107"/>
      <c r="VDF104" s="107"/>
      <c r="VDG104" s="107"/>
      <c r="VDH104" s="107"/>
      <c r="VDI104" s="107"/>
      <c r="VDJ104" s="107"/>
      <c r="VDK104" s="107"/>
      <c r="VDL104" s="107"/>
      <c r="VDM104" s="107"/>
      <c r="VDN104" s="107"/>
      <c r="VDO104" s="107"/>
      <c r="VDP104" s="107"/>
      <c r="VDQ104" s="107"/>
      <c r="VDR104" s="107"/>
      <c r="VDS104" s="107"/>
      <c r="VDT104" s="107"/>
      <c r="VDU104" s="107"/>
      <c r="VDV104" s="107"/>
      <c r="VDW104" s="107"/>
      <c r="VDX104" s="107"/>
      <c r="VDY104" s="107"/>
      <c r="VDZ104" s="107"/>
      <c r="VEA104" s="107"/>
      <c r="VEB104" s="107"/>
      <c r="VEC104" s="107"/>
      <c r="VED104" s="107"/>
      <c r="VEE104" s="107"/>
      <c r="VEF104" s="107"/>
      <c r="VEG104" s="107"/>
      <c r="VEH104" s="107"/>
      <c r="VEI104" s="107"/>
      <c r="VEJ104" s="107"/>
      <c r="VEK104" s="107"/>
      <c r="VEL104" s="107"/>
      <c r="VEM104" s="107"/>
      <c r="VEN104" s="107"/>
      <c r="VEO104" s="107"/>
      <c r="VEP104" s="107"/>
      <c r="VEQ104" s="107"/>
      <c r="VER104" s="107"/>
      <c r="VES104" s="107"/>
      <c r="VET104" s="107"/>
      <c r="VEU104" s="107"/>
      <c r="VEV104" s="107"/>
      <c r="VEW104" s="107"/>
      <c r="VEX104" s="107"/>
      <c r="VEY104" s="107"/>
      <c r="VEZ104" s="107"/>
      <c r="VFA104" s="107"/>
      <c r="VFB104" s="107"/>
      <c r="VFC104" s="107"/>
      <c r="VFD104" s="107"/>
      <c r="VFE104" s="107"/>
      <c r="VFF104" s="107"/>
      <c r="VFG104" s="107"/>
      <c r="VFH104" s="107"/>
      <c r="VFI104" s="107"/>
      <c r="VFJ104" s="107"/>
      <c r="VFK104" s="107"/>
      <c r="VFL104" s="107"/>
      <c r="VFM104" s="107"/>
      <c r="VFN104" s="107"/>
      <c r="VFO104" s="107"/>
      <c r="VFP104" s="107"/>
      <c r="VFQ104" s="107"/>
      <c r="VFR104" s="107"/>
      <c r="VFS104" s="107"/>
      <c r="VFT104" s="107"/>
      <c r="VFU104" s="107"/>
      <c r="VFV104" s="107"/>
      <c r="VFW104" s="107"/>
      <c r="VFX104" s="107"/>
      <c r="VFY104" s="107"/>
      <c r="VFZ104" s="107"/>
      <c r="VGA104" s="107"/>
      <c r="VGB104" s="107"/>
      <c r="VGC104" s="107"/>
      <c r="VGD104" s="107"/>
      <c r="VGE104" s="107"/>
      <c r="VGF104" s="107"/>
      <c r="VGG104" s="107"/>
      <c r="VGH104" s="107"/>
      <c r="VGI104" s="107"/>
      <c r="VGJ104" s="107"/>
      <c r="VGK104" s="107"/>
      <c r="VGL104" s="107"/>
      <c r="VGM104" s="107"/>
      <c r="VGN104" s="107"/>
      <c r="VGO104" s="107"/>
      <c r="VGP104" s="107"/>
      <c r="VGQ104" s="107"/>
      <c r="VGR104" s="107"/>
      <c r="VGS104" s="107"/>
      <c r="VGT104" s="107"/>
      <c r="VGU104" s="107"/>
      <c r="VGV104" s="107"/>
      <c r="VGW104" s="107"/>
      <c r="VGX104" s="107"/>
      <c r="VGY104" s="107"/>
      <c r="VGZ104" s="107"/>
      <c r="VHA104" s="107"/>
      <c r="VHB104" s="107"/>
      <c r="VHC104" s="107"/>
      <c r="VHD104" s="107"/>
      <c r="VHE104" s="107"/>
      <c r="VHF104" s="107"/>
      <c r="VHG104" s="107"/>
      <c r="VHH104" s="107"/>
      <c r="VHI104" s="107"/>
      <c r="VHJ104" s="107"/>
      <c r="VHK104" s="107"/>
      <c r="VHL104" s="107"/>
      <c r="VHM104" s="107"/>
      <c r="VHN104" s="107"/>
      <c r="VHO104" s="107"/>
      <c r="VHP104" s="107"/>
      <c r="VHQ104" s="107"/>
      <c r="VHR104" s="107"/>
      <c r="VHS104" s="107"/>
      <c r="VHT104" s="107"/>
      <c r="VHU104" s="107"/>
      <c r="VHV104" s="107"/>
      <c r="VHW104" s="107"/>
      <c r="VHX104" s="107"/>
      <c r="VHY104" s="107"/>
      <c r="VHZ104" s="107"/>
      <c r="VIA104" s="107"/>
      <c r="VIB104" s="107"/>
      <c r="VIC104" s="107"/>
      <c r="VID104" s="107"/>
      <c r="VIE104" s="107"/>
      <c r="VIF104" s="107"/>
      <c r="VIG104" s="107"/>
      <c r="VIH104" s="107"/>
      <c r="VII104" s="107"/>
      <c r="VIJ104" s="107"/>
      <c r="VIK104" s="107"/>
      <c r="VIL104" s="107"/>
      <c r="VIM104" s="107"/>
      <c r="VIN104" s="107"/>
      <c r="VIO104" s="107"/>
      <c r="VIP104" s="107"/>
      <c r="VIQ104" s="107"/>
      <c r="VIR104" s="107"/>
      <c r="VIS104" s="107"/>
      <c r="VIT104" s="107"/>
      <c r="VIU104" s="107"/>
      <c r="VIV104" s="107"/>
      <c r="VIW104" s="107"/>
      <c r="VIX104" s="107"/>
      <c r="VIY104" s="107"/>
      <c r="VIZ104" s="107"/>
      <c r="VJA104" s="107"/>
      <c r="VJB104" s="107"/>
      <c r="VJC104" s="107"/>
      <c r="VJD104" s="107"/>
      <c r="VJE104" s="107"/>
      <c r="VJF104" s="107"/>
      <c r="VJG104" s="107"/>
      <c r="VJH104" s="107"/>
      <c r="VJI104" s="107"/>
      <c r="VJJ104" s="107"/>
      <c r="VJK104" s="107"/>
      <c r="VJL104" s="107"/>
      <c r="VJM104" s="107"/>
      <c r="VJN104" s="107"/>
      <c r="VJO104" s="107"/>
      <c r="VJP104" s="107"/>
      <c r="VJQ104" s="107"/>
      <c r="VJR104" s="107"/>
      <c r="VJS104" s="107"/>
      <c r="VJT104" s="107"/>
      <c r="VJU104" s="107"/>
      <c r="VJV104" s="107"/>
      <c r="VJW104" s="107"/>
      <c r="VJX104" s="107"/>
      <c r="VJY104" s="107"/>
      <c r="VJZ104" s="107"/>
      <c r="VKA104" s="107"/>
      <c r="VKB104" s="107"/>
      <c r="VKC104" s="107"/>
      <c r="VKD104" s="107"/>
      <c r="VKE104" s="107"/>
      <c r="VKF104" s="107"/>
      <c r="VKG104" s="107"/>
      <c r="VKH104" s="107"/>
      <c r="VKI104" s="107"/>
      <c r="VKJ104" s="107"/>
      <c r="VKK104" s="107"/>
      <c r="VKL104" s="107"/>
      <c r="VKM104" s="107"/>
      <c r="VKN104" s="107"/>
      <c r="VKO104" s="107"/>
      <c r="VKP104" s="107"/>
      <c r="VKQ104" s="107"/>
      <c r="VKR104" s="107"/>
      <c r="VKS104" s="107"/>
      <c r="VKT104" s="107"/>
      <c r="VKU104" s="107"/>
      <c r="VKV104" s="107"/>
      <c r="VKW104" s="107"/>
      <c r="VKX104" s="107"/>
      <c r="VKY104" s="107"/>
      <c r="VKZ104" s="107"/>
      <c r="VLA104" s="107"/>
      <c r="VLB104" s="107"/>
      <c r="VLC104" s="107"/>
      <c r="VLD104" s="107"/>
      <c r="VLE104" s="107"/>
      <c r="VLF104" s="107"/>
      <c r="VLG104" s="107"/>
      <c r="VLH104" s="107"/>
      <c r="VLI104" s="107"/>
      <c r="VLJ104" s="107"/>
      <c r="VLK104" s="107"/>
      <c r="VLL104" s="107"/>
      <c r="VLM104" s="107"/>
      <c r="VLN104" s="107"/>
      <c r="VLO104" s="107"/>
      <c r="VLP104" s="107"/>
      <c r="VLQ104" s="107"/>
      <c r="VLR104" s="107"/>
      <c r="VLS104" s="107"/>
      <c r="VLT104" s="107"/>
      <c r="VLU104" s="107"/>
      <c r="VLV104" s="107"/>
      <c r="VLW104" s="107"/>
      <c r="VLX104" s="107"/>
      <c r="VLY104" s="107"/>
      <c r="VLZ104" s="107"/>
      <c r="VMA104" s="107"/>
      <c r="VMB104" s="107"/>
      <c r="VMC104" s="107"/>
      <c r="VMD104" s="107"/>
      <c r="VME104" s="107"/>
      <c r="VMF104" s="107"/>
      <c r="VMG104" s="107"/>
      <c r="VMH104" s="107"/>
      <c r="VMI104" s="107"/>
      <c r="VMJ104" s="107"/>
      <c r="VMK104" s="107"/>
      <c r="VML104" s="107"/>
      <c r="VMM104" s="107"/>
      <c r="VMN104" s="107"/>
      <c r="VMO104" s="107"/>
      <c r="VMP104" s="107"/>
      <c r="VMQ104" s="107"/>
      <c r="VMR104" s="107"/>
      <c r="VMS104" s="107"/>
      <c r="VMT104" s="107"/>
      <c r="VMU104" s="107"/>
      <c r="VMV104" s="107"/>
      <c r="VMW104" s="107"/>
      <c r="VMX104" s="107"/>
      <c r="VMY104" s="107"/>
      <c r="VMZ104" s="107"/>
      <c r="VNA104" s="107"/>
      <c r="VNB104" s="107"/>
      <c r="VNC104" s="107"/>
      <c r="VND104" s="107"/>
      <c r="VNE104" s="107"/>
      <c r="VNF104" s="107"/>
      <c r="VNG104" s="107"/>
      <c r="VNH104" s="107"/>
      <c r="VNI104" s="107"/>
      <c r="VNJ104" s="107"/>
      <c r="VNK104" s="107"/>
      <c r="VNL104" s="107"/>
      <c r="VNM104" s="107"/>
      <c r="VNN104" s="107"/>
      <c r="VNO104" s="107"/>
      <c r="VNP104" s="107"/>
      <c r="VNQ104" s="107"/>
      <c r="VNR104" s="107"/>
      <c r="VNS104" s="107"/>
      <c r="VNT104" s="107"/>
      <c r="VNU104" s="107"/>
      <c r="VNV104" s="107"/>
      <c r="VNW104" s="107"/>
      <c r="VNX104" s="107"/>
      <c r="VNY104" s="107"/>
      <c r="VNZ104" s="107"/>
      <c r="VOA104" s="107"/>
      <c r="VOB104" s="107"/>
      <c r="VOC104" s="107"/>
      <c r="VOD104" s="107"/>
      <c r="VOE104" s="107"/>
      <c r="VOF104" s="107"/>
      <c r="VOG104" s="107"/>
      <c r="VOH104" s="107"/>
      <c r="VOI104" s="107"/>
      <c r="VOJ104" s="107"/>
      <c r="VOK104" s="107"/>
      <c r="VOL104" s="107"/>
      <c r="VOM104" s="107"/>
      <c r="VON104" s="107"/>
      <c r="VOO104" s="107"/>
      <c r="VOP104" s="107"/>
      <c r="VOQ104" s="107"/>
      <c r="VOR104" s="107"/>
      <c r="VOS104" s="107"/>
      <c r="VOT104" s="107"/>
      <c r="VOU104" s="107"/>
      <c r="VOV104" s="107"/>
      <c r="VOW104" s="107"/>
      <c r="VOX104" s="107"/>
      <c r="VOY104" s="107"/>
      <c r="VOZ104" s="107"/>
      <c r="VPA104" s="107"/>
      <c r="VPB104" s="107"/>
      <c r="VPC104" s="107"/>
      <c r="VPD104" s="107"/>
      <c r="VPE104" s="107"/>
      <c r="VPF104" s="107"/>
      <c r="VPG104" s="107"/>
      <c r="VPH104" s="107"/>
      <c r="VPI104" s="107"/>
      <c r="VPJ104" s="107"/>
      <c r="VPK104" s="107"/>
      <c r="VPL104" s="107"/>
      <c r="VPM104" s="107"/>
      <c r="VPN104" s="107"/>
      <c r="VPO104" s="107"/>
      <c r="VPP104" s="107"/>
      <c r="VPQ104" s="107"/>
      <c r="VPR104" s="107"/>
      <c r="VPS104" s="107"/>
      <c r="VPT104" s="107"/>
      <c r="VPU104" s="107"/>
      <c r="VPV104" s="107"/>
      <c r="VPW104" s="107"/>
      <c r="VPX104" s="107"/>
      <c r="VPY104" s="107"/>
      <c r="VPZ104" s="107"/>
      <c r="VQA104" s="107"/>
      <c r="VQB104" s="107"/>
      <c r="VQC104" s="107"/>
      <c r="VQD104" s="107"/>
      <c r="VQE104" s="107"/>
      <c r="VQF104" s="107"/>
      <c r="VQG104" s="107"/>
      <c r="VQH104" s="107"/>
      <c r="VQI104" s="107"/>
      <c r="VQJ104" s="107"/>
      <c r="VQK104" s="107"/>
      <c r="VQL104" s="107"/>
      <c r="VQM104" s="107"/>
      <c r="VQN104" s="107"/>
      <c r="VQO104" s="107"/>
      <c r="VQP104" s="107"/>
      <c r="VQQ104" s="107"/>
      <c r="VQR104" s="107"/>
      <c r="VQS104" s="107"/>
      <c r="VQT104" s="107"/>
      <c r="VQU104" s="107"/>
      <c r="VQV104" s="107"/>
      <c r="VQW104" s="107"/>
      <c r="VQX104" s="107"/>
      <c r="VQY104" s="107"/>
      <c r="VQZ104" s="107"/>
      <c r="VRA104" s="107"/>
      <c r="VRB104" s="107"/>
      <c r="VRC104" s="107"/>
      <c r="VRD104" s="107"/>
      <c r="VRE104" s="107"/>
      <c r="VRF104" s="107"/>
      <c r="VRG104" s="107"/>
      <c r="VRH104" s="107"/>
      <c r="VRI104" s="107"/>
      <c r="VRJ104" s="107"/>
      <c r="VRK104" s="107"/>
      <c r="VRL104" s="107"/>
      <c r="VRM104" s="107"/>
      <c r="VRN104" s="107"/>
      <c r="VRO104" s="107"/>
      <c r="VRP104" s="107"/>
      <c r="VRQ104" s="107"/>
      <c r="VRR104" s="107"/>
      <c r="VRS104" s="107"/>
      <c r="VRT104" s="107"/>
      <c r="VRU104" s="107"/>
      <c r="VRV104" s="107"/>
      <c r="VRW104" s="107"/>
      <c r="VRX104" s="107"/>
      <c r="VRY104" s="107"/>
      <c r="VRZ104" s="107"/>
      <c r="VSA104" s="107"/>
      <c r="VSB104" s="107"/>
      <c r="VSC104" s="107"/>
      <c r="VSD104" s="107"/>
      <c r="VSE104" s="107"/>
      <c r="VSF104" s="107"/>
      <c r="VSG104" s="107"/>
      <c r="VSH104" s="107"/>
      <c r="VSI104" s="107"/>
      <c r="VSJ104" s="107"/>
      <c r="VSK104" s="107"/>
      <c r="VSL104" s="107"/>
      <c r="VSM104" s="107"/>
      <c r="VSN104" s="107"/>
      <c r="VSO104" s="107"/>
      <c r="VSP104" s="107"/>
      <c r="VSQ104" s="107"/>
      <c r="VSR104" s="107"/>
      <c r="VSS104" s="107"/>
      <c r="VST104" s="107"/>
      <c r="VSU104" s="107"/>
      <c r="VSV104" s="107"/>
      <c r="VSW104" s="107"/>
      <c r="VSX104" s="107"/>
      <c r="VSY104" s="107"/>
      <c r="VSZ104" s="107"/>
      <c r="VTA104" s="107"/>
      <c r="VTB104" s="107"/>
      <c r="VTC104" s="107"/>
      <c r="VTD104" s="107"/>
      <c r="VTE104" s="107"/>
      <c r="VTF104" s="107"/>
      <c r="VTG104" s="107"/>
      <c r="VTH104" s="107"/>
      <c r="VTI104" s="107"/>
      <c r="VTJ104" s="107"/>
      <c r="VTK104" s="107"/>
      <c r="VTL104" s="107"/>
      <c r="VTM104" s="107"/>
      <c r="VTN104" s="107"/>
      <c r="VTO104" s="107"/>
      <c r="VTP104" s="107"/>
      <c r="VTQ104" s="107"/>
      <c r="VTR104" s="107"/>
      <c r="VTS104" s="107"/>
      <c r="VTT104" s="107"/>
      <c r="VTU104" s="107"/>
      <c r="VTV104" s="107"/>
      <c r="VTW104" s="107"/>
      <c r="VTX104" s="107"/>
      <c r="VTY104" s="107"/>
      <c r="VTZ104" s="107"/>
      <c r="VUA104" s="107"/>
      <c r="VUB104" s="107"/>
      <c r="VUC104" s="107"/>
      <c r="VUD104" s="107"/>
      <c r="VUE104" s="107"/>
      <c r="VUF104" s="107"/>
      <c r="VUG104" s="107"/>
      <c r="VUH104" s="107"/>
      <c r="VUI104" s="107"/>
      <c r="VUJ104" s="107"/>
      <c r="VUK104" s="107"/>
      <c r="VUL104" s="107"/>
      <c r="VUM104" s="107"/>
      <c r="VUN104" s="107"/>
      <c r="VUO104" s="107"/>
      <c r="VUP104" s="107"/>
      <c r="VUQ104" s="107"/>
      <c r="VUR104" s="107"/>
      <c r="VUS104" s="107"/>
      <c r="VUT104" s="107"/>
      <c r="VUU104" s="107"/>
      <c r="VUV104" s="107"/>
      <c r="VUW104" s="107"/>
      <c r="VUX104" s="107"/>
      <c r="VUY104" s="107"/>
      <c r="VUZ104" s="107"/>
      <c r="VVA104" s="107"/>
      <c r="VVB104" s="107"/>
      <c r="VVC104" s="107"/>
      <c r="VVD104" s="107"/>
      <c r="VVE104" s="107"/>
      <c r="VVF104" s="107"/>
      <c r="VVG104" s="107"/>
      <c r="VVH104" s="107"/>
      <c r="VVI104" s="107"/>
      <c r="VVJ104" s="107"/>
      <c r="VVK104" s="107"/>
      <c r="VVL104" s="107"/>
      <c r="VVM104" s="107"/>
      <c r="VVN104" s="107"/>
      <c r="VVO104" s="107"/>
      <c r="VVP104" s="107"/>
      <c r="VVQ104" s="107"/>
      <c r="VVR104" s="107"/>
      <c r="VVS104" s="107"/>
      <c r="VVT104" s="107"/>
      <c r="VVU104" s="107"/>
      <c r="VVV104" s="107"/>
      <c r="VVW104" s="107"/>
      <c r="VVX104" s="107"/>
      <c r="VVY104" s="107"/>
      <c r="VVZ104" s="107"/>
      <c r="VWA104" s="107"/>
      <c r="VWB104" s="107"/>
      <c r="VWC104" s="107"/>
      <c r="VWD104" s="107"/>
      <c r="VWE104" s="107"/>
      <c r="VWF104" s="107"/>
      <c r="VWG104" s="107"/>
      <c r="VWH104" s="107"/>
      <c r="VWI104" s="107"/>
      <c r="VWJ104" s="107"/>
      <c r="VWK104" s="107"/>
      <c r="VWL104" s="107"/>
      <c r="VWM104" s="107"/>
      <c r="VWN104" s="107"/>
      <c r="VWO104" s="107"/>
      <c r="VWP104" s="107"/>
      <c r="VWQ104" s="107"/>
      <c r="VWR104" s="107"/>
      <c r="VWS104" s="107"/>
      <c r="VWT104" s="107"/>
      <c r="VWU104" s="107"/>
      <c r="VWV104" s="107"/>
      <c r="VWW104" s="107"/>
      <c r="VWX104" s="107"/>
      <c r="VWY104" s="107"/>
      <c r="VWZ104" s="107"/>
      <c r="VXA104" s="107"/>
      <c r="VXB104" s="107"/>
      <c r="VXC104" s="107"/>
      <c r="VXD104" s="107"/>
      <c r="VXE104" s="107"/>
      <c r="VXF104" s="107"/>
      <c r="VXG104" s="107"/>
      <c r="VXH104" s="107"/>
      <c r="VXI104" s="107"/>
      <c r="VXJ104" s="107"/>
      <c r="VXK104" s="107"/>
      <c r="VXL104" s="107"/>
      <c r="VXM104" s="107"/>
      <c r="VXN104" s="107"/>
      <c r="VXO104" s="107"/>
      <c r="VXP104" s="107"/>
      <c r="VXQ104" s="107"/>
      <c r="VXR104" s="107"/>
      <c r="VXS104" s="107"/>
      <c r="VXT104" s="107"/>
      <c r="VXU104" s="107"/>
      <c r="VXV104" s="107"/>
      <c r="VXW104" s="107"/>
      <c r="VXX104" s="107"/>
      <c r="VXY104" s="107"/>
      <c r="VXZ104" s="107"/>
      <c r="VYA104" s="107"/>
      <c r="VYB104" s="107"/>
      <c r="VYC104" s="107"/>
      <c r="VYD104" s="107"/>
      <c r="VYE104" s="107"/>
      <c r="VYF104" s="107"/>
      <c r="VYG104" s="107"/>
      <c r="VYH104" s="107"/>
      <c r="VYI104" s="107"/>
      <c r="VYJ104" s="107"/>
      <c r="VYK104" s="107"/>
      <c r="VYL104" s="107"/>
      <c r="VYM104" s="107"/>
      <c r="VYN104" s="107"/>
      <c r="VYO104" s="107"/>
      <c r="VYP104" s="107"/>
      <c r="VYQ104" s="107"/>
      <c r="VYR104" s="107"/>
      <c r="VYS104" s="107"/>
      <c r="VYT104" s="107"/>
      <c r="VYU104" s="107"/>
      <c r="VYV104" s="107"/>
      <c r="VYW104" s="107"/>
      <c r="VYX104" s="107"/>
      <c r="VYY104" s="107"/>
      <c r="VYZ104" s="107"/>
      <c r="VZA104" s="107"/>
      <c r="VZB104" s="107"/>
      <c r="VZC104" s="107"/>
      <c r="VZD104" s="107"/>
      <c r="VZE104" s="107"/>
      <c r="VZF104" s="107"/>
      <c r="VZG104" s="107"/>
      <c r="VZH104" s="107"/>
      <c r="VZI104" s="107"/>
      <c r="VZJ104" s="107"/>
      <c r="VZK104" s="107"/>
      <c r="VZL104" s="107"/>
      <c r="VZM104" s="107"/>
      <c r="VZN104" s="107"/>
      <c r="VZO104" s="107"/>
      <c r="VZP104" s="107"/>
      <c r="VZQ104" s="107"/>
      <c r="VZR104" s="107"/>
      <c r="VZS104" s="107"/>
      <c r="VZT104" s="107"/>
      <c r="VZU104" s="107"/>
      <c r="VZV104" s="107"/>
      <c r="VZW104" s="107"/>
      <c r="VZX104" s="107"/>
      <c r="VZY104" s="107"/>
      <c r="VZZ104" s="107"/>
      <c r="WAA104" s="107"/>
      <c r="WAB104" s="107"/>
      <c r="WAC104" s="107"/>
      <c r="WAD104" s="107"/>
      <c r="WAE104" s="107"/>
      <c r="WAF104" s="107"/>
      <c r="WAG104" s="107"/>
      <c r="WAH104" s="107"/>
      <c r="WAI104" s="107"/>
      <c r="WAJ104" s="107"/>
      <c r="WAK104" s="107"/>
      <c r="WAL104" s="107"/>
      <c r="WAM104" s="107"/>
      <c r="WAN104" s="107"/>
      <c r="WAO104" s="107"/>
      <c r="WAP104" s="107"/>
      <c r="WAQ104" s="107"/>
      <c r="WAR104" s="107"/>
      <c r="WAS104" s="107"/>
      <c r="WAT104" s="107"/>
      <c r="WAU104" s="107"/>
      <c r="WAV104" s="107"/>
      <c r="WAW104" s="107"/>
      <c r="WAX104" s="107"/>
      <c r="WAY104" s="107"/>
      <c r="WAZ104" s="107"/>
      <c r="WBA104" s="107"/>
      <c r="WBB104" s="107"/>
      <c r="WBC104" s="107"/>
      <c r="WBD104" s="107"/>
      <c r="WBE104" s="107"/>
      <c r="WBF104" s="107"/>
      <c r="WBG104" s="107"/>
      <c r="WBH104" s="107"/>
      <c r="WBI104" s="107"/>
      <c r="WBJ104" s="107"/>
      <c r="WBK104" s="107"/>
      <c r="WBL104" s="107"/>
      <c r="WBM104" s="107"/>
      <c r="WBN104" s="107"/>
      <c r="WBO104" s="107"/>
      <c r="WBP104" s="107"/>
      <c r="WBQ104" s="107"/>
      <c r="WBR104" s="107"/>
      <c r="WBS104" s="107"/>
      <c r="WBT104" s="107"/>
      <c r="WBU104" s="107"/>
      <c r="WBV104" s="107"/>
      <c r="WBW104" s="107"/>
      <c r="WBX104" s="107"/>
      <c r="WBY104" s="107"/>
      <c r="WBZ104" s="107"/>
      <c r="WCA104" s="107"/>
      <c r="WCB104" s="107"/>
      <c r="WCC104" s="107"/>
      <c r="WCD104" s="107"/>
      <c r="WCE104" s="107"/>
      <c r="WCF104" s="107"/>
      <c r="WCG104" s="107"/>
      <c r="WCH104" s="107"/>
      <c r="WCI104" s="107"/>
      <c r="WCJ104" s="107"/>
      <c r="WCK104" s="107"/>
      <c r="WCL104" s="107"/>
      <c r="WCM104" s="107"/>
      <c r="WCN104" s="107"/>
      <c r="WCO104" s="107"/>
      <c r="WCP104" s="107"/>
      <c r="WCQ104" s="107"/>
      <c r="WCR104" s="107"/>
      <c r="WCS104" s="107"/>
      <c r="WCT104" s="107"/>
      <c r="WCU104" s="107"/>
      <c r="WCV104" s="107"/>
      <c r="WCW104" s="107"/>
      <c r="WCX104" s="107"/>
      <c r="WCY104" s="107"/>
      <c r="WCZ104" s="107"/>
      <c r="WDA104" s="107"/>
      <c r="WDB104" s="107"/>
      <c r="WDC104" s="107"/>
      <c r="WDD104" s="107"/>
      <c r="WDE104" s="107"/>
      <c r="WDF104" s="107"/>
      <c r="WDG104" s="107"/>
      <c r="WDH104" s="107"/>
      <c r="WDI104" s="107"/>
      <c r="WDJ104" s="107"/>
      <c r="WDK104" s="107"/>
      <c r="WDL104" s="107"/>
      <c r="WDM104" s="107"/>
      <c r="WDN104" s="107"/>
      <c r="WDO104" s="107"/>
      <c r="WDP104" s="107"/>
      <c r="WDQ104" s="107"/>
      <c r="WDR104" s="107"/>
      <c r="WDS104" s="107"/>
      <c r="WDT104" s="107"/>
      <c r="WDU104" s="107"/>
      <c r="WDV104" s="107"/>
      <c r="WDW104" s="107"/>
      <c r="WDX104" s="107"/>
      <c r="WDY104" s="107"/>
      <c r="WDZ104" s="107"/>
      <c r="WEA104" s="107"/>
      <c r="WEB104" s="107"/>
      <c r="WEC104" s="107"/>
      <c r="WED104" s="107"/>
      <c r="WEE104" s="107"/>
      <c r="WEF104" s="107"/>
      <c r="WEG104" s="107"/>
      <c r="WEH104" s="107"/>
      <c r="WEI104" s="107"/>
      <c r="WEJ104" s="107"/>
      <c r="WEK104" s="107"/>
      <c r="WEL104" s="107"/>
      <c r="WEM104" s="107"/>
      <c r="WEN104" s="107"/>
      <c r="WEO104" s="107"/>
      <c r="WEP104" s="107"/>
      <c r="WEQ104" s="107"/>
      <c r="WER104" s="107"/>
      <c r="WES104" s="107"/>
      <c r="WET104" s="107"/>
      <c r="WEU104" s="107"/>
      <c r="WEV104" s="107"/>
      <c r="WEW104" s="107"/>
      <c r="WEX104" s="107"/>
      <c r="WEY104" s="107"/>
      <c r="WEZ104" s="107"/>
      <c r="WFA104" s="107"/>
      <c r="WFB104" s="107"/>
      <c r="WFC104" s="107"/>
      <c r="WFD104" s="107"/>
      <c r="WFE104" s="107"/>
      <c r="WFF104" s="107"/>
      <c r="WFG104" s="107"/>
      <c r="WFH104" s="107"/>
      <c r="WFI104" s="107"/>
      <c r="WFJ104" s="107"/>
      <c r="WFK104" s="107"/>
      <c r="WFL104" s="107"/>
      <c r="WFM104" s="107"/>
      <c r="WFN104" s="107"/>
      <c r="WFO104" s="107"/>
      <c r="WFP104" s="107"/>
      <c r="WFQ104" s="107"/>
      <c r="WFR104" s="107"/>
      <c r="WFS104" s="107"/>
      <c r="WFT104" s="107"/>
      <c r="WFU104" s="107"/>
      <c r="WFV104" s="107"/>
      <c r="WFW104" s="107"/>
      <c r="WFX104" s="107"/>
      <c r="WFY104" s="107"/>
      <c r="WFZ104" s="107"/>
      <c r="WGA104" s="107"/>
      <c r="WGB104" s="107"/>
      <c r="WGC104" s="107"/>
      <c r="WGD104" s="107"/>
      <c r="WGE104" s="107"/>
      <c r="WGF104" s="107"/>
      <c r="WGG104" s="107"/>
      <c r="WGH104" s="107"/>
      <c r="WGI104" s="107"/>
      <c r="WGJ104" s="107"/>
      <c r="WGK104" s="107"/>
      <c r="WGL104" s="107"/>
      <c r="WGM104" s="107"/>
      <c r="WGN104" s="107"/>
      <c r="WGO104" s="107"/>
      <c r="WGP104" s="107"/>
      <c r="WGQ104" s="107"/>
      <c r="WGR104" s="107"/>
      <c r="WGS104" s="107"/>
      <c r="WGT104" s="107"/>
      <c r="WGU104" s="107"/>
      <c r="WGV104" s="107"/>
      <c r="WGW104" s="107"/>
      <c r="WGX104" s="107"/>
      <c r="WGY104" s="107"/>
      <c r="WGZ104" s="107"/>
      <c r="WHA104" s="107"/>
      <c r="WHB104" s="107"/>
      <c r="WHC104" s="107"/>
      <c r="WHD104" s="107"/>
      <c r="WHE104" s="107"/>
      <c r="WHF104" s="107"/>
      <c r="WHG104" s="107"/>
      <c r="WHH104" s="107"/>
      <c r="WHI104" s="107"/>
      <c r="WHJ104" s="107"/>
      <c r="WHK104" s="107"/>
      <c r="WHL104" s="107"/>
      <c r="WHM104" s="107"/>
      <c r="WHN104" s="107"/>
      <c r="WHO104" s="107"/>
      <c r="WHP104" s="107"/>
      <c r="WHQ104" s="107"/>
      <c r="WHR104" s="107"/>
      <c r="WHS104" s="107"/>
      <c r="WHT104" s="107"/>
      <c r="WHU104" s="107"/>
      <c r="WHV104" s="107"/>
      <c r="WHW104" s="107"/>
      <c r="WHX104" s="107"/>
      <c r="WHY104" s="107"/>
      <c r="WHZ104" s="107"/>
      <c r="WIA104" s="107"/>
      <c r="WIB104" s="107"/>
      <c r="WIC104" s="107"/>
      <c r="WID104" s="107"/>
      <c r="WIE104" s="107"/>
      <c r="WIF104" s="107"/>
      <c r="WIG104" s="107"/>
      <c r="WIH104" s="107"/>
      <c r="WII104" s="107"/>
      <c r="WIJ104" s="107"/>
      <c r="WIK104" s="107"/>
      <c r="WIL104" s="107"/>
      <c r="WIM104" s="107"/>
      <c r="WIN104" s="107"/>
      <c r="WIO104" s="107"/>
      <c r="WIP104" s="107"/>
      <c r="WIQ104" s="107"/>
      <c r="WIR104" s="107"/>
      <c r="WIS104" s="107"/>
      <c r="WIT104" s="107"/>
      <c r="WIU104" s="107"/>
      <c r="WIV104" s="107"/>
      <c r="WIW104" s="107"/>
      <c r="WIX104" s="107"/>
      <c r="WIY104" s="107"/>
      <c r="WIZ104" s="107"/>
      <c r="WJA104" s="107"/>
      <c r="WJB104" s="107"/>
      <c r="WJC104" s="107"/>
      <c r="WJD104" s="107"/>
      <c r="WJE104" s="107"/>
      <c r="WJF104" s="107"/>
      <c r="WJG104" s="107"/>
      <c r="WJH104" s="107"/>
      <c r="WJI104" s="107"/>
      <c r="WJJ104" s="107"/>
      <c r="WJK104" s="107"/>
      <c r="WJL104" s="107"/>
      <c r="WJM104" s="107"/>
      <c r="WJN104" s="107"/>
      <c r="WJO104" s="107"/>
      <c r="WJP104" s="107"/>
      <c r="WJQ104" s="107"/>
      <c r="WJR104" s="107"/>
      <c r="WJS104" s="107"/>
      <c r="WJT104" s="107"/>
      <c r="WJU104" s="107"/>
      <c r="WJV104" s="107"/>
      <c r="WJW104" s="107"/>
      <c r="WJX104" s="107"/>
      <c r="WJY104" s="107"/>
      <c r="WJZ104" s="107"/>
      <c r="WKA104" s="107"/>
      <c r="WKB104" s="107"/>
      <c r="WKC104" s="107"/>
      <c r="WKD104" s="107"/>
      <c r="WKE104" s="107"/>
      <c r="WKF104" s="107"/>
      <c r="WKG104" s="107"/>
      <c r="WKH104" s="107"/>
      <c r="WKI104" s="107"/>
      <c r="WKJ104" s="107"/>
      <c r="WKK104" s="107"/>
      <c r="WKL104" s="107"/>
      <c r="WKM104" s="107"/>
      <c r="WKN104" s="107"/>
      <c r="WKO104" s="107"/>
      <c r="WKP104" s="107"/>
      <c r="WKQ104" s="107"/>
      <c r="WKR104" s="107"/>
      <c r="WKS104" s="107"/>
      <c r="WKT104" s="107"/>
      <c r="WKU104" s="107"/>
      <c r="WKV104" s="107"/>
      <c r="WKW104" s="107"/>
      <c r="WKX104" s="107"/>
      <c r="WKY104" s="107"/>
      <c r="WKZ104" s="107"/>
      <c r="WLA104" s="107"/>
      <c r="WLB104" s="107"/>
      <c r="WLC104" s="107"/>
      <c r="WLD104" s="107"/>
      <c r="WLE104" s="107"/>
      <c r="WLF104" s="107"/>
      <c r="WLG104" s="107"/>
      <c r="WLH104" s="107"/>
      <c r="WLI104" s="107"/>
      <c r="WLJ104" s="107"/>
      <c r="WLK104" s="107"/>
      <c r="WLL104" s="107"/>
      <c r="WLM104" s="107"/>
      <c r="WLN104" s="107"/>
      <c r="WLO104" s="107"/>
      <c r="WLP104" s="107"/>
      <c r="WLQ104" s="107"/>
      <c r="WLR104" s="107"/>
      <c r="WLS104" s="107"/>
      <c r="WLT104" s="107"/>
      <c r="WLU104" s="107"/>
      <c r="WLV104" s="107"/>
      <c r="WLW104" s="107"/>
      <c r="WLX104" s="107"/>
      <c r="WLY104" s="107"/>
      <c r="WLZ104" s="107"/>
      <c r="WMA104" s="107"/>
      <c r="WMB104" s="107"/>
      <c r="WMC104" s="107"/>
      <c r="WMD104" s="107"/>
      <c r="WME104" s="107"/>
      <c r="WMF104" s="107"/>
      <c r="WMG104" s="107"/>
      <c r="WMH104" s="107"/>
      <c r="WMI104" s="107"/>
      <c r="WMJ104" s="107"/>
      <c r="WMK104" s="107"/>
      <c r="WML104" s="107"/>
      <c r="WMM104" s="107"/>
      <c r="WMN104" s="107"/>
      <c r="WMO104" s="107"/>
      <c r="WMP104" s="107"/>
      <c r="WMQ104" s="107"/>
      <c r="WMR104" s="107"/>
      <c r="WMS104" s="107"/>
      <c r="WMT104" s="107"/>
      <c r="WMU104" s="107"/>
      <c r="WMV104" s="107"/>
      <c r="WMW104" s="107"/>
      <c r="WMX104" s="107"/>
      <c r="WMY104" s="107"/>
      <c r="WMZ104" s="107"/>
      <c r="WNA104" s="107"/>
      <c r="WNB104" s="107"/>
      <c r="WNC104" s="107"/>
      <c r="WND104" s="107"/>
      <c r="WNE104" s="107"/>
      <c r="WNF104" s="107"/>
      <c r="WNG104" s="107"/>
      <c r="WNH104" s="107"/>
      <c r="WNI104" s="107"/>
      <c r="WNJ104" s="107"/>
      <c r="WNK104" s="107"/>
      <c r="WNL104" s="107"/>
      <c r="WNM104" s="107"/>
      <c r="WNN104" s="107"/>
      <c r="WNO104" s="107"/>
      <c r="WNP104" s="107"/>
      <c r="WNQ104" s="107"/>
      <c r="WNR104" s="107"/>
      <c r="WNS104" s="107"/>
      <c r="WNT104" s="107"/>
      <c r="WNU104" s="107"/>
      <c r="WNV104" s="107"/>
      <c r="WNW104" s="107"/>
      <c r="WNX104" s="107"/>
      <c r="WNY104" s="107"/>
      <c r="WNZ104" s="107"/>
      <c r="WOA104" s="107"/>
      <c r="WOB104" s="107"/>
      <c r="WOC104" s="107"/>
      <c r="WOD104" s="107"/>
      <c r="WOE104" s="107"/>
      <c r="WOF104" s="107"/>
      <c r="WOG104" s="107"/>
      <c r="WOH104" s="107"/>
      <c r="WOI104" s="107"/>
      <c r="WOJ104" s="107"/>
      <c r="WOK104" s="107"/>
      <c r="WOL104" s="107"/>
      <c r="WOM104" s="107"/>
      <c r="WON104" s="107"/>
      <c r="WOO104" s="107"/>
      <c r="WOP104" s="107"/>
      <c r="WOQ104" s="107"/>
      <c r="WOR104" s="107"/>
      <c r="WOS104" s="107"/>
      <c r="WOT104" s="107"/>
      <c r="WOU104" s="107"/>
      <c r="WOV104" s="107"/>
      <c r="WOW104" s="107"/>
      <c r="WOX104" s="107"/>
      <c r="WOY104" s="107"/>
      <c r="WOZ104" s="107"/>
      <c r="WPA104" s="107"/>
      <c r="WPB104" s="107"/>
      <c r="WPC104" s="107"/>
      <c r="WPD104" s="107"/>
      <c r="WPE104" s="107"/>
      <c r="WPF104" s="107"/>
      <c r="WPG104" s="107"/>
      <c r="WPH104" s="107"/>
      <c r="WPI104" s="107"/>
      <c r="WPJ104" s="107"/>
      <c r="WPK104" s="107"/>
      <c r="WPL104" s="107"/>
      <c r="WPM104" s="107"/>
      <c r="WPN104" s="107"/>
      <c r="WPO104" s="107"/>
      <c r="WPP104" s="107"/>
      <c r="WPQ104" s="107"/>
      <c r="WPR104" s="107"/>
      <c r="WPS104" s="107"/>
      <c r="WPT104" s="107"/>
      <c r="WPU104" s="107"/>
      <c r="WPV104" s="107"/>
      <c r="WPW104" s="107"/>
      <c r="WPX104" s="107"/>
      <c r="WPY104" s="107"/>
      <c r="WPZ104" s="107"/>
      <c r="WQA104" s="107"/>
      <c r="WQB104" s="107"/>
      <c r="WQC104" s="107"/>
      <c r="WQD104" s="107"/>
      <c r="WQE104" s="107"/>
      <c r="WQF104" s="107"/>
      <c r="WQG104" s="107"/>
      <c r="WQH104" s="107"/>
      <c r="WQI104" s="107"/>
      <c r="WQJ104" s="107"/>
      <c r="WQK104" s="107"/>
      <c r="WQL104" s="107"/>
      <c r="WQM104" s="107"/>
      <c r="WQN104" s="107"/>
      <c r="WQO104" s="107"/>
      <c r="WQP104" s="107"/>
      <c r="WQQ104" s="107"/>
      <c r="WQR104" s="107"/>
      <c r="WQS104" s="107"/>
      <c r="WQT104" s="107"/>
      <c r="WQU104" s="107"/>
      <c r="WQV104" s="107"/>
      <c r="WQW104" s="107"/>
      <c r="WQX104" s="107"/>
      <c r="WQY104" s="107"/>
      <c r="WQZ104" s="107"/>
      <c r="WRA104" s="107"/>
      <c r="WRB104" s="107"/>
      <c r="WRC104" s="107"/>
      <c r="WRD104" s="107"/>
      <c r="WRE104" s="107"/>
      <c r="WRF104" s="107"/>
      <c r="WRG104" s="107"/>
      <c r="WRH104" s="107"/>
      <c r="WRI104" s="107"/>
      <c r="WRJ104" s="107"/>
      <c r="WRK104" s="107"/>
      <c r="WRL104" s="107"/>
      <c r="WRM104" s="107"/>
      <c r="WRN104" s="107"/>
      <c r="WRO104" s="107"/>
      <c r="WRP104" s="107"/>
      <c r="WRQ104" s="107"/>
      <c r="WRR104" s="107"/>
      <c r="WRS104" s="107"/>
      <c r="WRT104" s="107"/>
      <c r="WRU104" s="107"/>
      <c r="WRV104" s="107"/>
      <c r="WRW104" s="107"/>
      <c r="WRX104" s="107"/>
      <c r="WRY104" s="107"/>
      <c r="WRZ104" s="107"/>
      <c r="WSA104" s="107"/>
      <c r="WSB104" s="107"/>
      <c r="WSC104" s="107"/>
      <c r="WSD104" s="107"/>
      <c r="WSE104" s="107"/>
      <c r="WSF104" s="107"/>
      <c r="WSG104" s="107"/>
      <c r="WSH104" s="107"/>
      <c r="WSI104" s="107"/>
      <c r="WSJ104" s="107"/>
      <c r="WSK104" s="107"/>
      <c r="WSL104" s="107"/>
      <c r="WSM104" s="107"/>
      <c r="WSN104" s="107"/>
      <c r="WSO104" s="107"/>
      <c r="WSP104" s="107"/>
      <c r="WSQ104" s="107"/>
      <c r="WSR104" s="107"/>
      <c r="WSS104" s="107"/>
      <c r="WST104" s="107"/>
      <c r="WSU104" s="107"/>
      <c r="WSV104" s="107"/>
      <c r="WSW104" s="107"/>
      <c r="WSX104" s="107"/>
      <c r="WSY104" s="107"/>
      <c r="WSZ104" s="107"/>
      <c r="WTA104" s="107"/>
      <c r="WTB104" s="107"/>
      <c r="WTC104" s="107"/>
      <c r="WTD104" s="107"/>
      <c r="WTE104" s="107"/>
      <c r="WTF104" s="107"/>
      <c r="WTG104" s="107"/>
      <c r="WTH104" s="107"/>
      <c r="WTI104" s="107"/>
      <c r="WTJ104" s="107"/>
      <c r="WTK104" s="107"/>
      <c r="WTL104" s="107"/>
      <c r="WTM104" s="107"/>
      <c r="WTN104" s="107"/>
      <c r="WTO104" s="107"/>
      <c r="WTP104" s="107"/>
      <c r="WTQ104" s="107"/>
      <c r="WTR104" s="107"/>
      <c r="WTS104" s="107"/>
      <c r="WTT104" s="107"/>
      <c r="WTU104" s="107"/>
      <c r="WTV104" s="107"/>
      <c r="WTW104" s="107"/>
      <c r="WTX104" s="107"/>
      <c r="WTY104" s="107"/>
      <c r="WTZ104" s="107"/>
      <c r="WUA104" s="107"/>
      <c r="WUB104" s="107"/>
      <c r="WUC104" s="107"/>
      <c r="WUD104" s="107"/>
      <c r="WUE104" s="107"/>
      <c r="WUF104" s="107"/>
      <c r="WUG104" s="107"/>
      <c r="WUH104" s="107"/>
      <c r="WUI104" s="107"/>
      <c r="WUJ104" s="107"/>
      <c r="WUK104" s="107"/>
      <c r="WUL104" s="107"/>
      <c r="WUM104" s="107"/>
      <c r="WUN104" s="107"/>
      <c r="WUO104" s="107"/>
      <c r="WUP104" s="107"/>
      <c r="WUQ104" s="107"/>
      <c r="WUR104" s="107"/>
      <c r="WUS104" s="107"/>
      <c r="WUT104" s="107"/>
      <c r="WUU104" s="107"/>
      <c r="WUV104" s="107"/>
      <c r="WUW104" s="107"/>
      <c r="WUX104" s="107"/>
      <c r="WUY104" s="107"/>
      <c r="WUZ104" s="107"/>
      <c r="WVA104" s="107"/>
      <c r="WVB104" s="107"/>
      <c r="WVC104" s="107"/>
      <c r="WVD104" s="107"/>
      <c r="WVE104" s="107"/>
      <c r="WVF104" s="107"/>
      <c r="WVG104" s="107"/>
      <c r="WVH104" s="107"/>
      <c r="WVI104" s="107"/>
      <c r="WVJ104" s="107"/>
      <c r="WVK104" s="107"/>
      <c r="WVL104" s="107"/>
      <c r="WVM104" s="107"/>
      <c r="WVN104" s="107"/>
      <c r="WVO104" s="107"/>
      <c r="WVP104" s="107"/>
      <c r="WVQ104" s="107"/>
      <c r="WVR104" s="107"/>
      <c r="WVS104" s="107"/>
      <c r="WVT104" s="107"/>
      <c r="WVU104" s="107"/>
      <c r="WVV104" s="107"/>
      <c r="WVW104" s="107"/>
      <c r="WVX104" s="107"/>
      <c r="WVY104" s="107"/>
      <c r="WVZ104" s="107"/>
      <c r="WWA104" s="107"/>
      <c r="WWB104" s="107"/>
      <c r="WWC104" s="107"/>
      <c r="WWD104" s="107"/>
      <c r="WWE104" s="107"/>
      <c r="WWF104" s="107"/>
      <c r="WWG104" s="107"/>
      <c r="WWH104" s="107"/>
      <c r="WWI104" s="107"/>
      <c r="WWJ104" s="107"/>
      <c r="WWK104" s="107"/>
      <c r="WWL104" s="107"/>
      <c r="WWM104" s="107"/>
      <c r="WWN104" s="107"/>
      <c r="WWO104" s="107"/>
      <c r="WWP104" s="107"/>
      <c r="WWQ104" s="107"/>
      <c r="WWR104" s="107"/>
      <c r="WWS104" s="107"/>
      <c r="WWT104" s="107"/>
      <c r="WWU104" s="107"/>
      <c r="WWV104" s="107"/>
      <c r="WWW104" s="107"/>
      <c r="WWX104" s="107"/>
      <c r="WWY104" s="107"/>
      <c r="WWZ104" s="107"/>
      <c r="WXA104" s="107"/>
      <c r="WXB104" s="107"/>
      <c r="WXC104" s="107"/>
      <c r="WXD104" s="107"/>
      <c r="WXE104" s="107"/>
      <c r="WXF104" s="107"/>
      <c r="WXG104" s="107"/>
      <c r="WXH104" s="107"/>
      <c r="WXI104" s="107"/>
      <c r="WXJ104" s="107"/>
      <c r="WXK104" s="107"/>
      <c r="WXL104" s="107"/>
      <c r="WXM104" s="107"/>
      <c r="WXN104" s="107"/>
      <c r="WXO104" s="107"/>
      <c r="WXP104" s="107"/>
      <c r="WXQ104" s="107"/>
      <c r="WXR104" s="107"/>
      <c r="WXS104" s="107"/>
      <c r="WXT104" s="107"/>
      <c r="WXU104" s="107"/>
      <c r="WXV104" s="107"/>
      <c r="WXW104" s="107"/>
      <c r="WXX104" s="107"/>
      <c r="WXY104" s="107"/>
      <c r="WXZ104" s="107"/>
      <c r="WYA104" s="107"/>
      <c r="WYB104" s="107"/>
      <c r="WYC104" s="107"/>
      <c r="WYD104" s="107"/>
      <c r="WYE104" s="107"/>
      <c r="WYF104" s="107"/>
      <c r="WYG104" s="107"/>
      <c r="WYH104" s="107"/>
      <c r="WYI104" s="107"/>
      <c r="WYJ104" s="107"/>
      <c r="WYK104" s="107"/>
      <c r="WYL104" s="107"/>
      <c r="WYM104" s="107"/>
      <c r="WYN104" s="107"/>
      <c r="WYO104" s="107"/>
      <c r="WYP104" s="107"/>
      <c r="WYQ104" s="107"/>
      <c r="WYR104" s="107"/>
      <c r="WYS104" s="107"/>
      <c r="WYT104" s="107"/>
      <c r="WYU104" s="107"/>
      <c r="WYV104" s="107"/>
      <c r="WYW104" s="107"/>
      <c r="WYX104" s="107"/>
      <c r="WYY104" s="107"/>
      <c r="WYZ104" s="107"/>
      <c r="WZA104" s="107"/>
      <c r="WZB104" s="107"/>
      <c r="WZC104" s="107"/>
      <c r="WZD104" s="107"/>
      <c r="WZE104" s="107"/>
      <c r="WZF104" s="107"/>
      <c r="WZG104" s="107"/>
      <c r="WZH104" s="107"/>
      <c r="WZI104" s="107"/>
      <c r="WZJ104" s="107"/>
      <c r="WZK104" s="107"/>
      <c r="WZL104" s="107"/>
      <c r="WZM104" s="107"/>
      <c r="WZN104" s="107"/>
      <c r="WZO104" s="107"/>
      <c r="WZP104" s="107"/>
      <c r="WZQ104" s="107"/>
      <c r="WZR104" s="107"/>
      <c r="WZS104" s="107"/>
      <c r="WZT104" s="107"/>
      <c r="WZU104" s="107"/>
      <c r="WZV104" s="107"/>
      <c r="WZW104" s="107"/>
      <c r="WZX104" s="107"/>
      <c r="WZY104" s="107"/>
      <c r="WZZ104" s="107"/>
      <c r="XAA104" s="107"/>
      <c r="XAB104" s="107"/>
      <c r="XAC104" s="107"/>
      <c r="XAD104" s="107"/>
      <c r="XAE104" s="107"/>
      <c r="XAF104" s="107"/>
      <c r="XAG104" s="107"/>
      <c r="XAH104" s="107"/>
      <c r="XAI104" s="107"/>
      <c r="XAJ104" s="107"/>
      <c r="XAK104" s="107"/>
      <c r="XAL104" s="107"/>
      <c r="XAM104" s="107"/>
      <c r="XAN104" s="107"/>
      <c r="XAO104" s="107"/>
      <c r="XAP104" s="107"/>
      <c r="XAQ104" s="107"/>
      <c r="XAR104" s="107"/>
      <c r="XAS104" s="107"/>
      <c r="XAT104" s="107"/>
      <c r="XAU104" s="107"/>
      <c r="XAV104" s="107"/>
      <c r="XAW104" s="107"/>
      <c r="XAX104" s="107"/>
      <c r="XAY104" s="107"/>
      <c r="XAZ104" s="107"/>
      <c r="XBA104" s="107"/>
      <c r="XBB104" s="107"/>
      <c r="XBC104" s="107"/>
      <c r="XBD104" s="107"/>
      <c r="XBE104" s="107"/>
      <c r="XBF104" s="107"/>
      <c r="XBG104" s="107"/>
      <c r="XBH104" s="107"/>
      <c r="XBI104" s="107"/>
      <c r="XBJ104" s="107"/>
      <c r="XBK104" s="107"/>
      <c r="XBL104" s="107"/>
      <c r="XBM104" s="107"/>
      <c r="XBN104" s="107"/>
      <c r="XBO104" s="107"/>
      <c r="XBP104" s="107"/>
      <c r="XBQ104" s="107"/>
      <c r="XBR104" s="107"/>
      <c r="XBS104" s="107"/>
      <c r="XBT104" s="107"/>
      <c r="XBU104" s="107"/>
      <c r="XBV104" s="107"/>
      <c r="XBW104" s="107"/>
      <c r="XBX104" s="107"/>
      <c r="XBY104" s="107"/>
      <c r="XBZ104" s="107"/>
      <c r="XCA104" s="107"/>
      <c r="XCB104" s="107"/>
      <c r="XCC104" s="107"/>
      <c r="XCD104" s="107"/>
      <c r="XCE104" s="107"/>
      <c r="XCF104" s="107"/>
      <c r="XCG104" s="107"/>
      <c r="XCH104" s="107"/>
      <c r="XCI104" s="107"/>
      <c r="XCJ104" s="107"/>
      <c r="XCK104" s="107"/>
      <c r="XCL104" s="107"/>
      <c r="XCM104" s="107"/>
      <c r="XCN104" s="107"/>
      <c r="XCO104" s="107"/>
      <c r="XCP104" s="107"/>
      <c r="XCQ104" s="107"/>
      <c r="XCR104" s="107"/>
      <c r="XCS104" s="107"/>
      <c r="XCT104" s="107"/>
      <c r="XCU104" s="107"/>
      <c r="XCV104" s="107"/>
      <c r="XCW104" s="107"/>
      <c r="XCX104" s="107"/>
      <c r="XCY104" s="107"/>
      <c r="XCZ104" s="107"/>
      <c r="XDA104" s="107"/>
      <c r="XDB104" s="107"/>
      <c r="XDC104" s="107"/>
      <c r="XDD104" s="107"/>
      <c r="XDE104" s="107"/>
      <c r="XDF104" s="107"/>
      <c r="XDG104" s="107"/>
      <c r="XDH104" s="107"/>
      <c r="XDI104" s="107"/>
      <c r="XDJ104" s="107"/>
      <c r="XDK104" s="107"/>
      <c r="XDL104" s="107"/>
      <c r="XDM104" s="107"/>
      <c r="XDN104" s="107"/>
      <c r="XDO104" s="107"/>
      <c r="XDP104" s="107"/>
      <c r="XDQ104" s="107"/>
      <c r="XDR104" s="107"/>
      <c r="XDS104" s="107"/>
      <c r="XDT104" s="107"/>
      <c r="XDU104" s="107"/>
      <c r="XDV104" s="107"/>
      <c r="XDW104" s="107"/>
      <c r="XDX104" s="107"/>
      <c r="XDY104" s="107"/>
      <c r="XDZ104" s="107"/>
      <c r="XEA104" s="107"/>
      <c r="XEB104" s="107"/>
      <c r="XEC104" s="107"/>
      <c r="XED104" s="107"/>
      <c r="XEE104" s="107"/>
      <c r="XEF104" s="107"/>
      <c r="XEG104" s="107"/>
      <c r="XEH104" s="107"/>
      <c r="XEI104" s="107"/>
      <c r="XEJ104" s="107"/>
      <c r="XEK104" s="107"/>
      <c r="XEL104" s="107"/>
      <c r="XEM104" s="107"/>
      <c r="XEN104" s="107"/>
      <c r="XEO104" s="107"/>
      <c r="XEP104" s="107"/>
      <c r="XEQ104" s="107"/>
      <c r="XER104" s="107"/>
      <c r="XES104" s="107"/>
    </row>
    <row r="105" spans="1:16373" s="107" customFormat="1" ht="52.5" customHeight="1">
      <c r="A105" s="102" t="s">
        <v>267</v>
      </c>
      <c r="B105" s="101" t="s">
        <v>146</v>
      </c>
      <c r="C105" s="101" t="s">
        <v>181</v>
      </c>
      <c r="D105" s="197" t="s">
        <v>773</v>
      </c>
      <c r="E105" s="152" t="s">
        <v>40</v>
      </c>
      <c r="F105" s="102"/>
      <c r="G105" s="180"/>
      <c r="H105" s="102" t="s">
        <v>1047</v>
      </c>
      <c r="I105" s="153">
        <f>2464/3.2452</f>
        <v>759.27523727351161</v>
      </c>
      <c r="J105" s="103">
        <v>100</v>
      </c>
      <c r="K105" s="177">
        <v>0</v>
      </c>
      <c r="L105" s="178" t="s">
        <v>460</v>
      </c>
      <c r="M105" s="178" t="s">
        <v>3</v>
      </c>
      <c r="N105" s="173">
        <v>43023</v>
      </c>
      <c r="O105" s="173">
        <f>N105+90</f>
        <v>43113</v>
      </c>
      <c r="P105" s="197"/>
      <c r="Q105" s="102"/>
      <c r="R105" s="142" t="s">
        <v>67</v>
      </c>
      <c r="S105" s="124" t="s">
        <v>665</v>
      </c>
      <c r="T105" s="176"/>
      <c r="U105" s="105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</row>
    <row r="106" spans="1:16373" s="107" customFormat="1" ht="94.5" customHeight="1">
      <c r="A106" s="86" t="s">
        <v>268</v>
      </c>
      <c r="B106" s="101" t="s">
        <v>146</v>
      </c>
      <c r="C106" s="111" t="s">
        <v>256</v>
      </c>
      <c r="D106" s="197" t="s">
        <v>814</v>
      </c>
      <c r="E106" s="152" t="s">
        <v>38</v>
      </c>
      <c r="F106" s="102"/>
      <c r="G106" s="180" t="s">
        <v>969</v>
      </c>
      <c r="H106" s="180" t="s">
        <v>740</v>
      </c>
      <c r="I106" s="153">
        <f>(809000/1000/3.85)+(186/3.85)</f>
        <v>258.44155844155841</v>
      </c>
      <c r="J106" s="103">
        <v>100</v>
      </c>
      <c r="K106" s="177">
        <v>0</v>
      </c>
      <c r="L106" s="178" t="s">
        <v>803</v>
      </c>
      <c r="M106" s="178" t="s">
        <v>5</v>
      </c>
      <c r="N106" s="173">
        <v>42584</v>
      </c>
      <c r="O106" s="173">
        <f>N106+45</f>
        <v>42629</v>
      </c>
      <c r="P106" s="197" t="s">
        <v>79</v>
      </c>
      <c r="Q106" s="180" t="s">
        <v>654</v>
      </c>
      <c r="R106" s="142" t="s">
        <v>86</v>
      </c>
      <c r="S106" s="127" t="s">
        <v>675</v>
      </c>
      <c r="T106" s="176"/>
      <c r="U106" s="105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</row>
    <row r="107" spans="1:16373" s="107" customFormat="1" ht="99.75" customHeight="1">
      <c r="A107" s="102" t="s">
        <v>269</v>
      </c>
      <c r="B107" s="101" t="s">
        <v>146</v>
      </c>
      <c r="C107" s="101" t="s">
        <v>368</v>
      </c>
      <c r="D107" s="209" t="s">
        <v>741</v>
      </c>
      <c r="E107" s="152" t="s">
        <v>38</v>
      </c>
      <c r="F107" s="102" t="s">
        <v>514</v>
      </c>
      <c r="G107" s="180" t="s">
        <v>970</v>
      </c>
      <c r="H107" s="180" t="s">
        <v>546</v>
      </c>
      <c r="I107" s="159">
        <v>4897.84</v>
      </c>
      <c r="J107" s="103">
        <v>100</v>
      </c>
      <c r="K107" s="177">
        <v>0</v>
      </c>
      <c r="L107" s="180" t="s">
        <v>898</v>
      </c>
      <c r="M107" s="178" t="s">
        <v>5</v>
      </c>
      <c r="N107" s="173">
        <v>42614</v>
      </c>
      <c r="O107" s="173">
        <v>42644</v>
      </c>
      <c r="P107" s="197" t="s">
        <v>79</v>
      </c>
      <c r="Q107" s="180" t="s">
        <v>650</v>
      </c>
      <c r="R107" s="142" t="s">
        <v>22</v>
      </c>
      <c r="S107" s="124" t="s">
        <v>676</v>
      </c>
      <c r="T107" s="176"/>
      <c r="U107" s="105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</row>
    <row r="108" spans="1:16373" s="107" customFormat="1" ht="31.5">
      <c r="A108" s="102" t="s">
        <v>270</v>
      </c>
      <c r="B108" s="101" t="s">
        <v>146</v>
      </c>
      <c r="C108" s="198" t="s">
        <v>252</v>
      </c>
      <c r="D108" s="198" t="s">
        <v>742</v>
      </c>
      <c r="E108" s="189" t="s">
        <v>38</v>
      </c>
      <c r="F108" s="173"/>
      <c r="G108" s="219"/>
      <c r="H108" s="173" t="s">
        <v>253</v>
      </c>
      <c r="I108" s="159">
        <f>985599.75/1000/3.85</f>
        <v>255.99993506493504</v>
      </c>
      <c r="J108" s="103">
        <v>0</v>
      </c>
      <c r="K108" s="103">
        <v>100</v>
      </c>
      <c r="L108" s="173" t="s">
        <v>515</v>
      </c>
      <c r="M108" s="178" t="s">
        <v>5</v>
      </c>
      <c r="N108" s="173">
        <v>41534</v>
      </c>
      <c r="O108" s="173">
        <v>41582</v>
      </c>
      <c r="P108" s="198" t="s">
        <v>79</v>
      </c>
      <c r="Q108" s="102" t="s">
        <v>223</v>
      </c>
      <c r="R108" s="189" t="s">
        <v>86</v>
      </c>
      <c r="S108" s="128" t="s">
        <v>676</v>
      </c>
      <c r="T108" s="338"/>
      <c r="U108" s="105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</row>
    <row r="109" spans="1:16373" s="107" customFormat="1" ht="120" customHeight="1">
      <c r="A109" s="102" t="s">
        <v>282</v>
      </c>
      <c r="B109" s="101" t="s">
        <v>146</v>
      </c>
      <c r="C109" s="152" t="s">
        <v>806</v>
      </c>
      <c r="D109" s="101" t="s">
        <v>848</v>
      </c>
      <c r="E109" s="152" t="s">
        <v>38</v>
      </c>
      <c r="F109" s="102"/>
      <c r="G109" s="180"/>
      <c r="H109" s="102" t="s">
        <v>1048</v>
      </c>
      <c r="I109" s="199">
        <f>(504879.33+1514638)/3.25/1000</f>
        <v>621.38994769230771</v>
      </c>
      <c r="J109" s="103">
        <v>100</v>
      </c>
      <c r="K109" s="177">
        <v>0</v>
      </c>
      <c r="L109" s="180" t="s">
        <v>849</v>
      </c>
      <c r="M109" s="178" t="s">
        <v>5</v>
      </c>
      <c r="N109" s="173">
        <v>42979</v>
      </c>
      <c r="O109" s="173">
        <f>N109+90</f>
        <v>43069</v>
      </c>
      <c r="P109" s="197" t="s">
        <v>79</v>
      </c>
      <c r="Q109" s="102"/>
      <c r="R109" s="430" t="s">
        <v>67</v>
      </c>
      <c r="S109" s="129" t="s">
        <v>658</v>
      </c>
      <c r="T109" s="335"/>
      <c r="U109" s="105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</row>
    <row r="110" spans="1:16373" s="316" customFormat="1" ht="40.5" customHeight="1">
      <c r="A110" s="183" t="s">
        <v>300</v>
      </c>
      <c r="B110" s="181" t="s">
        <v>146</v>
      </c>
      <c r="C110" s="182" t="s">
        <v>402</v>
      </c>
      <c r="D110" s="181"/>
      <c r="E110" s="182" t="s">
        <v>38</v>
      </c>
      <c r="F110" s="183"/>
      <c r="G110" s="203"/>
      <c r="H110" s="183"/>
      <c r="I110" s="200"/>
      <c r="J110" s="185">
        <v>100</v>
      </c>
      <c r="K110" s="186">
        <v>0</v>
      </c>
      <c r="L110" s="183" t="s">
        <v>302</v>
      </c>
      <c r="M110" s="195" t="s">
        <v>5</v>
      </c>
      <c r="N110" s="187">
        <v>42644</v>
      </c>
      <c r="O110" s="187">
        <v>42675</v>
      </c>
      <c r="P110" s="204" t="s">
        <v>79</v>
      </c>
      <c r="Q110" s="183"/>
      <c r="R110" s="245" t="s">
        <v>7</v>
      </c>
      <c r="S110" s="337"/>
      <c r="T110" s="149"/>
      <c r="U110" s="318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</row>
    <row r="111" spans="1:16373" s="107" customFormat="1" ht="42.75" customHeight="1">
      <c r="A111" s="102" t="s">
        <v>301</v>
      </c>
      <c r="B111" s="101" t="s">
        <v>146</v>
      </c>
      <c r="C111" s="152" t="s">
        <v>311</v>
      </c>
      <c r="D111" s="101" t="s">
        <v>743</v>
      </c>
      <c r="E111" s="152" t="s">
        <v>38</v>
      </c>
      <c r="F111" s="102"/>
      <c r="G111" s="180" t="s">
        <v>972</v>
      </c>
      <c r="H111" s="102" t="s">
        <v>457</v>
      </c>
      <c r="I111" s="159">
        <f>35690.84/1000</f>
        <v>35.690839999999994</v>
      </c>
      <c r="J111" s="103">
        <v>100</v>
      </c>
      <c r="K111" s="177">
        <v>0</v>
      </c>
      <c r="L111" s="102" t="s">
        <v>312</v>
      </c>
      <c r="M111" s="178" t="s">
        <v>5</v>
      </c>
      <c r="N111" s="173">
        <v>42615</v>
      </c>
      <c r="O111" s="173">
        <v>42646</v>
      </c>
      <c r="P111" s="197" t="s">
        <v>79</v>
      </c>
      <c r="Q111" s="102"/>
      <c r="R111" s="142" t="s">
        <v>22</v>
      </c>
      <c r="S111" s="123" t="s">
        <v>658</v>
      </c>
      <c r="T111" s="89"/>
      <c r="U111" s="105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</row>
    <row r="112" spans="1:16373" s="107" customFormat="1" ht="58.5" customHeight="1">
      <c r="A112" s="102" t="s">
        <v>305</v>
      </c>
      <c r="B112" s="101" t="s">
        <v>146</v>
      </c>
      <c r="C112" s="152" t="s">
        <v>317</v>
      </c>
      <c r="D112" s="152" t="s">
        <v>744</v>
      </c>
      <c r="E112" s="152" t="s">
        <v>38</v>
      </c>
      <c r="F112" s="102"/>
      <c r="G112" s="180"/>
      <c r="H112" s="102"/>
      <c r="I112" s="159">
        <v>221.21</v>
      </c>
      <c r="J112" s="103">
        <v>100</v>
      </c>
      <c r="K112" s="177">
        <v>0</v>
      </c>
      <c r="L112" s="180" t="s">
        <v>761</v>
      </c>
      <c r="M112" s="178" t="s">
        <v>5</v>
      </c>
      <c r="N112" s="414">
        <v>43174</v>
      </c>
      <c r="O112" s="173">
        <f>N112+90</f>
        <v>43264</v>
      </c>
      <c r="P112" s="197" t="s">
        <v>79</v>
      </c>
      <c r="Q112" s="102"/>
      <c r="R112" s="142" t="s">
        <v>1</v>
      </c>
      <c r="S112" s="129" t="s">
        <v>658</v>
      </c>
      <c r="T112" s="89"/>
      <c r="U112" s="105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</row>
    <row r="113" spans="1:41" s="107" customFormat="1" ht="123.75" customHeight="1">
      <c r="A113" s="102" t="s">
        <v>309</v>
      </c>
      <c r="B113" s="101" t="s">
        <v>146</v>
      </c>
      <c r="C113" s="152" t="s">
        <v>316</v>
      </c>
      <c r="D113" s="201" t="s">
        <v>745</v>
      </c>
      <c r="E113" s="152" t="s">
        <v>38</v>
      </c>
      <c r="F113" s="102"/>
      <c r="G113" s="180" t="s">
        <v>973</v>
      </c>
      <c r="H113" s="102" t="s">
        <v>458</v>
      </c>
      <c r="I113" s="159">
        <f>(591975+360000+164000)/3.85/1000</f>
        <v>289.86363636363637</v>
      </c>
      <c r="J113" s="103">
        <v>100</v>
      </c>
      <c r="K113" s="177">
        <v>0</v>
      </c>
      <c r="L113" s="180" t="s">
        <v>380</v>
      </c>
      <c r="M113" s="178" t="s">
        <v>5</v>
      </c>
      <c r="N113" s="173">
        <v>42795</v>
      </c>
      <c r="O113" s="173">
        <f>N113+90</f>
        <v>42885</v>
      </c>
      <c r="P113" s="197" t="s">
        <v>79</v>
      </c>
      <c r="Q113" s="102"/>
      <c r="R113" s="142" t="s">
        <v>22</v>
      </c>
      <c r="S113" s="129" t="s">
        <v>658</v>
      </c>
      <c r="T113" s="89"/>
      <c r="U113" s="105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</row>
    <row r="114" spans="1:41" s="107" customFormat="1" ht="91.5" customHeight="1">
      <c r="A114" s="102" t="s">
        <v>310</v>
      </c>
      <c r="B114" s="101" t="s">
        <v>146</v>
      </c>
      <c r="C114" s="152" t="s">
        <v>318</v>
      </c>
      <c r="D114" s="201" t="s">
        <v>746</v>
      </c>
      <c r="E114" s="152" t="s">
        <v>38</v>
      </c>
      <c r="F114" s="102"/>
      <c r="G114" s="180" t="s">
        <v>1042</v>
      </c>
      <c r="H114" s="102" t="s">
        <v>535</v>
      </c>
      <c r="I114" s="159">
        <f>(2233.09+28571.43+21298.7+378)/1000</f>
        <v>52.48122</v>
      </c>
      <c r="J114" s="103">
        <v>100</v>
      </c>
      <c r="K114" s="177">
        <v>0</v>
      </c>
      <c r="L114" s="180" t="s">
        <v>319</v>
      </c>
      <c r="M114" s="178" t="s">
        <v>5</v>
      </c>
      <c r="N114" s="173">
        <v>42795</v>
      </c>
      <c r="O114" s="173">
        <f>N114+90</f>
        <v>42885</v>
      </c>
      <c r="P114" s="197" t="s">
        <v>79</v>
      </c>
      <c r="Q114" s="102"/>
      <c r="R114" s="142" t="s">
        <v>22</v>
      </c>
      <c r="S114" s="129" t="s">
        <v>661</v>
      </c>
      <c r="T114" s="89"/>
      <c r="U114" s="105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</row>
    <row r="115" spans="1:41" s="107" customFormat="1" ht="86.25" customHeight="1">
      <c r="A115" s="90" t="s">
        <v>313</v>
      </c>
      <c r="B115" s="101" t="s">
        <v>146</v>
      </c>
      <c r="C115" s="152" t="s">
        <v>489</v>
      </c>
      <c r="D115" s="202" t="s">
        <v>747</v>
      </c>
      <c r="E115" s="152" t="s">
        <v>38</v>
      </c>
      <c r="F115" s="102"/>
      <c r="G115" s="180" t="s">
        <v>971</v>
      </c>
      <c r="H115" s="180" t="s">
        <v>671</v>
      </c>
      <c r="I115" s="159">
        <f>945000/3.85/1000</f>
        <v>245.45454545454544</v>
      </c>
      <c r="J115" s="103">
        <v>100</v>
      </c>
      <c r="K115" s="177">
        <v>0</v>
      </c>
      <c r="L115" s="180" t="s">
        <v>762</v>
      </c>
      <c r="M115" s="178" t="s">
        <v>5</v>
      </c>
      <c r="N115" s="173">
        <v>42979</v>
      </c>
      <c r="O115" s="173">
        <f>N115+150</f>
        <v>43129</v>
      </c>
      <c r="P115" s="197" t="s">
        <v>79</v>
      </c>
      <c r="Q115" s="102"/>
      <c r="R115" s="430" t="s">
        <v>22</v>
      </c>
      <c r="S115" s="129" t="s">
        <v>665</v>
      </c>
      <c r="T115" s="89"/>
      <c r="U115" s="105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</row>
    <row r="116" spans="1:41" s="107" customFormat="1" ht="157.5">
      <c r="A116" s="102" t="s">
        <v>314</v>
      </c>
      <c r="B116" s="101" t="s">
        <v>146</v>
      </c>
      <c r="C116" s="152" t="s">
        <v>763</v>
      </c>
      <c r="D116" s="202" t="s">
        <v>899</v>
      </c>
      <c r="E116" s="152" t="s">
        <v>38</v>
      </c>
      <c r="F116" s="102"/>
      <c r="G116" s="180"/>
      <c r="H116" s="180" t="s">
        <v>614</v>
      </c>
      <c r="I116" s="145">
        <f>1920000/3.85/1000</f>
        <v>498.7012987012987</v>
      </c>
      <c r="J116" s="103">
        <v>100</v>
      </c>
      <c r="K116" s="177">
        <v>0</v>
      </c>
      <c r="L116" s="180" t="s">
        <v>834</v>
      </c>
      <c r="M116" s="178" t="s">
        <v>5</v>
      </c>
      <c r="N116" s="173">
        <v>42888</v>
      </c>
      <c r="O116" s="173">
        <v>43009</v>
      </c>
      <c r="P116" s="197" t="s">
        <v>79</v>
      </c>
      <c r="Q116" s="102"/>
      <c r="R116" s="142" t="s">
        <v>67</v>
      </c>
      <c r="S116" s="129" t="s">
        <v>661</v>
      </c>
      <c r="T116" s="126"/>
      <c r="U116" s="105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</row>
    <row r="117" spans="1:41" s="107" customFormat="1" ht="52.5" customHeight="1">
      <c r="A117" s="102" t="s">
        <v>326</v>
      </c>
      <c r="B117" s="101" t="s">
        <v>146</v>
      </c>
      <c r="C117" s="152" t="s">
        <v>332</v>
      </c>
      <c r="D117" s="202" t="s">
        <v>372</v>
      </c>
      <c r="E117" s="152" t="s">
        <v>38</v>
      </c>
      <c r="F117" s="102"/>
      <c r="G117" s="180" t="s">
        <v>765</v>
      </c>
      <c r="H117" s="102" t="s">
        <v>459</v>
      </c>
      <c r="I117" s="159">
        <v>337.66</v>
      </c>
      <c r="J117" s="103">
        <v>100</v>
      </c>
      <c r="K117" s="177">
        <v>0</v>
      </c>
      <c r="L117" s="180" t="s">
        <v>764</v>
      </c>
      <c r="M117" s="178" t="s">
        <v>5</v>
      </c>
      <c r="N117" s="173">
        <v>42584</v>
      </c>
      <c r="O117" s="173">
        <v>42615</v>
      </c>
      <c r="P117" s="197" t="s">
        <v>79</v>
      </c>
      <c r="Q117" s="102"/>
      <c r="R117" s="142" t="s">
        <v>22</v>
      </c>
      <c r="S117" s="123" t="s">
        <v>655</v>
      </c>
      <c r="T117" s="126"/>
      <c r="U117" s="105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</row>
    <row r="118" spans="1:41" s="316" customFormat="1" ht="31.5">
      <c r="A118" s="183" t="s">
        <v>329</v>
      </c>
      <c r="B118" s="181" t="s">
        <v>146</v>
      </c>
      <c r="C118" s="182" t="s">
        <v>354</v>
      </c>
      <c r="D118" s="181"/>
      <c r="E118" s="182" t="s">
        <v>38</v>
      </c>
      <c r="F118" s="181"/>
      <c r="G118" s="203"/>
      <c r="H118" s="181"/>
      <c r="I118" s="203"/>
      <c r="J118" s="203">
        <v>100</v>
      </c>
      <c r="K118" s="203">
        <v>0</v>
      </c>
      <c r="L118" s="203" t="s">
        <v>335</v>
      </c>
      <c r="M118" s="203" t="s">
        <v>5</v>
      </c>
      <c r="N118" s="203">
        <v>42795</v>
      </c>
      <c r="O118" s="203">
        <v>42826</v>
      </c>
      <c r="P118" s="203" t="s">
        <v>79</v>
      </c>
      <c r="Q118" s="183"/>
      <c r="R118" s="245" t="s">
        <v>7</v>
      </c>
      <c r="S118" s="337"/>
      <c r="T118" s="336"/>
      <c r="U118" s="318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</row>
    <row r="119" spans="1:41" s="107" customFormat="1" ht="60" customHeight="1">
      <c r="A119" s="102" t="s">
        <v>331</v>
      </c>
      <c r="B119" s="101" t="s">
        <v>146</v>
      </c>
      <c r="C119" s="152" t="s">
        <v>835</v>
      </c>
      <c r="D119" s="101" t="s">
        <v>766</v>
      </c>
      <c r="E119" s="152" t="s">
        <v>38</v>
      </c>
      <c r="F119" s="102"/>
      <c r="G119" s="180"/>
      <c r="H119" s="181"/>
      <c r="I119" s="159">
        <f>1176000/1000/3.85</f>
        <v>305.45454545454544</v>
      </c>
      <c r="J119" s="103">
        <v>100</v>
      </c>
      <c r="K119" s="177">
        <v>0</v>
      </c>
      <c r="L119" s="102" t="s">
        <v>487</v>
      </c>
      <c r="M119" s="178" t="s">
        <v>5</v>
      </c>
      <c r="N119" s="414">
        <v>43133</v>
      </c>
      <c r="O119" s="173">
        <f>N119+90</f>
        <v>43223</v>
      </c>
      <c r="P119" s="197" t="s">
        <v>79</v>
      </c>
      <c r="Q119" s="102"/>
      <c r="R119" s="142" t="s">
        <v>1</v>
      </c>
      <c r="S119" s="129"/>
      <c r="T119" s="335"/>
      <c r="U119" s="105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</row>
    <row r="120" spans="1:41" s="107" customFormat="1" ht="135" customHeight="1">
      <c r="A120" s="102" t="s">
        <v>333</v>
      </c>
      <c r="B120" s="101" t="s">
        <v>146</v>
      </c>
      <c r="C120" s="152" t="s">
        <v>363</v>
      </c>
      <c r="D120" s="101" t="s">
        <v>748</v>
      </c>
      <c r="E120" s="152" t="s">
        <v>38</v>
      </c>
      <c r="F120" s="102"/>
      <c r="G120" s="180" t="s">
        <v>1041</v>
      </c>
      <c r="H120" s="102" t="s">
        <v>461</v>
      </c>
      <c r="I120" s="159">
        <f>(320577+243630)/1000</f>
        <v>564.20699999999999</v>
      </c>
      <c r="J120" s="103">
        <v>100</v>
      </c>
      <c r="K120" s="177">
        <v>0</v>
      </c>
      <c r="L120" s="180" t="s">
        <v>749</v>
      </c>
      <c r="M120" s="178" t="s">
        <v>5</v>
      </c>
      <c r="N120" s="173">
        <v>42614</v>
      </c>
      <c r="O120" s="173">
        <v>42644</v>
      </c>
      <c r="P120" s="197" t="s">
        <v>79</v>
      </c>
      <c r="Q120" s="180" t="s">
        <v>556</v>
      </c>
      <c r="R120" s="142" t="s">
        <v>86</v>
      </c>
      <c r="S120" s="123" t="s">
        <v>657</v>
      </c>
      <c r="T120" s="335"/>
      <c r="U120" s="105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</row>
    <row r="121" spans="1:41" s="107" customFormat="1" ht="44.25" customHeight="1">
      <c r="A121" s="102" t="s">
        <v>334</v>
      </c>
      <c r="B121" s="101" t="s">
        <v>146</v>
      </c>
      <c r="C121" s="152" t="s">
        <v>316</v>
      </c>
      <c r="D121" s="101" t="s">
        <v>381</v>
      </c>
      <c r="E121" s="152" t="s">
        <v>38</v>
      </c>
      <c r="F121" s="102"/>
      <c r="G121" s="180" t="s">
        <v>974</v>
      </c>
      <c r="H121" s="102" t="s">
        <v>470</v>
      </c>
      <c r="I121" s="159">
        <f>108.669+378.15</f>
        <v>486.81899999999996</v>
      </c>
      <c r="J121" s="103">
        <v>100</v>
      </c>
      <c r="K121" s="177">
        <v>0</v>
      </c>
      <c r="L121" s="180" t="s">
        <v>516</v>
      </c>
      <c r="M121" s="178" t="s">
        <v>5</v>
      </c>
      <c r="N121" s="173">
        <v>42675</v>
      </c>
      <c r="O121" s="173">
        <v>42705</v>
      </c>
      <c r="P121" s="197" t="s">
        <v>79</v>
      </c>
      <c r="Q121" s="102"/>
      <c r="R121" s="142" t="s">
        <v>86</v>
      </c>
      <c r="S121" s="123" t="s">
        <v>658</v>
      </c>
      <c r="T121" s="335"/>
      <c r="U121" s="105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</row>
    <row r="122" spans="1:41" s="107" customFormat="1" ht="52.5" customHeight="1">
      <c r="A122" s="102" t="s">
        <v>411</v>
      </c>
      <c r="B122" s="101" t="s">
        <v>146</v>
      </c>
      <c r="C122" s="192" t="s">
        <v>409</v>
      </c>
      <c r="D122" s="152" t="s">
        <v>775</v>
      </c>
      <c r="E122" s="152" t="s">
        <v>38</v>
      </c>
      <c r="F122" s="155"/>
      <c r="G122" s="180"/>
      <c r="H122" s="102"/>
      <c r="I122" s="140">
        <f>649350.649350649/1000</f>
        <v>649.35064935064895</v>
      </c>
      <c r="J122" s="103">
        <v>100</v>
      </c>
      <c r="K122" s="177">
        <v>0</v>
      </c>
      <c r="L122" s="102" t="s">
        <v>410</v>
      </c>
      <c r="M122" s="178" t="s">
        <v>5</v>
      </c>
      <c r="N122" s="414">
        <v>43146</v>
      </c>
      <c r="O122" s="173">
        <f>N122+90</f>
        <v>43236</v>
      </c>
      <c r="P122" s="197" t="s">
        <v>79</v>
      </c>
      <c r="Q122" s="102"/>
      <c r="R122" s="142" t="s">
        <v>1</v>
      </c>
      <c r="S122" s="124" t="s">
        <v>658</v>
      </c>
      <c r="T122" s="271"/>
      <c r="U122" s="258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</row>
    <row r="123" spans="1:41" s="107" customFormat="1" ht="96.75" customHeight="1">
      <c r="A123" s="102" t="s">
        <v>430</v>
      </c>
      <c r="B123" s="101" t="s">
        <v>146</v>
      </c>
      <c r="C123" s="192" t="s">
        <v>431</v>
      </c>
      <c r="D123" s="101" t="s">
        <v>818</v>
      </c>
      <c r="E123" s="152" t="s">
        <v>38</v>
      </c>
      <c r="F123" s="155"/>
      <c r="G123" s="180" t="s">
        <v>783</v>
      </c>
      <c r="H123" s="102" t="s">
        <v>432</v>
      </c>
      <c r="I123" s="140">
        <f>2594000/3.85/1000</f>
        <v>673.76623376623377</v>
      </c>
      <c r="J123" s="103">
        <v>100</v>
      </c>
      <c r="K123" s="177">
        <v>0</v>
      </c>
      <c r="L123" s="102" t="s">
        <v>750</v>
      </c>
      <c r="M123" s="178" t="s">
        <v>5</v>
      </c>
      <c r="N123" s="173">
        <v>42827</v>
      </c>
      <c r="O123" s="173">
        <f>N123+90</f>
        <v>42917</v>
      </c>
      <c r="P123" s="197" t="s">
        <v>79</v>
      </c>
      <c r="Q123" s="102"/>
      <c r="R123" s="142" t="s">
        <v>22</v>
      </c>
      <c r="S123" s="129" t="s">
        <v>657</v>
      </c>
      <c r="T123" s="334"/>
      <c r="U123" s="258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</row>
    <row r="124" spans="1:41" s="330" customFormat="1" ht="47.25">
      <c r="A124" s="183" t="s">
        <v>433</v>
      </c>
      <c r="B124" s="181" t="s">
        <v>146</v>
      </c>
      <c r="C124" s="193" t="s">
        <v>434</v>
      </c>
      <c r="D124" s="182" t="s">
        <v>441</v>
      </c>
      <c r="E124" s="182" t="s">
        <v>38</v>
      </c>
      <c r="F124" s="194"/>
      <c r="G124" s="203"/>
      <c r="H124" s="183"/>
      <c r="I124" s="184"/>
      <c r="J124" s="185">
        <v>100</v>
      </c>
      <c r="K124" s="186">
        <v>0</v>
      </c>
      <c r="L124" s="183" t="s">
        <v>435</v>
      </c>
      <c r="M124" s="195" t="s">
        <v>5</v>
      </c>
      <c r="N124" s="187">
        <v>42811</v>
      </c>
      <c r="O124" s="187">
        <v>42826</v>
      </c>
      <c r="P124" s="204" t="s">
        <v>79</v>
      </c>
      <c r="Q124" s="183"/>
      <c r="R124" s="142" t="s">
        <v>7</v>
      </c>
      <c r="S124" s="117"/>
      <c r="T124" s="331"/>
      <c r="U124" s="96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</row>
    <row r="125" spans="1:41" s="107" customFormat="1" ht="48" customHeight="1">
      <c r="A125" s="102" t="s">
        <v>436</v>
      </c>
      <c r="B125" s="101" t="s">
        <v>146</v>
      </c>
      <c r="C125" s="192" t="s">
        <v>437</v>
      </c>
      <c r="D125" s="98" t="s">
        <v>933</v>
      </c>
      <c r="E125" s="152" t="s">
        <v>38</v>
      </c>
      <c r="F125" s="155"/>
      <c r="G125" s="180"/>
      <c r="H125" s="102"/>
      <c r="I125" s="140">
        <f>2047324.11/3.27/1000</f>
        <v>626.09299999999996</v>
      </c>
      <c r="J125" s="103">
        <v>100</v>
      </c>
      <c r="K125" s="177">
        <v>0</v>
      </c>
      <c r="L125" s="102" t="s">
        <v>420</v>
      </c>
      <c r="M125" s="178" t="s">
        <v>5</v>
      </c>
      <c r="N125" s="414">
        <v>43070</v>
      </c>
      <c r="O125" s="173">
        <f>N125+90</f>
        <v>43160</v>
      </c>
      <c r="P125" s="197" t="s">
        <v>79</v>
      </c>
      <c r="Q125" s="102"/>
      <c r="R125" s="142" t="s">
        <v>1</v>
      </c>
      <c r="S125" s="129" t="s">
        <v>658</v>
      </c>
      <c r="T125" s="334"/>
      <c r="U125" s="258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</row>
    <row r="126" spans="1:41" s="107" customFormat="1" ht="91.5" customHeight="1">
      <c r="A126" s="102" t="s">
        <v>469</v>
      </c>
      <c r="B126" s="101" t="s">
        <v>146</v>
      </c>
      <c r="C126" s="192" t="s">
        <v>462</v>
      </c>
      <c r="D126" s="101" t="s">
        <v>774</v>
      </c>
      <c r="E126" s="152" t="s">
        <v>38</v>
      </c>
      <c r="F126" s="155"/>
      <c r="G126" s="180"/>
      <c r="H126" s="102" t="s">
        <v>537</v>
      </c>
      <c r="I126" s="140">
        <f>(550+70)/3.85</f>
        <v>161.03896103896105</v>
      </c>
      <c r="J126" s="103">
        <v>100</v>
      </c>
      <c r="K126" s="177">
        <v>0</v>
      </c>
      <c r="L126" s="180" t="s">
        <v>463</v>
      </c>
      <c r="M126" s="178" t="s">
        <v>5</v>
      </c>
      <c r="N126" s="173">
        <v>42980</v>
      </c>
      <c r="O126" s="173">
        <f>N126+90</f>
        <v>43070</v>
      </c>
      <c r="P126" s="197" t="s">
        <v>79</v>
      </c>
      <c r="Q126" s="102"/>
      <c r="R126" s="142" t="s">
        <v>67</v>
      </c>
      <c r="S126" s="129" t="s">
        <v>751</v>
      </c>
      <c r="T126" s="334" t="s">
        <v>752</v>
      </c>
      <c r="U126" s="258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</row>
    <row r="127" spans="1:41" s="332" customFormat="1" ht="33.75" customHeight="1">
      <c r="A127" s="183" t="s">
        <v>494</v>
      </c>
      <c r="B127" s="181" t="s">
        <v>146</v>
      </c>
      <c r="C127" s="193" t="s">
        <v>495</v>
      </c>
      <c r="D127" s="181"/>
      <c r="E127" s="182" t="s">
        <v>40</v>
      </c>
      <c r="F127" s="194"/>
      <c r="G127" s="203"/>
      <c r="H127" s="183"/>
      <c r="I127" s="184"/>
      <c r="J127" s="185">
        <v>100</v>
      </c>
      <c r="K127" s="186"/>
      <c r="L127" s="203" t="s">
        <v>753</v>
      </c>
      <c r="M127" s="195" t="s">
        <v>4</v>
      </c>
      <c r="N127" s="187">
        <v>42887</v>
      </c>
      <c r="O127" s="187">
        <f>N127+90</f>
        <v>42977</v>
      </c>
      <c r="P127" s="204"/>
      <c r="Q127" s="183"/>
      <c r="R127" s="245" t="s">
        <v>1</v>
      </c>
      <c r="S127" s="246"/>
      <c r="T127" s="333"/>
      <c r="U127" s="247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</row>
    <row r="128" spans="1:41" s="330" customFormat="1" ht="60" customHeight="1">
      <c r="A128" s="102" t="s">
        <v>500</v>
      </c>
      <c r="B128" s="101" t="s">
        <v>146</v>
      </c>
      <c r="C128" s="192" t="s">
        <v>497</v>
      </c>
      <c r="D128" s="101" t="s">
        <v>496</v>
      </c>
      <c r="E128" s="152" t="s">
        <v>38</v>
      </c>
      <c r="F128" s="155"/>
      <c r="G128" s="180"/>
      <c r="H128" s="102" t="s">
        <v>538</v>
      </c>
      <c r="I128" s="140">
        <f>1736527.83/1000/3.85</f>
        <v>451.0461896103896</v>
      </c>
      <c r="J128" s="103">
        <v>100</v>
      </c>
      <c r="K128" s="177"/>
      <c r="L128" s="180" t="s">
        <v>767</v>
      </c>
      <c r="M128" s="178" t="s">
        <v>5</v>
      </c>
      <c r="N128" s="173">
        <v>42979</v>
      </c>
      <c r="O128" s="173">
        <f>N128+90</f>
        <v>43069</v>
      </c>
      <c r="P128" s="197" t="s">
        <v>79</v>
      </c>
      <c r="Q128" s="102"/>
      <c r="R128" s="142" t="s">
        <v>22</v>
      </c>
      <c r="S128" s="129" t="s">
        <v>658</v>
      </c>
      <c r="T128" s="331"/>
      <c r="U128" s="96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</row>
    <row r="129" spans="1:16373" s="330" customFormat="1" ht="39" customHeight="1">
      <c r="A129" s="102" t="s">
        <v>501</v>
      </c>
      <c r="B129" s="101" t="s">
        <v>146</v>
      </c>
      <c r="C129" s="192" t="s">
        <v>499</v>
      </c>
      <c r="D129" s="101" t="s">
        <v>498</v>
      </c>
      <c r="E129" s="152" t="s">
        <v>38</v>
      </c>
      <c r="F129" s="155"/>
      <c r="G129" s="180" t="s">
        <v>976</v>
      </c>
      <c r="H129" s="102" t="s">
        <v>539</v>
      </c>
      <c r="I129" s="140">
        <f>633173.72/1000/3.85</f>
        <v>164.46070649350648</v>
      </c>
      <c r="J129" s="103">
        <v>100</v>
      </c>
      <c r="K129" s="177"/>
      <c r="L129" s="180" t="s">
        <v>768</v>
      </c>
      <c r="M129" s="178" t="s">
        <v>5</v>
      </c>
      <c r="N129" s="173">
        <v>42857</v>
      </c>
      <c r="O129" s="173">
        <f>N129+120</f>
        <v>42977</v>
      </c>
      <c r="P129" s="197" t="s">
        <v>79</v>
      </c>
      <c r="Q129" s="102"/>
      <c r="R129" s="142" t="s">
        <v>22</v>
      </c>
      <c r="S129" s="129" t="s">
        <v>658</v>
      </c>
      <c r="T129" s="331"/>
      <c r="U129" s="96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</row>
    <row r="130" spans="1:16373" s="330" customFormat="1" ht="87" customHeight="1">
      <c r="A130" s="102" t="s">
        <v>502</v>
      </c>
      <c r="B130" s="101" t="s">
        <v>146</v>
      </c>
      <c r="C130" s="192" t="s">
        <v>867</v>
      </c>
      <c r="D130" s="101" t="s">
        <v>902</v>
      </c>
      <c r="E130" s="152" t="s">
        <v>38</v>
      </c>
      <c r="F130" s="155"/>
      <c r="G130" s="180"/>
      <c r="H130" s="102" t="s">
        <v>875</v>
      </c>
      <c r="I130" s="377">
        <f>5339072.93/1000/3.24</f>
        <v>1647.8620154320984</v>
      </c>
      <c r="J130" s="120">
        <v>100</v>
      </c>
      <c r="K130" s="177"/>
      <c r="L130" s="89" t="s">
        <v>953</v>
      </c>
      <c r="M130" s="178" t="s">
        <v>5</v>
      </c>
      <c r="N130" s="414">
        <v>43070</v>
      </c>
      <c r="O130" s="414">
        <f>N130+90</f>
        <v>43160</v>
      </c>
      <c r="P130" s="197" t="s">
        <v>79</v>
      </c>
      <c r="Q130" s="102"/>
      <c r="R130" s="142" t="s">
        <v>1</v>
      </c>
      <c r="S130" s="129" t="s">
        <v>658</v>
      </c>
      <c r="T130" s="331"/>
      <c r="U130" s="96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</row>
    <row r="131" spans="1:16373" s="330" customFormat="1" ht="80.25" customHeight="1">
      <c r="A131" s="102" t="s">
        <v>503</v>
      </c>
      <c r="B131" s="101" t="s">
        <v>146</v>
      </c>
      <c r="C131" s="192" t="s">
        <v>978</v>
      </c>
      <c r="D131" s="101" t="s">
        <v>504</v>
      </c>
      <c r="E131" s="152" t="s">
        <v>38</v>
      </c>
      <c r="F131" s="155"/>
      <c r="G131" s="180" t="s">
        <v>977</v>
      </c>
      <c r="H131" s="102" t="s">
        <v>540</v>
      </c>
      <c r="I131" s="140">
        <f>2161913.36/3.24/1000</f>
        <v>667.25720987654313</v>
      </c>
      <c r="J131" s="103">
        <v>100</v>
      </c>
      <c r="K131" s="177"/>
      <c r="L131" s="180" t="s">
        <v>897</v>
      </c>
      <c r="M131" s="178" t="s">
        <v>5</v>
      </c>
      <c r="N131" s="173">
        <v>42827</v>
      </c>
      <c r="O131" s="173">
        <f>N131+160</f>
        <v>42987</v>
      </c>
      <c r="P131" s="197" t="s">
        <v>79</v>
      </c>
      <c r="Q131" s="102"/>
      <c r="R131" s="142" t="s">
        <v>22</v>
      </c>
      <c r="S131" s="129" t="s">
        <v>658</v>
      </c>
      <c r="T131" s="331"/>
      <c r="U131" s="96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</row>
    <row r="132" spans="1:16373" s="115" customFormat="1" ht="112.5" customHeight="1">
      <c r="A132" s="102" t="s">
        <v>506</v>
      </c>
      <c r="B132" s="101" t="s">
        <v>146</v>
      </c>
      <c r="C132" s="101" t="s">
        <v>203</v>
      </c>
      <c r="D132" s="101" t="s">
        <v>754</v>
      </c>
      <c r="E132" s="152" t="s">
        <v>40</v>
      </c>
      <c r="F132" s="102"/>
      <c r="G132" s="180"/>
      <c r="H132" s="102" t="s">
        <v>541</v>
      </c>
      <c r="I132" s="205">
        <f>1600000/1000/3.85</f>
        <v>415.58441558441558</v>
      </c>
      <c r="J132" s="103">
        <v>100</v>
      </c>
      <c r="K132" s="177">
        <v>0</v>
      </c>
      <c r="L132" s="102" t="s">
        <v>322</v>
      </c>
      <c r="M132" s="178" t="s">
        <v>3</v>
      </c>
      <c r="N132" s="173">
        <v>42856</v>
      </c>
      <c r="O132" s="173">
        <f>N132+180</f>
        <v>43036</v>
      </c>
      <c r="P132" s="197"/>
      <c r="Q132" s="102"/>
      <c r="R132" s="142" t="s">
        <v>67</v>
      </c>
      <c r="S132" s="129" t="s">
        <v>657</v>
      </c>
      <c r="T132" s="176"/>
      <c r="U132" s="105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107"/>
      <c r="IS132" s="107"/>
      <c r="IT132" s="107"/>
      <c r="IU132" s="107"/>
      <c r="IV132" s="107"/>
      <c r="IW132" s="107"/>
      <c r="IX132" s="107"/>
      <c r="IY132" s="107"/>
      <c r="IZ132" s="107"/>
      <c r="JA132" s="107"/>
      <c r="JB132" s="107"/>
      <c r="JC132" s="107"/>
      <c r="JD132" s="107"/>
      <c r="JE132" s="107"/>
      <c r="JF132" s="107"/>
      <c r="JG132" s="107"/>
      <c r="JH132" s="107"/>
      <c r="JI132" s="107"/>
      <c r="JJ132" s="107"/>
      <c r="JK132" s="107"/>
      <c r="JL132" s="107"/>
      <c r="JM132" s="107"/>
      <c r="JN132" s="107"/>
      <c r="JO132" s="107"/>
      <c r="JP132" s="107"/>
      <c r="JQ132" s="107"/>
      <c r="JR132" s="107"/>
      <c r="JS132" s="107"/>
      <c r="JT132" s="107"/>
      <c r="JU132" s="107"/>
      <c r="JV132" s="107"/>
      <c r="JW132" s="107"/>
      <c r="JX132" s="107"/>
      <c r="JY132" s="107"/>
      <c r="JZ132" s="107"/>
      <c r="KA132" s="107"/>
      <c r="KB132" s="107"/>
      <c r="KC132" s="107"/>
      <c r="KD132" s="107"/>
      <c r="KE132" s="107"/>
      <c r="KF132" s="107"/>
      <c r="KG132" s="107"/>
      <c r="KH132" s="107"/>
      <c r="KI132" s="107"/>
      <c r="KJ132" s="107"/>
      <c r="KK132" s="107"/>
      <c r="KL132" s="107"/>
      <c r="KM132" s="107"/>
      <c r="KN132" s="107"/>
      <c r="KO132" s="107"/>
      <c r="KP132" s="107"/>
      <c r="KQ132" s="107"/>
      <c r="KR132" s="107"/>
      <c r="KS132" s="107"/>
      <c r="KT132" s="107"/>
      <c r="KU132" s="107"/>
      <c r="KV132" s="107"/>
      <c r="KW132" s="107"/>
      <c r="KX132" s="107"/>
      <c r="KY132" s="107"/>
      <c r="KZ132" s="107"/>
      <c r="LA132" s="107"/>
      <c r="LB132" s="107"/>
      <c r="LC132" s="107"/>
      <c r="LD132" s="107"/>
      <c r="LE132" s="107"/>
      <c r="LF132" s="107"/>
      <c r="LG132" s="107"/>
      <c r="LH132" s="107"/>
      <c r="LI132" s="107"/>
      <c r="LJ132" s="107"/>
      <c r="LK132" s="107"/>
      <c r="LL132" s="107"/>
      <c r="LM132" s="107"/>
      <c r="LN132" s="107"/>
      <c r="LO132" s="107"/>
      <c r="LP132" s="107"/>
      <c r="LQ132" s="107"/>
      <c r="LR132" s="107"/>
      <c r="LS132" s="107"/>
      <c r="LT132" s="107"/>
      <c r="LU132" s="107"/>
      <c r="LV132" s="107"/>
      <c r="LW132" s="107"/>
      <c r="LX132" s="107"/>
      <c r="LY132" s="107"/>
      <c r="LZ132" s="107"/>
      <c r="MA132" s="107"/>
      <c r="MB132" s="107"/>
      <c r="MC132" s="107"/>
      <c r="MD132" s="107"/>
      <c r="ME132" s="107"/>
      <c r="MF132" s="107"/>
      <c r="MG132" s="107"/>
      <c r="MH132" s="107"/>
      <c r="MI132" s="107"/>
      <c r="MJ132" s="107"/>
      <c r="MK132" s="107"/>
      <c r="ML132" s="107"/>
      <c r="MM132" s="107"/>
      <c r="MN132" s="107"/>
      <c r="MO132" s="107"/>
      <c r="MP132" s="107"/>
      <c r="MQ132" s="107"/>
      <c r="MR132" s="107"/>
      <c r="MS132" s="107"/>
      <c r="MT132" s="107"/>
      <c r="MU132" s="107"/>
      <c r="MV132" s="107"/>
      <c r="MW132" s="107"/>
      <c r="MX132" s="107"/>
      <c r="MY132" s="107"/>
      <c r="MZ132" s="107"/>
      <c r="NA132" s="107"/>
      <c r="NB132" s="107"/>
      <c r="NC132" s="107"/>
      <c r="ND132" s="107"/>
      <c r="NE132" s="107"/>
      <c r="NF132" s="107"/>
      <c r="NG132" s="107"/>
      <c r="NH132" s="107"/>
      <c r="NI132" s="107"/>
      <c r="NJ132" s="107"/>
      <c r="NK132" s="107"/>
      <c r="NL132" s="107"/>
      <c r="NM132" s="107"/>
      <c r="NN132" s="107"/>
      <c r="NO132" s="107"/>
      <c r="NP132" s="107"/>
      <c r="NQ132" s="107"/>
      <c r="NR132" s="107"/>
      <c r="NS132" s="107"/>
      <c r="NT132" s="107"/>
      <c r="NU132" s="107"/>
      <c r="NV132" s="107"/>
      <c r="NW132" s="107"/>
      <c r="NX132" s="107"/>
      <c r="NY132" s="107"/>
      <c r="NZ132" s="107"/>
      <c r="OA132" s="107"/>
      <c r="OB132" s="107"/>
      <c r="OC132" s="107"/>
      <c r="OD132" s="107"/>
      <c r="OE132" s="107"/>
      <c r="OF132" s="107"/>
      <c r="OG132" s="107"/>
      <c r="OH132" s="107"/>
      <c r="OI132" s="107"/>
      <c r="OJ132" s="107"/>
      <c r="OK132" s="107"/>
      <c r="OL132" s="107"/>
      <c r="OM132" s="107"/>
      <c r="ON132" s="107"/>
      <c r="OO132" s="107"/>
      <c r="OP132" s="107"/>
      <c r="OQ132" s="107"/>
      <c r="OR132" s="107"/>
      <c r="OS132" s="107"/>
      <c r="OT132" s="107"/>
      <c r="OU132" s="107"/>
      <c r="OV132" s="107"/>
      <c r="OW132" s="107"/>
      <c r="OX132" s="107"/>
      <c r="OY132" s="107"/>
      <c r="OZ132" s="107"/>
      <c r="PA132" s="107"/>
      <c r="PB132" s="107"/>
      <c r="PC132" s="107"/>
      <c r="PD132" s="107"/>
      <c r="PE132" s="107"/>
      <c r="PF132" s="107"/>
      <c r="PG132" s="107"/>
      <c r="PH132" s="107"/>
      <c r="PI132" s="107"/>
      <c r="PJ132" s="107"/>
      <c r="PK132" s="107"/>
      <c r="PL132" s="107"/>
      <c r="PM132" s="107"/>
      <c r="PN132" s="107"/>
      <c r="PO132" s="107"/>
      <c r="PP132" s="107"/>
      <c r="PQ132" s="107"/>
      <c r="PR132" s="107"/>
      <c r="PS132" s="107"/>
      <c r="PT132" s="107"/>
      <c r="PU132" s="107"/>
      <c r="PV132" s="107"/>
      <c r="PW132" s="107"/>
      <c r="PX132" s="107"/>
      <c r="PY132" s="107"/>
      <c r="PZ132" s="107"/>
      <c r="QA132" s="107"/>
      <c r="QB132" s="107"/>
      <c r="QC132" s="107"/>
      <c r="QD132" s="107"/>
      <c r="QE132" s="107"/>
      <c r="QF132" s="107"/>
      <c r="QG132" s="107"/>
      <c r="QH132" s="107"/>
      <c r="QI132" s="107"/>
      <c r="QJ132" s="107"/>
      <c r="QK132" s="107"/>
      <c r="QL132" s="107"/>
      <c r="QM132" s="107"/>
      <c r="QN132" s="107"/>
      <c r="QO132" s="107"/>
      <c r="QP132" s="107"/>
      <c r="QQ132" s="107"/>
      <c r="QR132" s="107"/>
      <c r="QS132" s="107"/>
      <c r="QT132" s="107"/>
      <c r="QU132" s="107"/>
      <c r="QV132" s="107"/>
      <c r="QW132" s="107"/>
      <c r="QX132" s="107"/>
      <c r="QY132" s="107"/>
      <c r="QZ132" s="107"/>
      <c r="RA132" s="107"/>
      <c r="RB132" s="107"/>
      <c r="RC132" s="107"/>
      <c r="RD132" s="107"/>
      <c r="RE132" s="107"/>
      <c r="RF132" s="107"/>
      <c r="RG132" s="107"/>
      <c r="RH132" s="107"/>
      <c r="RI132" s="107"/>
      <c r="RJ132" s="107"/>
      <c r="RK132" s="107"/>
      <c r="RL132" s="107"/>
      <c r="RM132" s="107"/>
      <c r="RN132" s="107"/>
      <c r="RO132" s="107"/>
      <c r="RP132" s="107"/>
      <c r="RQ132" s="107"/>
      <c r="RR132" s="107"/>
      <c r="RS132" s="107"/>
      <c r="RT132" s="107"/>
      <c r="RU132" s="107"/>
      <c r="RV132" s="107"/>
      <c r="RW132" s="107"/>
      <c r="RX132" s="107"/>
      <c r="RY132" s="107"/>
      <c r="RZ132" s="107"/>
      <c r="SA132" s="107"/>
      <c r="SB132" s="107"/>
      <c r="SC132" s="107"/>
      <c r="SD132" s="107"/>
      <c r="SE132" s="107"/>
      <c r="SF132" s="107"/>
      <c r="SG132" s="107"/>
      <c r="SH132" s="107"/>
      <c r="SI132" s="107"/>
      <c r="SJ132" s="107"/>
      <c r="SK132" s="107"/>
      <c r="SL132" s="107"/>
      <c r="SM132" s="107"/>
      <c r="SN132" s="107"/>
      <c r="SO132" s="107"/>
      <c r="SP132" s="107"/>
      <c r="SQ132" s="107"/>
      <c r="SR132" s="107"/>
      <c r="SS132" s="107"/>
      <c r="ST132" s="107"/>
      <c r="SU132" s="107"/>
      <c r="SV132" s="107"/>
      <c r="SW132" s="107"/>
      <c r="SX132" s="107"/>
      <c r="SY132" s="107"/>
      <c r="SZ132" s="107"/>
      <c r="TA132" s="107"/>
      <c r="TB132" s="107"/>
      <c r="TC132" s="107"/>
      <c r="TD132" s="107"/>
      <c r="TE132" s="107"/>
      <c r="TF132" s="107"/>
      <c r="TG132" s="107"/>
      <c r="TH132" s="107"/>
      <c r="TI132" s="107"/>
      <c r="TJ132" s="107"/>
      <c r="TK132" s="107"/>
      <c r="TL132" s="107"/>
      <c r="TM132" s="107"/>
      <c r="TN132" s="107"/>
      <c r="TO132" s="107"/>
      <c r="TP132" s="107"/>
      <c r="TQ132" s="107"/>
      <c r="TR132" s="107"/>
      <c r="TS132" s="107"/>
      <c r="TT132" s="107"/>
      <c r="TU132" s="107"/>
      <c r="TV132" s="107"/>
      <c r="TW132" s="107"/>
      <c r="TX132" s="107"/>
      <c r="TY132" s="107"/>
      <c r="TZ132" s="107"/>
      <c r="UA132" s="107"/>
      <c r="UB132" s="107"/>
      <c r="UC132" s="107"/>
      <c r="UD132" s="107"/>
      <c r="UE132" s="107"/>
      <c r="UF132" s="107"/>
      <c r="UG132" s="107"/>
      <c r="UH132" s="107"/>
      <c r="UI132" s="107"/>
      <c r="UJ132" s="107"/>
      <c r="UK132" s="107"/>
      <c r="UL132" s="107"/>
      <c r="UM132" s="107"/>
      <c r="UN132" s="107"/>
      <c r="UO132" s="107"/>
      <c r="UP132" s="107"/>
      <c r="UQ132" s="107"/>
      <c r="UR132" s="107"/>
      <c r="US132" s="107"/>
      <c r="UT132" s="107"/>
      <c r="UU132" s="107"/>
      <c r="UV132" s="107"/>
      <c r="UW132" s="107"/>
      <c r="UX132" s="107"/>
      <c r="UY132" s="107"/>
      <c r="UZ132" s="107"/>
      <c r="VA132" s="107"/>
      <c r="VB132" s="107"/>
      <c r="VC132" s="107"/>
      <c r="VD132" s="107"/>
      <c r="VE132" s="107"/>
      <c r="VF132" s="107"/>
      <c r="VG132" s="107"/>
      <c r="VH132" s="107"/>
      <c r="VI132" s="107"/>
      <c r="VJ132" s="107"/>
      <c r="VK132" s="107"/>
      <c r="VL132" s="107"/>
      <c r="VM132" s="107"/>
      <c r="VN132" s="107"/>
      <c r="VO132" s="107"/>
      <c r="VP132" s="107"/>
      <c r="VQ132" s="107"/>
      <c r="VR132" s="107"/>
      <c r="VS132" s="107"/>
      <c r="VT132" s="107"/>
      <c r="VU132" s="107"/>
      <c r="VV132" s="107"/>
      <c r="VW132" s="107"/>
      <c r="VX132" s="107"/>
      <c r="VY132" s="107"/>
      <c r="VZ132" s="107"/>
      <c r="WA132" s="107"/>
      <c r="WB132" s="107"/>
      <c r="WC132" s="107"/>
      <c r="WD132" s="107"/>
      <c r="WE132" s="107"/>
      <c r="WF132" s="107"/>
      <c r="WG132" s="107"/>
      <c r="WH132" s="107"/>
      <c r="WI132" s="107"/>
      <c r="WJ132" s="107"/>
      <c r="WK132" s="107"/>
      <c r="WL132" s="107"/>
      <c r="WM132" s="107"/>
      <c r="WN132" s="107"/>
      <c r="WO132" s="107"/>
      <c r="WP132" s="107"/>
      <c r="WQ132" s="107"/>
      <c r="WR132" s="107"/>
      <c r="WS132" s="107"/>
      <c r="WT132" s="107"/>
      <c r="WU132" s="107"/>
      <c r="WV132" s="107"/>
      <c r="WW132" s="107"/>
      <c r="WX132" s="107"/>
      <c r="WY132" s="107"/>
      <c r="WZ132" s="107"/>
      <c r="XA132" s="107"/>
      <c r="XB132" s="107"/>
      <c r="XC132" s="107"/>
      <c r="XD132" s="107"/>
      <c r="XE132" s="107"/>
      <c r="XF132" s="107"/>
      <c r="XG132" s="107"/>
      <c r="XH132" s="107"/>
      <c r="XI132" s="107"/>
      <c r="XJ132" s="107"/>
      <c r="XK132" s="107"/>
      <c r="XL132" s="107"/>
      <c r="XM132" s="107"/>
      <c r="XN132" s="107"/>
      <c r="XO132" s="107"/>
      <c r="XP132" s="107"/>
      <c r="XQ132" s="107"/>
      <c r="XR132" s="107"/>
      <c r="XS132" s="107"/>
      <c r="XT132" s="107"/>
      <c r="XU132" s="107"/>
      <c r="XV132" s="107"/>
      <c r="XW132" s="107"/>
      <c r="XX132" s="107"/>
      <c r="XY132" s="107"/>
      <c r="XZ132" s="107"/>
      <c r="YA132" s="107"/>
      <c r="YB132" s="107"/>
      <c r="YC132" s="107"/>
      <c r="YD132" s="107"/>
      <c r="YE132" s="107"/>
      <c r="YF132" s="107"/>
      <c r="YG132" s="107"/>
      <c r="YH132" s="107"/>
      <c r="YI132" s="107"/>
      <c r="YJ132" s="107"/>
      <c r="YK132" s="107"/>
      <c r="YL132" s="107"/>
      <c r="YM132" s="107"/>
      <c r="YN132" s="107"/>
      <c r="YO132" s="107"/>
      <c r="YP132" s="107"/>
      <c r="YQ132" s="107"/>
      <c r="YR132" s="107"/>
      <c r="YS132" s="107"/>
      <c r="YT132" s="107"/>
      <c r="YU132" s="107"/>
      <c r="YV132" s="107"/>
      <c r="YW132" s="107"/>
      <c r="YX132" s="107"/>
      <c r="YY132" s="107"/>
      <c r="YZ132" s="107"/>
      <c r="ZA132" s="107"/>
      <c r="ZB132" s="107"/>
      <c r="ZC132" s="107"/>
      <c r="ZD132" s="107"/>
      <c r="ZE132" s="107"/>
      <c r="ZF132" s="107"/>
      <c r="ZG132" s="107"/>
      <c r="ZH132" s="107"/>
      <c r="ZI132" s="107"/>
      <c r="ZJ132" s="107"/>
      <c r="ZK132" s="107"/>
      <c r="ZL132" s="107"/>
      <c r="ZM132" s="107"/>
      <c r="ZN132" s="107"/>
      <c r="ZO132" s="107"/>
      <c r="ZP132" s="107"/>
      <c r="ZQ132" s="107"/>
      <c r="ZR132" s="107"/>
      <c r="ZS132" s="107"/>
      <c r="ZT132" s="107"/>
      <c r="ZU132" s="107"/>
      <c r="ZV132" s="107"/>
      <c r="ZW132" s="107"/>
      <c r="ZX132" s="107"/>
      <c r="ZY132" s="107"/>
      <c r="ZZ132" s="107"/>
      <c r="AAA132" s="107"/>
      <c r="AAB132" s="107"/>
      <c r="AAC132" s="107"/>
      <c r="AAD132" s="107"/>
      <c r="AAE132" s="107"/>
      <c r="AAF132" s="107"/>
      <c r="AAG132" s="107"/>
      <c r="AAH132" s="107"/>
      <c r="AAI132" s="107"/>
      <c r="AAJ132" s="107"/>
      <c r="AAK132" s="107"/>
      <c r="AAL132" s="107"/>
      <c r="AAM132" s="107"/>
      <c r="AAN132" s="107"/>
      <c r="AAO132" s="107"/>
      <c r="AAP132" s="107"/>
      <c r="AAQ132" s="107"/>
      <c r="AAR132" s="107"/>
      <c r="AAS132" s="107"/>
      <c r="AAT132" s="107"/>
      <c r="AAU132" s="107"/>
      <c r="AAV132" s="107"/>
      <c r="AAW132" s="107"/>
      <c r="AAX132" s="107"/>
      <c r="AAY132" s="107"/>
      <c r="AAZ132" s="107"/>
      <c r="ABA132" s="107"/>
      <c r="ABB132" s="107"/>
      <c r="ABC132" s="107"/>
      <c r="ABD132" s="107"/>
      <c r="ABE132" s="107"/>
      <c r="ABF132" s="107"/>
      <c r="ABG132" s="107"/>
      <c r="ABH132" s="107"/>
      <c r="ABI132" s="107"/>
      <c r="ABJ132" s="107"/>
      <c r="ABK132" s="107"/>
      <c r="ABL132" s="107"/>
      <c r="ABM132" s="107"/>
      <c r="ABN132" s="107"/>
      <c r="ABO132" s="107"/>
      <c r="ABP132" s="107"/>
      <c r="ABQ132" s="107"/>
      <c r="ABR132" s="107"/>
      <c r="ABS132" s="107"/>
      <c r="ABT132" s="107"/>
      <c r="ABU132" s="107"/>
      <c r="ABV132" s="107"/>
      <c r="ABW132" s="107"/>
      <c r="ABX132" s="107"/>
      <c r="ABY132" s="107"/>
      <c r="ABZ132" s="107"/>
      <c r="ACA132" s="107"/>
      <c r="ACB132" s="107"/>
      <c r="ACC132" s="107"/>
      <c r="ACD132" s="107"/>
      <c r="ACE132" s="107"/>
      <c r="ACF132" s="107"/>
      <c r="ACG132" s="107"/>
      <c r="ACH132" s="107"/>
      <c r="ACI132" s="107"/>
      <c r="ACJ132" s="107"/>
      <c r="ACK132" s="107"/>
      <c r="ACL132" s="107"/>
      <c r="ACM132" s="107"/>
      <c r="ACN132" s="107"/>
      <c r="ACO132" s="107"/>
      <c r="ACP132" s="107"/>
      <c r="ACQ132" s="107"/>
      <c r="ACR132" s="107"/>
      <c r="ACS132" s="107"/>
      <c r="ACT132" s="107"/>
      <c r="ACU132" s="107"/>
      <c r="ACV132" s="107"/>
      <c r="ACW132" s="107"/>
      <c r="ACX132" s="107"/>
      <c r="ACY132" s="107"/>
      <c r="ACZ132" s="107"/>
      <c r="ADA132" s="107"/>
      <c r="ADB132" s="107"/>
      <c r="ADC132" s="107"/>
      <c r="ADD132" s="107"/>
      <c r="ADE132" s="107"/>
      <c r="ADF132" s="107"/>
      <c r="ADG132" s="107"/>
      <c r="ADH132" s="107"/>
      <c r="ADI132" s="107"/>
      <c r="ADJ132" s="107"/>
      <c r="ADK132" s="107"/>
      <c r="ADL132" s="107"/>
      <c r="ADM132" s="107"/>
      <c r="ADN132" s="107"/>
      <c r="ADO132" s="107"/>
      <c r="ADP132" s="107"/>
      <c r="ADQ132" s="107"/>
      <c r="ADR132" s="107"/>
      <c r="ADS132" s="107"/>
      <c r="ADT132" s="107"/>
      <c r="ADU132" s="107"/>
      <c r="ADV132" s="107"/>
      <c r="ADW132" s="107"/>
      <c r="ADX132" s="107"/>
      <c r="ADY132" s="107"/>
      <c r="ADZ132" s="107"/>
      <c r="AEA132" s="107"/>
      <c r="AEB132" s="107"/>
      <c r="AEC132" s="107"/>
      <c r="AED132" s="107"/>
      <c r="AEE132" s="107"/>
      <c r="AEF132" s="107"/>
      <c r="AEG132" s="107"/>
      <c r="AEH132" s="107"/>
      <c r="AEI132" s="107"/>
      <c r="AEJ132" s="107"/>
      <c r="AEK132" s="107"/>
      <c r="AEL132" s="107"/>
      <c r="AEM132" s="107"/>
      <c r="AEN132" s="107"/>
      <c r="AEO132" s="107"/>
      <c r="AEP132" s="107"/>
      <c r="AEQ132" s="107"/>
      <c r="AER132" s="107"/>
      <c r="AES132" s="107"/>
      <c r="AET132" s="107"/>
      <c r="AEU132" s="107"/>
      <c r="AEV132" s="107"/>
      <c r="AEW132" s="107"/>
      <c r="AEX132" s="107"/>
      <c r="AEY132" s="107"/>
      <c r="AEZ132" s="107"/>
      <c r="AFA132" s="107"/>
      <c r="AFB132" s="107"/>
      <c r="AFC132" s="107"/>
      <c r="AFD132" s="107"/>
      <c r="AFE132" s="107"/>
      <c r="AFF132" s="107"/>
      <c r="AFG132" s="107"/>
      <c r="AFH132" s="107"/>
      <c r="AFI132" s="107"/>
      <c r="AFJ132" s="107"/>
      <c r="AFK132" s="107"/>
      <c r="AFL132" s="107"/>
      <c r="AFM132" s="107"/>
      <c r="AFN132" s="107"/>
      <c r="AFO132" s="107"/>
      <c r="AFP132" s="107"/>
      <c r="AFQ132" s="107"/>
      <c r="AFR132" s="107"/>
      <c r="AFS132" s="107"/>
      <c r="AFT132" s="107"/>
      <c r="AFU132" s="107"/>
      <c r="AFV132" s="107"/>
      <c r="AFW132" s="107"/>
      <c r="AFX132" s="107"/>
      <c r="AFY132" s="107"/>
      <c r="AFZ132" s="107"/>
      <c r="AGA132" s="107"/>
      <c r="AGB132" s="107"/>
      <c r="AGC132" s="107"/>
      <c r="AGD132" s="107"/>
      <c r="AGE132" s="107"/>
      <c r="AGF132" s="107"/>
      <c r="AGG132" s="107"/>
      <c r="AGH132" s="107"/>
      <c r="AGI132" s="107"/>
      <c r="AGJ132" s="107"/>
      <c r="AGK132" s="107"/>
      <c r="AGL132" s="107"/>
      <c r="AGM132" s="107"/>
      <c r="AGN132" s="107"/>
      <c r="AGO132" s="107"/>
      <c r="AGP132" s="107"/>
      <c r="AGQ132" s="107"/>
      <c r="AGR132" s="107"/>
      <c r="AGS132" s="107"/>
      <c r="AGT132" s="107"/>
      <c r="AGU132" s="107"/>
      <c r="AGV132" s="107"/>
      <c r="AGW132" s="107"/>
      <c r="AGX132" s="107"/>
      <c r="AGY132" s="107"/>
      <c r="AGZ132" s="107"/>
      <c r="AHA132" s="107"/>
      <c r="AHB132" s="107"/>
      <c r="AHC132" s="107"/>
      <c r="AHD132" s="107"/>
      <c r="AHE132" s="107"/>
      <c r="AHF132" s="107"/>
      <c r="AHG132" s="107"/>
      <c r="AHH132" s="107"/>
      <c r="AHI132" s="107"/>
      <c r="AHJ132" s="107"/>
      <c r="AHK132" s="107"/>
      <c r="AHL132" s="107"/>
      <c r="AHM132" s="107"/>
      <c r="AHN132" s="107"/>
      <c r="AHO132" s="107"/>
      <c r="AHP132" s="107"/>
      <c r="AHQ132" s="107"/>
      <c r="AHR132" s="107"/>
      <c r="AHS132" s="107"/>
      <c r="AHT132" s="107"/>
      <c r="AHU132" s="107"/>
      <c r="AHV132" s="107"/>
      <c r="AHW132" s="107"/>
      <c r="AHX132" s="107"/>
      <c r="AHY132" s="107"/>
      <c r="AHZ132" s="107"/>
      <c r="AIA132" s="107"/>
      <c r="AIB132" s="107"/>
      <c r="AIC132" s="107"/>
      <c r="AID132" s="107"/>
      <c r="AIE132" s="107"/>
      <c r="AIF132" s="107"/>
      <c r="AIG132" s="107"/>
      <c r="AIH132" s="107"/>
      <c r="AII132" s="107"/>
      <c r="AIJ132" s="107"/>
      <c r="AIK132" s="107"/>
      <c r="AIL132" s="107"/>
      <c r="AIM132" s="107"/>
      <c r="AIN132" s="107"/>
      <c r="AIO132" s="107"/>
      <c r="AIP132" s="107"/>
      <c r="AIQ132" s="107"/>
      <c r="AIR132" s="107"/>
      <c r="AIS132" s="107"/>
      <c r="AIT132" s="107"/>
      <c r="AIU132" s="107"/>
      <c r="AIV132" s="107"/>
      <c r="AIW132" s="107"/>
      <c r="AIX132" s="107"/>
      <c r="AIY132" s="107"/>
      <c r="AIZ132" s="107"/>
      <c r="AJA132" s="107"/>
      <c r="AJB132" s="107"/>
      <c r="AJC132" s="107"/>
      <c r="AJD132" s="107"/>
      <c r="AJE132" s="107"/>
      <c r="AJF132" s="107"/>
      <c r="AJG132" s="107"/>
      <c r="AJH132" s="107"/>
      <c r="AJI132" s="107"/>
      <c r="AJJ132" s="107"/>
      <c r="AJK132" s="107"/>
      <c r="AJL132" s="107"/>
      <c r="AJM132" s="107"/>
      <c r="AJN132" s="107"/>
      <c r="AJO132" s="107"/>
      <c r="AJP132" s="107"/>
      <c r="AJQ132" s="107"/>
      <c r="AJR132" s="107"/>
      <c r="AJS132" s="107"/>
      <c r="AJT132" s="107"/>
      <c r="AJU132" s="107"/>
      <c r="AJV132" s="107"/>
      <c r="AJW132" s="107"/>
      <c r="AJX132" s="107"/>
      <c r="AJY132" s="107"/>
      <c r="AJZ132" s="107"/>
      <c r="AKA132" s="107"/>
      <c r="AKB132" s="107"/>
      <c r="AKC132" s="107"/>
      <c r="AKD132" s="107"/>
      <c r="AKE132" s="107"/>
      <c r="AKF132" s="107"/>
      <c r="AKG132" s="107"/>
      <c r="AKH132" s="107"/>
      <c r="AKI132" s="107"/>
      <c r="AKJ132" s="107"/>
      <c r="AKK132" s="107"/>
      <c r="AKL132" s="107"/>
      <c r="AKM132" s="107"/>
      <c r="AKN132" s="107"/>
      <c r="AKO132" s="107"/>
      <c r="AKP132" s="107"/>
      <c r="AKQ132" s="107"/>
      <c r="AKR132" s="107"/>
      <c r="AKS132" s="107"/>
      <c r="AKT132" s="107"/>
      <c r="AKU132" s="107"/>
      <c r="AKV132" s="107"/>
      <c r="AKW132" s="107"/>
      <c r="AKX132" s="107"/>
      <c r="AKY132" s="107"/>
      <c r="AKZ132" s="107"/>
      <c r="ALA132" s="107"/>
      <c r="ALB132" s="107"/>
      <c r="ALC132" s="107"/>
      <c r="ALD132" s="107"/>
      <c r="ALE132" s="107"/>
      <c r="ALF132" s="107"/>
      <c r="ALG132" s="107"/>
      <c r="ALH132" s="107"/>
      <c r="ALI132" s="107"/>
      <c r="ALJ132" s="107"/>
      <c r="ALK132" s="107"/>
      <c r="ALL132" s="107"/>
      <c r="ALM132" s="107"/>
      <c r="ALN132" s="107"/>
      <c r="ALO132" s="107"/>
      <c r="ALP132" s="107"/>
      <c r="ALQ132" s="107"/>
      <c r="ALR132" s="107"/>
      <c r="ALS132" s="107"/>
      <c r="ALT132" s="107"/>
      <c r="ALU132" s="107"/>
      <c r="ALV132" s="107"/>
      <c r="ALW132" s="107"/>
      <c r="ALX132" s="107"/>
      <c r="ALY132" s="107"/>
      <c r="ALZ132" s="107"/>
      <c r="AMA132" s="107"/>
      <c r="AMB132" s="107"/>
      <c r="AMC132" s="107"/>
      <c r="AMD132" s="107"/>
      <c r="AME132" s="107"/>
      <c r="AMF132" s="107"/>
      <c r="AMG132" s="107"/>
      <c r="AMH132" s="107"/>
      <c r="AMI132" s="107"/>
      <c r="AMJ132" s="107"/>
      <c r="AMK132" s="107"/>
      <c r="AML132" s="107"/>
      <c r="AMM132" s="107"/>
      <c r="AMN132" s="107"/>
      <c r="AMO132" s="107"/>
      <c r="AMP132" s="107"/>
      <c r="AMQ132" s="107"/>
      <c r="AMR132" s="107"/>
      <c r="AMS132" s="107"/>
      <c r="AMT132" s="107"/>
      <c r="AMU132" s="107"/>
      <c r="AMV132" s="107"/>
      <c r="AMW132" s="107"/>
      <c r="AMX132" s="107"/>
      <c r="AMY132" s="107"/>
      <c r="AMZ132" s="107"/>
      <c r="ANA132" s="107"/>
      <c r="ANB132" s="107"/>
      <c r="ANC132" s="107"/>
      <c r="AND132" s="107"/>
      <c r="ANE132" s="107"/>
      <c r="ANF132" s="107"/>
      <c r="ANG132" s="107"/>
      <c r="ANH132" s="107"/>
      <c r="ANI132" s="107"/>
      <c r="ANJ132" s="107"/>
      <c r="ANK132" s="107"/>
      <c r="ANL132" s="107"/>
      <c r="ANM132" s="107"/>
      <c r="ANN132" s="107"/>
      <c r="ANO132" s="107"/>
      <c r="ANP132" s="107"/>
      <c r="ANQ132" s="107"/>
      <c r="ANR132" s="107"/>
      <c r="ANS132" s="107"/>
      <c r="ANT132" s="107"/>
      <c r="ANU132" s="107"/>
      <c r="ANV132" s="107"/>
      <c r="ANW132" s="107"/>
      <c r="ANX132" s="107"/>
      <c r="ANY132" s="107"/>
      <c r="ANZ132" s="107"/>
      <c r="AOA132" s="107"/>
      <c r="AOB132" s="107"/>
      <c r="AOC132" s="107"/>
      <c r="AOD132" s="107"/>
      <c r="AOE132" s="107"/>
      <c r="AOF132" s="107"/>
      <c r="AOG132" s="107"/>
      <c r="AOH132" s="107"/>
      <c r="AOI132" s="107"/>
      <c r="AOJ132" s="107"/>
      <c r="AOK132" s="107"/>
      <c r="AOL132" s="107"/>
      <c r="AOM132" s="107"/>
      <c r="AON132" s="107"/>
      <c r="AOO132" s="107"/>
      <c r="AOP132" s="107"/>
      <c r="AOQ132" s="107"/>
      <c r="AOR132" s="107"/>
      <c r="AOS132" s="107"/>
      <c r="AOT132" s="107"/>
      <c r="AOU132" s="107"/>
      <c r="AOV132" s="107"/>
      <c r="AOW132" s="107"/>
      <c r="AOX132" s="107"/>
      <c r="AOY132" s="107"/>
      <c r="AOZ132" s="107"/>
      <c r="APA132" s="107"/>
      <c r="APB132" s="107"/>
      <c r="APC132" s="107"/>
      <c r="APD132" s="107"/>
      <c r="APE132" s="107"/>
      <c r="APF132" s="107"/>
      <c r="APG132" s="107"/>
      <c r="APH132" s="107"/>
      <c r="API132" s="107"/>
      <c r="APJ132" s="107"/>
      <c r="APK132" s="107"/>
      <c r="APL132" s="107"/>
      <c r="APM132" s="107"/>
      <c r="APN132" s="107"/>
      <c r="APO132" s="107"/>
      <c r="APP132" s="107"/>
      <c r="APQ132" s="107"/>
      <c r="APR132" s="107"/>
      <c r="APS132" s="107"/>
      <c r="APT132" s="107"/>
      <c r="APU132" s="107"/>
      <c r="APV132" s="107"/>
      <c r="APW132" s="107"/>
      <c r="APX132" s="107"/>
      <c r="APY132" s="107"/>
      <c r="APZ132" s="107"/>
      <c r="AQA132" s="107"/>
      <c r="AQB132" s="107"/>
      <c r="AQC132" s="107"/>
      <c r="AQD132" s="107"/>
      <c r="AQE132" s="107"/>
      <c r="AQF132" s="107"/>
      <c r="AQG132" s="107"/>
      <c r="AQH132" s="107"/>
      <c r="AQI132" s="107"/>
      <c r="AQJ132" s="107"/>
      <c r="AQK132" s="107"/>
      <c r="AQL132" s="107"/>
      <c r="AQM132" s="107"/>
      <c r="AQN132" s="107"/>
      <c r="AQO132" s="107"/>
      <c r="AQP132" s="107"/>
      <c r="AQQ132" s="107"/>
      <c r="AQR132" s="107"/>
      <c r="AQS132" s="107"/>
      <c r="AQT132" s="107"/>
      <c r="AQU132" s="107"/>
      <c r="AQV132" s="107"/>
      <c r="AQW132" s="107"/>
      <c r="AQX132" s="107"/>
      <c r="AQY132" s="107"/>
      <c r="AQZ132" s="107"/>
      <c r="ARA132" s="107"/>
      <c r="ARB132" s="107"/>
      <c r="ARC132" s="107"/>
      <c r="ARD132" s="107"/>
      <c r="ARE132" s="107"/>
      <c r="ARF132" s="107"/>
      <c r="ARG132" s="107"/>
      <c r="ARH132" s="107"/>
      <c r="ARI132" s="107"/>
      <c r="ARJ132" s="107"/>
      <c r="ARK132" s="107"/>
      <c r="ARL132" s="107"/>
      <c r="ARM132" s="107"/>
      <c r="ARN132" s="107"/>
      <c r="ARO132" s="107"/>
      <c r="ARP132" s="107"/>
      <c r="ARQ132" s="107"/>
      <c r="ARR132" s="107"/>
      <c r="ARS132" s="107"/>
      <c r="ART132" s="107"/>
      <c r="ARU132" s="107"/>
      <c r="ARV132" s="107"/>
      <c r="ARW132" s="107"/>
      <c r="ARX132" s="107"/>
      <c r="ARY132" s="107"/>
      <c r="ARZ132" s="107"/>
      <c r="ASA132" s="107"/>
      <c r="ASB132" s="107"/>
      <c r="ASC132" s="107"/>
      <c r="ASD132" s="107"/>
      <c r="ASE132" s="107"/>
      <c r="ASF132" s="107"/>
      <c r="ASG132" s="107"/>
      <c r="ASH132" s="107"/>
      <c r="ASI132" s="107"/>
      <c r="ASJ132" s="107"/>
      <c r="ASK132" s="107"/>
      <c r="ASL132" s="107"/>
      <c r="ASM132" s="107"/>
      <c r="ASN132" s="107"/>
      <c r="ASO132" s="107"/>
      <c r="ASP132" s="107"/>
      <c r="ASQ132" s="107"/>
      <c r="ASR132" s="107"/>
      <c r="ASS132" s="107"/>
      <c r="AST132" s="107"/>
      <c r="ASU132" s="107"/>
      <c r="ASV132" s="107"/>
      <c r="ASW132" s="107"/>
      <c r="ASX132" s="107"/>
      <c r="ASY132" s="107"/>
      <c r="ASZ132" s="107"/>
      <c r="ATA132" s="107"/>
      <c r="ATB132" s="107"/>
      <c r="ATC132" s="107"/>
      <c r="ATD132" s="107"/>
      <c r="ATE132" s="107"/>
      <c r="ATF132" s="107"/>
      <c r="ATG132" s="107"/>
      <c r="ATH132" s="107"/>
      <c r="ATI132" s="107"/>
      <c r="ATJ132" s="107"/>
      <c r="ATK132" s="107"/>
      <c r="ATL132" s="107"/>
      <c r="ATM132" s="107"/>
      <c r="ATN132" s="107"/>
      <c r="ATO132" s="107"/>
      <c r="ATP132" s="107"/>
      <c r="ATQ132" s="107"/>
      <c r="ATR132" s="107"/>
      <c r="ATS132" s="107"/>
      <c r="ATT132" s="107"/>
      <c r="ATU132" s="107"/>
      <c r="ATV132" s="107"/>
      <c r="ATW132" s="107"/>
      <c r="ATX132" s="107"/>
      <c r="ATY132" s="107"/>
      <c r="ATZ132" s="107"/>
      <c r="AUA132" s="107"/>
      <c r="AUB132" s="107"/>
      <c r="AUC132" s="107"/>
      <c r="AUD132" s="107"/>
      <c r="AUE132" s="107"/>
      <c r="AUF132" s="107"/>
      <c r="AUG132" s="107"/>
      <c r="AUH132" s="107"/>
      <c r="AUI132" s="107"/>
      <c r="AUJ132" s="107"/>
      <c r="AUK132" s="107"/>
      <c r="AUL132" s="107"/>
      <c r="AUM132" s="107"/>
      <c r="AUN132" s="107"/>
      <c r="AUO132" s="107"/>
      <c r="AUP132" s="107"/>
      <c r="AUQ132" s="107"/>
      <c r="AUR132" s="107"/>
      <c r="AUS132" s="107"/>
      <c r="AUT132" s="107"/>
      <c r="AUU132" s="107"/>
      <c r="AUV132" s="107"/>
      <c r="AUW132" s="107"/>
      <c r="AUX132" s="107"/>
      <c r="AUY132" s="107"/>
      <c r="AUZ132" s="107"/>
      <c r="AVA132" s="107"/>
      <c r="AVB132" s="107"/>
      <c r="AVC132" s="107"/>
      <c r="AVD132" s="107"/>
      <c r="AVE132" s="107"/>
      <c r="AVF132" s="107"/>
      <c r="AVG132" s="107"/>
      <c r="AVH132" s="107"/>
      <c r="AVI132" s="107"/>
      <c r="AVJ132" s="107"/>
      <c r="AVK132" s="107"/>
      <c r="AVL132" s="107"/>
      <c r="AVM132" s="107"/>
      <c r="AVN132" s="107"/>
      <c r="AVO132" s="107"/>
      <c r="AVP132" s="107"/>
      <c r="AVQ132" s="107"/>
      <c r="AVR132" s="107"/>
      <c r="AVS132" s="107"/>
      <c r="AVT132" s="107"/>
      <c r="AVU132" s="107"/>
      <c r="AVV132" s="107"/>
      <c r="AVW132" s="107"/>
      <c r="AVX132" s="107"/>
      <c r="AVY132" s="107"/>
      <c r="AVZ132" s="107"/>
      <c r="AWA132" s="107"/>
      <c r="AWB132" s="107"/>
      <c r="AWC132" s="107"/>
      <c r="AWD132" s="107"/>
      <c r="AWE132" s="107"/>
      <c r="AWF132" s="107"/>
      <c r="AWG132" s="107"/>
      <c r="AWH132" s="107"/>
      <c r="AWI132" s="107"/>
      <c r="AWJ132" s="107"/>
      <c r="AWK132" s="107"/>
      <c r="AWL132" s="107"/>
      <c r="AWM132" s="107"/>
      <c r="AWN132" s="107"/>
      <c r="AWO132" s="107"/>
      <c r="AWP132" s="107"/>
      <c r="AWQ132" s="107"/>
      <c r="AWR132" s="107"/>
      <c r="AWS132" s="107"/>
      <c r="AWT132" s="107"/>
      <c r="AWU132" s="107"/>
      <c r="AWV132" s="107"/>
      <c r="AWW132" s="107"/>
      <c r="AWX132" s="107"/>
      <c r="AWY132" s="107"/>
      <c r="AWZ132" s="107"/>
      <c r="AXA132" s="107"/>
      <c r="AXB132" s="107"/>
      <c r="AXC132" s="107"/>
      <c r="AXD132" s="107"/>
      <c r="AXE132" s="107"/>
      <c r="AXF132" s="107"/>
      <c r="AXG132" s="107"/>
      <c r="AXH132" s="107"/>
      <c r="AXI132" s="107"/>
      <c r="AXJ132" s="107"/>
      <c r="AXK132" s="107"/>
      <c r="AXL132" s="107"/>
      <c r="AXM132" s="107"/>
      <c r="AXN132" s="107"/>
      <c r="AXO132" s="107"/>
      <c r="AXP132" s="107"/>
      <c r="AXQ132" s="107"/>
      <c r="AXR132" s="107"/>
      <c r="AXS132" s="107"/>
      <c r="AXT132" s="107"/>
      <c r="AXU132" s="107"/>
      <c r="AXV132" s="107"/>
      <c r="AXW132" s="107"/>
      <c r="AXX132" s="107"/>
      <c r="AXY132" s="107"/>
      <c r="AXZ132" s="107"/>
      <c r="AYA132" s="107"/>
      <c r="AYB132" s="107"/>
      <c r="AYC132" s="107"/>
      <c r="AYD132" s="107"/>
      <c r="AYE132" s="107"/>
      <c r="AYF132" s="107"/>
      <c r="AYG132" s="107"/>
      <c r="AYH132" s="107"/>
      <c r="AYI132" s="107"/>
      <c r="AYJ132" s="107"/>
      <c r="AYK132" s="107"/>
      <c r="AYL132" s="107"/>
      <c r="AYM132" s="107"/>
      <c r="AYN132" s="107"/>
      <c r="AYO132" s="107"/>
      <c r="AYP132" s="107"/>
      <c r="AYQ132" s="107"/>
      <c r="AYR132" s="107"/>
      <c r="AYS132" s="107"/>
      <c r="AYT132" s="107"/>
      <c r="AYU132" s="107"/>
      <c r="AYV132" s="107"/>
      <c r="AYW132" s="107"/>
      <c r="AYX132" s="107"/>
      <c r="AYY132" s="107"/>
      <c r="AYZ132" s="107"/>
      <c r="AZA132" s="107"/>
      <c r="AZB132" s="107"/>
      <c r="AZC132" s="107"/>
      <c r="AZD132" s="107"/>
      <c r="AZE132" s="107"/>
      <c r="AZF132" s="107"/>
      <c r="AZG132" s="107"/>
      <c r="AZH132" s="107"/>
      <c r="AZI132" s="107"/>
      <c r="AZJ132" s="107"/>
      <c r="AZK132" s="107"/>
      <c r="AZL132" s="107"/>
      <c r="AZM132" s="107"/>
      <c r="AZN132" s="107"/>
      <c r="AZO132" s="107"/>
      <c r="AZP132" s="107"/>
      <c r="AZQ132" s="107"/>
      <c r="AZR132" s="107"/>
      <c r="AZS132" s="107"/>
      <c r="AZT132" s="107"/>
      <c r="AZU132" s="107"/>
      <c r="AZV132" s="107"/>
      <c r="AZW132" s="107"/>
      <c r="AZX132" s="107"/>
      <c r="AZY132" s="107"/>
      <c r="AZZ132" s="107"/>
      <c r="BAA132" s="107"/>
      <c r="BAB132" s="107"/>
      <c r="BAC132" s="107"/>
      <c r="BAD132" s="107"/>
      <c r="BAE132" s="107"/>
      <c r="BAF132" s="107"/>
      <c r="BAG132" s="107"/>
      <c r="BAH132" s="107"/>
      <c r="BAI132" s="107"/>
      <c r="BAJ132" s="107"/>
      <c r="BAK132" s="107"/>
      <c r="BAL132" s="107"/>
      <c r="BAM132" s="107"/>
      <c r="BAN132" s="107"/>
      <c r="BAO132" s="107"/>
      <c r="BAP132" s="107"/>
      <c r="BAQ132" s="107"/>
      <c r="BAR132" s="107"/>
      <c r="BAS132" s="107"/>
      <c r="BAT132" s="107"/>
      <c r="BAU132" s="107"/>
      <c r="BAV132" s="107"/>
      <c r="BAW132" s="107"/>
      <c r="BAX132" s="107"/>
      <c r="BAY132" s="107"/>
      <c r="BAZ132" s="107"/>
      <c r="BBA132" s="107"/>
      <c r="BBB132" s="107"/>
      <c r="BBC132" s="107"/>
      <c r="BBD132" s="107"/>
      <c r="BBE132" s="107"/>
      <c r="BBF132" s="107"/>
      <c r="BBG132" s="107"/>
      <c r="BBH132" s="107"/>
      <c r="BBI132" s="107"/>
      <c r="BBJ132" s="107"/>
      <c r="BBK132" s="107"/>
      <c r="BBL132" s="107"/>
      <c r="BBM132" s="107"/>
      <c r="BBN132" s="107"/>
      <c r="BBO132" s="107"/>
      <c r="BBP132" s="107"/>
      <c r="BBQ132" s="107"/>
      <c r="BBR132" s="107"/>
      <c r="BBS132" s="107"/>
      <c r="BBT132" s="107"/>
      <c r="BBU132" s="107"/>
      <c r="BBV132" s="107"/>
      <c r="BBW132" s="107"/>
      <c r="BBX132" s="107"/>
      <c r="BBY132" s="107"/>
      <c r="BBZ132" s="107"/>
      <c r="BCA132" s="107"/>
      <c r="BCB132" s="107"/>
      <c r="BCC132" s="107"/>
      <c r="BCD132" s="107"/>
      <c r="BCE132" s="107"/>
      <c r="BCF132" s="107"/>
      <c r="BCG132" s="107"/>
      <c r="BCH132" s="107"/>
      <c r="BCI132" s="107"/>
      <c r="BCJ132" s="107"/>
      <c r="BCK132" s="107"/>
      <c r="BCL132" s="107"/>
      <c r="BCM132" s="107"/>
      <c r="BCN132" s="107"/>
      <c r="BCO132" s="107"/>
      <c r="BCP132" s="107"/>
      <c r="BCQ132" s="107"/>
      <c r="BCR132" s="107"/>
      <c r="BCS132" s="107"/>
      <c r="BCT132" s="107"/>
      <c r="BCU132" s="107"/>
      <c r="BCV132" s="107"/>
      <c r="BCW132" s="107"/>
      <c r="BCX132" s="107"/>
      <c r="BCY132" s="107"/>
      <c r="BCZ132" s="107"/>
      <c r="BDA132" s="107"/>
      <c r="BDB132" s="107"/>
      <c r="BDC132" s="107"/>
      <c r="BDD132" s="107"/>
      <c r="BDE132" s="107"/>
      <c r="BDF132" s="107"/>
      <c r="BDG132" s="107"/>
      <c r="BDH132" s="107"/>
      <c r="BDI132" s="107"/>
      <c r="BDJ132" s="107"/>
      <c r="BDK132" s="107"/>
      <c r="BDL132" s="107"/>
      <c r="BDM132" s="107"/>
      <c r="BDN132" s="107"/>
      <c r="BDO132" s="107"/>
      <c r="BDP132" s="107"/>
      <c r="BDQ132" s="107"/>
      <c r="BDR132" s="107"/>
      <c r="BDS132" s="107"/>
      <c r="BDT132" s="107"/>
      <c r="BDU132" s="107"/>
      <c r="BDV132" s="107"/>
      <c r="BDW132" s="107"/>
      <c r="BDX132" s="107"/>
      <c r="BDY132" s="107"/>
      <c r="BDZ132" s="107"/>
      <c r="BEA132" s="107"/>
      <c r="BEB132" s="107"/>
      <c r="BEC132" s="107"/>
      <c r="BED132" s="107"/>
      <c r="BEE132" s="107"/>
      <c r="BEF132" s="107"/>
      <c r="BEG132" s="107"/>
      <c r="BEH132" s="107"/>
      <c r="BEI132" s="107"/>
      <c r="BEJ132" s="107"/>
      <c r="BEK132" s="107"/>
      <c r="BEL132" s="107"/>
      <c r="BEM132" s="107"/>
      <c r="BEN132" s="107"/>
      <c r="BEO132" s="107"/>
      <c r="BEP132" s="107"/>
      <c r="BEQ132" s="107"/>
      <c r="BER132" s="107"/>
      <c r="BES132" s="107"/>
      <c r="BET132" s="107"/>
      <c r="BEU132" s="107"/>
      <c r="BEV132" s="107"/>
      <c r="BEW132" s="107"/>
      <c r="BEX132" s="107"/>
      <c r="BEY132" s="107"/>
      <c r="BEZ132" s="107"/>
      <c r="BFA132" s="107"/>
      <c r="BFB132" s="107"/>
      <c r="BFC132" s="107"/>
      <c r="BFD132" s="107"/>
      <c r="BFE132" s="107"/>
      <c r="BFF132" s="107"/>
      <c r="BFG132" s="107"/>
      <c r="BFH132" s="107"/>
      <c r="BFI132" s="107"/>
      <c r="BFJ132" s="107"/>
      <c r="BFK132" s="107"/>
      <c r="BFL132" s="107"/>
      <c r="BFM132" s="107"/>
      <c r="BFN132" s="107"/>
      <c r="BFO132" s="107"/>
      <c r="BFP132" s="107"/>
      <c r="BFQ132" s="107"/>
      <c r="BFR132" s="107"/>
      <c r="BFS132" s="107"/>
      <c r="BFT132" s="107"/>
      <c r="BFU132" s="107"/>
      <c r="BFV132" s="107"/>
      <c r="BFW132" s="107"/>
      <c r="BFX132" s="107"/>
      <c r="BFY132" s="107"/>
      <c r="BFZ132" s="107"/>
      <c r="BGA132" s="107"/>
      <c r="BGB132" s="107"/>
      <c r="BGC132" s="107"/>
      <c r="BGD132" s="107"/>
      <c r="BGE132" s="107"/>
      <c r="BGF132" s="107"/>
      <c r="BGG132" s="107"/>
      <c r="BGH132" s="107"/>
      <c r="BGI132" s="107"/>
      <c r="BGJ132" s="107"/>
      <c r="BGK132" s="107"/>
      <c r="BGL132" s="107"/>
      <c r="BGM132" s="107"/>
      <c r="BGN132" s="107"/>
      <c r="BGO132" s="107"/>
      <c r="BGP132" s="107"/>
      <c r="BGQ132" s="107"/>
      <c r="BGR132" s="107"/>
      <c r="BGS132" s="107"/>
      <c r="BGT132" s="107"/>
      <c r="BGU132" s="107"/>
      <c r="BGV132" s="107"/>
      <c r="BGW132" s="107"/>
      <c r="BGX132" s="107"/>
      <c r="BGY132" s="107"/>
      <c r="BGZ132" s="107"/>
      <c r="BHA132" s="107"/>
      <c r="BHB132" s="107"/>
      <c r="BHC132" s="107"/>
      <c r="BHD132" s="107"/>
      <c r="BHE132" s="107"/>
      <c r="BHF132" s="107"/>
      <c r="BHG132" s="107"/>
      <c r="BHH132" s="107"/>
      <c r="BHI132" s="107"/>
      <c r="BHJ132" s="107"/>
      <c r="BHK132" s="107"/>
      <c r="BHL132" s="107"/>
      <c r="BHM132" s="107"/>
      <c r="BHN132" s="107"/>
      <c r="BHO132" s="107"/>
      <c r="BHP132" s="107"/>
      <c r="BHQ132" s="107"/>
      <c r="BHR132" s="107"/>
      <c r="BHS132" s="107"/>
      <c r="BHT132" s="107"/>
      <c r="BHU132" s="107"/>
      <c r="BHV132" s="107"/>
      <c r="BHW132" s="107"/>
      <c r="BHX132" s="107"/>
      <c r="BHY132" s="107"/>
      <c r="BHZ132" s="107"/>
      <c r="BIA132" s="107"/>
      <c r="BIB132" s="107"/>
      <c r="BIC132" s="107"/>
      <c r="BID132" s="107"/>
      <c r="BIE132" s="107"/>
      <c r="BIF132" s="107"/>
      <c r="BIG132" s="107"/>
      <c r="BIH132" s="107"/>
      <c r="BII132" s="107"/>
      <c r="BIJ132" s="107"/>
      <c r="BIK132" s="107"/>
      <c r="BIL132" s="107"/>
      <c r="BIM132" s="107"/>
      <c r="BIN132" s="107"/>
      <c r="BIO132" s="107"/>
      <c r="BIP132" s="107"/>
      <c r="BIQ132" s="107"/>
      <c r="BIR132" s="107"/>
      <c r="BIS132" s="107"/>
      <c r="BIT132" s="107"/>
      <c r="BIU132" s="107"/>
      <c r="BIV132" s="107"/>
      <c r="BIW132" s="107"/>
      <c r="BIX132" s="107"/>
      <c r="BIY132" s="107"/>
      <c r="BIZ132" s="107"/>
      <c r="BJA132" s="107"/>
      <c r="BJB132" s="107"/>
      <c r="BJC132" s="107"/>
      <c r="BJD132" s="107"/>
      <c r="BJE132" s="107"/>
      <c r="BJF132" s="107"/>
      <c r="BJG132" s="107"/>
      <c r="BJH132" s="107"/>
      <c r="BJI132" s="107"/>
      <c r="BJJ132" s="107"/>
      <c r="BJK132" s="107"/>
      <c r="BJL132" s="107"/>
      <c r="BJM132" s="107"/>
      <c r="BJN132" s="107"/>
      <c r="BJO132" s="107"/>
      <c r="BJP132" s="107"/>
      <c r="BJQ132" s="107"/>
      <c r="BJR132" s="107"/>
      <c r="BJS132" s="107"/>
      <c r="BJT132" s="107"/>
      <c r="BJU132" s="107"/>
      <c r="BJV132" s="107"/>
      <c r="BJW132" s="107"/>
      <c r="BJX132" s="107"/>
      <c r="BJY132" s="107"/>
      <c r="BJZ132" s="107"/>
      <c r="BKA132" s="107"/>
      <c r="BKB132" s="107"/>
      <c r="BKC132" s="107"/>
      <c r="BKD132" s="107"/>
      <c r="BKE132" s="107"/>
      <c r="BKF132" s="107"/>
      <c r="BKG132" s="107"/>
      <c r="BKH132" s="107"/>
      <c r="BKI132" s="107"/>
      <c r="BKJ132" s="107"/>
      <c r="BKK132" s="107"/>
      <c r="BKL132" s="107"/>
      <c r="BKM132" s="107"/>
      <c r="BKN132" s="107"/>
      <c r="BKO132" s="107"/>
      <c r="BKP132" s="107"/>
      <c r="BKQ132" s="107"/>
      <c r="BKR132" s="107"/>
      <c r="BKS132" s="107"/>
      <c r="BKT132" s="107"/>
      <c r="BKU132" s="107"/>
      <c r="BKV132" s="107"/>
      <c r="BKW132" s="107"/>
      <c r="BKX132" s="107"/>
      <c r="BKY132" s="107"/>
      <c r="BKZ132" s="107"/>
      <c r="BLA132" s="107"/>
      <c r="BLB132" s="107"/>
      <c r="BLC132" s="107"/>
      <c r="BLD132" s="107"/>
      <c r="BLE132" s="107"/>
      <c r="BLF132" s="107"/>
      <c r="BLG132" s="107"/>
      <c r="BLH132" s="107"/>
      <c r="BLI132" s="107"/>
      <c r="BLJ132" s="107"/>
      <c r="BLK132" s="107"/>
      <c r="BLL132" s="107"/>
      <c r="BLM132" s="107"/>
      <c r="BLN132" s="107"/>
      <c r="BLO132" s="107"/>
      <c r="BLP132" s="107"/>
      <c r="BLQ132" s="107"/>
      <c r="BLR132" s="107"/>
      <c r="BLS132" s="107"/>
      <c r="BLT132" s="107"/>
      <c r="BLU132" s="107"/>
      <c r="BLV132" s="107"/>
      <c r="BLW132" s="107"/>
      <c r="BLX132" s="107"/>
      <c r="BLY132" s="107"/>
      <c r="BLZ132" s="107"/>
      <c r="BMA132" s="107"/>
      <c r="BMB132" s="107"/>
      <c r="BMC132" s="107"/>
      <c r="BMD132" s="107"/>
      <c r="BME132" s="107"/>
      <c r="BMF132" s="107"/>
      <c r="BMG132" s="107"/>
      <c r="BMH132" s="107"/>
      <c r="BMI132" s="107"/>
      <c r="BMJ132" s="107"/>
      <c r="BMK132" s="107"/>
      <c r="BML132" s="107"/>
      <c r="BMM132" s="107"/>
      <c r="BMN132" s="107"/>
      <c r="BMO132" s="107"/>
      <c r="BMP132" s="107"/>
      <c r="BMQ132" s="107"/>
      <c r="BMR132" s="107"/>
      <c r="BMS132" s="107"/>
      <c r="BMT132" s="107"/>
      <c r="BMU132" s="107"/>
      <c r="BMV132" s="107"/>
      <c r="BMW132" s="107"/>
      <c r="BMX132" s="107"/>
      <c r="BMY132" s="107"/>
      <c r="BMZ132" s="107"/>
      <c r="BNA132" s="107"/>
      <c r="BNB132" s="107"/>
      <c r="BNC132" s="107"/>
      <c r="BND132" s="107"/>
      <c r="BNE132" s="107"/>
      <c r="BNF132" s="107"/>
      <c r="BNG132" s="107"/>
      <c r="BNH132" s="107"/>
      <c r="BNI132" s="107"/>
      <c r="BNJ132" s="107"/>
      <c r="BNK132" s="107"/>
      <c r="BNL132" s="107"/>
      <c r="BNM132" s="107"/>
      <c r="BNN132" s="107"/>
      <c r="BNO132" s="107"/>
      <c r="BNP132" s="107"/>
      <c r="BNQ132" s="107"/>
      <c r="BNR132" s="107"/>
      <c r="BNS132" s="107"/>
      <c r="BNT132" s="107"/>
      <c r="BNU132" s="107"/>
      <c r="BNV132" s="107"/>
      <c r="BNW132" s="107"/>
      <c r="BNX132" s="107"/>
      <c r="BNY132" s="107"/>
      <c r="BNZ132" s="107"/>
      <c r="BOA132" s="107"/>
      <c r="BOB132" s="107"/>
      <c r="BOC132" s="107"/>
      <c r="BOD132" s="107"/>
      <c r="BOE132" s="107"/>
      <c r="BOF132" s="107"/>
      <c r="BOG132" s="107"/>
      <c r="BOH132" s="107"/>
      <c r="BOI132" s="107"/>
      <c r="BOJ132" s="107"/>
      <c r="BOK132" s="107"/>
      <c r="BOL132" s="107"/>
      <c r="BOM132" s="107"/>
      <c r="BON132" s="107"/>
      <c r="BOO132" s="107"/>
      <c r="BOP132" s="107"/>
      <c r="BOQ132" s="107"/>
      <c r="BOR132" s="107"/>
      <c r="BOS132" s="107"/>
      <c r="BOT132" s="107"/>
      <c r="BOU132" s="107"/>
      <c r="BOV132" s="107"/>
      <c r="BOW132" s="107"/>
      <c r="BOX132" s="107"/>
      <c r="BOY132" s="107"/>
      <c r="BOZ132" s="107"/>
      <c r="BPA132" s="107"/>
      <c r="BPB132" s="107"/>
      <c r="BPC132" s="107"/>
      <c r="BPD132" s="107"/>
      <c r="BPE132" s="107"/>
      <c r="BPF132" s="107"/>
      <c r="BPG132" s="107"/>
      <c r="BPH132" s="107"/>
      <c r="BPI132" s="107"/>
      <c r="BPJ132" s="107"/>
      <c r="BPK132" s="107"/>
      <c r="BPL132" s="107"/>
      <c r="BPM132" s="107"/>
      <c r="BPN132" s="107"/>
      <c r="BPO132" s="107"/>
      <c r="BPP132" s="107"/>
      <c r="BPQ132" s="107"/>
      <c r="BPR132" s="107"/>
      <c r="BPS132" s="107"/>
      <c r="BPT132" s="107"/>
      <c r="BPU132" s="107"/>
      <c r="BPV132" s="107"/>
      <c r="BPW132" s="107"/>
      <c r="BPX132" s="107"/>
      <c r="BPY132" s="107"/>
      <c r="BPZ132" s="107"/>
      <c r="BQA132" s="107"/>
      <c r="BQB132" s="107"/>
      <c r="BQC132" s="107"/>
      <c r="BQD132" s="107"/>
      <c r="BQE132" s="107"/>
      <c r="BQF132" s="107"/>
      <c r="BQG132" s="107"/>
      <c r="BQH132" s="107"/>
      <c r="BQI132" s="107"/>
      <c r="BQJ132" s="107"/>
      <c r="BQK132" s="107"/>
      <c r="BQL132" s="107"/>
      <c r="BQM132" s="107"/>
      <c r="BQN132" s="107"/>
      <c r="BQO132" s="107"/>
      <c r="BQP132" s="107"/>
      <c r="BQQ132" s="107"/>
      <c r="BQR132" s="107"/>
      <c r="BQS132" s="107"/>
      <c r="BQT132" s="107"/>
      <c r="BQU132" s="107"/>
      <c r="BQV132" s="107"/>
      <c r="BQW132" s="107"/>
      <c r="BQX132" s="107"/>
      <c r="BQY132" s="107"/>
      <c r="BQZ132" s="107"/>
      <c r="BRA132" s="107"/>
      <c r="BRB132" s="107"/>
      <c r="BRC132" s="107"/>
      <c r="BRD132" s="107"/>
      <c r="BRE132" s="107"/>
      <c r="BRF132" s="107"/>
      <c r="BRG132" s="107"/>
      <c r="BRH132" s="107"/>
      <c r="BRI132" s="107"/>
      <c r="BRJ132" s="107"/>
      <c r="BRK132" s="107"/>
      <c r="BRL132" s="107"/>
      <c r="BRM132" s="107"/>
      <c r="BRN132" s="107"/>
      <c r="BRO132" s="107"/>
      <c r="BRP132" s="107"/>
      <c r="BRQ132" s="107"/>
      <c r="BRR132" s="107"/>
      <c r="BRS132" s="107"/>
      <c r="BRT132" s="107"/>
      <c r="BRU132" s="107"/>
      <c r="BRV132" s="107"/>
      <c r="BRW132" s="107"/>
      <c r="BRX132" s="107"/>
      <c r="BRY132" s="107"/>
      <c r="BRZ132" s="107"/>
      <c r="BSA132" s="107"/>
      <c r="BSB132" s="107"/>
      <c r="BSC132" s="107"/>
      <c r="BSD132" s="107"/>
      <c r="BSE132" s="107"/>
      <c r="BSF132" s="107"/>
      <c r="BSG132" s="107"/>
      <c r="BSH132" s="107"/>
      <c r="BSI132" s="107"/>
      <c r="BSJ132" s="107"/>
      <c r="BSK132" s="107"/>
      <c r="BSL132" s="107"/>
      <c r="BSM132" s="107"/>
      <c r="BSN132" s="107"/>
      <c r="BSO132" s="107"/>
      <c r="BSP132" s="107"/>
      <c r="BSQ132" s="107"/>
      <c r="BSR132" s="107"/>
      <c r="BSS132" s="107"/>
      <c r="BST132" s="107"/>
      <c r="BSU132" s="107"/>
      <c r="BSV132" s="107"/>
      <c r="BSW132" s="107"/>
      <c r="BSX132" s="107"/>
      <c r="BSY132" s="107"/>
      <c r="BSZ132" s="107"/>
      <c r="BTA132" s="107"/>
      <c r="BTB132" s="107"/>
      <c r="BTC132" s="107"/>
      <c r="BTD132" s="107"/>
      <c r="BTE132" s="107"/>
      <c r="BTF132" s="107"/>
      <c r="BTG132" s="107"/>
      <c r="BTH132" s="107"/>
      <c r="BTI132" s="107"/>
      <c r="BTJ132" s="107"/>
      <c r="BTK132" s="107"/>
      <c r="BTL132" s="107"/>
      <c r="BTM132" s="107"/>
      <c r="BTN132" s="107"/>
      <c r="BTO132" s="107"/>
      <c r="BTP132" s="107"/>
      <c r="BTQ132" s="107"/>
      <c r="BTR132" s="107"/>
      <c r="BTS132" s="107"/>
      <c r="BTT132" s="107"/>
      <c r="BTU132" s="107"/>
      <c r="BTV132" s="107"/>
      <c r="BTW132" s="107"/>
      <c r="BTX132" s="107"/>
      <c r="BTY132" s="107"/>
      <c r="BTZ132" s="107"/>
      <c r="BUA132" s="107"/>
      <c r="BUB132" s="107"/>
      <c r="BUC132" s="107"/>
      <c r="BUD132" s="107"/>
      <c r="BUE132" s="107"/>
      <c r="BUF132" s="107"/>
      <c r="BUG132" s="107"/>
      <c r="BUH132" s="107"/>
      <c r="BUI132" s="107"/>
      <c r="BUJ132" s="107"/>
      <c r="BUK132" s="107"/>
      <c r="BUL132" s="107"/>
      <c r="BUM132" s="107"/>
      <c r="BUN132" s="107"/>
      <c r="BUO132" s="107"/>
      <c r="BUP132" s="107"/>
      <c r="BUQ132" s="107"/>
      <c r="BUR132" s="107"/>
      <c r="BUS132" s="107"/>
      <c r="BUT132" s="107"/>
      <c r="BUU132" s="107"/>
      <c r="BUV132" s="107"/>
      <c r="BUW132" s="107"/>
      <c r="BUX132" s="107"/>
      <c r="BUY132" s="107"/>
      <c r="BUZ132" s="107"/>
      <c r="BVA132" s="107"/>
      <c r="BVB132" s="107"/>
      <c r="BVC132" s="107"/>
      <c r="BVD132" s="107"/>
      <c r="BVE132" s="107"/>
      <c r="BVF132" s="107"/>
      <c r="BVG132" s="107"/>
      <c r="BVH132" s="107"/>
      <c r="BVI132" s="107"/>
      <c r="BVJ132" s="107"/>
      <c r="BVK132" s="107"/>
      <c r="BVL132" s="107"/>
      <c r="BVM132" s="107"/>
      <c r="BVN132" s="107"/>
      <c r="BVO132" s="107"/>
      <c r="BVP132" s="107"/>
      <c r="BVQ132" s="107"/>
      <c r="BVR132" s="107"/>
      <c r="BVS132" s="107"/>
      <c r="BVT132" s="107"/>
      <c r="BVU132" s="107"/>
      <c r="BVV132" s="107"/>
      <c r="BVW132" s="107"/>
      <c r="BVX132" s="107"/>
      <c r="BVY132" s="107"/>
      <c r="BVZ132" s="107"/>
      <c r="BWA132" s="107"/>
      <c r="BWB132" s="107"/>
      <c r="BWC132" s="107"/>
      <c r="BWD132" s="107"/>
      <c r="BWE132" s="107"/>
      <c r="BWF132" s="107"/>
      <c r="BWG132" s="107"/>
      <c r="BWH132" s="107"/>
      <c r="BWI132" s="107"/>
      <c r="BWJ132" s="107"/>
      <c r="BWK132" s="107"/>
      <c r="BWL132" s="107"/>
      <c r="BWM132" s="107"/>
      <c r="BWN132" s="107"/>
      <c r="BWO132" s="107"/>
      <c r="BWP132" s="107"/>
      <c r="BWQ132" s="107"/>
      <c r="BWR132" s="107"/>
      <c r="BWS132" s="107"/>
      <c r="BWT132" s="107"/>
      <c r="BWU132" s="107"/>
      <c r="BWV132" s="107"/>
      <c r="BWW132" s="107"/>
      <c r="BWX132" s="107"/>
      <c r="BWY132" s="107"/>
      <c r="BWZ132" s="107"/>
      <c r="BXA132" s="107"/>
      <c r="BXB132" s="107"/>
      <c r="BXC132" s="107"/>
      <c r="BXD132" s="107"/>
      <c r="BXE132" s="107"/>
      <c r="BXF132" s="107"/>
      <c r="BXG132" s="107"/>
      <c r="BXH132" s="107"/>
      <c r="BXI132" s="107"/>
      <c r="BXJ132" s="107"/>
      <c r="BXK132" s="107"/>
      <c r="BXL132" s="107"/>
      <c r="BXM132" s="107"/>
      <c r="BXN132" s="107"/>
      <c r="BXO132" s="107"/>
      <c r="BXP132" s="107"/>
      <c r="BXQ132" s="107"/>
      <c r="BXR132" s="107"/>
      <c r="BXS132" s="107"/>
      <c r="BXT132" s="107"/>
      <c r="BXU132" s="107"/>
      <c r="BXV132" s="107"/>
      <c r="BXW132" s="107"/>
      <c r="BXX132" s="107"/>
      <c r="BXY132" s="107"/>
      <c r="BXZ132" s="107"/>
      <c r="BYA132" s="107"/>
      <c r="BYB132" s="107"/>
      <c r="BYC132" s="107"/>
      <c r="BYD132" s="107"/>
      <c r="BYE132" s="107"/>
      <c r="BYF132" s="107"/>
      <c r="BYG132" s="107"/>
      <c r="BYH132" s="107"/>
      <c r="BYI132" s="107"/>
      <c r="BYJ132" s="107"/>
      <c r="BYK132" s="107"/>
      <c r="BYL132" s="107"/>
      <c r="BYM132" s="107"/>
      <c r="BYN132" s="107"/>
      <c r="BYO132" s="107"/>
      <c r="BYP132" s="107"/>
      <c r="BYQ132" s="107"/>
      <c r="BYR132" s="107"/>
      <c r="BYS132" s="107"/>
      <c r="BYT132" s="107"/>
      <c r="BYU132" s="107"/>
      <c r="BYV132" s="107"/>
      <c r="BYW132" s="107"/>
      <c r="BYX132" s="107"/>
      <c r="BYY132" s="107"/>
      <c r="BYZ132" s="107"/>
      <c r="BZA132" s="107"/>
      <c r="BZB132" s="107"/>
      <c r="BZC132" s="107"/>
      <c r="BZD132" s="107"/>
      <c r="BZE132" s="107"/>
      <c r="BZF132" s="107"/>
      <c r="BZG132" s="107"/>
      <c r="BZH132" s="107"/>
      <c r="BZI132" s="107"/>
      <c r="BZJ132" s="107"/>
      <c r="BZK132" s="107"/>
      <c r="BZL132" s="107"/>
      <c r="BZM132" s="107"/>
      <c r="BZN132" s="107"/>
      <c r="BZO132" s="107"/>
      <c r="BZP132" s="107"/>
      <c r="BZQ132" s="107"/>
      <c r="BZR132" s="107"/>
      <c r="BZS132" s="107"/>
      <c r="BZT132" s="107"/>
      <c r="BZU132" s="107"/>
      <c r="BZV132" s="107"/>
      <c r="BZW132" s="107"/>
      <c r="BZX132" s="107"/>
      <c r="BZY132" s="107"/>
      <c r="BZZ132" s="107"/>
      <c r="CAA132" s="107"/>
      <c r="CAB132" s="107"/>
      <c r="CAC132" s="107"/>
      <c r="CAD132" s="107"/>
      <c r="CAE132" s="107"/>
      <c r="CAF132" s="107"/>
      <c r="CAG132" s="107"/>
      <c r="CAH132" s="107"/>
      <c r="CAI132" s="107"/>
      <c r="CAJ132" s="107"/>
      <c r="CAK132" s="107"/>
      <c r="CAL132" s="107"/>
      <c r="CAM132" s="107"/>
      <c r="CAN132" s="107"/>
      <c r="CAO132" s="107"/>
      <c r="CAP132" s="107"/>
      <c r="CAQ132" s="107"/>
      <c r="CAR132" s="107"/>
      <c r="CAS132" s="107"/>
      <c r="CAT132" s="107"/>
      <c r="CAU132" s="107"/>
      <c r="CAV132" s="107"/>
      <c r="CAW132" s="107"/>
      <c r="CAX132" s="107"/>
      <c r="CAY132" s="107"/>
      <c r="CAZ132" s="107"/>
      <c r="CBA132" s="107"/>
      <c r="CBB132" s="107"/>
      <c r="CBC132" s="107"/>
      <c r="CBD132" s="107"/>
      <c r="CBE132" s="107"/>
      <c r="CBF132" s="107"/>
      <c r="CBG132" s="107"/>
      <c r="CBH132" s="107"/>
      <c r="CBI132" s="107"/>
      <c r="CBJ132" s="107"/>
      <c r="CBK132" s="107"/>
      <c r="CBL132" s="107"/>
      <c r="CBM132" s="107"/>
      <c r="CBN132" s="107"/>
      <c r="CBO132" s="107"/>
      <c r="CBP132" s="107"/>
      <c r="CBQ132" s="107"/>
      <c r="CBR132" s="107"/>
      <c r="CBS132" s="107"/>
      <c r="CBT132" s="107"/>
      <c r="CBU132" s="107"/>
      <c r="CBV132" s="107"/>
      <c r="CBW132" s="107"/>
      <c r="CBX132" s="107"/>
      <c r="CBY132" s="107"/>
      <c r="CBZ132" s="107"/>
      <c r="CCA132" s="107"/>
      <c r="CCB132" s="107"/>
      <c r="CCC132" s="107"/>
      <c r="CCD132" s="107"/>
      <c r="CCE132" s="107"/>
      <c r="CCF132" s="107"/>
      <c r="CCG132" s="107"/>
      <c r="CCH132" s="107"/>
      <c r="CCI132" s="107"/>
      <c r="CCJ132" s="107"/>
      <c r="CCK132" s="107"/>
      <c r="CCL132" s="107"/>
      <c r="CCM132" s="107"/>
      <c r="CCN132" s="107"/>
      <c r="CCO132" s="107"/>
      <c r="CCP132" s="107"/>
      <c r="CCQ132" s="107"/>
      <c r="CCR132" s="107"/>
      <c r="CCS132" s="107"/>
      <c r="CCT132" s="107"/>
      <c r="CCU132" s="107"/>
      <c r="CCV132" s="107"/>
      <c r="CCW132" s="107"/>
      <c r="CCX132" s="107"/>
      <c r="CCY132" s="107"/>
      <c r="CCZ132" s="107"/>
      <c r="CDA132" s="107"/>
      <c r="CDB132" s="107"/>
      <c r="CDC132" s="107"/>
      <c r="CDD132" s="107"/>
      <c r="CDE132" s="107"/>
      <c r="CDF132" s="107"/>
      <c r="CDG132" s="107"/>
      <c r="CDH132" s="107"/>
      <c r="CDI132" s="107"/>
      <c r="CDJ132" s="107"/>
      <c r="CDK132" s="107"/>
      <c r="CDL132" s="107"/>
      <c r="CDM132" s="107"/>
      <c r="CDN132" s="107"/>
      <c r="CDO132" s="107"/>
      <c r="CDP132" s="107"/>
      <c r="CDQ132" s="107"/>
      <c r="CDR132" s="107"/>
      <c r="CDS132" s="107"/>
      <c r="CDT132" s="107"/>
      <c r="CDU132" s="107"/>
      <c r="CDV132" s="107"/>
      <c r="CDW132" s="107"/>
      <c r="CDX132" s="107"/>
      <c r="CDY132" s="107"/>
      <c r="CDZ132" s="107"/>
      <c r="CEA132" s="107"/>
      <c r="CEB132" s="107"/>
      <c r="CEC132" s="107"/>
      <c r="CED132" s="107"/>
      <c r="CEE132" s="107"/>
      <c r="CEF132" s="107"/>
      <c r="CEG132" s="107"/>
      <c r="CEH132" s="107"/>
      <c r="CEI132" s="107"/>
      <c r="CEJ132" s="107"/>
      <c r="CEK132" s="107"/>
      <c r="CEL132" s="107"/>
      <c r="CEM132" s="107"/>
      <c r="CEN132" s="107"/>
      <c r="CEO132" s="107"/>
      <c r="CEP132" s="107"/>
      <c r="CEQ132" s="107"/>
      <c r="CER132" s="107"/>
      <c r="CES132" s="107"/>
      <c r="CET132" s="107"/>
      <c r="CEU132" s="107"/>
      <c r="CEV132" s="107"/>
      <c r="CEW132" s="107"/>
      <c r="CEX132" s="107"/>
      <c r="CEY132" s="107"/>
      <c r="CEZ132" s="107"/>
      <c r="CFA132" s="107"/>
      <c r="CFB132" s="107"/>
      <c r="CFC132" s="107"/>
      <c r="CFD132" s="107"/>
      <c r="CFE132" s="107"/>
      <c r="CFF132" s="107"/>
      <c r="CFG132" s="107"/>
      <c r="CFH132" s="107"/>
      <c r="CFI132" s="107"/>
      <c r="CFJ132" s="107"/>
      <c r="CFK132" s="107"/>
      <c r="CFL132" s="107"/>
      <c r="CFM132" s="107"/>
      <c r="CFN132" s="107"/>
      <c r="CFO132" s="107"/>
      <c r="CFP132" s="107"/>
      <c r="CFQ132" s="107"/>
      <c r="CFR132" s="107"/>
      <c r="CFS132" s="107"/>
      <c r="CFT132" s="107"/>
      <c r="CFU132" s="107"/>
      <c r="CFV132" s="107"/>
      <c r="CFW132" s="107"/>
      <c r="CFX132" s="107"/>
      <c r="CFY132" s="107"/>
      <c r="CFZ132" s="107"/>
      <c r="CGA132" s="107"/>
      <c r="CGB132" s="107"/>
      <c r="CGC132" s="107"/>
      <c r="CGD132" s="107"/>
      <c r="CGE132" s="107"/>
      <c r="CGF132" s="107"/>
      <c r="CGG132" s="107"/>
      <c r="CGH132" s="107"/>
      <c r="CGI132" s="107"/>
      <c r="CGJ132" s="107"/>
      <c r="CGK132" s="107"/>
      <c r="CGL132" s="107"/>
      <c r="CGM132" s="107"/>
      <c r="CGN132" s="107"/>
      <c r="CGO132" s="107"/>
      <c r="CGP132" s="107"/>
      <c r="CGQ132" s="107"/>
      <c r="CGR132" s="107"/>
      <c r="CGS132" s="107"/>
      <c r="CGT132" s="107"/>
      <c r="CGU132" s="107"/>
      <c r="CGV132" s="107"/>
      <c r="CGW132" s="107"/>
      <c r="CGX132" s="107"/>
      <c r="CGY132" s="107"/>
      <c r="CGZ132" s="107"/>
      <c r="CHA132" s="107"/>
      <c r="CHB132" s="107"/>
      <c r="CHC132" s="107"/>
      <c r="CHD132" s="107"/>
      <c r="CHE132" s="107"/>
      <c r="CHF132" s="107"/>
      <c r="CHG132" s="107"/>
      <c r="CHH132" s="107"/>
      <c r="CHI132" s="107"/>
      <c r="CHJ132" s="107"/>
      <c r="CHK132" s="107"/>
      <c r="CHL132" s="107"/>
      <c r="CHM132" s="107"/>
      <c r="CHN132" s="107"/>
      <c r="CHO132" s="107"/>
      <c r="CHP132" s="107"/>
      <c r="CHQ132" s="107"/>
      <c r="CHR132" s="107"/>
      <c r="CHS132" s="107"/>
      <c r="CHT132" s="107"/>
      <c r="CHU132" s="107"/>
      <c r="CHV132" s="107"/>
      <c r="CHW132" s="107"/>
      <c r="CHX132" s="107"/>
      <c r="CHY132" s="107"/>
      <c r="CHZ132" s="107"/>
      <c r="CIA132" s="107"/>
      <c r="CIB132" s="107"/>
      <c r="CIC132" s="107"/>
      <c r="CID132" s="107"/>
      <c r="CIE132" s="107"/>
      <c r="CIF132" s="107"/>
      <c r="CIG132" s="107"/>
      <c r="CIH132" s="107"/>
      <c r="CII132" s="107"/>
      <c r="CIJ132" s="107"/>
      <c r="CIK132" s="107"/>
      <c r="CIL132" s="107"/>
      <c r="CIM132" s="107"/>
      <c r="CIN132" s="107"/>
      <c r="CIO132" s="107"/>
      <c r="CIP132" s="107"/>
      <c r="CIQ132" s="107"/>
      <c r="CIR132" s="107"/>
      <c r="CIS132" s="107"/>
      <c r="CIT132" s="107"/>
      <c r="CIU132" s="107"/>
      <c r="CIV132" s="107"/>
      <c r="CIW132" s="107"/>
      <c r="CIX132" s="107"/>
      <c r="CIY132" s="107"/>
      <c r="CIZ132" s="107"/>
      <c r="CJA132" s="107"/>
      <c r="CJB132" s="107"/>
      <c r="CJC132" s="107"/>
      <c r="CJD132" s="107"/>
      <c r="CJE132" s="107"/>
      <c r="CJF132" s="107"/>
      <c r="CJG132" s="107"/>
      <c r="CJH132" s="107"/>
      <c r="CJI132" s="107"/>
      <c r="CJJ132" s="107"/>
      <c r="CJK132" s="107"/>
      <c r="CJL132" s="107"/>
      <c r="CJM132" s="107"/>
      <c r="CJN132" s="107"/>
      <c r="CJO132" s="107"/>
      <c r="CJP132" s="107"/>
      <c r="CJQ132" s="107"/>
      <c r="CJR132" s="107"/>
      <c r="CJS132" s="107"/>
      <c r="CJT132" s="107"/>
      <c r="CJU132" s="107"/>
      <c r="CJV132" s="107"/>
      <c r="CJW132" s="107"/>
      <c r="CJX132" s="107"/>
      <c r="CJY132" s="107"/>
      <c r="CJZ132" s="107"/>
      <c r="CKA132" s="107"/>
      <c r="CKB132" s="107"/>
      <c r="CKC132" s="107"/>
      <c r="CKD132" s="107"/>
      <c r="CKE132" s="107"/>
      <c r="CKF132" s="107"/>
      <c r="CKG132" s="107"/>
      <c r="CKH132" s="107"/>
      <c r="CKI132" s="107"/>
      <c r="CKJ132" s="107"/>
      <c r="CKK132" s="107"/>
      <c r="CKL132" s="107"/>
      <c r="CKM132" s="107"/>
      <c r="CKN132" s="107"/>
      <c r="CKO132" s="107"/>
      <c r="CKP132" s="107"/>
      <c r="CKQ132" s="107"/>
      <c r="CKR132" s="107"/>
      <c r="CKS132" s="107"/>
      <c r="CKT132" s="107"/>
      <c r="CKU132" s="107"/>
      <c r="CKV132" s="107"/>
      <c r="CKW132" s="107"/>
      <c r="CKX132" s="107"/>
      <c r="CKY132" s="107"/>
      <c r="CKZ132" s="107"/>
      <c r="CLA132" s="107"/>
      <c r="CLB132" s="107"/>
      <c r="CLC132" s="107"/>
      <c r="CLD132" s="107"/>
      <c r="CLE132" s="107"/>
      <c r="CLF132" s="107"/>
      <c r="CLG132" s="107"/>
      <c r="CLH132" s="107"/>
      <c r="CLI132" s="107"/>
      <c r="CLJ132" s="107"/>
      <c r="CLK132" s="107"/>
      <c r="CLL132" s="107"/>
      <c r="CLM132" s="107"/>
      <c r="CLN132" s="107"/>
      <c r="CLO132" s="107"/>
      <c r="CLP132" s="107"/>
      <c r="CLQ132" s="107"/>
      <c r="CLR132" s="107"/>
      <c r="CLS132" s="107"/>
      <c r="CLT132" s="107"/>
      <c r="CLU132" s="107"/>
      <c r="CLV132" s="107"/>
      <c r="CLW132" s="107"/>
      <c r="CLX132" s="107"/>
      <c r="CLY132" s="107"/>
      <c r="CLZ132" s="107"/>
      <c r="CMA132" s="107"/>
      <c r="CMB132" s="107"/>
      <c r="CMC132" s="107"/>
      <c r="CMD132" s="107"/>
      <c r="CME132" s="107"/>
      <c r="CMF132" s="107"/>
      <c r="CMG132" s="107"/>
      <c r="CMH132" s="107"/>
      <c r="CMI132" s="107"/>
      <c r="CMJ132" s="107"/>
      <c r="CMK132" s="107"/>
      <c r="CML132" s="107"/>
      <c r="CMM132" s="107"/>
      <c r="CMN132" s="107"/>
      <c r="CMO132" s="107"/>
      <c r="CMP132" s="107"/>
      <c r="CMQ132" s="107"/>
      <c r="CMR132" s="107"/>
      <c r="CMS132" s="107"/>
      <c r="CMT132" s="107"/>
      <c r="CMU132" s="107"/>
      <c r="CMV132" s="107"/>
      <c r="CMW132" s="107"/>
      <c r="CMX132" s="107"/>
      <c r="CMY132" s="107"/>
      <c r="CMZ132" s="107"/>
      <c r="CNA132" s="107"/>
      <c r="CNB132" s="107"/>
      <c r="CNC132" s="107"/>
      <c r="CND132" s="107"/>
      <c r="CNE132" s="107"/>
      <c r="CNF132" s="107"/>
      <c r="CNG132" s="107"/>
      <c r="CNH132" s="107"/>
      <c r="CNI132" s="107"/>
      <c r="CNJ132" s="107"/>
      <c r="CNK132" s="107"/>
      <c r="CNL132" s="107"/>
      <c r="CNM132" s="107"/>
      <c r="CNN132" s="107"/>
      <c r="CNO132" s="107"/>
      <c r="CNP132" s="107"/>
      <c r="CNQ132" s="107"/>
      <c r="CNR132" s="107"/>
      <c r="CNS132" s="107"/>
      <c r="CNT132" s="107"/>
      <c r="CNU132" s="107"/>
      <c r="CNV132" s="107"/>
      <c r="CNW132" s="107"/>
      <c r="CNX132" s="107"/>
      <c r="CNY132" s="107"/>
      <c r="CNZ132" s="107"/>
      <c r="COA132" s="107"/>
      <c r="COB132" s="107"/>
      <c r="COC132" s="107"/>
      <c r="COD132" s="107"/>
      <c r="COE132" s="107"/>
      <c r="COF132" s="107"/>
      <c r="COG132" s="107"/>
      <c r="COH132" s="107"/>
      <c r="COI132" s="107"/>
      <c r="COJ132" s="107"/>
      <c r="COK132" s="107"/>
      <c r="COL132" s="107"/>
      <c r="COM132" s="107"/>
      <c r="CON132" s="107"/>
      <c r="COO132" s="107"/>
      <c r="COP132" s="107"/>
      <c r="COQ132" s="107"/>
      <c r="COR132" s="107"/>
      <c r="COS132" s="107"/>
      <c r="COT132" s="107"/>
      <c r="COU132" s="107"/>
      <c r="COV132" s="107"/>
      <c r="COW132" s="107"/>
      <c r="COX132" s="107"/>
      <c r="COY132" s="107"/>
      <c r="COZ132" s="107"/>
      <c r="CPA132" s="107"/>
      <c r="CPB132" s="107"/>
      <c r="CPC132" s="107"/>
      <c r="CPD132" s="107"/>
      <c r="CPE132" s="107"/>
      <c r="CPF132" s="107"/>
      <c r="CPG132" s="107"/>
      <c r="CPH132" s="107"/>
      <c r="CPI132" s="107"/>
      <c r="CPJ132" s="107"/>
      <c r="CPK132" s="107"/>
      <c r="CPL132" s="107"/>
      <c r="CPM132" s="107"/>
      <c r="CPN132" s="107"/>
      <c r="CPO132" s="107"/>
      <c r="CPP132" s="107"/>
      <c r="CPQ132" s="107"/>
      <c r="CPR132" s="107"/>
      <c r="CPS132" s="107"/>
      <c r="CPT132" s="107"/>
      <c r="CPU132" s="107"/>
      <c r="CPV132" s="107"/>
      <c r="CPW132" s="107"/>
      <c r="CPX132" s="107"/>
      <c r="CPY132" s="107"/>
      <c r="CPZ132" s="107"/>
      <c r="CQA132" s="107"/>
      <c r="CQB132" s="107"/>
      <c r="CQC132" s="107"/>
      <c r="CQD132" s="107"/>
      <c r="CQE132" s="107"/>
      <c r="CQF132" s="107"/>
      <c r="CQG132" s="107"/>
      <c r="CQH132" s="107"/>
      <c r="CQI132" s="107"/>
      <c r="CQJ132" s="107"/>
      <c r="CQK132" s="107"/>
      <c r="CQL132" s="107"/>
      <c r="CQM132" s="107"/>
      <c r="CQN132" s="107"/>
      <c r="CQO132" s="107"/>
      <c r="CQP132" s="107"/>
      <c r="CQQ132" s="107"/>
      <c r="CQR132" s="107"/>
      <c r="CQS132" s="107"/>
      <c r="CQT132" s="107"/>
      <c r="CQU132" s="107"/>
      <c r="CQV132" s="107"/>
      <c r="CQW132" s="107"/>
      <c r="CQX132" s="107"/>
      <c r="CQY132" s="107"/>
      <c r="CQZ132" s="107"/>
      <c r="CRA132" s="107"/>
      <c r="CRB132" s="107"/>
      <c r="CRC132" s="107"/>
      <c r="CRD132" s="107"/>
      <c r="CRE132" s="107"/>
      <c r="CRF132" s="107"/>
      <c r="CRG132" s="107"/>
      <c r="CRH132" s="107"/>
      <c r="CRI132" s="107"/>
      <c r="CRJ132" s="107"/>
      <c r="CRK132" s="107"/>
      <c r="CRL132" s="107"/>
      <c r="CRM132" s="107"/>
      <c r="CRN132" s="107"/>
      <c r="CRO132" s="107"/>
      <c r="CRP132" s="107"/>
      <c r="CRQ132" s="107"/>
      <c r="CRR132" s="107"/>
      <c r="CRS132" s="107"/>
      <c r="CRT132" s="107"/>
      <c r="CRU132" s="107"/>
      <c r="CRV132" s="107"/>
      <c r="CRW132" s="107"/>
      <c r="CRX132" s="107"/>
      <c r="CRY132" s="107"/>
      <c r="CRZ132" s="107"/>
      <c r="CSA132" s="107"/>
      <c r="CSB132" s="107"/>
      <c r="CSC132" s="107"/>
      <c r="CSD132" s="107"/>
      <c r="CSE132" s="107"/>
      <c r="CSF132" s="107"/>
      <c r="CSG132" s="107"/>
      <c r="CSH132" s="107"/>
      <c r="CSI132" s="107"/>
      <c r="CSJ132" s="107"/>
      <c r="CSK132" s="107"/>
      <c r="CSL132" s="107"/>
      <c r="CSM132" s="107"/>
      <c r="CSN132" s="107"/>
      <c r="CSO132" s="107"/>
      <c r="CSP132" s="107"/>
      <c r="CSQ132" s="107"/>
      <c r="CSR132" s="107"/>
      <c r="CSS132" s="107"/>
      <c r="CST132" s="107"/>
      <c r="CSU132" s="107"/>
      <c r="CSV132" s="107"/>
      <c r="CSW132" s="107"/>
      <c r="CSX132" s="107"/>
      <c r="CSY132" s="107"/>
      <c r="CSZ132" s="107"/>
      <c r="CTA132" s="107"/>
      <c r="CTB132" s="107"/>
      <c r="CTC132" s="107"/>
      <c r="CTD132" s="107"/>
      <c r="CTE132" s="107"/>
      <c r="CTF132" s="107"/>
      <c r="CTG132" s="107"/>
      <c r="CTH132" s="107"/>
      <c r="CTI132" s="107"/>
      <c r="CTJ132" s="107"/>
      <c r="CTK132" s="107"/>
      <c r="CTL132" s="107"/>
      <c r="CTM132" s="107"/>
      <c r="CTN132" s="107"/>
      <c r="CTO132" s="107"/>
      <c r="CTP132" s="107"/>
      <c r="CTQ132" s="107"/>
      <c r="CTR132" s="107"/>
      <c r="CTS132" s="107"/>
      <c r="CTT132" s="107"/>
      <c r="CTU132" s="107"/>
      <c r="CTV132" s="107"/>
      <c r="CTW132" s="107"/>
      <c r="CTX132" s="107"/>
      <c r="CTY132" s="107"/>
      <c r="CTZ132" s="107"/>
      <c r="CUA132" s="107"/>
      <c r="CUB132" s="107"/>
      <c r="CUC132" s="107"/>
      <c r="CUD132" s="107"/>
      <c r="CUE132" s="107"/>
      <c r="CUF132" s="107"/>
      <c r="CUG132" s="107"/>
      <c r="CUH132" s="107"/>
      <c r="CUI132" s="107"/>
      <c r="CUJ132" s="107"/>
      <c r="CUK132" s="107"/>
      <c r="CUL132" s="107"/>
      <c r="CUM132" s="107"/>
      <c r="CUN132" s="107"/>
      <c r="CUO132" s="107"/>
      <c r="CUP132" s="107"/>
      <c r="CUQ132" s="107"/>
      <c r="CUR132" s="107"/>
      <c r="CUS132" s="107"/>
      <c r="CUT132" s="107"/>
      <c r="CUU132" s="107"/>
      <c r="CUV132" s="107"/>
      <c r="CUW132" s="107"/>
      <c r="CUX132" s="107"/>
      <c r="CUY132" s="107"/>
      <c r="CUZ132" s="107"/>
      <c r="CVA132" s="107"/>
      <c r="CVB132" s="107"/>
      <c r="CVC132" s="107"/>
      <c r="CVD132" s="107"/>
      <c r="CVE132" s="107"/>
      <c r="CVF132" s="107"/>
      <c r="CVG132" s="107"/>
      <c r="CVH132" s="107"/>
      <c r="CVI132" s="107"/>
      <c r="CVJ132" s="107"/>
      <c r="CVK132" s="107"/>
      <c r="CVL132" s="107"/>
      <c r="CVM132" s="107"/>
      <c r="CVN132" s="107"/>
      <c r="CVO132" s="107"/>
      <c r="CVP132" s="107"/>
      <c r="CVQ132" s="107"/>
      <c r="CVR132" s="107"/>
      <c r="CVS132" s="107"/>
      <c r="CVT132" s="107"/>
      <c r="CVU132" s="107"/>
      <c r="CVV132" s="107"/>
      <c r="CVW132" s="107"/>
      <c r="CVX132" s="107"/>
      <c r="CVY132" s="107"/>
      <c r="CVZ132" s="107"/>
      <c r="CWA132" s="107"/>
      <c r="CWB132" s="107"/>
      <c r="CWC132" s="107"/>
      <c r="CWD132" s="107"/>
      <c r="CWE132" s="107"/>
      <c r="CWF132" s="107"/>
      <c r="CWG132" s="107"/>
      <c r="CWH132" s="107"/>
      <c r="CWI132" s="107"/>
      <c r="CWJ132" s="107"/>
      <c r="CWK132" s="107"/>
      <c r="CWL132" s="107"/>
      <c r="CWM132" s="107"/>
      <c r="CWN132" s="107"/>
      <c r="CWO132" s="107"/>
      <c r="CWP132" s="107"/>
      <c r="CWQ132" s="107"/>
      <c r="CWR132" s="107"/>
      <c r="CWS132" s="107"/>
      <c r="CWT132" s="107"/>
      <c r="CWU132" s="107"/>
      <c r="CWV132" s="107"/>
      <c r="CWW132" s="107"/>
      <c r="CWX132" s="107"/>
      <c r="CWY132" s="107"/>
      <c r="CWZ132" s="107"/>
      <c r="CXA132" s="107"/>
      <c r="CXB132" s="107"/>
      <c r="CXC132" s="107"/>
      <c r="CXD132" s="107"/>
      <c r="CXE132" s="107"/>
      <c r="CXF132" s="107"/>
      <c r="CXG132" s="107"/>
      <c r="CXH132" s="107"/>
      <c r="CXI132" s="107"/>
      <c r="CXJ132" s="107"/>
      <c r="CXK132" s="107"/>
      <c r="CXL132" s="107"/>
      <c r="CXM132" s="107"/>
      <c r="CXN132" s="107"/>
      <c r="CXO132" s="107"/>
      <c r="CXP132" s="107"/>
      <c r="CXQ132" s="107"/>
      <c r="CXR132" s="107"/>
      <c r="CXS132" s="107"/>
      <c r="CXT132" s="107"/>
      <c r="CXU132" s="107"/>
      <c r="CXV132" s="107"/>
      <c r="CXW132" s="107"/>
      <c r="CXX132" s="107"/>
      <c r="CXY132" s="107"/>
      <c r="CXZ132" s="107"/>
      <c r="CYA132" s="107"/>
      <c r="CYB132" s="107"/>
      <c r="CYC132" s="107"/>
      <c r="CYD132" s="107"/>
      <c r="CYE132" s="107"/>
      <c r="CYF132" s="107"/>
      <c r="CYG132" s="107"/>
      <c r="CYH132" s="107"/>
      <c r="CYI132" s="107"/>
      <c r="CYJ132" s="107"/>
      <c r="CYK132" s="107"/>
      <c r="CYL132" s="107"/>
      <c r="CYM132" s="107"/>
      <c r="CYN132" s="107"/>
      <c r="CYO132" s="107"/>
      <c r="CYP132" s="107"/>
      <c r="CYQ132" s="107"/>
      <c r="CYR132" s="107"/>
      <c r="CYS132" s="107"/>
      <c r="CYT132" s="107"/>
      <c r="CYU132" s="107"/>
      <c r="CYV132" s="107"/>
      <c r="CYW132" s="107"/>
      <c r="CYX132" s="107"/>
      <c r="CYY132" s="107"/>
      <c r="CYZ132" s="107"/>
      <c r="CZA132" s="107"/>
      <c r="CZB132" s="107"/>
      <c r="CZC132" s="107"/>
      <c r="CZD132" s="107"/>
      <c r="CZE132" s="107"/>
      <c r="CZF132" s="107"/>
      <c r="CZG132" s="107"/>
      <c r="CZH132" s="107"/>
      <c r="CZI132" s="107"/>
      <c r="CZJ132" s="107"/>
      <c r="CZK132" s="107"/>
      <c r="CZL132" s="107"/>
      <c r="CZM132" s="107"/>
      <c r="CZN132" s="107"/>
      <c r="CZO132" s="107"/>
      <c r="CZP132" s="107"/>
      <c r="CZQ132" s="107"/>
      <c r="CZR132" s="107"/>
      <c r="CZS132" s="107"/>
      <c r="CZT132" s="107"/>
      <c r="CZU132" s="107"/>
      <c r="CZV132" s="107"/>
      <c r="CZW132" s="107"/>
      <c r="CZX132" s="107"/>
      <c r="CZY132" s="107"/>
      <c r="CZZ132" s="107"/>
      <c r="DAA132" s="107"/>
      <c r="DAB132" s="107"/>
      <c r="DAC132" s="107"/>
      <c r="DAD132" s="107"/>
      <c r="DAE132" s="107"/>
      <c r="DAF132" s="107"/>
      <c r="DAG132" s="107"/>
      <c r="DAH132" s="107"/>
      <c r="DAI132" s="107"/>
      <c r="DAJ132" s="107"/>
      <c r="DAK132" s="107"/>
      <c r="DAL132" s="107"/>
      <c r="DAM132" s="107"/>
      <c r="DAN132" s="107"/>
      <c r="DAO132" s="107"/>
      <c r="DAP132" s="107"/>
      <c r="DAQ132" s="107"/>
      <c r="DAR132" s="107"/>
      <c r="DAS132" s="107"/>
      <c r="DAT132" s="107"/>
      <c r="DAU132" s="107"/>
      <c r="DAV132" s="107"/>
      <c r="DAW132" s="107"/>
      <c r="DAX132" s="107"/>
      <c r="DAY132" s="107"/>
      <c r="DAZ132" s="107"/>
      <c r="DBA132" s="107"/>
      <c r="DBB132" s="107"/>
      <c r="DBC132" s="107"/>
      <c r="DBD132" s="107"/>
      <c r="DBE132" s="107"/>
      <c r="DBF132" s="107"/>
      <c r="DBG132" s="107"/>
      <c r="DBH132" s="107"/>
      <c r="DBI132" s="107"/>
      <c r="DBJ132" s="107"/>
      <c r="DBK132" s="107"/>
      <c r="DBL132" s="107"/>
      <c r="DBM132" s="107"/>
      <c r="DBN132" s="107"/>
      <c r="DBO132" s="107"/>
      <c r="DBP132" s="107"/>
      <c r="DBQ132" s="107"/>
      <c r="DBR132" s="107"/>
      <c r="DBS132" s="107"/>
      <c r="DBT132" s="107"/>
      <c r="DBU132" s="107"/>
      <c r="DBV132" s="107"/>
      <c r="DBW132" s="107"/>
      <c r="DBX132" s="107"/>
      <c r="DBY132" s="107"/>
      <c r="DBZ132" s="107"/>
      <c r="DCA132" s="107"/>
      <c r="DCB132" s="107"/>
      <c r="DCC132" s="107"/>
      <c r="DCD132" s="107"/>
      <c r="DCE132" s="107"/>
      <c r="DCF132" s="107"/>
      <c r="DCG132" s="107"/>
      <c r="DCH132" s="107"/>
      <c r="DCI132" s="107"/>
      <c r="DCJ132" s="107"/>
      <c r="DCK132" s="107"/>
      <c r="DCL132" s="107"/>
      <c r="DCM132" s="107"/>
      <c r="DCN132" s="107"/>
      <c r="DCO132" s="107"/>
      <c r="DCP132" s="107"/>
      <c r="DCQ132" s="107"/>
      <c r="DCR132" s="107"/>
      <c r="DCS132" s="107"/>
      <c r="DCT132" s="107"/>
      <c r="DCU132" s="107"/>
      <c r="DCV132" s="107"/>
      <c r="DCW132" s="107"/>
      <c r="DCX132" s="107"/>
      <c r="DCY132" s="107"/>
      <c r="DCZ132" s="107"/>
      <c r="DDA132" s="107"/>
      <c r="DDB132" s="107"/>
      <c r="DDC132" s="107"/>
      <c r="DDD132" s="107"/>
      <c r="DDE132" s="107"/>
      <c r="DDF132" s="107"/>
      <c r="DDG132" s="107"/>
      <c r="DDH132" s="107"/>
      <c r="DDI132" s="107"/>
      <c r="DDJ132" s="107"/>
      <c r="DDK132" s="107"/>
      <c r="DDL132" s="107"/>
      <c r="DDM132" s="107"/>
      <c r="DDN132" s="107"/>
      <c r="DDO132" s="107"/>
      <c r="DDP132" s="107"/>
      <c r="DDQ132" s="107"/>
      <c r="DDR132" s="107"/>
      <c r="DDS132" s="107"/>
      <c r="DDT132" s="107"/>
      <c r="DDU132" s="107"/>
      <c r="DDV132" s="107"/>
      <c r="DDW132" s="107"/>
      <c r="DDX132" s="107"/>
      <c r="DDY132" s="107"/>
      <c r="DDZ132" s="107"/>
      <c r="DEA132" s="107"/>
      <c r="DEB132" s="107"/>
      <c r="DEC132" s="107"/>
      <c r="DED132" s="107"/>
      <c r="DEE132" s="107"/>
      <c r="DEF132" s="107"/>
      <c r="DEG132" s="107"/>
      <c r="DEH132" s="107"/>
      <c r="DEI132" s="107"/>
      <c r="DEJ132" s="107"/>
      <c r="DEK132" s="107"/>
      <c r="DEL132" s="107"/>
      <c r="DEM132" s="107"/>
      <c r="DEN132" s="107"/>
      <c r="DEO132" s="107"/>
      <c r="DEP132" s="107"/>
      <c r="DEQ132" s="107"/>
      <c r="DER132" s="107"/>
      <c r="DES132" s="107"/>
      <c r="DET132" s="107"/>
      <c r="DEU132" s="107"/>
      <c r="DEV132" s="107"/>
      <c r="DEW132" s="107"/>
      <c r="DEX132" s="107"/>
      <c r="DEY132" s="107"/>
      <c r="DEZ132" s="107"/>
      <c r="DFA132" s="107"/>
      <c r="DFB132" s="107"/>
      <c r="DFC132" s="107"/>
      <c r="DFD132" s="107"/>
      <c r="DFE132" s="107"/>
      <c r="DFF132" s="107"/>
      <c r="DFG132" s="107"/>
      <c r="DFH132" s="107"/>
      <c r="DFI132" s="107"/>
      <c r="DFJ132" s="107"/>
      <c r="DFK132" s="107"/>
      <c r="DFL132" s="107"/>
      <c r="DFM132" s="107"/>
      <c r="DFN132" s="107"/>
      <c r="DFO132" s="107"/>
      <c r="DFP132" s="107"/>
      <c r="DFQ132" s="107"/>
      <c r="DFR132" s="107"/>
      <c r="DFS132" s="107"/>
      <c r="DFT132" s="107"/>
      <c r="DFU132" s="107"/>
      <c r="DFV132" s="107"/>
      <c r="DFW132" s="107"/>
      <c r="DFX132" s="107"/>
      <c r="DFY132" s="107"/>
      <c r="DFZ132" s="107"/>
      <c r="DGA132" s="107"/>
      <c r="DGB132" s="107"/>
      <c r="DGC132" s="107"/>
      <c r="DGD132" s="107"/>
      <c r="DGE132" s="107"/>
      <c r="DGF132" s="107"/>
      <c r="DGG132" s="107"/>
      <c r="DGH132" s="107"/>
      <c r="DGI132" s="107"/>
      <c r="DGJ132" s="107"/>
      <c r="DGK132" s="107"/>
      <c r="DGL132" s="107"/>
      <c r="DGM132" s="107"/>
      <c r="DGN132" s="107"/>
      <c r="DGO132" s="107"/>
      <c r="DGP132" s="107"/>
      <c r="DGQ132" s="107"/>
      <c r="DGR132" s="107"/>
      <c r="DGS132" s="107"/>
      <c r="DGT132" s="107"/>
      <c r="DGU132" s="107"/>
      <c r="DGV132" s="107"/>
      <c r="DGW132" s="107"/>
      <c r="DGX132" s="107"/>
      <c r="DGY132" s="107"/>
      <c r="DGZ132" s="107"/>
      <c r="DHA132" s="107"/>
      <c r="DHB132" s="107"/>
      <c r="DHC132" s="107"/>
      <c r="DHD132" s="107"/>
      <c r="DHE132" s="107"/>
      <c r="DHF132" s="107"/>
      <c r="DHG132" s="107"/>
      <c r="DHH132" s="107"/>
      <c r="DHI132" s="107"/>
      <c r="DHJ132" s="107"/>
      <c r="DHK132" s="107"/>
      <c r="DHL132" s="107"/>
      <c r="DHM132" s="107"/>
      <c r="DHN132" s="107"/>
      <c r="DHO132" s="107"/>
      <c r="DHP132" s="107"/>
      <c r="DHQ132" s="107"/>
      <c r="DHR132" s="107"/>
      <c r="DHS132" s="107"/>
      <c r="DHT132" s="107"/>
      <c r="DHU132" s="107"/>
      <c r="DHV132" s="107"/>
      <c r="DHW132" s="107"/>
      <c r="DHX132" s="107"/>
      <c r="DHY132" s="107"/>
      <c r="DHZ132" s="107"/>
      <c r="DIA132" s="107"/>
      <c r="DIB132" s="107"/>
      <c r="DIC132" s="107"/>
      <c r="DID132" s="107"/>
      <c r="DIE132" s="107"/>
      <c r="DIF132" s="107"/>
      <c r="DIG132" s="107"/>
      <c r="DIH132" s="107"/>
      <c r="DII132" s="107"/>
      <c r="DIJ132" s="107"/>
      <c r="DIK132" s="107"/>
      <c r="DIL132" s="107"/>
      <c r="DIM132" s="107"/>
      <c r="DIN132" s="107"/>
      <c r="DIO132" s="107"/>
      <c r="DIP132" s="107"/>
      <c r="DIQ132" s="107"/>
      <c r="DIR132" s="107"/>
      <c r="DIS132" s="107"/>
      <c r="DIT132" s="107"/>
      <c r="DIU132" s="107"/>
      <c r="DIV132" s="107"/>
      <c r="DIW132" s="107"/>
      <c r="DIX132" s="107"/>
      <c r="DIY132" s="107"/>
      <c r="DIZ132" s="107"/>
      <c r="DJA132" s="107"/>
      <c r="DJB132" s="107"/>
      <c r="DJC132" s="107"/>
      <c r="DJD132" s="107"/>
      <c r="DJE132" s="107"/>
      <c r="DJF132" s="107"/>
      <c r="DJG132" s="107"/>
      <c r="DJH132" s="107"/>
      <c r="DJI132" s="107"/>
      <c r="DJJ132" s="107"/>
      <c r="DJK132" s="107"/>
      <c r="DJL132" s="107"/>
      <c r="DJM132" s="107"/>
      <c r="DJN132" s="107"/>
      <c r="DJO132" s="107"/>
      <c r="DJP132" s="107"/>
      <c r="DJQ132" s="107"/>
      <c r="DJR132" s="107"/>
      <c r="DJS132" s="107"/>
      <c r="DJT132" s="107"/>
      <c r="DJU132" s="107"/>
      <c r="DJV132" s="107"/>
      <c r="DJW132" s="107"/>
      <c r="DJX132" s="107"/>
      <c r="DJY132" s="107"/>
      <c r="DJZ132" s="107"/>
      <c r="DKA132" s="107"/>
      <c r="DKB132" s="107"/>
      <c r="DKC132" s="107"/>
      <c r="DKD132" s="107"/>
      <c r="DKE132" s="107"/>
      <c r="DKF132" s="107"/>
      <c r="DKG132" s="107"/>
      <c r="DKH132" s="107"/>
      <c r="DKI132" s="107"/>
      <c r="DKJ132" s="107"/>
      <c r="DKK132" s="107"/>
      <c r="DKL132" s="107"/>
      <c r="DKM132" s="107"/>
      <c r="DKN132" s="107"/>
      <c r="DKO132" s="107"/>
      <c r="DKP132" s="107"/>
      <c r="DKQ132" s="107"/>
      <c r="DKR132" s="107"/>
      <c r="DKS132" s="107"/>
      <c r="DKT132" s="107"/>
      <c r="DKU132" s="107"/>
      <c r="DKV132" s="107"/>
      <c r="DKW132" s="107"/>
      <c r="DKX132" s="107"/>
      <c r="DKY132" s="107"/>
      <c r="DKZ132" s="107"/>
      <c r="DLA132" s="107"/>
      <c r="DLB132" s="107"/>
      <c r="DLC132" s="107"/>
      <c r="DLD132" s="107"/>
      <c r="DLE132" s="107"/>
      <c r="DLF132" s="107"/>
      <c r="DLG132" s="107"/>
      <c r="DLH132" s="107"/>
      <c r="DLI132" s="107"/>
      <c r="DLJ132" s="107"/>
      <c r="DLK132" s="107"/>
      <c r="DLL132" s="107"/>
      <c r="DLM132" s="107"/>
      <c r="DLN132" s="107"/>
      <c r="DLO132" s="107"/>
      <c r="DLP132" s="107"/>
      <c r="DLQ132" s="107"/>
      <c r="DLR132" s="107"/>
      <c r="DLS132" s="107"/>
      <c r="DLT132" s="107"/>
      <c r="DLU132" s="107"/>
      <c r="DLV132" s="107"/>
      <c r="DLW132" s="107"/>
      <c r="DLX132" s="107"/>
      <c r="DLY132" s="107"/>
      <c r="DLZ132" s="107"/>
      <c r="DMA132" s="107"/>
      <c r="DMB132" s="107"/>
      <c r="DMC132" s="107"/>
      <c r="DMD132" s="107"/>
      <c r="DME132" s="107"/>
      <c r="DMF132" s="107"/>
      <c r="DMG132" s="107"/>
      <c r="DMH132" s="107"/>
      <c r="DMI132" s="107"/>
      <c r="DMJ132" s="107"/>
      <c r="DMK132" s="107"/>
      <c r="DML132" s="107"/>
      <c r="DMM132" s="107"/>
      <c r="DMN132" s="107"/>
      <c r="DMO132" s="107"/>
      <c r="DMP132" s="107"/>
      <c r="DMQ132" s="107"/>
      <c r="DMR132" s="107"/>
      <c r="DMS132" s="107"/>
      <c r="DMT132" s="107"/>
      <c r="DMU132" s="107"/>
      <c r="DMV132" s="107"/>
      <c r="DMW132" s="107"/>
      <c r="DMX132" s="107"/>
      <c r="DMY132" s="107"/>
      <c r="DMZ132" s="107"/>
      <c r="DNA132" s="107"/>
      <c r="DNB132" s="107"/>
      <c r="DNC132" s="107"/>
      <c r="DND132" s="107"/>
      <c r="DNE132" s="107"/>
      <c r="DNF132" s="107"/>
      <c r="DNG132" s="107"/>
      <c r="DNH132" s="107"/>
      <c r="DNI132" s="107"/>
      <c r="DNJ132" s="107"/>
      <c r="DNK132" s="107"/>
      <c r="DNL132" s="107"/>
      <c r="DNM132" s="107"/>
      <c r="DNN132" s="107"/>
      <c r="DNO132" s="107"/>
      <c r="DNP132" s="107"/>
      <c r="DNQ132" s="107"/>
      <c r="DNR132" s="107"/>
      <c r="DNS132" s="107"/>
      <c r="DNT132" s="107"/>
      <c r="DNU132" s="107"/>
      <c r="DNV132" s="107"/>
      <c r="DNW132" s="107"/>
      <c r="DNX132" s="107"/>
      <c r="DNY132" s="107"/>
      <c r="DNZ132" s="107"/>
      <c r="DOA132" s="107"/>
      <c r="DOB132" s="107"/>
      <c r="DOC132" s="107"/>
      <c r="DOD132" s="107"/>
      <c r="DOE132" s="107"/>
      <c r="DOF132" s="107"/>
      <c r="DOG132" s="107"/>
      <c r="DOH132" s="107"/>
      <c r="DOI132" s="107"/>
      <c r="DOJ132" s="107"/>
      <c r="DOK132" s="107"/>
      <c r="DOL132" s="107"/>
      <c r="DOM132" s="107"/>
      <c r="DON132" s="107"/>
      <c r="DOO132" s="107"/>
      <c r="DOP132" s="107"/>
      <c r="DOQ132" s="107"/>
      <c r="DOR132" s="107"/>
      <c r="DOS132" s="107"/>
      <c r="DOT132" s="107"/>
      <c r="DOU132" s="107"/>
      <c r="DOV132" s="107"/>
      <c r="DOW132" s="107"/>
      <c r="DOX132" s="107"/>
      <c r="DOY132" s="107"/>
      <c r="DOZ132" s="107"/>
      <c r="DPA132" s="107"/>
      <c r="DPB132" s="107"/>
      <c r="DPC132" s="107"/>
      <c r="DPD132" s="107"/>
      <c r="DPE132" s="107"/>
      <c r="DPF132" s="107"/>
      <c r="DPG132" s="107"/>
      <c r="DPH132" s="107"/>
      <c r="DPI132" s="107"/>
      <c r="DPJ132" s="107"/>
      <c r="DPK132" s="107"/>
      <c r="DPL132" s="107"/>
      <c r="DPM132" s="107"/>
      <c r="DPN132" s="107"/>
      <c r="DPO132" s="107"/>
      <c r="DPP132" s="107"/>
      <c r="DPQ132" s="107"/>
      <c r="DPR132" s="107"/>
      <c r="DPS132" s="107"/>
      <c r="DPT132" s="107"/>
      <c r="DPU132" s="107"/>
      <c r="DPV132" s="107"/>
      <c r="DPW132" s="107"/>
      <c r="DPX132" s="107"/>
      <c r="DPY132" s="107"/>
      <c r="DPZ132" s="107"/>
      <c r="DQA132" s="107"/>
      <c r="DQB132" s="107"/>
      <c r="DQC132" s="107"/>
      <c r="DQD132" s="107"/>
      <c r="DQE132" s="107"/>
      <c r="DQF132" s="107"/>
      <c r="DQG132" s="107"/>
      <c r="DQH132" s="107"/>
      <c r="DQI132" s="107"/>
      <c r="DQJ132" s="107"/>
      <c r="DQK132" s="107"/>
      <c r="DQL132" s="107"/>
      <c r="DQM132" s="107"/>
      <c r="DQN132" s="107"/>
      <c r="DQO132" s="107"/>
      <c r="DQP132" s="107"/>
      <c r="DQQ132" s="107"/>
      <c r="DQR132" s="107"/>
      <c r="DQS132" s="107"/>
      <c r="DQT132" s="107"/>
      <c r="DQU132" s="107"/>
      <c r="DQV132" s="107"/>
      <c r="DQW132" s="107"/>
      <c r="DQX132" s="107"/>
      <c r="DQY132" s="107"/>
      <c r="DQZ132" s="107"/>
      <c r="DRA132" s="107"/>
      <c r="DRB132" s="107"/>
      <c r="DRC132" s="107"/>
      <c r="DRD132" s="107"/>
      <c r="DRE132" s="107"/>
      <c r="DRF132" s="107"/>
      <c r="DRG132" s="107"/>
      <c r="DRH132" s="107"/>
      <c r="DRI132" s="107"/>
      <c r="DRJ132" s="107"/>
      <c r="DRK132" s="107"/>
      <c r="DRL132" s="107"/>
      <c r="DRM132" s="107"/>
      <c r="DRN132" s="107"/>
      <c r="DRO132" s="107"/>
      <c r="DRP132" s="107"/>
      <c r="DRQ132" s="107"/>
      <c r="DRR132" s="107"/>
      <c r="DRS132" s="107"/>
      <c r="DRT132" s="107"/>
      <c r="DRU132" s="107"/>
      <c r="DRV132" s="107"/>
      <c r="DRW132" s="107"/>
      <c r="DRX132" s="107"/>
      <c r="DRY132" s="107"/>
      <c r="DRZ132" s="107"/>
      <c r="DSA132" s="107"/>
      <c r="DSB132" s="107"/>
      <c r="DSC132" s="107"/>
      <c r="DSD132" s="107"/>
      <c r="DSE132" s="107"/>
      <c r="DSF132" s="107"/>
      <c r="DSG132" s="107"/>
      <c r="DSH132" s="107"/>
      <c r="DSI132" s="107"/>
      <c r="DSJ132" s="107"/>
      <c r="DSK132" s="107"/>
      <c r="DSL132" s="107"/>
      <c r="DSM132" s="107"/>
      <c r="DSN132" s="107"/>
      <c r="DSO132" s="107"/>
      <c r="DSP132" s="107"/>
      <c r="DSQ132" s="107"/>
      <c r="DSR132" s="107"/>
      <c r="DSS132" s="107"/>
      <c r="DST132" s="107"/>
      <c r="DSU132" s="107"/>
      <c r="DSV132" s="107"/>
      <c r="DSW132" s="107"/>
      <c r="DSX132" s="107"/>
      <c r="DSY132" s="107"/>
      <c r="DSZ132" s="107"/>
      <c r="DTA132" s="107"/>
      <c r="DTB132" s="107"/>
      <c r="DTC132" s="107"/>
      <c r="DTD132" s="107"/>
      <c r="DTE132" s="107"/>
      <c r="DTF132" s="107"/>
      <c r="DTG132" s="107"/>
      <c r="DTH132" s="107"/>
      <c r="DTI132" s="107"/>
      <c r="DTJ132" s="107"/>
      <c r="DTK132" s="107"/>
      <c r="DTL132" s="107"/>
      <c r="DTM132" s="107"/>
      <c r="DTN132" s="107"/>
      <c r="DTO132" s="107"/>
      <c r="DTP132" s="107"/>
      <c r="DTQ132" s="107"/>
      <c r="DTR132" s="107"/>
      <c r="DTS132" s="107"/>
      <c r="DTT132" s="107"/>
      <c r="DTU132" s="107"/>
      <c r="DTV132" s="107"/>
      <c r="DTW132" s="107"/>
      <c r="DTX132" s="107"/>
      <c r="DTY132" s="107"/>
      <c r="DTZ132" s="107"/>
      <c r="DUA132" s="107"/>
      <c r="DUB132" s="107"/>
      <c r="DUC132" s="107"/>
      <c r="DUD132" s="107"/>
      <c r="DUE132" s="107"/>
      <c r="DUF132" s="107"/>
      <c r="DUG132" s="107"/>
      <c r="DUH132" s="107"/>
      <c r="DUI132" s="107"/>
      <c r="DUJ132" s="107"/>
      <c r="DUK132" s="107"/>
      <c r="DUL132" s="107"/>
      <c r="DUM132" s="107"/>
      <c r="DUN132" s="107"/>
      <c r="DUO132" s="107"/>
      <c r="DUP132" s="107"/>
      <c r="DUQ132" s="107"/>
      <c r="DUR132" s="107"/>
      <c r="DUS132" s="107"/>
      <c r="DUT132" s="107"/>
      <c r="DUU132" s="107"/>
      <c r="DUV132" s="107"/>
      <c r="DUW132" s="107"/>
      <c r="DUX132" s="107"/>
      <c r="DUY132" s="107"/>
      <c r="DUZ132" s="107"/>
      <c r="DVA132" s="107"/>
      <c r="DVB132" s="107"/>
      <c r="DVC132" s="107"/>
      <c r="DVD132" s="107"/>
      <c r="DVE132" s="107"/>
      <c r="DVF132" s="107"/>
      <c r="DVG132" s="107"/>
      <c r="DVH132" s="107"/>
      <c r="DVI132" s="107"/>
      <c r="DVJ132" s="107"/>
      <c r="DVK132" s="107"/>
      <c r="DVL132" s="107"/>
      <c r="DVM132" s="107"/>
      <c r="DVN132" s="107"/>
      <c r="DVO132" s="107"/>
      <c r="DVP132" s="107"/>
      <c r="DVQ132" s="107"/>
      <c r="DVR132" s="107"/>
      <c r="DVS132" s="107"/>
      <c r="DVT132" s="107"/>
      <c r="DVU132" s="107"/>
      <c r="DVV132" s="107"/>
      <c r="DVW132" s="107"/>
      <c r="DVX132" s="107"/>
      <c r="DVY132" s="107"/>
      <c r="DVZ132" s="107"/>
      <c r="DWA132" s="107"/>
      <c r="DWB132" s="107"/>
      <c r="DWC132" s="107"/>
      <c r="DWD132" s="107"/>
      <c r="DWE132" s="107"/>
      <c r="DWF132" s="107"/>
      <c r="DWG132" s="107"/>
      <c r="DWH132" s="107"/>
      <c r="DWI132" s="107"/>
      <c r="DWJ132" s="107"/>
      <c r="DWK132" s="107"/>
      <c r="DWL132" s="107"/>
      <c r="DWM132" s="107"/>
      <c r="DWN132" s="107"/>
      <c r="DWO132" s="107"/>
      <c r="DWP132" s="107"/>
      <c r="DWQ132" s="107"/>
      <c r="DWR132" s="107"/>
      <c r="DWS132" s="107"/>
      <c r="DWT132" s="107"/>
      <c r="DWU132" s="107"/>
      <c r="DWV132" s="107"/>
      <c r="DWW132" s="107"/>
      <c r="DWX132" s="107"/>
      <c r="DWY132" s="107"/>
      <c r="DWZ132" s="107"/>
      <c r="DXA132" s="107"/>
      <c r="DXB132" s="107"/>
      <c r="DXC132" s="107"/>
      <c r="DXD132" s="107"/>
      <c r="DXE132" s="107"/>
      <c r="DXF132" s="107"/>
      <c r="DXG132" s="107"/>
      <c r="DXH132" s="107"/>
      <c r="DXI132" s="107"/>
      <c r="DXJ132" s="107"/>
      <c r="DXK132" s="107"/>
      <c r="DXL132" s="107"/>
      <c r="DXM132" s="107"/>
      <c r="DXN132" s="107"/>
      <c r="DXO132" s="107"/>
      <c r="DXP132" s="107"/>
      <c r="DXQ132" s="107"/>
      <c r="DXR132" s="107"/>
      <c r="DXS132" s="107"/>
      <c r="DXT132" s="107"/>
      <c r="DXU132" s="107"/>
      <c r="DXV132" s="107"/>
      <c r="DXW132" s="107"/>
      <c r="DXX132" s="107"/>
      <c r="DXY132" s="107"/>
      <c r="DXZ132" s="107"/>
      <c r="DYA132" s="107"/>
      <c r="DYB132" s="107"/>
      <c r="DYC132" s="107"/>
      <c r="DYD132" s="107"/>
      <c r="DYE132" s="107"/>
      <c r="DYF132" s="107"/>
      <c r="DYG132" s="107"/>
      <c r="DYH132" s="107"/>
      <c r="DYI132" s="107"/>
      <c r="DYJ132" s="107"/>
      <c r="DYK132" s="107"/>
      <c r="DYL132" s="107"/>
      <c r="DYM132" s="107"/>
      <c r="DYN132" s="107"/>
      <c r="DYO132" s="107"/>
      <c r="DYP132" s="107"/>
      <c r="DYQ132" s="107"/>
      <c r="DYR132" s="107"/>
      <c r="DYS132" s="107"/>
      <c r="DYT132" s="107"/>
      <c r="DYU132" s="107"/>
      <c r="DYV132" s="107"/>
      <c r="DYW132" s="107"/>
      <c r="DYX132" s="107"/>
      <c r="DYY132" s="107"/>
      <c r="DYZ132" s="107"/>
      <c r="DZA132" s="107"/>
      <c r="DZB132" s="107"/>
      <c r="DZC132" s="107"/>
      <c r="DZD132" s="107"/>
      <c r="DZE132" s="107"/>
      <c r="DZF132" s="107"/>
      <c r="DZG132" s="107"/>
      <c r="DZH132" s="107"/>
      <c r="DZI132" s="107"/>
      <c r="DZJ132" s="107"/>
      <c r="DZK132" s="107"/>
      <c r="DZL132" s="107"/>
      <c r="DZM132" s="107"/>
      <c r="DZN132" s="107"/>
      <c r="DZO132" s="107"/>
      <c r="DZP132" s="107"/>
      <c r="DZQ132" s="107"/>
      <c r="DZR132" s="107"/>
      <c r="DZS132" s="107"/>
      <c r="DZT132" s="107"/>
      <c r="DZU132" s="107"/>
      <c r="DZV132" s="107"/>
      <c r="DZW132" s="107"/>
      <c r="DZX132" s="107"/>
      <c r="DZY132" s="107"/>
      <c r="DZZ132" s="107"/>
      <c r="EAA132" s="107"/>
      <c r="EAB132" s="107"/>
      <c r="EAC132" s="107"/>
      <c r="EAD132" s="107"/>
      <c r="EAE132" s="107"/>
      <c r="EAF132" s="107"/>
      <c r="EAG132" s="107"/>
      <c r="EAH132" s="107"/>
      <c r="EAI132" s="107"/>
      <c r="EAJ132" s="107"/>
      <c r="EAK132" s="107"/>
      <c r="EAL132" s="107"/>
      <c r="EAM132" s="107"/>
      <c r="EAN132" s="107"/>
      <c r="EAO132" s="107"/>
      <c r="EAP132" s="107"/>
      <c r="EAQ132" s="107"/>
      <c r="EAR132" s="107"/>
      <c r="EAS132" s="107"/>
      <c r="EAT132" s="107"/>
      <c r="EAU132" s="107"/>
      <c r="EAV132" s="107"/>
      <c r="EAW132" s="107"/>
      <c r="EAX132" s="107"/>
      <c r="EAY132" s="107"/>
      <c r="EAZ132" s="107"/>
      <c r="EBA132" s="107"/>
      <c r="EBB132" s="107"/>
      <c r="EBC132" s="107"/>
      <c r="EBD132" s="107"/>
      <c r="EBE132" s="107"/>
      <c r="EBF132" s="107"/>
      <c r="EBG132" s="107"/>
      <c r="EBH132" s="107"/>
      <c r="EBI132" s="107"/>
      <c r="EBJ132" s="107"/>
      <c r="EBK132" s="107"/>
      <c r="EBL132" s="107"/>
      <c r="EBM132" s="107"/>
      <c r="EBN132" s="107"/>
      <c r="EBO132" s="107"/>
      <c r="EBP132" s="107"/>
      <c r="EBQ132" s="107"/>
      <c r="EBR132" s="107"/>
      <c r="EBS132" s="107"/>
      <c r="EBT132" s="107"/>
      <c r="EBU132" s="107"/>
      <c r="EBV132" s="107"/>
      <c r="EBW132" s="107"/>
      <c r="EBX132" s="107"/>
      <c r="EBY132" s="107"/>
      <c r="EBZ132" s="107"/>
      <c r="ECA132" s="107"/>
      <c r="ECB132" s="107"/>
      <c r="ECC132" s="107"/>
      <c r="ECD132" s="107"/>
      <c r="ECE132" s="107"/>
      <c r="ECF132" s="107"/>
      <c r="ECG132" s="107"/>
      <c r="ECH132" s="107"/>
      <c r="ECI132" s="107"/>
      <c r="ECJ132" s="107"/>
      <c r="ECK132" s="107"/>
      <c r="ECL132" s="107"/>
      <c r="ECM132" s="107"/>
      <c r="ECN132" s="107"/>
      <c r="ECO132" s="107"/>
      <c r="ECP132" s="107"/>
      <c r="ECQ132" s="107"/>
      <c r="ECR132" s="107"/>
      <c r="ECS132" s="107"/>
      <c r="ECT132" s="107"/>
      <c r="ECU132" s="107"/>
      <c r="ECV132" s="107"/>
      <c r="ECW132" s="107"/>
      <c r="ECX132" s="107"/>
      <c r="ECY132" s="107"/>
      <c r="ECZ132" s="107"/>
      <c r="EDA132" s="107"/>
      <c r="EDB132" s="107"/>
      <c r="EDC132" s="107"/>
      <c r="EDD132" s="107"/>
      <c r="EDE132" s="107"/>
      <c r="EDF132" s="107"/>
      <c r="EDG132" s="107"/>
      <c r="EDH132" s="107"/>
      <c r="EDI132" s="107"/>
      <c r="EDJ132" s="107"/>
      <c r="EDK132" s="107"/>
      <c r="EDL132" s="107"/>
      <c r="EDM132" s="107"/>
      <c r="EDN132" s="107"/>
      <c r="EDO132" s="107"/>
      <c r="EDP132" s="107"/>
      <c r="EDQ132" s="107"/>
      <c r="EDR132" s="107"/>
      <c r="EDS132" s="107"/>
      <c r="EDT132" s="107"/>
      <c r="EDU132" s="107"/>
      <c r="EDV132" s="107"/>
      <c r="EDW132" s="107"/>
      <c r="EDX132" s="107"/>
      <c r="EDY132" s="107"/>
      <c r="EDZ132" s="107"/>
      <c r="EEA132" s="107"/>
      <c r="EEB132" s="107"/>
      <c r="EEC132" s="107"/>
      <c r="EED132" s="107"/>
      <c r="EEE132" s="107"/>
      <c r="EEF132" s="107"/>
      <c r="EEG132" s="107"/>
      <c r="EEH132" s="107"/>
      <c r="EEI132" s="107"/>
      <c r="EEJ132" s="107"/>
      <c r="EEK132" s="107"/>
      <c r="EEL132" s="107"/>
      <c r="EEM132" s="107"/>
      <c r="EEN132" s="107"/>
      <c r="EEO132" s="107"/>
      <c r="EEP132" s="107"/>
      <c r="EEQ132" s="107"/>
      <c r="EER132" s="107"/>
      <c r="EES132" s="107"/>
      <c r="EET132" s="107"/>
      <c r="EEU132" s="107"/>
      <c r="EEV132" s="107"/>
      <c r="EEW132" s="107"/>
      <c r="EEX132" s="107"/>
      <c r="EEY132" s="107"/>
      <c r="EEZ132" s="107"/>
      <c r="EFA132" s="107"/>
      <c r="EFB132" s="107"/>
      <c r="EFC132" s="107"/>
      <c r="EFD132" s="107"/>
      <c r="EFE132" s="107"/>
      <c r="EFF132" s="107"/>
      <c r="EFG132" s="107"/>
      <c r="EFH132" s="107"/>
      <c r="EFI132" s="107"/>
      <c r="EFJ132" s="107"/>
      <c r="EFK132" s="107"/>
      <c r="EFL132" s="107"/>
      <c r="EFM132" s="107"/>
      <c r="EFN132" s="107"/>
      <c r="EFO132" s="107"/>
      <c r="EFP132" s="107"/>
      <c r="EFQ132" s="107"/>
      <c r="EFR132" s="107"/>
      <c r="EFS132" s="107"/>
      <c r="EFT132" s="107"/>
      <c r="EFU132" s="107"/>
      <c r="EFV132" s="107"/>
      <c r="EFW132" s="107"/>
      <c r="EFX132" s="107"/>
      <c r="EFY132" s="107"/>
      <c r="EFZ132" s="107"/>
      <c r="EGA132" s="107"/>
      <c r="EGB132" s="107"/>
      <c r="EGC132" s="107"/>
      <c r="EGD132" s="107"/>
      <c r="EGE132" s="107"/>
      <c r="EGF132" s="107"/>
      <c r="EGG132" s="107"/>
      <c r="EGH132" s="107"/>
      <c r="EGI132" s="107"/>
      <c r="EGJ132" s="107"/>
      <c r="EGK132" s="107"/>
      <c r="EGL132" s="107"/>
      <c r="EGM132" s="107"/>
      <c r="EGN132" s="107"/>
      <c r="EGO132" s="107"/>
      <c r="EGP132" s="107"/>
      <c r="EGQ132" s="107"/>
      <c r="EGR132" s="107"/>
      <c r="EGS132" s="107"/>
      <c r="EGT132" s="107"/>
      <c r="EGU132" s="107"/>
      <c r="EGV132" s="107"/>
      <c r="EGW132" s="107"/>
      <c r="EGX132" s="107"/>
      <c r="EGY132" s="107"/>
      <c r="EGZ132" s="107"/>
      <c r="EHA132" s="107"/>
      <c r="EHB132" s="107"/>
      <c r="EHC132" s="107"/>
      <c r="EHD132" s="107"/>
      <c r="EHE132" s="107"/>
      <c r="EHF132" s="107"/>
      <c r="EHG132" s="107"/>
      <c r="EHH132" s="107"/>
      <c r="EHI132" s="107"/>
      <c r="EHJ132" s="107"/>
      <c r="EHK132" s="107"/>
      <c r="EHL132" s="107"/>
      <c r="EHM132" s="107"/>
      <c r="EHN132" s="107"/>
      <c r="EHO132" s="107"/>
      <c r="EHP132" s="107"/>
      <c r="EHQ132" s="107"/>
      <c r="EHR132" s="107"/>
      <c r="EHS132" s="107"/>
      <c r="EHT132" s="107"/>
      <c r="EHU132" s="107"/>
      <c r="EHV132" s="107"/>
      <c r="EHW132" s="107"/>
      <c r="EHX132" s="107"/>
      <c r="EHY132" s="107"/>
      <c r="EHZ132" s="107"/>
      <c r="EIA132" s="107"/>
      <c r="EIB132" s="107"/>
      <c r="EIC132" s="107"/>
      <c r="EID132" s="107"/>
      <c r="EIE132" s="107"/>
      <c r="EIF132" s="107"/>
      <c r="EIG132" s="107"/>
      <c r="EIH132" s="107"/>
      <c r="EII132" s="107"/>
      <c r="EIJ132" s="107"/>
      <c r="EIK132" s="107"/>
      <c r="EIL132" s="107"/>
      <c r="EIM132" s="107"/>
      <c r="EIN132" s="107"/>
      <c r="EIO132" s="107"/>
      <c r="EIP132" s="107"/>
      <c r="EIQ132" s="107"/>
      <c r="EIR132" s="107"/>
      <c r="EIS132" s="107"/>
      <c r="EIT132" s="107"/>
      <c r="EIU132" s="107"/>
      <c r="EIV132" s="107"/>
      <c r="EIW132" s="107"/>
      <c r="EIX132" s="107"/>
      <c r="EIY132" s="107"/>
      <c r="EIZ132" s="107"/>
      <c r="EJA132" s="107"/>
      <c r="EJB132" s="107"/>
      <c r="EJC132" s="107"/>
      <c r="EJD132" s="107"/>
      <c r="EJE132" s="107"/>
      <c r="EJF132" s="107"/>
      <c r="EJG132" s="107"/>
      <c r="EJH132" s="107"/>
      <c r="EJI132" s="107"/>
      <c r="EJJ132" s="107"/>
      <c r="EJK132" s="107"/>
      <c r="EJL132" s="107"/>
      <c r="EJM132" s="107"/>
      <c r="EJN132" s="107"/>
      <c r="EJO132" s="107"/>
      <c r="EJP132" s="107"/>
      <c r="EJQ132" s="107"/>
      <c r="EJR132" s="107"/>
      <c r="EJS132" s="107"/>
      <c r="EJT132" s="107"/>
      <c r="EJU132" s="107"/>
      <c r="EJV132" s="107"/>
      <c r="EJW132" s="107"/>
      <c r="EJX132" s="107"/>
      <c r="EJY132" s="107"/>
      <c r="EJZ132" s="107"/>
      <c r="EKA132" s="107"/>
      <c r="EKB132" s="107"/>
      <c r="EKC132" s="107"/>
      <c r="EKD132" s="107"/>
      <c r="EKE132" s="107"/>
      <c r="EKF132" s="107"/>
      <c r="EKG132" s="107"/>
      <c r="EKH132" s="107"/>
      <c r="EKI132" s="107"/>
      <c r="EKJ132" s="107"/>
      <c r="EKK132" s="107"/>
      <c r="EKL132" s="107"/>
      <c r="EKM132" s="107"/>
      <c r="EKN132" s="107"/>
      <c r="EKO132" s="107"/>
      <c r="EKP132" s="107"/>
      <c r="EKQ132" s="107"/>
      <c r="EKR132" s="107"/>
      <c r="EKS132" s="107"/>
      <c r="EKT132" s="107"/>
      <c r="EKU132" s="107"/>
      <c r="EKV132" s="107"/>
      <c r="EKW132" s="107"/>
      <c r="EKX132" s="107"/>
      <c r="EKY132" s="107"/>
      <c r="EKZ132" s="107"/>
      <c r="ELA132" s="107"/>
      <c r="ELB132" s="107"/>
      <c r="ELC132" s="107"/>
      <c r="ELD132" s="107"/>
      <c r="ELE132" s="107"/>
      <c r="ELF132" s="107"/>
      <c r="ELG132" s="107"/>
      <c r="ELH132" s="107"/>
      <c r="ELI132" s="107"/>
      <c r="ELJ132" s="107"/>
      <c r="ELK132" s="107"/>
      <c r="ELL132" s="107"/>
      <c r="ELM132" s="107"/>
      <c r="ELN132" s="107"/>
      <c r="ELO132" s="107"/>
      <c r="ELP132" s="107"/>
      <c r="ELQ132" s="107"/>
      <c r="ELR132" s="107"/>
      <c r="ELS132" s="107"/>
      <c r="ELT132" s="107"/>
      <c r="ELU132" s="107"/>
      <c r="ELV132" s="107"/>
      <c r="ELW132" s="107"/>
      <c r="ELX132" s="107"/>
      <c r="ELY132" s="107"/>
      <c r="ELZ132" s="107"/>
      <c r="EMA132" s="107"/>
      <c r="EMB132" s="107"/>
      <c r="EMC132" s="107"/>
      <c r="EMD132" s="107"/>
      <c r="EME132" s="107"/>
      <c r="EMF132" s="107"/>
      <c r="EMG132" s="107"/>
      <c r="EMH132" s="107"/>
      <c r="EMI132" s="107"/>
      <c r="EMJ132" s="107"/>
      <c r="EMK132" s="107"/>
      <c r="EML132" s="107"/>
      <c r="EMM132" s="107"/>
      <c r="EMN132" s="107"/>
      <c r="EMO132" s="107"/>
      <c r="EMP132" s="107"/>
      <c r="EMQ132" s="107"/>
      <c r="EMR132" s="107"/>
      <c r="EMS132" s="107"/>
      <c r="EMT132" s="107"/>
      <c r="EMU132" s="107"/>
      <c r="EMV132" s="107"/>
      <c r="EMW132" s="107"/>
      <c r="EMX132" s="107"/>
      <c r="EMY132" s="107"/>
      <c r="EMZ132" s="107"/>
      <c r="ENA132" s="107"/>
      <c r="ENB132" s="107"/>
      <c r="ENC132" s="107"/>
      <c r="END132" s="107"/>
      <c r="ENE132" s="107"/>
      <c r="ENF132" s="107"/>
      <c r="ENG132" s="107"/>
      <c r="ENH132" s="107"/>
      <c r="ENI132" s="107"/>
      <c r="ENJ132" s="107"/>
      <c r="ENK132" s="107"/>
      <c r="ENL132" s="107"/>
      <c r="ENM132" s="107"/>
      <c r="ENN132" s="107"/>
      <c r="ENO132" s="107"/>
      <c r="ENP132" s="107"/>
      <c r="ENQ132" s="107"/>
      <c r="ENR132" s="107"/>
      <c r="ENS132" s="107"/>
      <c r="ENT132" s="107"/>
      <c r="ENU132" s="107"/>
      <c r="ENV132" s="107"/>
      <c r="ENW132" s="107"/>
      <c r="ENX132" s="107"/>
      <c r="ENY132" s="107"/>
      <c r="ENZ132" s="107"/>
      <c r="EOA132" s="107"/>
      <c r="EOB132" s="107"/>
      <c r="EOC132" s="107"/>
      <c r="EOD132" s="107"/>
      <c r="EOE132" s="107"/>
      <c r="EOF132" s="107"/>
      <c r="EOG132" s="107"/>
      <c r="EOH132" s="107"/>
      <c r="EOI132" s="107"/>
      <c r="EOJ132" s="107"/>
      <c r="EOK132" s="107"/>
      <c r="EOL132" s="107"/>
      <c r="EOM132" s="107"/>
      <c r="EON132" s="107"/>
      <c r="EOO132" s="107"/>
      <c r="EOP132" s="107"/>
      <c r="EOQ132" s="107"/>
      <c r="EOR132" s="107"/>
      <c r="EOS132" s="107"/>
      <c r="EOT132" s="107"/>
      <c r="EOU132" s="107"/>
      <c r="EOV132" s="107"/>
      <c r="EOW132" s="107"/>
      <c r="EOX132" s="107"/>
      <c r="EOY132" s="107"/>
      <c r="EOZ132" s="107"/>
      <c r="EPA132" s="107"/>
      <c r="EPB132" s="107"/>
      <c r="EPC132" s="107"/>
      <c r="EPD132" s="107"/>
      <c r="EPE132" s="107"/>
      <c r="EPF132" s="107"/>
      <c r="EPG132" s="107"/>
      <c r="EPH132" s="107"/>
      <c r="EPI132" s="107"/>
      <c r="EPJ132" s="107"/>
      <c r="EPK132" s="107"/>
      <c r="EPL132" s="107"/>
      <c r="EPM132" s="107"/>
      <c r="EPN132" s="107"/>
      <c r="EPO132" s="107"/>
      <c r="EPP132" s="107"/>
      <c r="EPQ132" s="107"/>
      <c r="EPR132" s="107"/>
      <c r="EPS132" s="107"/>
      <c r="EPT132" s="107"/>
      <c r="EPU132" s="107"/>
      <c r="EPV132" s="107"/>
      <c r="EPW132" s="107"/>
      <c r="EPX132" s="107"/>
      <c r="EPY132" s="107"/>
      <c r="EPZ132" s="107"/>
      <c r="EQA132" s="107"/>
      <c r="EQB132" s="107"/>
      <c r="EQC132" s="107"/>
      <c r="EQD132" s="107"/>
      <c r="EQE132" s="107"/>
      <c r="EQF132" s="107"/>
      <c r="EQG132" s="107"/>
      <c r="EQH132" s="107"/>
      <c r="EQI132" s="107"/>
      <c r="EQJ132" s="107"/>
      <c r="EQK132" s="107"/>
      <c r="EQL132" s="107"/>
      <c r="EQM132" s="107"/>
      <c r="EQN132" s="107"/>
      <c r="EQO132" s="107"/>
      <c r="EQP132" s="107"/>
      <c r="EQQ132" s="107"/>
      <c r="EQR132" s="107"/>
      <c r="EQS132" s="107"/>
      <c r="EQT132" s="107"/>
      <c r="EQU132" s="107"/>
      <c r="EQV132" s="107"/>
      <c r="EQW132" s="107"/>
      <c r="EQX132" s="107"/>
      <c r="EQY132" s="107"/>
      <c r="EQZ132" s="107"/>
      <c r="ERA132" s="107"/>
      <c r="ERB132" s="107"/>
      <c r="ERC132" s="107"/>
      <c r="ERD132" s="107"/>
      <c r="ERE132" s="107"/>
      <c r="ERF132" s="107"/>
      <c r="ERG132" s="107"/>
      <c r="ERH132" s="107"/>
      <c r="ERI132" s="107"/>
      <c r="ERJ132" s="107"/>
      <c r="ERK132" s="107"/>
      <c r="ERL132" s="107"/>
      <c r="ERM132" s="107"/>
      <c r="ERN132" s="107"/>
      <c r="ERO132" s="107"/>
      <c r="ERP132" s="107"/>
      <c r="ERQ132" s="107"/>
      <c r="ERR132" s="107"/>
      <c r="ERS132" s="107"/>
      <c r="ERT132" s="107"/>
      <c r="ERU132" s="107"/>
      <c r="ERV132" s="107"/>
      <c r="ERW132" s="107"/>
      <c r="ERX132" s="107"/>
      <c r="ERY132" s="107"/>
      <c r="ERZ132" s="107"/>
      <c r="ESA132" s="107"/>
      <c r="ESB132" s="107"/>
      <c r="ESC132" s="107"/>
      <c r="ESD132" s="107"/>
      <c r="ESE132" s="107"/>
      <c r="ESF132" s="107"/>
      <c r="ESG132" s="107"/>
      <c r="ESH132" s="107"/>
      <c r="ESI132" s="107"/>
      <c r="ESJ132" s="107"/>
      <c r="ESK132" s="107"/>
      <c r="ESL132" s="107"/>
      <c r="ESM132" s="107"/>
      <c r="ESN132" s="107"/>
      <c r="ESO132" s="107"/>
      <c r="ESP132" s="107"/>
      <c r="ESQ132" s="107"/>
      <c r="ESR132" s="107"/>
      <c r="ESS132" s="107"/>
      <c r="EST132" s="107"/>
      <c r="ESU132" s="107"/>
      <c r="ESV132" s="107"/>
      <c r="ESW132" s="107"/>
      <c r="ESX132" s="107"/>
      <c r="ESY132" s="107"/>
      <c r="ESZ132" s="107"/>
      <c r="ETA132" s="107"/>
      <c r="ETB132" s="107"/>
      <c r="ETC132" s="107"/>
      <c r="ETD132" s="107"/>
      <c r="ETE132" s="107"/>
      <c r="ETF132" s="107"/>
      <c r="ETG132" s="107"/>
      <c r="ETH132" s="107"/>
      <c r="ETI132" s="107"/>
      <c r="ETJ132" s="107"/>
      <c r="ETK132" s="107"/>
      <c r="ETL132" s="107"/>
      <c r="ETM132" s="107"/>
      <c r="ETN132" s="107"/>
      <c r="ETO132" s="107"/>
      <c r="ETP132" s="107"/>
      <c r="ETQ132" s="107"/>
      <c r="ETR132" s="107"/>
      <c r="ETS132" s="107"/>
      <c r="ETT132" s="107"/>
      <c r="ETU132" s="107"/>
      <c r="ETV132" s="107"/>
      <c r="ETW132" s="107"/>
      <c r="ETX132" s="107"/>
      <c r="ETY132" s="107"/>
      <c r="ETZ132" s="107"/>
      <c r="EUA132" s="107"/>
      <c r="EUB132" s="107"/>
      <c r="EUC132" s="107"/>
      <c r="EUD132" s="107"/>
      <c r="EUE132" s="107"/>
      <c r="EUF132" s="107"/>
      <c r="EUG132" s="107"/>
      <c r="EUH132" s="107"/>
      <c r="EUI132" s="107"/>
      <c r="EUJ132" s="107"/>
      <c r="EUK132" s="107"/>
      <c r="EUL132" s="107"/>
      <c r="EUM132" s="107"/>
      <c r="EUN132" s="107"/>
      <c r="EUO132" s="107"/>
      <c r="EUP132" s="107"/>
      <c r="EUQ132" s="107"/>
      <c r="EUR132" s="107"/>
      <c r="EUS132" s="107"/>
      <c r="EUT132" s="107"/>
      <c r="EUU132" s="107"/>
      <c r="EUV132" s="107"/>
      <c r="EUW132" s="107"/>
      <c r="EUX132" s="107"/>
      <c r="EUY132" s="107"/>
      <c r="EUZ132" s="107"/>
      <c r="EVA132" s="107"/>
      <c r="EVB132" s="107"/>
      <c r="EVC132" s="107"/>
      <c r="EVD132" s="107"/>
      <c r="EVE132" s="107"/>
      <c r="EVF132" s="107"/>
      <c r="EVG132" s="107"/>
      <c r="EVH132" s="107"/>
      <c r="EVI132" s="107"/>
      <c r="EVJ132" s="107"/>
      <c r="EVK132" s="107"/>
      <c r="EVL132" s="107"/>
      <c r="EVM132" s="107"/>
      <c r="EVN132" s="107"/>
      <c r="EVO132" s="107"/>
      <c r="EVP132" s="107"/>
      <c r="EVQ132" s="107"/>
      <c r="EVR132" s="107"/>
      <c r="EVS132" s="107"/>
      <c r="EVT132" s="107"/>
      <c r="EVU132" s="107"/>
      <c r="EVV132" s="107"/>
      <c r="EVW132" s="107"/>
      <c r="EVX132" s="107"/>
      <c r="EVY132" s="107"/>
      <c r="EVZ132" s="107"/>
      <c r="EWA132" s="107"/>
      <c r="EWB132" s="107"/>
      <c r="EWC132" s="107"/>
      <c r="EWD132" s="107"/>
      <c r="EWE132" s="107"/>
      <c r="EWF132" s="107"/>
      <c r="EWG132" s="107"/>
      <c r="EWH132" s="107"/>
      <c r="EWI132" s="107"/>
      <c r="EWJ132" s="107"/>
      <c r="EWK132" s="107"/>
      <c r="EWL132" s="107"/>
      <c r="EWM132" s="107"/>
      <c r="EWN132" s="107"/>
      <c r="EWO132" s="107"/>
      <c r="EWP132" s="107"/>
      <c r="EWQ132" s="107"/>
      <c r="EWR132" s="107"/>
      <c r="EWS132" s="107"/>
      <c r="EWT132" s="107"/>
      <c r="EWU132" s="107"/>
      <c r="EWV132" s="107"/>
      <c r="EWW132" s="107"/>
      <c r="EWX132" s="107"/>
      <c r="EWY132" s="107"/>
      <c r="EWZ132" s="107"/>
      <c r="EXA132" s="107"/>
      <c r="EXB132" s="107"/>
      <c r="EXC132" s="107"/>
      <c r="EXD132" s="107"/>
      <c r="EXE132" s="107"/>
      <c r="EXF132" s="107"/>
      <c r="EXG132" s="107"/>
      <c r="EXH132" s="107"/>
      <c r="EXI132" s="107"/>
      <c r="EXJ132" s="107"/>
      <c r="EXK132" s="107"/>
      <c r="EXL132" s="107"/>
      <c r="EXM132" s="107"/>
      <c r="EXN132" s="107"/>
      <c r="EXO132" s="107"/>
      <c r="EXP132" s="107"/>
      <c r="EXQ132" s="107"/>
      <c r="EXR132" s="107"/>
      <c r="EXS132" s="107"/>
      <c r="EXT132" s="107"/>
      <c r="EXU132" s="107"/>
      <c r="EXV132" s="107"/>
      <c r="EXW132" s="107"/>
      <c r="EXX132" s="107"/>
      <c r="EXY132" s="107"/>
      <c r="EXZ132" s="107"/>
      <c r="EYA132" s="107"/>
      <c r="EYB132" s="107"/>
      <c r="EYC132" s="107"/>
      <c r="EYD132" s="107"/>
      <c r="EYE132" s="107"/>
      <c r="EYF132" s="107"/>
      <c r="EYG132" s="107"/>
      <c r="EYH132" s="107"/>
      <c r="EYI132" s="107"/>
      <c r="EYJ132" s="107"/>
      <c r="EYK132" s="107"/>
      <c r="EYL132" s="107"/>
      <c r="EYM132" s="107"/>
      <c r="EYN132" s="107"/>
      <c r="EYO132" s="107"/>
      <c r="EYP132" s="107"/>
      <c r="EYQ132" s="107"/>
      <c r="EYR132" s="107"/>
      <c r="EYS132" s="107"/>
      <c r="EYT132" s="107"/>
      <c r="EYU132" s="107"/>
      <c r="EYV132" s="107"/>
      <c r="EYW132" s="107"/>
      <c r="EYX132" s="107"/>
      <c r="EYY132" s="107"/>
      <c r="EYZ132" s="107"/>
      <c r="EZA132" s="107"/>
      <c r="EZB132" s="107"/>
      <c r="EZC132" s="107"/>
      <c r="EZD132" s="107"/>
      <c r="EZE132" s="107"/>
      <c r="EZF132" s="107"/>
      <c r="EZG132" s="107"/>
      <c r="EZH132" s="107"/>
      <c r="EZI132" s="107"/>
      <c r="EZJ132" s="107"/>
      <c r="EZK132" s="107"/>
      <c r="EZL132" s="107"/>
      <c r="EZM132" s="107"/>
      <c r="EZN132" s="107"/>
      <c r="EZO132" s="107"/>
      <c r="EZP132" s="107"/>
      <c r="EZQ132" s="107"/>
      <c r="EZR132" s="107"/>
      <c r="EZS132" s="107"/>
      <c r="EZT132" s="107"/>
      <c r="EZU132" s="107"/>
      <c r="EZV132" s="107"/>
      <c r="EZW132" s="107"/>
      <c r="EZX132" s="107"/>
      <c r="EZY132" s="107"/>
      <c r="EZZ132" s="107"/>
      <c r="FAA132" s="107"/>
      <c r="FAB132" s="107"/>
      <c r="FAC132" s="107"/>
      <c r="FAD132" s="107"/>
      <c r="FAE132" s="107"/>
      <c r="FAF132" s="107"/>
      <c r="FAG132" s="107"/>
      <c r="FAH132" s="107"/>
      <c r="FAI132" s="107"/>
      <c r="FAJ132" s="107"/>
      <c r="FAK132" s="107"/>
      <c r="FAL132" s="107"/>
      <c r="FAM132" s="107"/>
      <c r="FAN132" s="107"/>
      <c r="FAO132" s="107"/>
      <c r="FAP132" s="107"/>
      <c r="FAQ132" s="107"/>
      <c r="FAR132" s="107"/>
      <c r="FAS132" s="107"/>
      <c r="FAT132" s="107"/>
      <c r="FAU132" s="107"/>
      <c r="FAV132" s="107"/>
      <c r="FAW132" s="107"/>
      <c r="FAX132" s="107"/>
      <c r="FAY132" s="107"/>
      <c r="FAZ132" s="107"/>
      <c r="FBA132" s="107"/>
      <c r="FBB132" s="107"/>
      <c r="FBC132" s="107"/>
      <c r="FBD132" s="107"/>
      <c r="FBE132" s="107"/>
      <c r="FBF132" s="107"/>
      <c r="FBG132" s="107"/>
      <c r="FBH132" s="107"/>
      <c r="FBI132" s="107"/>
      <c r="FBJ132" s="107"/>
      <c r="FBK132" s="107"/>
      <c r="FBL132" s="107"/>
      <c r="FBM132" s="107"/>
      <c r="FBN132" s="107"/>
      <c r="FBO132" s="107"/>
      <c r="FBP132" s="107"/>
      <c r="FBQ132" s="107"/>
      <c r="FBR132" s="107"/>
      <c r="FBS132" s="107"/>
      <c r="FBT132" s="107"/>
      <c r="FBU132" s="107"/>
      <c r="FBV132" s="107"/>
      <c r="FBW132" s="107"/>
      <c r="FBX132" s="107"/>
      <c r="FBY132" s="107"/>
      <c r="FBZ132" s="107"/>
      <c r="FCA132" s="107"/>
      <c r="FCB132" s="107"/>
      <c r="FCC132" s="107"/>
      <c r="FCD132" s="107"/>
      <c r="FCE132" s="107"/>
      <c r="FCF132" s="107"/>
      <c r="FCG132" s="107"/>
      <c r="FCH132" s="107"/>
      <c r="FCI132" s="107"/>
      <c r="FCJ132" s="107"/>
      <c r="FCK132" s="107"/>
      <c r="FCL132" s="107"/>
      <c r="FCM132" s="107"/>
      <c r="FCN132" s="107"/>
      <c r="FCO132" s="107"/>
      <c r="FCP132" s="107"/>
      <c r="FCQ132" s="107"/>
      <c r="FCR132" s="107"/>
      <c r="FCS132" s="107"/>
      <c r="FCT132" s="107"/>
      <c r="FCU132" s="107"/>
      <c r="FCV132" s="107"/>
      <c r="FCW132" s="107"/>
      <c r="FCX132" s="107"/>
      <c r="FCY132" s="107"/>
      <c r="FCZ132" s="107"/>
      <c r="FDA132" s="107"/>
      <c r="FDB132" s="107"/>
      <c r="FDC132" s="107"/>
      <c r="FDD132" s="107"/>
      <c r="FDE132" s="107"/>
      <c r="FDF132" s="107"/>
      <c r="FDG132" s="107"/>
      <c r="FDH132" s="107"/>
      <c r="FDI132" s="107"/>
      <c r="FDJ132" s="107"/>
      <c r="FDK132" s="107"/>
      <c r="FDL132" s="107"/>
      <c r="FDM132" s="107"/>
      <c r="FDN132" s="107"/>
      <c r="FDO132" s="107"/>
      <c r="FDP132" s="107"/>
      <c r="FDQ132" s="107"/>
      <c r="FDR132" s="107"/>
      <c r="FDS132" s="107"/>
      <c r="FDT132" s="107"/>
      <c r="FDU132" s="107"/>
      <c r="FDV132" s="107"/>
      <c r="FDW132" s="107"/>
      <c r="FDX132" s="107"/>
      <c r="FDY132" s="107"/>
      <c r="FDZ132" s="107"/>
      <c r="FEA132" s="107"/>
      <c r="FEB132" s="107"/>
      <c r="FEC132" s="107"/>
      <c r="FED132" s="107"/>
      <c r="FEE132" s="107"/>
      <c r="FEF132" s="107"/>
      <c r="FEG132" s="107"/>
      <c r="FEH132" s="107"/>
      <c r="FEI132" s="107"/>
      <c r="FEJ132" s="107"/>
      <c r="FEK132" s="107"/>
      <c r="FEL132" s="107"/>
      <c r="FEM132" s="107"/>
      <c r="FEN132" s="107"/>
      <c r="FEO132" s="107"/>
      <c r="FEP132" s="107"/>
      <c r="FEQ132" s="107"/>
      <c r="FER132" s="107"/>
      <c r="FES132" s="107"/>
      <c r="FET132" s="107"/>
      <c r="FEU132" s="107"/>
      <c r="FEV132" s="107"/>
      <c r="FEW132" s="107"/>
      <c r="FEX132" s="107"/>
      <c r="FEY132" s="107"/>
      <c r="FEZ132" s="107"/>
      <c r="FFA132" s="107"/>
      <c r="FFB132" s="107"/>
      <c r="FFC132" s="107"/>
      <c r="FFD132" s="107"/>
      <c r="FFE132" s="107"/>
      <c r="FFF132" s="107"/>
      <c r="FFG132" s="107"/>
      <c r="FFH132" s="107"/>
      <c r="FFI132" s="107"/>
      <c r="FFJ132" s="107"/>
      <c r="FFK132" s="107"/>
      <c r="FFL132" s="107"/>
      <c r="FFM132" s="107"/>
      <c r="FFN132" s="107"/>
      <c r="FFO132" s="107"/>
      <c r="FFP132" s="107"/>
      <c r="FFQ132" s="107"/>
      <c r="FFR132" s="107"/>
      <c r="FFS132" s="107"/>
      <c r="FFT132" s="107"/>
      <c r="FFU132" s="107"/>
      <c r="FFV132" s="107"/>
      <c r="FFW132" s="107"/>
      <c r="FFX132" s="107"/>
      <c r="FFY132" s="107"/>
      <c r="FFZ132" s="107"/>
      <c r="FGA132" s="107"/>
      <c r="FGB132" s="107"/>
      <c r="FGC132" s="107"/>
      <c r="FGD132" s="107"/>
      <c r="FGE132" s="107"/>
      <c r="FGF132" s="107"/>
      <c r="FGG132" s="107"/>
      <c r="FGH132" s="107"/>
      <c r="FGI132" s="107"/>
      <c r="FGJ132" s="107"/>
      <c r="FGK132" s="107"/>
      <c r="FGL132" s="107"/>
      <c r="FGM132" s="107"/>
      <c r="FGN132" s="107"/>
      <c r="FGO132" s="107"/>
      <c r="FGP132" s="107"/>
      <c r="FGQ132" s="107"/>
      <c r="FGR132" s="107"/>
      <c r="FGS132" s="107"/>
      <c r="FGT132" s="107"/>
      <c r="FGU132" s="107"/>
      <c r="FGV132" s="107"/>
      <c r="FGW132" s="107"/>
      <c r="FGX132" s="107"/>
      <c r="FGY132" s="107"/>
      <c r="FGZ132" s="107"/>
      <c r="FHA132" s="107"/>
      <c r="FHB132" s="107"/>
      <c r="FHC132" s="107"/>
      <c r="FHD132" s="107"/>
      <c r="FHE132" s="107"/>
      <c r="FHF132" s="107"/>
      <c r="FHG132" s="107"/>
      <c r="FHH132" s="107"/>
      <c r="FHI132" s="107"/>
      <c r="FHJ132" s="107"/>
      <c r="FHK132" s="107"/>
      <c r="FHL132" s="107"/>
      <c r="FHM132" s="107"/>
      <c r="FHN132" s="107"/>
      <c r="FHO132" s="107"/>
      <c r="FHP132" s="107"/>
      <c r="FHQ132" s="107"/>
      <c r="FHR132" s="107"/>
      <c r="FHS132" s="107"/>
      <c r="FHT132" s="107"/>
      <c r="FHU132" s="107"/>
      <c r="FHV132" s="107"/>
      <c r="FHW132" s="107"/>
      <c r="FHX132" s="107"/>
      <c r="FHY132" s="107"/>
      <c r="FHZ132" s="107"/>
      <c r="FIA132" s="107"/>
      <c r="FIB132" s="107"/>
      <c r="FIC132" s="107"/>
      <c r="FID132" s="107"/>
      <c r="FIE132" s="107"/>
      <c r="FIF132" s="107"/>
      <c r="FIG132" s="107"/>
      <c r="FIH132" s="107"/>
      <c r="FII132" s="107"/>
      <c r="FIJ132" s="107"/>
      <c r="FIK132" s="107"/>
      <c r="FIL132" s="107"/>
      <c r="FIM132" s="107"/>
      <c r="FIN132" s="107"/>
      <c r="FIO132" s="107"/>
      <c r="FIP132" s="107"/>
      <c r="FIQ132" s="107"/>
      <c r="FIR132" s="107"/>
      <c r="FIS132" s="107"/>
      <c r="FIT132" s="107"/>
      <c r="FIU132" s="107"/>
      <c r="FIV132" s="107"/>
      <c r="FIW132" s="107"/>
      <c r="FIX132" s="107"/>
      <c r="FIY132" s="107"/>
      <c r="FIZ132" s="107"/>
      <c r="FJA132" s="107"/>
      <c r="FJB132" s="107"/>
      <c r="FJC132" s="107"/>
      <c r="FJD132" s="107"/>
      <c r="FJE132" s="107"/>
      <c r="FJF132" s="107"/>
      <c r="FJG132" s="107"/>
      <c r="FJH132" s="107"/>
      <c r="FJI132" s="107"/>
      <c r="FJJ132" s="107"/>
      <c r="FJK132" s="107"/>
      <c r="FJL132" s="107"/>
      <c r="FJM132" s="107"/>
      <c r="FJN132" s="107"/>
      <c r="FJO132" s="107"/>
      <c r="FJP132" s="107"/>
      <c r="FJQ132" s="107"/>
      <c r="FJR132" s="107"/>
      <c r="FJS132" s="107"/>
      <c r="FJT132" s="107"/>
      <c r="FJU132" s="107"/>
      <c r="FJV132" s="107"/>
      <c r="FJW132" s="107"/>
      <c r="FJX132" s="107"/>
      <c r="FJY132" s="107"/>
      <c r="FJZ132" s="107"/>
      <c r="FKA132" s="107"/>
      <c r="FKB132" s="107"/>
      <c r="FKC132" s="107"/>
      <c r="FKD132" s="107"/>
      <c r="FKE132" s="107"/>
      <c r="FKF132" s="107"/>
      <c r="FKG132" s="107"/>
      <c r="FKH132" s="107"/>
      <c r="FKI132" s="107"/>
      <c r="FKJ132" s="107"/>
      <c r="FKK132" s="107"/>
      <c r="FKL132" s="107"/>
      <c r="FKM132" s="107"/>
      <c r="FKN132" s="107"/>
      <c r="FKO132" s="107"/>
      <c r="FKP132" s="107"/>
      <c r="FKQ132" s="107"/>
      <c r="FKR132" s="107"/>
      <c r="FKS132" s="107"/>
      <c r="FKT132" s="107"/>
      <c r="FKU132" s="107"/>
      <c r="FKV132" s="107"/>
      <c r="FKW132" s="107"/>
      <c r="FKX132" s="107"/>
      <c r="FKY132" s="107"/>
      <c r="FKZ132" s="107"/>
      <c r="FLA132" s="107"/>
      <c r="FLB132" s="107"/>
      <c r="FLC132" s="107"/>
      <c r="FLD132" s="107"/>
      <c r="FLE132" s="107"/>
      <c r="FLF132" s="107"/>
      <c r="FLG132" s="107"/>
      <c r="FLH132" s="107"/>
      <c r="FLI132" s="107"/>
      <c r="FLJ132" s="107"/>
      <c r="FLK132" s="107"/>
      <c r="FLL132" s="107"/>
      <c r="FLM132" s="107"/>
      <c r="FLN132" s="107"/>
      <c r="FLO132" s="107"/>
      <c r="FLP132" s="107"/>
      <c r="FLQ132" s="107"/>
      <c r="FLR132" s="107"/>
      <c r="FLS132" s="107"/>
      <c r="FLT132" s="107"/>
      <c r="FLU132" s="107"/>
      <c r="FLV132" s="107"/>
      <c r="FLW132" s="107"/>
      <c r="FLX132" s="107"/>
      <c r="FLY132" s="107"/>
      <c r="FLZ132" s="107"/>
      <c r="FMA132" s="107"/>
      <c r="FMB132" s="107"/>
      <c r="FMC132" s="107"/>
      <c r="FMD132" s="107"/>
      <c r="FME132" s="107"/>
      <c r="FMF132" s="107"/>
      <c r="FMG132" s="107"/>
      <c r="FMH132" s="107"/>
      <c r="FMI132" s="107"/>
      <c r="FMJ132" s="107"/>
      <c r="FMK132" s="107"/>
      <c r="FML132" s="107"/>
      <c r="FMM132" s="107"/>
      <c r="FMN132" s="107"/>
      <c r="FMO132" s="107"/>
      <c r="FMP132" s="107"/>
      <c r="FMQ132" s="107"/>
      <c r="FMR132" s="107"/>
      <c r="FMS132" s="107"/>
      <c r="FMT132" s="107"/>
      <c r="FMU132" s="107"/>
      <c r="FMV132" s="107"/>
      <c r="FMW132" s="107"/>
      <c r="FMX132" s="107"/>
      <c r="FMY132" s="107"/>
      <c r="FMZ132" s="107"/>
      <c r="FNA132" s="107"/>
      <c r="FNB132" s="107"/>
      <c r="FNC132" s="107"/>
      <c r="FND132" s="107"/>
      <c r="FNE132" s="107"/>
      <c r="FNF132" s="107"/>
      <c r="FNG132" s="107"/>
      <c r="FNH132" s="107"/>
      <c r="FNI132" s="107"/>
      <c r="FNJ132" s="107"/>
      <c r="FNK132" s="107"/>
      <c r="FNL132" s="107"/>
      <c r="FNM132" s="107"/>
      <c r="FNN132" s="107"/>
      <c r="FNO132" s="107"/>
      <c r="FNP132" s="107"/>
      <c r="FNQ132" s="107"/>
      <c r="FNR132" s="107"/>
      <c r="FNS132" s="107"/>
      <c r="FNT132" s="107"/>
      <c r="FNU132" s="107"/>
      <c r="FNV132" s="107"/>
      <c r="FNW132" s="107"/>
      <c r="FNX132" s="107"/>
      <c r="FNY132" s="107"/>
      <c r="FNZ132" s="107"/>
      <c r="FOA132" s="107"/>
      <c r="FOB132" s="107"/>
      <c r="FOC132" s="107"/>
      <c r="FOD132" s="107"/>
      <c r="FOE132" s="107"/>
      <c r="FOF132" s="107"/>
      <c r="FOG132" s="107"/>
      <c r="FOH132" s="107"/>
      <c r="FOI132" s="107"/>
      <c r="FOJ132" s="107"/>
      <c r="FOK132" s="107"/>
      <c r="FOL132" s="107"/>
      <c r="FOM132" s="107"/>
      <c r="FON132" s="107"/>
      <c r="FOO132" s="107"/>
      <c r="FOP132" s="107"/>
      <c r="FOQ132" s="107"/>
      <c r="FOR132" s="107"/>
      <c r="FOS132" s="107"/>
      <c r="FOT132" s="107"/>
      <c r="FOU132" s="107"/>
      <c r="FOV132" s="107"/>
      <c r="FOW132" s="107"/>
      <c r="FOX132" s="107"/>
      <c r="FOY132" s="107"/>
      <c r="FOZ132" s="107"/>
      <c r="FPA132" s="107"/>
      <c r="FPB132" s="107"/>
      <c r="FPC132" s="107"/>
      <c r="FPD132" s="107"/>
      <c r="FPE132" s="107"/>
      <c r="FPF132" s="107"/>
      <c r="FPG132" s="107"/>
      <c r="FPH132" s="107"/>
      <c r="FPI132" s="107"/>
      <c r="FPJ132" s="107"/>
      <c r="FPK132" s="107"/>
      <c r="FPL132" s="107"/>
      <c r="FPM132" s="107"/>
      <c r="FPN132" s="107"/>
      <c r="FPO132" s="107"/>
      <c r="FPP132" s="107"/>
      <c r="FPQ132" s="107"/>
      <c r="FPR132" s="107"/>
      <c r="FPS132" s="107"/>
      <c r="FPT132" s="107"/>
      <c r="FPU132" s="107"/>
      <c r="FPV132" s="107"/>
      <c r="FPW132" s="107"/>
      <c r="FPX132" s="107"/>
      <c r="FPY132" s="107"/>
      <c r="FPZ132" s="107"/>
      <c r="FQA132" s="107"/>
      <c r="FQB132" s="107"/>
      <c r="FQC132" s="107"/>
      <c r="FQD132" s="107"/>
      <c r="FQE132" s="107"/>
      <c r="FQF132" s="107"/>
      <c r="FQG132" s="107"/>
      <c r="FQH132" s="107"/>
      <c r="FQI132" s="107"/>
      <c r="FQJ132" s="107"/>
      <c r="FQK132" s="107"/>
      <c r="FQL132" s="107"/>
      <c r="FQM132" s="107"/>
      <c r="FQN132" s="107"/>
      <c r="FQO132" s="107"/>
      <c r="FQP132" s="107"/>
      <c r="FQQ132" s="107"/>
      <c r="FQR132" s="107"/>
      <c r="FQS132" s="107"/>
      <c r="FQT132" s="107"/>
      <c r="FQU132" s="107"/>
      <c r="FQV132" s="107"/>
      <c r="FQW132" s="107"/>
      <c r="FQX132" s="107"/>
      <c r="FQY132" s="107"/>
      <c r="FQZ132" s="107"/>
      <c r="FRA132" s="107"/>
      <c r="FRB132" s="107"/>
      <c r="FRC132" s="107"/>
      <c r="FRD132" s="107"/>
      <c r="FRE132" s="107"/>
      <c r="FRF132" s="107"/>
      <c r="FRG132" s="107"/>
      <c r="FRH132" s="107"/>
      <c r="FRI132" s="107"/>
      <c r="FRJ132" s="107"/>
      <c r="FRK132" s="107"/>
      <c r="FRL132" s="107"/>
      <c r="FRM132" s="107"/>
      <c r="FRN132" s="107"/>
      <c r="FRO132" s="107"/>
      <c r="FRP132" s="107"/>
      <c r="FRQ132" s="107"/>
      <c r="FRR132" s="107"/>
      <c r="FRS132" s="107"/>
      <c r="FRT132" s="107"/>
      <c r="FRU132" s="107"/>
      <c r="FRV132" s="107"/>
      <c r="FRW132" s="107"/>
      <c r="FRX132" s="107"/>
      <c r="FRY132" s="107"/>
      <c r="FRZ132" s="107"/>
      <c r="FSA132" s="107"/>
      <c r="FSB132" s="107"/>
      <c r="FSC132" s="107"/>
      <c r="FSD132" s="107"/>
      <c r="FSE132" s="107"/>
      <c r="FSF132" s="107"/>
      <c r="FSG132" s="107"/>
      <c r="FSH132" s="107"/>
      <c r="FSI132" s="107"/>
      <c r="FSJ132" s="107"/>
      <c r="FSK132" s="107"/>
      <c r="FSL132" s="107"/>
      <c r="FSM132" s="107"/>
      <c r="FSN132" s="107"/>
      <c r="FSO132" s="107"/>
      <c r="FSP132" s="107"/>
      <c r="FSQ132" s="107"/>
      <c r="FSR132" s="107"/>
      <c r="FSS132" s="107"/>
      <c r="FST132" s="107"/>
      <c r="FSU132" s="107"/>
      <c r="FSV132" s="107"/>
      <c r="FSW132" s="107"/>
      <c r="FSX132" s="107"/>
      <c r="FSY132" s="107"/>
      <c r="FSZ132" s="107"/>
      <c r="FTA132" s="107"/>
      <c r="FTB132" s="107"/>
      <c r="FTC132" s="107"/>
      <c r="FTD132" s="107"/>
      <c r="FTE132" s="107"/>
      <c r="FTF132" s="107"/>
      <c r="FTG132" s="107"/>
      <c r="FTH132" s="107"/>
      <c r="FTI132" s="107"/>
      <c r="FTJ132" s="107"/>
      <c r="FTK132" s="107"/>
      <c r="FTL132" s="107"/>
      <c r="FTM132" s="107"/>
      <c r="FTN132" s="107"/>
      <c r="FTO132" s="107"/>
      <c r="FTP132" s="107"/>
      <c r="FTQ132" s="107"/>
      <c r="FTR132" s="107"/>
      <c r="FTS132" s="107"/>
      <c r="FTT132" s="107"/>
      <c r="FTU132" s="107"/>
      <c r="FTV132" s="107"/>
      <c r="FTW132" s="107"/>
      <c r="FTX132" s="107"/>
      <c r="FTY132" s="107"/>
      <c r="FTZ132" s="107"/>
      <c r="FUA132" s="107"/>
      <c r="FUB132" s="107"/>
      <c r="FUC132" s="107"/>
      <c r="FUD132" s="107"/>
      <c r="FUE132" s="107"/>
      <c r="FUF132" s="107"/>
      <c r="FUG132" s="107"/>
      <c r="FUH132" s="107"/>
      <c r="FUI132" s="107"/>
      <c r="FUJ132" s="107"/>
      <c r="FUK132" s="107"/>
      <c r="FUL132" s="107"/>
      <c r="FUM132" s="107"/>
      <c r="FUN132" s="107"/>
      <c r="FUO132" s="107"/>
      <c r="FUP132" s="107"/>
      <c r="FUQ132" s="107"/>
      <c r="FUR132" s="107"/>
      <c r="FUS132" s="107"/>
      <c r="FUT132" s="107"/>
      <c r="FUU132" s="107"/>
      <c r="FUV132" s="107"/>
      <c r="FUW132" s="107"/>
      <c r="FUX132" s="107"/>
      <c r="FUY132" s="107"/>
      <c r="FUZ132" s="107"/>
      <c r="FVA132" s="107"/>
      <c r="FVB132" s="107"/>
      <c r="FVC132" s="107"/>
      <c r="FVD132" s="107"/>
      <c r="FVE132" s="107"/>
      <c r="FVF132" s="107"/>
      <c r="FVG132" s="107"/>
      <c r="FVH132" s="107"/>
      <c r="FVI132" s="107"/>
      <c r="FVJ132" s="107"/>
      <c r="FVK132" s="107"/>
      <c r="FVL132" s="107"/>
      <c r="FVM132" s="107"/>
      <c r="FVN132" s="107"/>
      <c r="FVO132" s="107"/>
      <c r="FVP132" s="107"/>
      <c r="FVQ132" s="107"/>
      <c r="FVR132" s="107"/>
      <c r="FVS132" s="107"/>
      <c r="FVT132" s="107"/>
      <c r="FVU132" s="107"/>
      <c r="FVV132" s="107"/>
      <c r="FVW132" s="107"/>
      <c r="FVX132" s="107"/>
      <c r="FVY132" s="107"/>
      <c r="FVZ132" s="107"/>
      <c r="FWA132" s="107"/>
      <c r="FWB132" s="107"/>
      <c r="FWC132" s="107"/>
      <c r="FWD132" s="107"/>
      <c r="FWE132" s="107"/>
      <c r="FWF132" s="107"/>
      <c r="FWG132" s="107"/>
      <c r="FWH132" s="107"/>
      <c r="FWI132" s="107"/>
      <c r="FWJ132" s="107"/>
      <c r="FWK132" s="107"/>
      <c r="FWL132" s="107"/>
      <c r="FWM132" s="107"/>
      <c r="FWN132" s="107"/>
      <c r="FWO132" s="107"/>
      <c r="FWP132" s="107"/>
      <c r="FWQ132" s="107"/>
      <c r="FWR132" s="107"/>
      <c r="FWS132" s="107"/>
      <c r="FWT132" s="107"/>
      <c r="FWU132" s="107"/>
      <c r="FWV132" s="107"/>
      <c r="FWW132" s="107"/>
      <c r="FWX132" s="107"/>
      <c r="FWY132" s="107"/>
      <c r="FWZ132" s="107"/>
      <c r="FXA132" s="107"/>
      <c r="FXB132" s="107"/>
      <c r="FXC132" s="107"/>
      <c r="FXD132" s="107"/>
      <c r="FXE132" s="107"/>
      <c r="FXF132" s="107"/>
      <c r="FXG132" s="107"/>
      <c r="FXH132" s="107"/>
      <c r="FXI132" s="107"/>
      <c r="FXJ132" s="107"/>
      <c r="FXK132" s="107"/>
      <c r="FXL132" s="107"/>
      <c r="FXM132" s="107"/>
      <c r="FXN132" s="107"/>
      <c r="FXO132" s="107"/>
      <c r="FXP132" s="107"/>
      <c r="FXQ132" s="107"/>
      <c r="FXR132" s="107"/>
      <c r="FXS132" s="107"/>
      <c r="FXT132" s="107"/>
      <c r="FXU132" s="107"/>
      <c r="FXV132" s="107"/>
      <c r="FXW132" s="107"/>
      <c r="FXX132" s="107"/>
      <c r="FXY132" s="107"/>
      <c r="FXZ132" s="107"/>
      <c r="FYA132" s="107"/>
      <c r="FYB132" s="107"/>
      <c r="FYC132" s="107"/>
      <c r="FYD132" s="107"/>
      <c r="FYE132" s="107"/>
      <c r="FYF132" s="107"/>
      <c r="FYG132" s="107"/>
      <c r="FYH132" s="107"/>
      <c r="FYI132" s="107"/>
      <c r="FYJ132" s="107"/>
      <c r="FYK132" s="107"/>
      <c r="FYL132" s="107"/>
      <c r="FYM132" s="107"/>
      <c r="FYN132" s="107"/>
      <c r="FYO132" s="107"/>
      <c r="FYP132" s="107"/>
      <c r="FYQ132" s="107"/>
      <c r="FYR132" s="107"/>
      <c r="FYS132" s="107"/>
      <c r="FYT132" s="107"/>
      <c r="FYU132" s="107"/>
      <c r="FYV132" s="107"/>
      <c r="FYW132" s="107"/>
      <c r="FYX132" s="107"/>
      <c r="FYY132" s="107"/>
      <c r="FYZ132" s="107"/>
      <c r="FZA132" s="107"/>
      <c r="FZB132" s="107"/>
      <c r="FZC132" s="107"/>
      <c r="FZD132" s="107"/>
      <c r="FZE132" s="107"/>
      <c r="FZF132" s="107"/>
      <c r="FZG132" s="107"/>
      <c r="FZH132" s="107"/>
      <c r="FZI132" s="107"/>
      <c r="FZJ132" s="107"/>
      <c r="FZK132" s="107"/>
      <c r="FZL132" s="107"/>
      <c r="FZM132" s="107"/>
      <c r="FZN132" s="107"/>
      <c r="FZO132" s="107"/>
      <c r="FZP132" s="107"/>
      <c r="FZQ132" s="107"/>
      <c r="FZR132" s="107"/>
      <c r="FZS132" s="107"/>
      <c r="FZT132" s="107"/>
      <c r="FZU132" s="107"/>
      <c r="FZV132" s="107"/>
      <c r="FZW132" s="107"/>
      <c r="FZX132" s="107"/>
      <c r="FZY132" s="107"/>
      <c r="FZZ132" s="107"/>
      <c r="GAA132" s="107"/>
      <c r="GAB132" s="107"/>
      <c r="GAC132" s="107"/>
      <c r="GAD132" s="107"/>
      <c r="GAE132" s="107"/>
      <c r="GAF132" s="107"/>
      <c r="GAG132" s="107"/>
      <c r="GAH132" s="107"/>
      <c r="GAI132" s="107"/>
      <c r="GAJ132" s="107"/>
      <c r="GAK132" s="107"/>
      <c r="GAL132" s="107"/>
      <c r="GAM132" s="107"/>
      <c r="GAN132" s="107"/>
      <c r="GAO132" s="107"/>
      <c r="GAP132" s="107"/>
      <c r="GAQ132" s="107"/>
      <c r="GAR132" s="107"/>
      <c r="GAS132" s="107"/>
      <c r="GAT132" s="107"/>
      <c r="GAU132" s="107"/>
      <c r="GAV132" s="107"/>
      <c r="GAW132" s="107"/>
      <c r="GAX132" s="107"/>
      <c r="GAY132" s="107"/>
      <c r="GAZ132" s="107"/>
      <c r="GBA132" s="107"/>
      <c r="GBB132" s="107"/>
      <c r="GBC132" s="107"/>
      <c r="GBD132" s="107"/>
      <c r="GBE132" s="107"/>
      <c r="GBF132" s="107"/>
      <c r="GBG132" s="107"/>
      <c r="GBH132" s="107"/>
      <c r="GBI132" s="107"/>
      <c r="GBJ132" s="107"/>
      <c r="GBK132" s="107"/>
      <c r="GBL132" s="107"/>
      <c r="GBM132" s="107"/>
      <c r="GBN132" s="107"/>
      <c r="GBO132" s="107"/>
      <c r="GBP132" s="107"/>
      <c r="GBQ132" s="107"/>
      <c r="GBR132" s="107"/>
      <c r="GBS132" s="107"/>
      <c r="GBT132" s="107"/>
      <c r="GBU132" s="107"/>
      <c r="GBV132" s="107"/>
      <c r="GBW132" s="107"/>
      <c r="GBX132" s="107"/>
      <c r="GBY132" s="107"/>
      <c r="GBZ132" s="107"/>
      <c r="GCA132" s="107"/>
      <c r="GCB132" s="107"/>
      <c r="GCC132" s="107"/>
      <c r="GCD132" s="107"/>
      <c r="GCE132" s="107"/>
      <c r="GCF132" s="107"/>
      <c r="GCG132" s="107"/>
      <c r="GCH132" s="107"/>
      <c r="GCI132" s="107"/>
      <c r="GCJ132" s="107"/>
      <c r="GCK132" s="107"/>
      <c r="GCL132" s="107"/>
      <c r="GCM132" s="107"/>
      <c r="GCN132" s="107"/>
      <c r="GCO132" s="107"/>
      <c r="GCP132" s="107"/>
      <c r="GCQ132" s="107"/>
      <c r="GCR132" s="107"/>
      <c r="GCS132" s="107"/>
      <c r="GCT132" s="107"/>
      <c r="GCU132" s="107"/>
      <c r="GCV132" s="107"/>
      <c r="GCW132" s="107"/>
      <c r="GCX132" s="107"/>
      <c r="GCY132" s="107"/>
      <c r="GCZ132" s="107"/>
      <c r="GDA132" s="107"/>
      <c r="GDB132" s="107"/>
      <c r="GDC132" s="107"/>
      <c r="GDD132" s="107"/>
      <c r="GDE132" s="107"/>
      <c r="GDF132" s="107"/>
      <c r="GDG132" s="107"/>
      <c r="GDH132" s="107"/>
      <c r="GDI132" s="107"/>
      <c r="GDJ132" s="107"/>
      <c r="GDK132" s="107"/>
      <c r="GDL132" s="107"/>
      <c r="GDM132" s="107"/>
      <c r="GDN132" s="107"/>
      <c r="GDO132" s="107"/>
      <c r="GDP132" s="107"/>
      <c r="GDQ132" s="107"/>
      <c r="GDR132" s="107"/>
      <c r="GDS132" s="107"/>
      <c r="GDT132" s="107"/>
      <c r="GDU132" s="107"/>
      <c r="GDV132" s="107"/>
      <c r="GDW132" s="107"/>
      <c r="GDX132" s="107"/>
      <c r="GDY132" s="107"/>
      <c r="GDZ132" s="107"/>
      <c r="GEA132" s="107"/>
      <c r="GEB132" s="107"/>
      <c r="GEC132" s="107"/>
      <c r="GED132" s="107"/>
      <c r="GEE132" s="107"/>
      <c r="GEF132" s="107"/>
      <c r="GEG132" s="107"/>
      <c r="GEH132" s="107"/>
      <c r="GEI132" s="107"/>
      <c r="GEJ132" s="107"/>
      <c r="GEK132" s="107"/>
      <c r="GEL132" s="107"/>
      <c r="GEM132" s="107"/>
      <c r="GEN132" s="107"/>
      <c r="GEO132" s="107"/>
      <c r="GEP132" s="107"/>
      <c r="GEQ132" s="107"/>
      <c r="GER132" s="107"/>
      <c r="GES132" s="107"/>
      <c r="GET132" s="107"/>
      <c r="GEU132" s="107"/>
      <c r="GEV132" s="107"/>
      <c r="GEW132" s="107"/>
      <c r="GEX132" s="107"/>
      <c r="GEY132" s="107"/>
      <c r="GEZ132" s="107"/>
      <c r="GFA132" s="107"/>
      <c r="GFB132" s="107"/>
      <c r="GFC132" s="107"/>
      <c r="GFD132" s="107"/>
      <c r="GFE132" s="107"/>
      <c r="GFF132" s="107"/>
      <c r="GFG132" s="107"/>
      <c r="GFH132" s="107"/>
      <c r="GFI132" s="107"/>
      <c r="GFJ132" s="107"/>
      <c r="GFK132" s="107"/>
      <c r="GFL132" s="107"/>
      <c r="GFM132" s="107"/>
      <c r="GFN132" s="107"/>
      <c r="GFO132" s="107"/>
      <c r="GFP132" s="107"/>
      <c r="GFQ132" s="107"/>
      <c r="GFR132" s="107"/>
      <c r="GFS132" s="107"/>
      <c r="GFT132" s="107"/>
      <c r="GFU132" s="107"/>
      <c r="GFV132" s="107"/>
      <c r="GFW132" s="107"/>
      <c r="GFX132" s="107"/>
      <c r="GFY132" s="107"/>
      <c r="GFZ132" s="107"/>
      <c r="GGA132" s="107"/>
      <c r="GGB132" s="107"/>
      <c r="GGC132" s="107"/>
      <c r="GGD132" s="107"/>
      <c r="GGE132" s="107"/>
      <c r="GGF132" s="107"/>
      <c r="GGG132" s="107"/>
      <c r="GGH132" s="107"/>
      <c r="GGI132" s="107"/>
      <c r="GGJ132" s="107"/>
      <c r="GGK132" s="107"/>
      <c r="GGL132" s="107"/>
      <c r="GGM132" s="107"/>
      <c r="GGN132" s="107"/>
      <c r="GGO132" s="107"/>
      <c r="GGP132" s="107"/>
      <c r="GGQ132" s="107"/>
      <c r="GGR132" s="107"/>
      <c r="GGS132" s="107"/>
      <c r="GGT132" s="107"/>
      <c r="GGU132" s="107"/>
      <c r="GGV132" s="107"/>
      <c r="GGW132" s="107"/>
      <c r="GGX132" s="107"/>
      <c r="GGY132" s="107"/>
      <c r="GGZ132" s="107"/>
      <c r="GHA132" s="107"/>
      <c r="GHB132" s="107"/>
      <c r="GHC132" s="107"/>
      <c r="GHD132" s="107"/>
      <c r="GHE132" s="107"/>
      <c r="GHF132" s="107"/>
      <c r="GHG132" s="107"/>
      <c r="GHH132" s="107"/>
      <c r="GHI132" s="107"/>
      <c r="GHJ132" s="107"/>
      <c r="GHK132" s="107"/>
      <c r="GHL132" s="107"/>
      <c r="GHM132" s="107"/>
      <c r="GHN132" s="107"/>
      <c r="GHO132" s="107"/>
      <c r="GHP132" s="107"/>
      <c r="GHQ132" s="107"/>
      <c r="GHR132" s="107"/>
      <c r="GHS132" s="107"/>
      <c r="GHT132" s="107"/>
      <c r="GHU132" s="107"/>
      <c r="GHV132" s="107"/>
      <c r="GHW132" s="107"/>
      <c r="GHX132" s="107"/>
      <c r="GHY132" s="107"/>
      <c r="GHZ132" s="107"/>
      <c r="GIA132" s="107"/>
      <c r="GIB132" s="107"/>
      <c r="GIC132" s="107"/>
      <c r="GID132" s="107"/>
      <c r="GIE132" s="107"/>
      <c r="GIF132" s="107"/>
      <c r="GIG132" s="107"/>
      <c r="GIH132" s="107"/>
      <c r="GII132" s="107"/>
      <c r="GIJ132" s="107"/>
      <c r="GIK132" s="107"/>
      <c r="GIL132" s="107"/>
      <c r="GIM132" s="107"/>
      <c r="GIN132" s="107"/>
      <c r="GIO132" s="107"/>
      <c r="GIP132" s="107"/>
      <c r="GIQ132" s="107"/>
      <c r="GIR132" s="107"/>
      <c r="GIS132" s="107"/>
      <c r="GIT132" s="107"/>
      <c r="GIU132" s="107"/>
      <c r="GIV132" s="107"/>
      <c r="GIW132" s="107"/>
      <c r="GIX132" s="107"/>
      <c r="GIY132" s="107"/>
      <c r="GIZ132" s="107"/>
      <c r="GJA132" s="107"/>
      <c r="GJB132" s="107"/>
      <c r="GJC132" s="107"/>
      <c r="GJD132" s="107"/>
      <c r="GJE132" s="107"/>
      <c r="GJF132" s="107"/>
      <c r="GJG132" s="107"/>
      <c r="GJH132" s="107"/>
      <c r="GJI132" s="107"/>
      <c r="GJJ132" s="107"/>
      <c r="GJK132" s="107"/>
      <c r="GJL132" s="107"/>
      <c r="GJM132" s="107"/>
      <c r="GJN132" s="107"/>
      <c r="GJO132" s="107"/>
      <c r="GJP132" s="107"/>
      <c r="GJQ132" s="107"/>
      <c r="GJR132" s="107"/>
      <c r="GJS132" s="107"/>
      <c r="GJT132" s="107"/>
      <c r="GJU132" s="107"/>
      <c r="GJV132" s="107"/>
      <c r="GJW132" s="107"/>
      <c r="GJX132" s="107"/>
      <c r="GJY132" s="107"/>
      <c r="GJZ132" s="107"/>
      <c r="GKA132" s="107"/>
      <c r="GKB132" s="107"/>
      <c r="GKC132" s="107"/>
      <c r="GKD132" s="107"/>
      <c r="GKE132" s="107"/>
      <c r="GKF132" s="107"/>
      <c r="GKG132" s="107"/>
      <c r="GKH132" s="107"/>
      <c r="GKI132" s="107"/>
      <c r="GKJ132" s="107"/>
      <c r="GKK132" s="107"/>
      <c r="GKL132" s="107"/>
      <c r="GKM132" s="107"/>
      <c r="GKN132" s="107"/>
      <c r="GKO132" s="107"/>
      <c r="GKP132" s="107"/>
      <c r="GKQ132" s="107"/>
      <c r="GKR132" s="107"/>
      <c r="GKS132" s="107"/>
      <c r="GKT132" s="107"/>
      <c r="GKU132" s="107"/>
      <c r="GKV132" s="107"/>
      <c r="GKW132" s="107"/>
      <c r="GKX132" s="107"/>
      <c r="GKY132" s="107"/>
      <c r="GKZ132" s="107"/>
      <c r="GLA132" s="107"/>
      <c r="GLB132" s="107"/>
      <c r="GLC132" s="107"/>
      <c r="GLD132" s="107"/>
      <c r="GLE132" s="107"/>
      <c r="GLF132" s="107"/>
      <c r="GLG132" s="107"/>
      <c r="GLH132" s="107"/>
      <c r="GLI132" s="107"/>
      <c r="GLJ132" s="107"/>
      <c r="GLK132" s="107"/>
      <c r="GLL132" s="107"/>
      <c r="GLM132" s="107"/>
      <c r="GLN132" s="107"/>
      <c r="GLO132" s="107"/>
      <c r="GLP132" s="107"/>
      <c r="GLQ132" s="107"/>
      <c r="GLR132" s="107"/>
      <c r="GLS132" s="107"/>
      <c r="GLT132" s="107"/>
      <c r="GLU132" s="107"/>
      <c r="GLV132" s="107"/>
      <c r="GLW132" s="107"/>
      <c r="GLX132" s="107"/>
      <c r="GLY132" s="107"/>
      <c r="GLZ132" s="107"/>
      <c r="GMA132" s="107"/>
      <c r="GMB132" s="107"/>
      <c r="GMC132" s="107"/>
      <c r="GMD132" s="107"/>
      <c r="GME132" s="107"/>
      <c r="GMF132" s="107"/>
      <c r="GMG132" s="107"/>
      <c r="GMH132" s="107"/>
      <c r="GMI132" s="107"/>
      <c r="GMJ132" s="107"/>
      <c r="GMK132" s="107"/>
      <c r="GML132" s="107"/>
      <c r="GMM132" s="107"/>
      <c r="GMN132" s="107"/>
      <c r="GMO132" s="107"/>
      <c r="GMP132" s="107"/>
      <c r="GMQ132" s="107"/>
      <c r="GMR132" s="107"/>
      <c r="GMS132" s="107"/>
      <c r="GMT132" s="107"/>
      <c r="GMU132" s="107"/>
      <c r="GMV132" s="107"/>
      <c r="GMW132" s="107"/>
      <c r="GMX132" s="107"/>
      <c r="GMY132" s="107"/>
      <c r="GMZ132" s="107"/>
      <c r="GNA132" s="107"/>
      <c r="GNB132" s="107"/>
      <c r="GNC132" s="107"/>
      <c r="GND132" s="107"/>
      <c r="GNE132" s="107"/>
      <c r="GNF132" s="107"/>
      <c r="GNG132" s="107"/>
      <c r="GNH132" s="107"/>
      <c r="GNI132" s="107"/>
      <c r="GNJ132" s="107"/>
      <c r="GNK132" s="107"/>
      <c r="GNL132" s="107"/>
      <c r="GNM132" s="107"/>
      <c r="GNN132" s="107"/>
      <c r="GNO132" s="107"/>
      <c r="GNP132" s="107"/>
      <c r="GNQ132" s="107"/>
      <c r="GNR132" s="107"/>
      <c r="GNS132" s="107"/>
      <c r="GNT132" s="107"/>
      <c r="GNU132" s="107"/>
      <c r="GNV132" s="107"/>
      <c r="GNW132" s="107"/>
      <c r="GNX132" s="107"/>
      <c r="GNY132" s="107"/>
      <c r="GNZ132" s="107"/>
      <c r="GOA132" s="107"/>
      <c r="GOB132" s="107"/>
      <c r="GOC132" s="107"/>
      <c r="GOD132" s="107"/>
      <c r="GOE132" s="107"/>
      <c r="GOF132" s="107"/>
      <c r="GOG132" s="107"/>
      <c r="GOH132" s="107"/>
      <c r="GOI132" s="107"/>
      <c r="GOJ132" s="107"/>
      <c r="GOK132" s="107"/>
      <c r="GOL132" s="107"/>
      <c r="GOM132" s="107"/>
      <c r="GON132" s="107"/>
      <c r="GOO132" s="107"/>
      <c r="GOP132" s="107"/>
      <c r="GOQ132" s="107"/>
      <c r="GOR132" s="107"/>
      <c r="GOS132" s="107"/>
      <c r="GOT132" s="107"/>
      <c r="GOU132" s="107"/>
      <c r="GOV132" s="107"/>
      <c r="GOW132" s="107"/>
      <c r="GOX132" s="107"/>
      <c r="GOY132" s="107"/>
      <c r="GOZ132" s="107"/>
      <c r="GPA132" s="107"/>
      <c r="GPB132" s="107"/>
      <c r="GPC132" s="107"/>
      <c r="GPD132" s="107"/>
      <c r="GPE132" s="107"/>
      <c r="GPF132" s="107"/>
      <c r="GPG132" s="107"/>
      <c r="GPH132" s="107"/>
      <c r="GPI132" s="107"/>
      <c r="GPJ132" s="107"/>
      <c r="GPK132" s="107"/>
      <c r="GPL132" s="107"/>
      <c r="GPM132" s="107"/>
      <c r="GPN132" s="107"/>
      <c r="GPO132" s="107"/>
      <c r="GPP132" s="107"/>
      <c r="GPQ132" s="107"/>
      <c r="GPR132" s="107"/>
      <c r="GPS132" s="107"/>
      <c r="GPT132" s="107"/>
      <c r="GPU132" s="107"/>
      <c r="GPV132" s="107"/>
      <c r="GPW132" s="107"/>
      <c r="GPX132" s="107"/>
      <c r="GPY132" s="107"/>
      <c r="GPZ132" s="107"/>
      <c r="GQA132" s="107"/>
      <c r="GQB132" s="107"/>
      <c r="GQC132" s="107"/>
      <c r="GQD132" s="107"/>
      <c r="GQE132" s="107"/>
      <c r="GQF132" s="107"/>
      <c r="GQG132" s="107"/>
      <c r="GQH132" s="107"/>
      <c r="GQI132" s="107"/>
      <c r="GQJ132" s="107"/>
      <c r="GQK132" s="107"/>
      <c r="GQL132" s="107"/>
      <c r="GQM132" s="107"/>
      <c r="GQN132" s="107"/>
      <c r="GQO132" s="107"/>
      <c r="GQP132" s="107"/>
      <c r="GQQ132" s="107"/>
      <c r="GQR132" s="107"/>
      <c r="GQS132" s="107"/>
      <c r="GQT132" s="107"/>
      <c r="GQU132" s="107"/>
      <c r="GQV132" s="107"/>
      <c r="GQW132" s="107"/>
      <c r="GQX132" s="107"/>
      <c r="GQY132" s="107"/>
      <c r="GQZ132" s="107"/>
      <c r="GRA132" s="107"/>
      <c r="GRB132" s="107"/>
      <c r="GRC132" s="107"/>
      <c r="GRD132" s="107"/>
      <c r="GRE132" s="107"/>
      <c r="GRF132" s="107"/>
      <c r="GRG132" s="107"/>
      <c r="GRH132" s="107"/>
      <c r="GRI132" s="107"/>
      <c r="GRJ132" s="107"/>
      <c r="GRK132" s="107"/>
      <c r="GRL132" s="107"/>
      <c r="GRM132" s="107"/>
      <c r="GRN132" s="107"/>
      <c r="GRO132" s="107"/>
      <c r="GRP132" s="107"/>
      <c r="GRQ132" s="107"/>
      <c r="GRR132" s="107"/>
      <c r="GRS132" s="107"/>
      <c r="GRT132" s="107"/>
      <c r="GRU132" s="107"/>
      <c r="GRV132" s="107"/>
      <c r="GRW132" s="107"/>
      <c r="GRX132" s="107"/>
      <c r="GRY132" s="107"/>
      <c r="GRZ132" s="107"/>
      <c r="GSA132" s="107"/>
      <c r="GSB132" s="107"/>
      <c r="GSC132" s="107"/>
      <c r="GSD132" s="107"/>
      <c r="GSE132" s="107"/>
      <c r="GSF132" s="107"/>
      <c r="GSG132" s="107"/>
      <c r="GSH132" s="107"/>
      <c r="GSI132" s="107"/>
      <c r="GSJ132" s="107"/>
      <c r="GSK132" s="107"/>
      <c r="GSL132" s="107"/>
      <c r="GSM132" s="107"/>
      <c r="GSN132" s="107"/>
      <c r="GSO132" s="107"/>
      <c r="GSP132" s="107"/>
      <c r="GSQ132" s="107"/>
      <c r="GSR132" s="107"/>
      <c r="GSS132" s="107"/>
      <c r="GST132" s="107"/>
      <c r="GSU132" s="107"/>
      <c r="GSV132" s="107"/>
      <c r="GSW132" s="107"/>
      <c r="GSX132" s="107"/>
      <c r="GSY132" s="107"/>
      <c r="GSZ132" s="107"/>
      <c r="GTA132" s="107"/>
      <c r="GTB132" s="107"/>
      <c r="GTC132" s="107"/>
      <c r="GTD132" s="107"/>
      <c r="GTE132" s="107"/>
      <c r="GTF132" s="107"/>
      <c r="GTG132" s="107"/>
      <c r="GTH132" s="107"/>
      <c r="GTI132" s="107"/>
      <c r="GTJ132" s="107"/>
      <c r="GTK132" s="107"/>
      <c r="GTL132" s="107"/>
      <c r="GTM132" s="107"/>
      <c r="GTN132" s="107"/>
      <c r="GTO132" s="107"/>
      <c r="GTP132" s="107"/>
      <c r="GTQ132" s="107"/>
      <c r="GTR132" s="107"/>
      <c r="GTS132" s="107"/>
      <c r="GTT132" s="107"/>
      <c r="GTU132" s="107"/>
      <c r="GTV132" s="107"/>
      <c r="GTW132" s="107"/>
      <c r="GTX132" s="107"/>
      <c r="GTY132" s="107"/>
      <c r="GTZ132" s="107"/>
      <c r="GUA132" s="107"/>
      <c r="GUB132" s="107"/>
      <c r="GUC132" s="107"/>
      <c r="GUD132" s="107"/>
      <c r="GUE132" s="107"/>
      <c r="GUF132" s="107"/>
      <c r="GUG132" s="107"/>
      <c r="GUH132" s="107"/>
      <c r="GUI132" s="107"/>
      <c r="GUJ132" s="107"/>
      <c r="GUK132" s="107"/>
      <c r="GUL132" s="107"/>
      <c r="GUM132" s="107"/>
      <c r="GUN132" s="107"/>
      <c r="GUO132" s="107"/>
      <c r="GUP132" s="107"/>
      <c r="GUQ132" s="107"/>
      <c r="GUR132" s="107"/>
      <c r="GUS132" s="107"/>
      <c r="GUT132" s="107"/>
      <c r="GUU132" s="107"/>
      <c r="GUV132" s="107"/>
      <c r="GUW132" s="107"/>
      <c r="GUX132" s="107"/>
      <c r="GUY132" s="107"/>
      <c r="GUZ132" s="107"/>
      <c r="GVA132" s="107"/>
      <c r="GVB132" s="107"/>
      <c r="GVC132" s="107"/>
      <c r="GVD132" s="107"/>
      <c r="GVE132" s="107"/>
      <c r="GVF132" s="107"/>
      <c r="GVG132" s="107"/>
      <c r="GVH132" s="107"/>
      <c r="GVI132" s="107"/>
      <c r="GVJ132" s="107"/>
      <c r="GVK132" s="107"/>
      <c r="GVL132" s="107"/>
      <c r="GVM132" s="107"/>
      <c r="GVN132" s="107"/>
      <c r="GVO132" s="107"/>
      <c r="GVP132" s="107"/>
      <c r="GVQ132" s="107"/>
      <c r="GVR132" s="107"/>
      <c r="GVS132" s="107"/>
      <c r="GVT132" s="107"/>
      <c r="GVU132" s="107"/>
      <c r="GVV132" s="107"/>
      <c r="GVW132" s="107"/>
      <c r="GVX132" s="107"/>
      <c r="GVY132" s="107"/>
      <c r="GVZ132" s="107"/>
      <c r="GWA132" s="107"/>
      <c r="GWB132" s="107"/>
      <c r="GWC132" s="107"/>
      <c r="GWD132" s="107"/>
      <c r="GWE132" s="107"/>
      <c r="GWF132" s="107"/>
      <c r="GWG132" s="107"/>
      <c r="GWH132" s="107"/>
      <c r="GWI132" s="107"/>
      <c r="GWJ132" s="107"/>
      <c r="GWK132" s="107"/>
      <c r="GWL132" s="107"/>
      <c r="GWM132" s="107"/>
      <c r="GWN132" s="107"/>
      <c r="GWO132" s="107"/>
      <c r="GWP132" s="107"/>
      <c r="GWQ132" s="107"/>
      <c r="GWR132" s="107"/>
      <c r="GWS132" s="107"/>
      <c r="GWT132" s="107"/>
      <c r="GWU132" s="107"/>
      <c r="GWV132" s="107"/>
      <c r="GWW132" s="107"/>
      <c r="GWX132" s="107"/>
      <c r="GWY132" s="107"/>
      <c r="GWZ132" s="107"/>
      <c r="GXA132" s="107"/>
      <c r="GXB132" s="107"/>
      <c r="GXC132" s="107"/>
      <c r="GXD132" s="107"/>
      <c r="GXE132" s="107"/>
      <c r="GXF132" s="107"/>
      <c r="GXG132" s="107"/>
      <c r="GXH132" s="107"/>
      <c r="GXI132" s="107"/>
      <c r="GXJ132" s="107"/>
      <c r="GXK132" s="107"/>
      <c r="GXL132" s="107"/>
      <c r="GXM132" s="107"/>
      <c r="GXN132" s="107"/>
      <c r="GXO132" s="107"/>
      <c r="GXP132" s="107"/>
      <c r="GXQ132" s="107"/>
      <c r="GXR132" s="107"/>
      <c r="GXS132" s="107"/>
      <c r="GXT132" s="107"/>
      <c r="GXU132" s="107"/>
      <c r="GXV132" s="107"/>
      <c r="GXW132" s="107"/>
      <c r="GXX132" s="107"/>
      <c r="GXY132" s="107"/>
      <c r="GXZ132" s="107"/>
      <c r="GYA132" s="107"/>
      <c r="GYB132" s="107"/>
      <c r="GYC132" s="107"/>
      <c r="GYD132" s="107"/>
      <c r="GYE132" s="107"/>
      <c r="GYF132" s="107"/>
      <c r="GYG132" s="107"/>
      <c r="GYH132" s="107"/>
      <c r="GYI132" s="107"/>
      <c r="GYJ132" s="107"/>
      <c r="GYK132" s="107"/>
      <c r="GYL132" s="107"/>
      <c r="GYM132" s="107"/>
      <c r="GYN132" s="107"/>
      <c r="GYO132" s="107"/>
      <c r="GYP132" s="107"/>
      <c r="GYQ132" s="107"/>
      <c r="GYR132" s="107"/>
      <c r="GYS132" s="107"/>
      <c r="GYT132" s="107"/>
      <c r="GYU132" s="107"/>
      <c r="GYV132" s="107"/>
      <c r="GYW132" s="107"/>
      <c r="GYX132" s="107"/>
      <c r="GYY132" s="107"/>
      <c r="GYZ132" s="107"/>
      <c r="GZA132" s="107"/>
      <c r="GZB132" s="107"/>
      <c r="GZC132" s="107"/>
      <c r="GZD132" s="107"/>
      <c r="GZE132" s="107"/>
      <c r="GZF132" s="107"/>
      <c r="GZG132" s="107"/>
      <c r="GZH132" s="107"/>
      <c r="GZI132" s="107"/>
      <c r="GZJ132" s="107"/>
      <c r="GZK132" s="107"/>
      <c r="GZL132" s="107"/>
      <c r="GZM132" s="107"/>
      <c r="GZN132" s="107"/>
      <c r="GZO132" s="107"/>
      <c r="GZP132" s="107"/>
      <c r="GZQ132" s="107"/>
      <c r="GZR132" s="107"/>
      <c r="GZS132" s="107"/>
      <c r="GZT132" s="107"/>
      <c r="GZU132" s="107"/>
      <c r="GZV132" s="107"/>
      <c r="GZW132" s="107"/>
      <c r="GZX132" s="107"/>
      <c r="GZY132" s="107"/>
      <c r="GZZ132" s="107"/>
      <c r="HAA132" s="107"/>
      <c r="HAB132" s="107"/>
      <c r="HAC132" s="107"/>
      <c r="HAD132" s="107"/>
      <c r="HAE132" s="107"/>
      <c r="HAF132" s="107"/>
      <c r="HAG132" s="107"/>
      <c r="HAH132" s="107"/>
      <c r="HAI132" s="107"/>
      <c r="HAJ132" s="107"/>
      <c r="HAK132" s="107"/>
      <c r="HAL132" s="107"/>
      <c r="HAM132" s="107"/>
      <c r="HAN132" s="107"/>
      <c r="HAO132" s="107"/>
      <c r="HAP132" s="107"/>
      <c r="HAQ132" s="107"/>
      <c r="HAR132" s="107"/>
      <c r="HAS132" s="107"/>
      <c r="HAT132" s="107"/>
      <c r="HAU132" s="107"/>
      <c r="HAV132" s="107"/>
      <c r="HAW132" s="107"/>
      <c r="HAX132" s="107"/>
      <c r="HAY132" s="107"/>
      <c r="HAZ132" s="107"/>
      <c r="HBA132" s="107"/>
      <c r="HBB132" s="107"/>
      <c r="HBC132" s="107"/>
      <c r="HBD132" s="107"/>
      <c r="HBE132" s="107"/>
      <c r="HBF132" s="107"/>
      <c r="HBG132" s="107"/>
      <c r="HBH132" s="107"/>
      <c r="HBI132" s="107"/>
      <c r="HBJ132" s="107"/>
      <c r="HBK132" s="107"/>
      <c r="HBL132" s="107"/>
      <c r="HBM132" s="107"/>
      <c r="HBN132" s="107"/>
      <c r="HBO132" s="107"/>
      <c r="HBP132" s="107"/>
      <c r="HBQ132" s="107"/>
      <c r="HBR132" s="107"/>
      <c r="HBS132" s="107"/>
      <c r="HBT132" s="107"/>
      <c r="HBU132" s="107"/>
      <c r="HBV132" s="107"/>
      <c r="HBW132" s="107"/>
      <c r="HBX132" s="107"/>
      <c r="HBY132" s="107"/>
      <c r="HBZ132" s="107"/>
      <c r="HCA132" s="107"/>
      <c r="HCB132" s="107"/>
      <c r="HCC132" s="107"/>
      <c r="HCD132" s="107"/>
      <c r="HCE132" s="107"/>
      <c r="HCF132" s="107"/>
      <c r="HCG132" s="107"/>
      <c r="HCH132" s="107"/>
      <c r="HCI132" s="107"/>
      <c r="HCJ132" s="107"/>
      <c r="HCK132" s="107"/>
      <c r="HCL132" s="107"/>
      <c r="HCM132" s="107"/>
      <c r="HCN132" s="107"/>
      <c r="HCO132" s="107"/>
      <c r="HCP132" s="107"/>
      <c r="HCQ132" s="107"/>
      <c r="HCR132" s="107"/>
      <c r="HCS132" s="107"/>
      <c r="HCT132" s="107"/>
      <c r="HCU132" s="107"/>
      <c r="HCV132" s="107"/>
      <c r="HCW132" s="107"/>
      <c r="HCX132" s="107"/>
      <c r="HCY132" s="107"/>
      <c r="HCZ132" s="107"/>
      <c r="HDA132" s="107"/>
      <c r="HDB132" s="107"/>
      <c r="HDC132" s="107"/>
      <c r="HDD132" s="107"/>
      <c r="HDE132" s="107"/>
      <c r="HDF132" s="107"/>
      <c r="HDG132" s="107"/>
      <c r="HDH132" s="107"/>
      <c r="HDI132" s="107"/>
      <c r="HDJ132" s="107"/>
      <c r="HDK132" s="107"/>
      <c r="HDL132" s="107"/>
      <c r="HDM132" s="107"/>
      <c r="HDN132" s="107"/>
      <c r="HDO132" s="107"/>
      <c r="HDP132" s="107"/>
      <c r="HDQ132" s="107"/>
      <c r="HDR132" s="107"/>
      <c r="HDS132" s="107"/>
      <c r="HDT132" s="107"/>
      <c r="HDU132" s="107"/>
      <c r="HDV132" s="107"/>
      <c r="HDW132" s="107"/>
      <c r="HDX132" s="107"/>
      <c r="HDY132" s="107"/>
      <c r="HDZ132" s="107"/>
      <c r="HEA132" s="107"/>
      <c r="HEB132" s="107"/>
      <c r="HEC132" s="107"/>
      <c r="HED132" s="107"/>
      <c r="HEE132" s="107"/>
      <c r="HEF132" s="107"/>
      <c r="HEG132" s="107"/>
      <c r="HEH132" s="107"/>
      <c r="HEI132" s="107"/>
      <c r="HEJ132" s="107"/>
      <c r="HEK132" s="107"/>
      <c r="HEL132" s="107"/>
      <c r="HEM132" s="107"/>
      <c r="HEN132" s="107"/>
      <c r="HEO132" s="107"/>
      <c r="HEP132" s="107"/>
      <c r="HEQ132" s="107"/>
      <c r="HER132" s="107"/>
      <c r="HES132" s="107"/>
      <c r="HET132" s="107"/>
      <c r="HEU132" s="107"/>
      <c r="HEV132" s="107"/>
      <c r="HEW132" s="107"/>
      <c r="HEX132" s="107"/>
      <c r="HEY132" s="107"/>
      <c r="HEZ132" s="107"/>
      <c r="HFA132" s="107"/>
      <c r="HFB132" s="107"/>
      <c r="HFC132" s="107"/>
      <c r="HFD132" s="107"/>
      <c r="HFE132" s="107"/>
      <c r="HFF132" s="107"/>
      <c r="HFG132" s="107"/>
      <c r="HFH132" s="107"/>
      <c r="HFI132" s="107"/>
      <c r="HFJ132" s="107"/>
      <c r="HFK132" s="107"/>
      <c r="HFL132" s="107"/>
      <c r="HFM132" s="107"/>
      <c r="HFN132" s="107"/>
      <c r="HFO132" s="107"/>
      <c r="HFP132" s="107"/>
      <c r="HFQ132" s="107"/>
      <c r="HFR132" s="107"/>
      <c r="HFS132" s="107"/>
      <c r="HFT132" s="107"/>
      <c r="HFU132" s="107"/>
      <c r="HFV132" s="107"/>
      <c r="HFW132" s="107"/>
      <c r="HFX132" s="107"/>
      <c r="HFY132" s="107"/>
      <c r="HFZ132" s="107"/>
      <c r="HGA132" s="107"/>
      <c r="HGB132" s="107"/>
      <c r="HGC132" s="107"/>
      <c r="HGD132" s="107"/>
      <c r="HGE132" s="107"/>
      <c r="HGF132" s="107"/>
      <c r="HGG132" s="107"/>
      <c r="HGH132" s="107"/>
      <c r="HGI132" s="107"/>
      <c r="HGJ132" s="107"/>
      <c r="HGK132" s="107"/>
      <c r="HGL132" s="107"/>
      <c r="HGM132" s="107"/>
      <c r="HGN132" s="107"/>
      <c r="HGO132" s="107"/>
      <c r="HGP132" s="107"/>
      <c r="HGQ132" s="107"/>
      <c r="HGR132" s="107"/>
      <c r="HGS132" s="107"/>
      <c r="HGT132" s="107"/>
      <c r="HGU132" s="107"/>
      <c r="HGV132" s="107"/>
      <c r="HGW132" s="107"/>
      <c r="HGX132" s="107"/>
      <c r="HGY132" s="107"/>
      <c r="HGZ132" s="107"/>
      <c r="HHA132" s="107"/>
      <c r="HHB132" s="107"/>
      <c r="HHC132" s="107"/>
      <c r="HHD132" s="107"/>
      <c r="HHE132" s="107"/>
      <c r="HHF132" s="107"/>
      <c r="HHG132" s="107"/>
      <c r="HHH132" s="107"/>
      <c r="HHI132" s="107"/>
      <c r="HHJ132" s="107"/>
      <c r="HHK132" s="107"/>
      <c r="HHL132" s="107"/>
      <c r="HHM132" s="107"/>
      <c r="HHN132" s="107"/>
      <c r="HHO132" s="107"/>
      <c r="HHP132" s="107"/>
      <c r="HHQ132" s="107"/>
      <c r="HHR132" s="107"/>
      <c r="HHS132" s="107"/>
      <c r="HHT132" s="107"/>
      <c r="HHU132" s="107"/>
      <c r="HHV132" s="107"/>
      <c r="HHW132" s="107"/>
      <c r="HHX132" s="107"/>
      <c r="HHY132" s="107"/>
      <c r="HHZ132" s="107"/>
      <c r="HIA132" s="107"/>
      <c r="HIB132" s="107"/>
      <c r="HIC132" s="107"/>
      <c r="HID132" s="107"/>
      <c r="HIE132" s="107"/>
      <c r="HIF132" s="107"/>
      <c r="HIG132" s="107"/>
      <c r="HIH132" s="107"/>
      <c r="HII132" s="107"/>
      <c r="HIJ132" s="107"/>
      <c r="HIK132" s="107"/>
      <c r="HIL132" s="107"/>
      <c r="HIM132" s="107"/>
      <c r="HIN132" s="107"/>
      <c r="HIO132" s="107"/>
      <c r="HIP132" s="107"/>
      <c r="HIQ132" s="107"/>
      <c r="HIR132" s="107"/>
      <c r="HIS132" s="107"/>
      <c r="HIT132" s="107"/>
      <c r="HIU132" s="107"/>
      <c r="HIV132" s="107"/>
      <c r="HIW132" s="107"/>
      <c r="HIX132" s="107"/>
      <c r="HIY132" s="107"/>
      <c r="HIZ132" s="107"/>
      <c r="HJA132" s="107"/>
      <c r="HJB132" s="107"/>
      <c r="HJC132" s="107"/>
      <c r="HJD132" s="107"/>
      <c r="HJE132" s="107"/>
      <c r="HJF132" s="107"/>
      <c r="HJG132" s="107"/>
      <c r="HJH132" s="107"/>
      <c r="HJI132" s="107"/>
      <c r="HJJ132" s="107"/>
      <c r="HJK132" s="107"/>
      <c r="HJL132" s="107"/>
      <c r="HJM132" s="107"/>
      <c r="HJN132" s="107"/>
      <c r="HJO132" s="107"/>
      <c r="HJP132" s="107"/>
      <c r="HJQ132" s="107"/>
      <c r="HJR132" s="107"/>
      <c r="HJS132" s="107"/>
      <c r="HJT132" s="107"/>
      <c r="HJU132" s="107"/>
      <c r="HJV132" s="107"/>
      <c r="HJW132" s="107"/>
      <c r="HJX132" s="107"/>
      <c r="HJY132" s="107"/>
      <c r="HJZ132" s="107"/>
      <c r="HKA132" s="107"/>
      <c r="HKB132" s="107"/>
      <c r="HKC132" s="107"/>
      <c r="HKD132" s="107"/>
      <c r="HKE132" s="107"/>
      <c r="HKF132" s="107"/>
      <c r="HKG132" s="107"/>
      <c r="HKH132" s="107"/>
      <c r="HKI132" s="107"/>
      <c r="HKJ132" s="107"/>
      <c r="HKK132" s="107"/>
      <c r="HKL132" s="107"/>
      <c r="HKM132" s="107"/>
      <c r="HKN132" s="107"/>
      <c r="HKO132" s="107"/>
      <c r="HKP132" s="107"/>
      <c r="HKQ132" s="107"/>
      <c r="HKR132" s="107"/>
      <c r="HKS132" s="107"/>
      <c r="HKT132" s="107"/>
      <c r="HKU132" s="107"/>
      <c r="HKV132" s="107"/>
      <c r="HKW132" s="107"/>
      <c r="HKX132" s="107"/>
      <c r="HKY132" s="107"/>
      <c r="HKZ132" s="107"/>
      <c r="HLA132" s="107"/>
      <c r="HLB132" s="107"/>
      <c r="HLC132" s="107"/>
      <c r="HLD132" s="107"/>
      <c r="HLE132" s="107"/>
      <c r="HLF132" s="107"/>
      <c r="HLG132" s="107"/>
      <c r="HLH132" s="107"/>
      <c r="HLI132" s="107"/>
      <c r="HLJ132" s="107"/>
      <c r="HLK132" s="107"/>
      <c r="HLL132" s="107"/>
      <c r="HLM132" s="107"/>
      <c r="HLN132" s="107"/>
      <c r="HLO132" s="107"/>
      <c r="HLP132" s="107"/>
      <c r="HLQ132" s="107"/>
      <c r="HLR132" s="107"/>
      <c r="HLS132" s="107"/>
      <c r="HLT132" s="107"/>
      <c r="HLU132" s="107"/>
      <c r="HLV132" s="107"/>
      <c r="HLW132" s="107"/>
      <c r="HLX132" s="107"/>
      <c r="HLY132" s="107"/>
      <c r="HLZ132" s="107"/>
      <c r="HMA132" s="107"/>
      <c r="HMB132" s="107"/>
      <c r="HMC132" s="107"/>
      <c r="HMD132" s="107"/>
      <c r="HME132" s="107"/>
      <c r="HMF132" s="107"/>
      <c r="HMG132" s="107"/>
      <c r="HMH132" s="107"/>
      <c r="HMI132" s="107"/>
      <c r="HMJ132" s="107"/>
      <c r="HMK132" s="107"/>
      <c r="HML132" s="107"/>
      <c r="HMM132" s="107"/>
      <c r="HMN132" s="107"/>
      <c r="HMO132" s="107"/>
      <c r="HMP132" s="107"/>
      <c r="HMQ132" s="107"/>
      <c r="HMR132" s="107"/>
      <c r="HMS132" s="107"/>
      <c r="HMT132" s="107"/>
      <c r="HMU132" s="107"/>
      <c r="HMV132" s="107"/>
      <c r="HMW132" s="107"/>
      <c r="HMX132" s="107"/>
      <c r="HMY132" s="107"/>
      <c r="HMZ132" s="107"/>
      <c r="HNA132" s="107"/>
      <c r="HNB132" s="107"/>
      <c r="HNC132" s="107"/>
      <c r="HND132" s="107"/>
      <c r="HNE132" s="107"/>
      <c r="HNF132" s="107"/>
      <c r="HNG132" s="107"/>
      <c r="HNH132" s="107"/>
      <c r="HNI132" s="107"/>
      <c r="HNJ132" s="107"/>
      <c r="HNK132" s="107"/>
      <c r="HNL132" s="107"/>
      <c r="HNM132" s="107"/>
      <c r="HNN132" s="107"/>
      <c r="HNO132" s="107"/>
      <c r="HNP132" s="107"/>
      <c r="HNQ132" s="107"/>
      <c r="HNR132" s="107"/>
      <c r="HNS132" s="107"/>
      <c r="HNT132" s="107"/>
      <c r="HNU132" s="107"/>
      <c r="HNV132" s="107"/>
      <c r="HNW132" s="107"/>
      <c r="HNX132" s="107"/>
      <c r="HNY132" s="107"/>
      <c r="HNZ132" s="107"/>
      <c r="HOA132" s="107"/>
      <c r="HOB132" s="107"/>
      <c r="HOC132" s="107"/>
      <c r="HOD132" s="107"/>
      <c r="HOE132" s="107"/>
      <c r="HOF132" s="107"/>
      <c r="HOG132" s="107"/>
      <c r="HOH132" s="107"/>
      <c r="HOI132" s="107"/>
      <c r="HOJ132" s="107"/>
      <c r="HOK132" s="107"/>
      <c r="HOL132" s="107"/>
      <c r="HOM132" s="107"/>
      <c r="HON132" s="107"/>
      <c r="HOO132" s="107"/>
      <c r="HOP132" s="107"/>
      <c r="HOQ132" s="107"/>
      <c r="HOR132" s="107"/>
      <c r="HOS132" s="107"/>
      <c r="HOT132" s="107"/>
      <c r="HOU132" s="107"/>
      <c r="HOV132" s="107"/>
      <c r="HOW132" s="107"/>
      <c r="HOX132" s="107"/>
      <c r="HOY132" s="107"/>
      <c r="HOZ132" s="107"/>
      <c r="HPA132" s="107"/>
      <c r="HPB132" s="107"/>
      <c r="HPC132" s="107"/>
      <c r="HPD132" s="107"/>
      <c r="HPE132" s="107"/>
      <c r="HPF132" s="107"/>
      <c r="HPG132" s="107"/>
      <c r="HPH132" s="107"/>
      <c r="HPI132" s="107"/>
      <c r="HPJ132" s="107"/>
      <c r="HPK132" s="107"/>
      <c r="HPL132" s="107"/>
      <c r="HPM132" s="107"/>
      <c r="HPN132" s="107"/>
      <c r="HPO132" s="107"/>
      <c r="HPP132" s="107"/>
      <c r="HPQ132" s="107"/>
      <c r="HPR132" s="107"/>
      <c r="HPS132" s="107"/>
      <c r="HPT132" s="107"/>
      <c r="HPU132" s="107"/>
      <c r="HPV132" s="107"/>
      <c r="HPW132" s="107"/>
      <c r="HPX132" s="107"/>
      <c r="HPY132" s="107"/>
      <c r="HPZ132" s="107"/>
      <c r="HQA132" s="107"/>
      <c r="HQB132" s="107"/>
      <c r="HQC132" s="107"/>
      <c r="HQD132" s="107"/>
      <c r="HQE132" s="107"/>
      <c r="HQF132" s="107"/>
      <c r="HQG132" s="107"/>
      <c r="HQH132" s="107"/>
      <c r="HQI132" s="107"/>
      <c r="HQJ132" s="107"/>
      <c r="HQK132" s="107"/>
      <c r="HQL132" s="107"/>
      <c r="HQM132" s="107"/>
      <c r="HQN132" s="107"/>
      <c r="HQO132" s="107"/>
      <c r="HQP132" s="107"/>
      <c r="HQQ132" s="107"/>
      <c r="HQR132" s="107"/>
      <c r="HQS132" s="107"/>
      <c r="HQT132" s="107"/>
      <c r="HQU132" s="107"/>
      <c r="HQV132" s="107"/>
      <c r="HQW132" s="107"/>
      <c r="HQX132" s="107"/>
      <c r="HQY132" s="107"/>
      <c r="HQZ132" s="107"/>
      <c r="HRA132" s="107"/>
      <c r="HRB132" s="107"/>
      <c r="HRC132" s="107"/>
      <c r="HRD132" s="107"/>
      <c r="HRE132" s="107"/>
      <c r="HRF132" s="107"/>
      <c r="HRG132" s="107"/>
      <c r="HRH132" s="107"/>
      <c r="HRI132" s="107"/>
      <c r="HRJ132" s="107"/>
      <c r="HRK132" s="107"/>
      <c r="HRL132" s="107"/>
      <c r="HRM132" s="107"/>
      <c r="HRN132" s="107"/>
      <c r="HRO132" s="107"/>
      <c r="HRP132" s="107"/>
      <c r="HRQ132" s="107"/>
      <c r="HRR132" s="107"/>
      <c r="HRS132" s="107"/>
      <c r="HRT132" s="107"/>
      <c r="HRU132" s="107"/>
      <c r="HRV132" s="107"/>
      <c r="HRW132" s="107"/>
      <c r="HRX132" s="107"/>
      <c r="HRY132" s="107"/>
      <c r="HRZ132" s="107"/>
      <c r="HSA132" s="107"/>
      <c r="HSB132" s="107"/>
      <c r="HSC132" s="107"/>
      <c r="HSD132" s="107"/>
      <c r="HSE132" s="107"/>
      <c r="HSF132" s="107"/>
      <c r="HSG132" s="107"/>
      <c r="HSH132" s="107"/>
      <c r="HSI132" s="107"/>
      <c r="HSJ132" s="107"/>
      <c r="HSK132" s="107"/>
      <c r="HSL132" s="107"/>
      <c r="HSM132" s="107"/>
      <c r="HSN132" s="107"/>
      <c r="HSO132" s="107"/>
      <c r="HSP132" s="107"/>
      <c r="HSQ132" s="107"/>
      <c r="HSR132" s="107"/>
      <c r="HSS132" s="107"/>
      <c r="HST132" s="107"/>
      <c r="HSU132" s="107"/>
      <c r="HSV132" s="107"/>
      <c r="HSW132" s="107"/>
      <c r="HSX132" s="107"/>
      <c r="HSY132" s="107"/>
      <c r="HSZ132" s="107"/>
      <c r="HTA132" s="107"/>
      <c r="HTB132" s="107"/>
      <c r="HTC132" s="107"/>
      <c r="HTD132" s="107"/>
      <c r="HTE132" s="107"/>
      <c r="HTF132" s="107"/>
      <c r="HTG132" s="107"/>
      <c r="HTH132" s="107"/>
      <c r="HTI132" s="107"/>
      <c r="HTJ132" s="107"/>
      <c r="HTK132" s="107"/>
      <c r="HTL132" s="107"/>
      <c r="HTM132" s="107"/>
      <c r="HTN132" s="107"/>
      <c r="HTO132" s="107"/>
      <c r="HTP132" s="107"/>
      <c r="HTQ132" s="107"/>
      <c r="HTR132" s="107"/>
      <c r="HTS132" s="107"/>
      <c r="HTT132" s="107"/>
      <c r="HTU132" s="107"/>
      <c r="HTV132" s="107"/>
      <c r="HTW132" s="107"/>
      <c r="HTX132" s="107"/>
      <c r="HTY132" s="107"/>
      <c r="HTZ132" s="107"/>
      <c r="HUA132" s="107"/>
      <c r="HUB132" s="107"/>
      <c r="HUC132" s="107"/>
      <c r="HUD132" s="107"/>
      <c r="HUE132" s="107"/>
      <c r="HUF132" s="107"/>
      <c r="HUG132" s="107"/>
      <c r="HUH132" s="107"/>
      <c r="HUI132" s="107"/>
      <c r="HUJ132" s="107"/>
      <c r="HUK132" s="107"/>
      <c r="HUL132" s="107"/>
      <c r="HUM132" s="107"/>
      <c r="HUN132" s="107"/>
      <c r="HUO132" s="107"/>
      <c r="HUP132" s="107"/>
      <c r="HUQ132" s="107"/>
      <c r="HUR132" s="107"/>
      <c r="HUS132" s="107"/>
      <c r="HUT132" s="107"/>
      <c r="HUU132" s="107"/>
      <c r="HUV132" s="107"/>
      <c r="HUW132" s="107"/>
      <c r="HUX132" s="107"/>
      <c r="HUY132" s="107"/>
      <c r="HUZ132" s="107"/>
      <c r="HVA132" s="107"/>
      <c r="HVB132" s="107"/>
      <c r="HVC132" s="107"/>
      <c r="HVD132" s="107"/>
      <c r="HVE132" s="107"/>
      <c r="HVF132" s="107"/>
      <c r="HVG132" s="107"/>
      <c r="HVH132" s="107"/>
      <c r="HVI132" s="107"/>
      <c r="HVJ132" s="107"/>
      <c r="HVK132" s="107"/>
      <c r="HVL132" s="107"/>
      <c r="HVM132" s="107"/>
      <c r="HVN132" s="107"/>
      <c r="HVO132" s="107"/>
      <c r="HVP132" s="107"/>
      <c r="HVQ132" s="107"/>
      <c r="HVR132" s="107"/>
      <c r="HVS132" s="107"/>
      <c r="HVT132" s="107"/>
      <c r="HVU132" s="107"/>
      <c r="HVV132" s="107"/>
      <c r="HVW132" s="107"/>
      <c r="HVX132" s="107"/>
      <c r="HVY132" s="107"/>
      <c r="HVZ132" s="107"/>
      <c r="HWA132" s="107"/>
      <c r="HWB132" s="107"/>
      <c r="HWC132" s="107"/>
      <c r="HWD132" s="107"/>
      <c r="HWE132" s="107"/>
      <c r="HWF132" s="107"/>
      <c r="HWG132" s="107"/>
      <c r="HWH132" s="107"/>
      <c r="HWI132" s="107"/>
      <c r="HWJ132" s="107"/>
      <c r="HWK132" s="107"/>
      <c r="HWL132" s="107"/>
      <c r="HWM132" s="107"/>
      <c r="HWN132" s="107"/>
      <c r="HWO132" s="107"/>
      <c r="HWP132" s="107"/>
      <c r="HWQ132" s="107"/>
      <c r="HWR132" s="107"/>
      <c r="HWS132" s="107"/>
      <c r="HWT132" s="107"/>
      <c r="HWU132" s="107"/>
      <c r="HWV132" s="107"/>
      <c r="HWW132" s="107"/>
      <c r="HWX132" s="107"/>
      <c r="HWY132" s="107"/>
      <c r="HWZ132" s="107"/>
      <c r="HXA132" s="107"/>
      <c r="HXB132" s="107"/>
      <c r="HXC132" s="107"/>
      <c r="HXD132" s="107"/>
      <c r="HXE132" s="107"/>
      <c r="HXF132" s="107"/>
      <c r="HXG132" s="107"/>
      <c r="HXH132" s="107"/>
      <c r="HXI132" s="107"/>
      <c r="HXJ132" s="107"/>
      <c r="HXK132" s="107"/>
      <c r="HXL132" s="107"/>
      <c r="HXM132" s="107"/>
      <c r="HXN132" s="107"/>
      <c r="HXO132" s="107"/>
      <c r="HXP132" s="107"/>
      <c r="HXQ132" s="107"/>
      <c r="HXR132" s="107"/>
      <c r="HXS132" s="107"/>
      <c r="HXT132" s="107"/>
      <c r="HXU132" s="107"/>
      <c r="HXV132" s="107"/>
      <c r="HXW132" s="107"/>
      <c r="HXX132" s="107"/>
      <c r="HXY132" s="107"/>
      <c r="HXZ132" s="107"/>
      <c r="HYA132" s="107"/>
      <c r="HYB132" s="107"/>
      <c r="HYC132" s="107"/>
      <c r="HYD132" s="107"/>
      <c r="HYE132" s="107"/>
      <c r="HYF132" s="107"/>
      <c r="HYG132" s="107"/>
      <c r="HYH132" s="107"/>
      <c r="HYI132" s="107"/>
      <c r="HYJ132" s="107"/>
      <c r="HYK132" s="107"/>
      <c r="HYL132" s="107"/>
      <c r="HYM132" s="107"/>
      <c r="HYN132" s="107"/>
      <c r="HYO132" s="107"/>
      <c r="HYP132" s="107"/>
      <c r="HYQ132" s="107"/>
      <c r="HYR132" s="107"/>
      <c r="HYS132" s="107"/>
      <c r="HYT132" s="107"/>
      <c r="HYU132" s="107"/>
      <c r="HYV132" s="107"/>
      <c r="HYW132" s="107"/>
      <c r="HYX132" s="107"/>
      <c r="HYY132" s="107"/>
      <c r="HYZ132" s="107"/>
      <c r="HZA132" s="107"/>
      <c r="HZB132" s="107"/>
      <c r="HZC132" s="107"/>
      <c r="HZD132" s="107"/>
      <c r="HZE132" s="107"/>
      <c r="HZF132" s="107"/>
      <c r="HZG132" s="107"/>
      <c r="HZH132" s="107"/>
      <c r="HZI132" s="107"/>
      <c r="HZJ132" s="107"/>
      <c r="HZK132" s="107"/>
      <c r="HZL132" s="107"/>
      <c r="HZM132" s="107"/>
      <c r="HZN132" s="107"/>
      <c r="HZO132" s="107"/>
      <c r="HZP132" s="107"/>
      <c r="HZQ132" s="107"/>
      <c r="HZR132" s="107"/>
      <c r="HZS132" s="107"/>
      <c r="HZT132" s="107"/>
      <c r="HZU132" s="107"/>
      <c r="HZV132" s="107"/>
      <c r="HZW132" s="107"/>
      <c r="HZX132" s="107"/>
      <c r="HZY132" s="107"/>
      <c r="HZZ132" s="107"/>
      <c r="IAA132" s="107"/>
      <c r="IAB132" s="107"/>
      <c r="IAC132" s="107"/>
      <c r="IAD132" s="107"/>
      <c r="IAE132" s="107"/>
      <c r="IAF132" s="107"/>
      <c r="IAG132" s="107"/>
      <c r="IAH132" s="107"/>
      <c r="IAI132" s="107"/>
      <c r="IAJ132" s="107"/>
      <c r="IAK132" s="107"/>
      <c r="IAL132" s="107"/>
      <c r="IAM132" s="107"/>
      <c r="IAN132" s="107"/>
      <c r="IAO132" s="107"/>
      <c r="IAP132" s="107"/>
      <c r="IAQ132" s="107"/>
      <c r="IAR132" s="107"/>
      <c r="IAS132" s="107"/>
      <c r="IAT132" s="107"/>
      <c r="IAU132" s="107"/>
      <c r="IAV132" s="107"/>
      <c r="IAW132" s="107"/>
      <c r="IAX132" s="107"/>
      <c r="IAY132" s="107"/>
      <c r="IAZ132" s="107"/>
      <c r="IBA132" s="107"/>
      <c r="IBB132" s="107"/>
      <c r="IBC132" s="107"/>
      <c r="IBD132" s="107"/>
      <c r="IBE132" s="107"/>
      <c r="IBF132" s="107"/>
      <c r="IBG132" s="107"/>
      <c r="IBH132" s="107"/>
      <c r="IBI132" s="107"/>
      <c r="IBJ132" s="107"/>
      <c r="IBK132" s="107"/>
      <c r="IBL132" s="107"/>
      <c r="IBM132" s="107"/>
      <c r="IBN132" s="107"/>
      <c r="IBO132" s="107"/>
      <c r="IBP132" s="107"/>
      <c r="IBQ132" s="107"/>
      <c r="IBR132" s="107"/>
      <c r="IBS132" s="107"/>
      <c r="IBT132" s="107"/>
      <c r="IBU132" s="107"/>
      <c r="IBV132" s="107"/>
      <c r="IBW132" s="107"/>
      <c r="IBX132" s="107"/>
      <c r="IBY132" s="107"/>
      <c r="IBZ132" s="107"/>
      <c r="ICA132" s="107"/>
      <c r="ICB132" s="107"/>
      <c r="ICC132" s="107"/>
      <c r="ICD132" s="107"/>
      <c r="ICE132" s="107"/>
      <c r="ICF132" s="107"/>
      <c r="ICG132" s="107"/>
      <c r="ICH132" s="107"/>
      <c r="ICI132" s="107"/>
      <c r="ICJ132" s="107"/>
      <c r="ICK132" s="107"/>
      <c r="ICL132" s="107"/>
      <c r="ICM132" s="107"/>
      <c r="ICN132" s="107"/>
      <c r="ICO132" s="107"/>
      <c r="ICP132" s="107"/>
      <c r="ICQ132" s="107"/>
      <c r="ICR132" s="107"/>
      <c r="ICS132" s="107"/>
      <c r="ICT132" s="107"/>
      <c r="ICU132" s="107"/>
      <c r="ICV132" s="107"/>
      <c r="ICW132" s="107"/>
      <c r="ICX132" s="107"/>
      <c r="ICY132" s="107"/>
      <c r="ICZ132" s="107"/>
      <c r="IDA132" s="107"/>
      <c r="IDB132" s="107"/>
      <c r="IDC132" s="107"/>
      <c r="IDD132" s="107"/>
      <c r="IDE132" s="107"/>
      <c r="IDF132" s="107"/>
      <c r="IDG132" s="107"/>
      <c r="IDH132" s="107"/>
      <c r="IDI132" s="107"/>
      <c r="IDJ132" s="107"/>
      <c r="IDK132" s="107"/>
      <c r="IDL132" s="107"/>
      <c r="IDM132" s="107"/>
      <c r="IDN132" s="107"/>
      <c r="IDO132" s="107"/>
      <c r="IDP132" s="107"/>
      <c r="IDQ132" s="107"/>
      <c r="IDR132" s="107"/>
      <c r="IDS132" s="107"/>
      <c r="IDT132" s="107"/>
      <c r="IDU132" s="107"/>
      <c r="IDV132" s="107"/>
      <c r="IDW132" s="107"/>
      <c r="IDX132" s="107"/>
      <c r="IDY132" s="107"/>
      <c r="IDZ132" s="107"/>
      <c r="IEA132" s="107"/>
      <c r="IEB132" s="107"/>
      <c r="IEC132" s="107"/>
      <c r="IED132" s="107"/>
      <c r="IEE132" s="107"/>
      <c r="IEF132" s="107"/>
      <c r="IEG132" s="107"/>
      <c r="IEH132" s="107"/>
      <c r="IEI132" s="107"/>
      <c r="IEJ132" s="107"/>
      <c r="IEK132" s="107"/>
      <c r="IEL132" s="107"/>
      <c r="IEM132" s="107"/>
      <c r="IEN132" s="107"/>
      <c r="IEO132" s="107"/>
      <c r="IEP132" s="107"/>
      <c r="IEQ132" s="107"/>
      <c r="IER132" s="107"/>
      <c r="IES132" s="107"/>
      <c r="IET132" s="107"/>
      <c r="IEU132" s="107"/>
      <c r="IEV132" s="107"/>
      <c r="IEW132" s="107"/>
      <c r="IEX132" s="107"/>
      <c r="IEY132" s="107"/>
      <c r="IEZ132" s="107"/>
      <c r="IFA132" s="107"/>
      <c r="IFB132" s="107"/>
      <c r="IFC132" s="107"/>
      <c r="IFD132" s="107"/>
      <c r="IFE132" s="107"/>
      <c r="IFF132" s="107"/>
      <c r="IFG132" s="107"/>
      <c r="IFH132" s="107"/>
      <c r="IFI132" s="107"/>
      <c r="IFJ132" s="107"/>
      <c r="IFK132" s="107"/>
      <c r="IFL132" s="107"/>
      <c r="IFM132" s="107"/>
      <c r="IFN132" s="107"/>
      <c r="IFO132" s="107"/>
      <c r="IFP132" s="107"/>
      <c r="IFQ132" s="107"/>
      <c r="IFR132" s="107"/>
      <c r="IFS132" s="107"/>
      <c r="IFT132" s="107"/>
      <c r="IFU132" s="107"/>
      <c r="IFV132" s="107"/>
      <c r="IFW132" s="107"/>
      <c r="IFX132" s="107"/>
      <c r="IFY132" s="107"/>
      <c r="IFZ132" s="107"/>
      <c r="IGA132" s="107"/>
      <c r="IGB132" s="107"/>
      <c r="IGC132" s="107"/>
      <c r="IGD132" s="107"/>
      <c r="IGE132" s="107"/>
      <c r="IGF132" s="107"/>
      <c r="IGG132" s="107"/>
      <c r="IGH132" s="107"/>
      <c r="IGI132" s="107"/>
      <c r="IGJ132" s="107"/>
      <c r="IGK132" s="107"/>
      <c r="IGL132" s="107"/>
      <c r="IGM132" s="107"/>
      <c r="IGN132" s="107"/>
      <c r="IGO132" s="107"/>
      <c r="IGP132" s="107"/>
      <c r="IGQ132" s="107"/>
      <c r="IGR132" s="107"/>
      <c r="IGS132" s="107"/>
      <c r="IGT132" s="107"/>
      <c r="IGU132" s="107"/>
      <c r="IGV132" s="107"/>
      <c r="IGW132" s="107"/>
      <c r="IGX132" s="107"/>
      <c r="IGY132" s="107"/>
      <c r="IGZ132" s="107"/>
      <c r="IHA132" s="107"/>
      <c r="IHB132" s="107"/>
      <c r="IHC132" s="107"/>
      <c r="IHD132" s="107"/>
      <c r="IHE132" s="107"/>
      <c r="IHF132" s="107"/>
      <c r="IHG132" s="107"/>
      <c r="IHH132" s="107"/>
      <c r="IHI132" s="107"/>
      <c r="IHJ132" s="107"/>
      <c r="IHK132" s="107"/>
      <c r="IHL132" s="107"/>
      <c r="IHM132" s="107"/>
      <c r="IHN132" s="107"/>
      <c r="IHO132" s="107"/>
      <c r="IHP132" s="107"/>
      <c r="IHQ132" s="107"/>
      <c r="IHR132" s="107"/>
      <c r="IHS132" s="107"/>
      <c r="IHT132" s="107"/>
      <c r="IHU132" s="107"/>
      <c r="IHV132" s="107"/>
      <c r="IHW132" s="107"/>
      <c r="IHX132" s="107"/>
      <c r="IHY132" s="107"/>
      <c r="IHZ132" s="107"/>
      <c r="IIA132" s="107"/>
      <c r="IIB132" s="107"/>
      <c r="IIC132" s="107"/>
      <c r="IID132" s="107"/>
      <c r="IIE132" s="107"/>
      <c r="IIF132" s="107"/>
      <c r="IIG132" s="107"/>
      <c r="IIH132" s="107"/>
      <c r="III132" s="107"/>
      <c r="IIJ132" s="107"/>
      <c r="IIK132" s="107"/>
      <c r="IIL132" s="107"/>
      <c r="IIM132" s="107"/>
      <c r="IIN132" s="107"/>
      <c r="IIO132" s="107"/>
      <c r="IIP132" s="107"/>
      <c r="IIQ132" s="107"/>
      <c r="IIR132" s="107"/>
      <c r="IIS132" s="107"/>
      <c r="IIT132" s="107"/>
      <c r="IIU132" s="107"/>
      <c r="IIV132" s="107"/>
      <c r="IIW132" s="107"/>
      <c r="IIX132" s="107"/>
      <c r="IIY132" s="107"/>
      <c r="IIZ132" s="107"/>
      <c r="IJA132" s="107"/>
      <c r="IJB132" s="107"/>
      <c r="IJC132" s="107"/>
      <c r="IJD132" s="107"/>
      <c r="IJE132" s="107"/>
      <c r="IJF132" s="107"/>
      <c r="IJG132" s="107"/>
      <c r="IJH132" s="107"/>
      <c r="IJI132" s="107"/>
      <c r="IJJ132" s="107"/>
      <c r="IJK132" s="107"/>
      <c r="IJL132" s="107"/>
      <c r="IJM132" s="107"/>
      <c r="IJN132" s="107"/>
      <c r="IJO132" s="107"/>
      <c r="IJP132" s="107"/>
      <c r="IJQ132" s="107"/>
      <c r="IJR132" s="107"/>
      <c r="IJS132" s="107"/>
      <c r="IJT132" s="107"/>
      <c r="IJU132" s="107"/>
      <c r="IJV132" s="107"/>
      <c r="IJW132" s="107"/>
      <c r="IJX132" s="107"/>
      <c r="IJY132" s="107"/>
      <c r="IJZ132" s="107"/>
      <c r="IKA132" s="107"/>
      <c r="IKB132" s="107"/>
      <c r="IKC132" s="107"/>
      <c r="IKD132" s="107"/>
      <c r="IKE132" s="107"/>
      <c r="IKF132" s="107"/>
      <c r="IKG132" s="107"/>
      <c r="IKH132" s="107"/>
      <c r="IKI132" s="107"/>
      <c r="IKJ132" s="107"/>
      <c r="IKK132" s="107"/>
      <c r="IKL132" s="107"/>
      <c r="IKM132" s="107"/>
      <c r="IKN132" s="107"/>
      <c r="IKO132" s="107"/>
      <c r="IKP132" s="107"/>
      <c r="IKQ132" s="107"/>
      <c r="IKR132" s="107"/>
      <c r="IKS132" s="107"/>
      <c r="IKT132" s="107"/>
      <c r="IKU132" s="107"/>
      <c r="IKV132" s="107"/>
      <c r="IKW132" s="107"/>
      <c r="IKX132" s="107"/>
      <c r="IKY132" s="107"/>
      <c r="IKZ132" s="107"/>
      <c r="ILA132" s="107"/>
      <c r="ILB132" s="107"/>
      <c r="ILC132" s="107"/>
      <c r="ILD132" s="107"/>
      <c r="ILE132" s="107"/>
      <c r="ILF132" s="107"/>
      <c r="ILG132" s="107"/>
      <c r="ILH132" s="107"/>
      <c r="ILI132" s="107"/>
      <c r="ILJ132" s="107"/>
      <c r="ILK132" s="107"/>
      <c r="ILL132" s="107"/>
      <c r="ILM132" s="107"/>
      <c r="ILN132" s="107"/>
      <c r="ILO132" s="107"/>
      <c r="ILP132" s="107"/>
      <c r="ILQ132" s="107"/>
      <c r="ILR132" s="107"/>
      <c r="ILS132" s="107"/>
      <c r="ILT132" s="107"/>
      <c r="ILU132" s="107"/>
      <c r="ILV132" s="107"/>
      <c r="ILW132" s="107"/>
      <c r="ILX132" s="107"/>
      <c r="ILY132" s="107"/>
      <c r="ILZ132" s="107"/>
      <c r="IMA132" s="107"/>
      <c r="IMB132" s="107"/>
      <c r="IMC132" s="107"/>
      <c r="IMD132" s="107"/>
      <c r="IME132" s="107"/>
      <c r="IMF132" s="107"/>
      <c r="IMG132" s="107"/>
      <c r="IMH132" s="107"/>
      <c r="IMI132" s="107"/>
      <c r="IMJ132" s="107"/>
      <c r="IMK132" s="107"/>
      <c r="IML132" s="107"/>
      <c r="IMM132" s="107"/>
      <c r="IMN132" s="107"/>
      <c r="IMO132" s="107"/>
      <c r="IMP132" s="107"/>
      <c r="IMQ132" s="107"/>
      <c r="IMR132" s="107"/>
      <c r="IMS132" s="107"/>
      <c r="IMT132" s="107"/>
      <c r="IMU132" s="107"/>
      <c r="IMV132" s="107"/>
      <c r="IMW132" s="107"/>
      <c r="IMX132" s="107"/>
      <c r="IMY132" s="107"/>
      <c r="IMZ132" s="107"/>
      <c r="INA132" s="107"/>
      <c r="INB132" s="107"/>
      <c r="INC132" s="107"/>
      <c r="IND132" s="107"/>
      <c r="INE132" s="107"/>
      <c r="INF132" s="107"/>
      <c r="ING132" s="107"/>
      <c r="INH132" s="107"/>
      <c r="INI132" s="107"/>
      <c r="INJ132" s="107"/>
      <c r="INK132" s="107"/>
      <c r="INL132" s="107"/>
      <c r="INM132" s="107"/>
      <c r="INN132" s="107"/>
      <c r="INO132" s="107"/>
      <c r="INP132" s="107"/>
      <c r="INQ132" s="107"/>
      <c r="INR132" s="107"/>
      <c r="INS132" s="107"/>
      <c r="INT132" s="107"/>
      <c r="INU132" s="107"/>
      <c r="INV132" s="107"/>
      <c r="INW132" s="107"/>
      <c r="INX132" s="107"/>
      <c r="INY132" s="107"/>
      <c r="INZ132" s="107"/>
      <c r="IOA132" s="107"/>
      <c r="IOB132" s="107"/>
      <c r="IOC132" s="107"/>
      <c r="IOD132" s="107"/>
      <c r="IOE132" s="107"/>
      <c r="IOF132" s="107"/>
      <c r="IOG132" s="107"/>
      <c r="IOH132" s="107"/>
      <c r="IOI132" s="107"/>
      <c r="IOJ132" s="107"/>
      <c r="IOK132" s="107"/>
      <c r="IOL132" s="107"/>
      <c r="IOM132" s="107"/>
      <c r="ION132" s="107"/>
      <c r="IOO132" s="107"/>
      <c r="IOP132" s="107"/>
      <c r="IOQ132" s="107"/>
      <c r="IOR132" s="107"/>
      <c r="IOS132" s="107"/>
      <c r="IOT132" s="107"/>
      <c r="IOU132" s="107"/>
      <c r="IOV132" s="107"/>
      <c r="IOW132" s="107"/>
      <c r="IOX132" s="107"/>
      <c r="IOY132" s="107"/>
      <c r="IOZ132" s="107"/>
      <c r="IPA132" s="107"/>
      <c r="IPB132" s="107"/>
      <c r="IPC132" s="107"/>
      <c r="IPD132" s="107"/>
      <c r="IPE132" s="107"/>
      <c r="IPF132" s="107"/>
      <c r="IPG132" s="107"/>
      <c r="IPH132" s="107"/>
      <c r="IPI132" s="107"/>
      <c r="IPJ132" s="107"/>
      <c r="IPK132" s="107"/>
      <c r="IPL132" s="107"/>
      <c r="IPM132" s="107"/>
      <c r="IPN132" s="107"/>
      <c r="IPO132" s="107"/>
      <c r="IPP132" s="107"/>
      <c r="IPQ132" s="107"/>
      <c r="IPR132" s="107"/>
      <c r="IPS132" s="107"/>
      <c r="IPT132" s="107"/>
      <c r="IPU132" s="107"/>
      <c r="IPV132" s="107"/>
      <c r="IPW132" s="107"/>
      <c r="IPX132" s="107"/>
      <c r="IPY132" s="107"/>
      <c r="IPZ132" s="107"/>
      <c r="IQA132" s="107"/>
      <c r="IQB132" s="107"/>
      <c r="IQC132" s="107"/>
      <c r="IQD132" s="107"/>
      <c r="IQE132" s="107"/>
      <c r="IQF132" s="107"/>
      <c r="IQG132" s="107"/>
      <c r="IQH132" s="107"/>
      <c r="IQI132" s="107"/>
      <c r="IQJ132" s="107"/>
      <c r="IQK132" s="107"/>
      <c r="IQL132" s="107"/>
      <c r="IQM132" s="107"/>
      <c r="IQN132" s="107"/>
      <c r="IQO132" s="107"/>
      <c r="IQP132" s="107"/>
      <c r="IQQ132" s="107"/>
      <c r="IQR132" s="107"/>
      <c r="IQS132" s="107"/>
      <c r="IQT132" s="107"/>
      <c r="IQU132" s="107"/>
      <c r="IQV132" s="107"/>
      <c r="IQW132" s="107"/>
      <c r="IQX132" s="107"/>
      <c r="IQY132" s="107"/>
      <c r="IQZ132" s="107"/>
      <c r="IRA132" s="107"/>
      <c r="IRB132" s="107"/>
      <c r="IRC132" s="107"/>
      <c r="IRD132" s="107"/>
      <c r="IRE132" s="107"/>
      <c r="IRF132" s="107"/>
      <c r="IRG132" s="107"/>
      <c r="IRH132" s="107"/>
      <c r="IRI132" s="107"/>
      <c r="IRJ132" s="107"/>
      <c r="IRK132" s="107"/>
      <c r="IRL132" s="107"/>
      <c r="IRM132" s="107"/>
      <c r="IRN132" s="107"/>
      <c r="IRO132" s="107"/>
      <c r="IRP132" s="107"/>
      <c r="IRQ132" s="107"/>
      <c r="IRR132" s="107"/>
      <c r="IRS132" s="107"/>
      <c r="IRT132" s="107"/>
      <c r="IRU132" s="107"/>
      <c r="IRV132" s="107"/>
      <c r="IRW132" s="107"/>
      <c r="IRX132" s="107"/>
      <c r="IRY132" s="107"/>
      <c r="IRZ132" s="107"/>
      <c r="ISA132" s="107"/>
      <c r="ISB132" s="107"/>
      <c r="ISC132" s="107"/>
      <c r="ISD132" s="107"/>
      <c r="ISE132" s="107"/>
      <c r="ISF132" s="107"/>
      <c r="ISG132" s="107"/>
      <c r="ISH132" s="107"/>
      <c r="ISI132" s="107"/>
      <c r="ISJ132" s="107"/>
      <c r="ISK132" s="107"/>
      <c r="ISL132" s="107"/>
      <c r="ISM132" s="107"/>
      <c r="ISN132" s="107"/>
      <c r="ISO132" s="107"/>
      <c r="ISP132" s="107"/>
      <c r="ISQ132" s="107"/>
      <c r="ISR132" s="107"/>
      <c r="ISS132" s="107"/>
      <c r="IST132" s="107"/>
      <c r="ISU132" s="107"/>
      <c r="ISV132" s="107"/>
      <c r="ISW132" s="107"/>
      <c r="ISX132" s="107"/>
      <c r="ISY132" s="107"/>
      <c r="ISZ132" s="107"/>
      <c r="ITA132" s="107"/>
      <c r="ITB132" s="107"/>
      <c r="ITC132" s="107"/>
      <c r="ITD132" s="107"/>
      <c r="ITE132" s="107"/>
      <c r="ITF132" s="107"/>
      <c r="ITG132" s="107"/>
      <c r="ITH132" s="107"/>
      <c r="ITI132" s="107"/>
      <c r="ITJ132" s="107"/>
      <c r="ITK132" s="107"/>
      <c r="ITL132" s="107"/>
      <c r="ITM132" s="107"/>
      <c r="ITN132" s="107"/>
      <c r="ITO132" s="107"/>
      <c r="ITP132" s="107"/>
      <c r="ITQ132" s="107"/>
      <c r="ITR132" s="107"/>
      <c r="ITS132" s="107"/>
      <c r="ITT132" s="107"/>
      <c r="ITU132" s="107"/>
      <c r="ITV132" s="107"/>
      <c r="ITW132" s="107"/>
      <c r="ITX132" s="107"/>
      <c r="ITY132" s="107"/>
      <c r="ITZ132" s="107"/>
      <c r="IUA132" s="107"/>
      <c r="IUB132" s="107"/>
      <c r="IUC132" s="107"/>
      <c r="IUD132" s="107"/>
      <c r="IUE132" s="107"/>
      <c r="IUF132" s="107"/>
      <c r="IUG132" s="107"/>
      <c r="IUH132" s="107"/>
      <c r="IUI132" s="107"/>
      <c r="IUJ132" s="107"/>
      <c r="IUK132" s="107"/>
      <c r="IUL132" s="107"/>
      <c r="IUM132" s="107"/>
      <c r="IUN132" s="107"/>
      <c r="IUO132" s="107"/>
      <c r="IUP132" s="107"/>
      <c r="IUQ132" s="107"/>
      <c r="IUR132" s="107"/>
      <c r="IUS132" s="107"/>
      <c r="IUT132" s="107"/>
      <c r="IUU132" s="107"/>
      <c r="IUV132" s="107"/>
      <c r="IUW132" s="107"/>
      <c r="IUX132" s="107"/>
      <c r="IUY132" s="107"/>
      <c r="IUZ132" s="107"/>
      <c r="IVA132" s="107"/>
      <c r="IVB132" s="107"/>
      <c r="IVC132" s="107"/>
      <c r="IVD132" s="107"/>
      <c r="IVE132" s="107"/>
      <c r="IVF132" s="107"/>
      <c r="IVG132" s="107"/>
      <c r="IVH132" s="107"/>
      <c r="IVI132" s="107"/>
      <c r="IVJ132" s="107"/>
      <c r="IVK132" s="107"/>
      <c r="IVL132" s="107"/>
      <c r="IVM132" s="107"/>
      <c r="IVN132" s="107"/>
      <c r="IVO132" s="107"/>
      <c r="IVP132" s="107"/>
      <c r="IVQ132" s="107"/>
      <c r="IVR132" s="107"/>
      <c r="IVS132" s="107"/>
      <c r="IVT132" s="107"/>
      <c r="IVU132" s="107"/>
      <c r="IVV132" s="107"/>
      <c r="IVW132" s="107"/>
      <c r="IVX132" s="107"/>
      <c r="IVY132" s="107"/>
      <c r="IVZ132" s="107"/>
      <c r="IWA132" s="107"/>
      <c r="IWB132" s="107"/>
      <c r="IWC132" s="107"/>
      <c r="IWD132" s="107"/>
      <c r="IWE132" s="107"/>
      <c r="IWF132" s="107"/>
      <c r="IWG132" s="107"/>
      <c r="IWH132" s="107"/>
      <c r="IWI132" s="107"/>
      <c r="IWJ132" s="107"/>
      <c r="IWK132" s="107"/>
      <c r="IWL132" s="107"/>
      <c r="IWM132" s="107"/>
      <c r="IWN132" s="107"/>
      <c r="IWO132" s="107"/>
      <c r="IWP132" s="107"/>
      <c r="IWQ132" s="107"/>
      <c r="IWR132" s="107"/>
      <c r="IWS132" s="107"/>
      <c r="IWT132" s="107"/>
      <c r="IWU132" s="107"/>
      <c r="IWV132" s="107"/>
      <c r="IWW132" s="107"/>
      <c r="IWX132" s="107"/>
      <c r="IWY132" s="107"/>
      <c r="IWZ132" s="107"/>
      <c r="IXA132" s="107"/>
      <c r="IXB132" s="107"/>
      <c r="IXC132" s="107"/>
      <c r="IXD132" s="107"/>
      <c r="IXE132" s="107"/>
      <c r="IXF132" s="107"/>
      <c r="IXG132" s="107"/>
      <c r="IXH132" s="107"/>
      <c r="IXI132" s="107"/>
      <c r="IXJ132" s="107"/>
      <c r="IXK132" s="107"/>
      <c r="IXL132" s="107"/>
      <c r="IXM132" s="107"/>
      <c r="IXN132" s="107"/>
      <c r="IXO132" s="107"/>
      <c r="IXP132" s="107"/>
      <c r="IXQ132" s="107"/>
      <c r="IXR132" s="107"/>
      <c r="IXS132" s="107"/>
      <c r="IXT132" s="107"/>
      <c r="IXU132" s="107"/>
      <c r="IXV132" s="107"/>
      <c r="IXW132" s="107"/>
      <c r="IXX132" s="107"/>
      <c r="IXY132" s="107"/>
      <c r="IXZ132" s="107"/>
      <c r="IYA132" s="107"/>
      <c r="IYB132" s="107"/>
      <c r="IYC132" s="107"/>
      <c r="IYD132" s="107"/>
      <c r="IYE132" s="107"/>
      <c r="IYF132" s="107"/>
      <c r="IYG132" s="107"/>
      <c r="IYH132" s="107"/>
      <c r="IYI132" s="107"/>
      <c r="IYJ132" s="107"/>
      <c r="IYK132" s="107"/>
      <c r="IYL132" s="107"/>
      <c r="IYM132" s="107"/>
      <c r="IYN132" s="107"/>
      <c r="IYO132" s="107"/>
      <c r="IYP132" s="107"/>
      <c r="IYQ132" s="107"/>
      <c r="IYR132" s="107"/>
      <c r="IYS132" s="107"/>
      <c r="IYT132" s="107"/>
      <c r="IYU132" s="107"/>
      <c r="IYV132" s="107"/>
      <c r="IYW132" s="107"/>
      <c r="IYX132" s="107"/>
      <c r="IYY132" s="107"/>
      <c r="IYZ132" s="107"/>
      <c r="IZA132" s="107"/>
      <c r="IZB132" s="107"/>
      <c r="IZC132" s="107"/>
      <c r="IZD132" s="107"/>
      <c r="IZE132" s="107"/>
      <c r="IZF132" s="107"/>
      <c r="IZG132" s="107"/>
      <c r="IZH132" s="107"/>
      <c r="IZI132" s="107"/>
      <c r="IZJ132" s="107"/>
      <c r="IZK132" s="107"/>
      <c r="IZL132" s="107"/>
      <c r="IZM132" s="107"/>
      <c r="IZN132" s="107"/>
      <c r="IZO132" s="107"/>
      <c r="IZP132" s="107"/>
      <c r="IZQ132" s="107"/>
      <c r="IZR132" s="107"/>
      <c r="IZS132" s="107"/>
      <c r="IZT132" s="107"/>
      <c r="IZU132" s="107"/>
      <c r="IZV132" s="107"/>
      <c r="IZW132" s="107"/>
      <c r="IZX132" s="107"/>
      <c r="IZY132" s="107"/>
      <c r="IZZ132" s="107"/>
      <c r="JAA132" s="107"/>
      <c r="JAB132" s="107"/>
      <c r="JAC132" s="107"/>
      <c r="JAD132" s="107"/>
      <c r="JAE132" s="107"/>
      <c r="JAF132" s="107"/>
      <c r="JAG132" s="107"/>
      <c r="JAH132" s="107"/>
      <c r="JAI132" s="107"/>
      <c r="JAJ132" s="107"/>
      <c r="JAK132" s="107"/>
      <c r="JAL132" s="107"/>
      <c r="JAM132" s="107"/>
      <c r="JAN132" s="107"/>
      <c r="JAO132" s="107"/>
      <c r="JAP132" s="107"/>
      <c r="JAQ132" s="107"/>
      <c r="JAR132" s="107"/>
      <c r="JAS132" s="107"/>
      <c r="JAT132" s="107"/>
      <c r="JAU132" s="107"/>
      <c r="JAV132" s="107"/>
      <c r="JAW132" s="107"/>
      <c r="JAX132" s="107"/>
      <c r="JAY132" s="107"/>
      <c r="JAZ132" s="107"/>
      <c r="JBA132" s="107"/>
      <c r="JBB132" s="107"/>
      <c r="JBC132" s="107"/>
      <c r="JBD132" s="107"/>
      <c r="JBE132" s="107"/>
      <c r="JBF132" s="107"/>
      <c r="JBG132" s="107"/>
      <c r="JBH132" s="107"/>
      <c r="JBI132" s="107"/>
      <c r="JBJ132" s="107"/>
      <c r="JBK132" s="107"/>
      <c r="JBL132" s="107"/>
      <c r="JBM132" s="107"/>
      <c r="JBN132" s="107"/>
      <c r="JBO132" s="107"/>
      <c r="JBP132" s="107"/>
      <c r="JBQ132" s="107"/>
      <c r="JBR132" s="107"/>
      <c r="JBS132" s="107"/>
      <c r="JBT132" s="107"/>
      <c r="JBU132" s="107"/>
      <c r="JBV132" s="107"/>
      <c r="JBW132" s="107"/>
      <c r="JBX132" s="107"/>
      <c r="JBY132" s="107"/>
      <c r="JBZ132" s="107"/>
      <c r="JCA132" s="107"/>
      <c r="JCB132" s="107"/>
      <c r="JCC132" s="107"/>
      <c r="JCD132" s="107"/>
      <c r="JCE132" s="107"/>
      <c r="JCF132" s="107"/>
      <c r="JCG132" s="107"/>
      <c r="JCH132" s="107"/>
      <c r="JCI132" s="107"/>
      <c r="JCJ132" s="107"/>
      <c r="JCK132" s="107"/>
      <c r="JCL132" s="107"/>
      <c r="JCM132" s="107"/>
      <c r="JCN132" s="107"/>
      <c r="JCO132" s="107"/>
      <c r="JCP132" s="107"/>
      <c r="JCQ132" s="107"/>
      <c r="JCR132" s="107"/>
      <c r="JCS132" s="107"/>
      <c r="JCT132" s="107"/>
      <c r="JCU132" s="107"/>
      <c r="JCV132" s="107"/>
      <c r="JCW132" s="107"/>
      <c r="JCX132" s="107"/>
      <c r="JCY132" s="107"/>
      <c r="JCZ132" s="107"/>
      <c r="JDA132" s="107"/>
      <c r="JDB132" s="107"/>
      <c r="JDC132" s="107"/>
      <c r="JDD132" s="107"/>
      <c r="JDE132" s="107"/>
      <c r="JDF132" s="107"/>
      <c r="JDG132" s="107"/>
      <c r="JDH132" s="107"/>
      <c r="JDI132" s="107"/>
      <c r="JDJ132" s="107"/>
      <c r="JDK132" s="107"/>
      <c r="JDL132" s="107"/>
      <c r="JDM132" s="107"/>
      <c r="JDN132" s="107"/>
      <c r="JDO132" s="107"/>
      <c r="JDP132" s="107"/>
      <c r="JDQ132" s="107"/>
      <c r="JDR132" s="107"/>
      <c r="JDS132" s="107"/>
      <c r="JDT132" s="107"/>
      <c r="JDU132" s="107"/>
      <c r="JDV132" s="107"/>
      <c r="JDW132" s="107"/>
      <c r="JDX132" s="107"/>
      <c r="JDY132" s="107"/>
      <c r="JDZ132" s="107"/>
      <c r="JEA132" s="107"/>
      <c r="JEB132" s="107"/>
      <c r="JEC132" s="107"/>
      <c r="JED132" s="107"/>
      <c r="JEE132" s="107"/>
      <c r="JEF132" s="107"/>
      <c r="JEG132" s="107"/>
      <c r="JEH132" s="107"/>
      <c r="JEI132" s="107"/>
      <c r="JEJ132" s="107"/>
      <c r="JEK132" s="107"/>
      <c r="JEL132" s="107"/>
      <c r="JEM132" s="107"/>
      <c r="JEN132" s="107"/>
      <c r="JEO132" s="107"/>
      <c r="JEP132" s="107"/>
      <c r="JEQ132" s="107"/>
      <c r="JER132" s="107"/>
      <c r="JES132" s="107"/>
      <c r="JET132" s="107"/>
      <c r="JEU132" s="107"/>
      <c r="JEV132" s="107"/>
      <c r="JEW132" s="107"/>
      <c r="JEX132" s="107"/>
      <c r="JEY132" s="107"/>
      <c r="JEZ132" s="107"/>
      <c r="JFA132" s="107"/>
      <c r="JFB132" s="107"/>
      <c r="JFC132" s="107"/>
      <c r="JFD132" s="107"/>
      <c r="JFE132" s="107"/>
      <c r="JFF132" s="107"/>
      <c r="JFG132" s="107"/>
      <c r="JFH132" s="107"/>
      <c r="JFI132" s="107"/>
      <c r="JFJ132" s="107"/>
      <c r="JFK132" s="107"/>
      <c r="JFL132" s="107"/>
      <c r="JFM132" s="107"/>
      <c r="JFN132" s="107"/>
      <c r="JFO132" s="107"/>
      <c r="JFP132" s="107"/>
      <c r="JFQ132" s="107"/>
      <c r="JFR132" s="107"/>
      <c r="JFS132" s="107"/>
      <c r="JFT132" s="107"/>
      <c r="JFU132" s="107"/>
      <c r="JFV132" s="107"/>
      <c r="JFW132" s="107"/>
      <c r="JFX132" s="107"/>
      <c r="JFY132" s="107"/>
      <c r="JFZ132" s="107"/>
      <c r="JGA132" s="107"/>
      <c r="JGB132" s="107"/>
      <c r="JGC132" s="107"/>
      <c r="JGD132" s="107"/>
      <c r="JGE132" s="107"/>
      <c r="JGF132" s="107"/>
      <c r="JGG132" s="107"/>
      <c r="JGH132" s="107"/>
      <c r="JGI132" s="107"/>
      <c r="JGJ132" s="107"/>
      <c r="JGK132" s="107"/>
      <c r="JGL132" s="107"/>
      <c r="JGM132" s="107"/>
      <c r="JGN132" s="107"/>
      <c r="JGO132" s="107"/>
      <c r="JGP132" s="107"/>
      <c r="JGQ132" s="107"/>
      <c r="JGR132" s="107"/>
      <c r="JGS132" s="107"/>
      <c r="JGT132" s="107"/>
      <c r="JGU132" s="107"/>
      <c r="JGV132" s="107"/>
      <c r="JGW132" s="107"/>
      <c r="JGX132" s="107"/>
      <c r="JGY132" s="107"/>
      <c r="JGZ132" s="107"/>
      <c r="JHA132" s="107"/>
      <c r="JHB132" s="107"/>
      <c r="JHC132" s="107"/>
      <c r="JHD132" s="107"/>
      <c r="JHE132" s="107"/>
      <c r="JHF132" s="107"/>
      <c r="JHG132" s="107"/>
      <c r="JHH132" s="107"/>
      <c r="JHI132" s="107"/>
      <c r="JHJ132" s="107"/>
      <c r="JHK132" s="107"/>
      <c r="JHL132" s="107"/>
      <c r="JHM132" s="107"/>
      <c r="JHN132" s="107"/>
      <c r="JHO132" s="107"/>
      <c r="JHP132" s="107"/>
      <c r="JHQ132" s="107"/>
      <c r="JHR132" s="107"/>
      <c r="JHS132" s="107"/>
      <c r="JHT132" s="107"/>
      <c r="JHU132" s="107"/>
      <c r="JHV132" s="107"/>
      <c r="JHW132" s="107"/>
      <c r="JHX132" s="107"/>
      <c r="JHY132" s="107"/>
      <c r="JHZ132" s="107"/>
      <c r="JIA132" s="107"/>
      <c r="JIB132" s="107"/>
      <c r="JIC132" s="107"/>
      <c r="JID132" s="107"/>
      <c r="JIE132" s="107"/>
      <c r="JIF132" s="107"/>
      <c r="JIG132" s="107"/>
      <c r="JIH132" s="107"/>
      <c r="JII132" s="107"/>
      <c r="JIJ132" s="107"/>
      <c r="JIK132" s="107"/>
      <c r="JIL132" s="107"/>
      <c r="JIM132" s="107"/>
      <c r="JIN132" s="107"/>
      <c r="JIO132" s="107"/>
      <c r="JIP132" s="107"/>
      <c r="JIQ132" s="107"/>
      <c r="JIR132" s="107"/>
      <c r="JIS132" s="107"/>
      <c r="JIT132" s="107"/>
      <c r="JIU132" s="107"/>
      <c r="JIV132" s="107"/>
      <c r="JIW132" s="107"/>
      <c r="JIX132" s="107"/>
      <c r="JIY132" s="107"/>
      <c r="JIZ132" s="107"/>
      <c r="JJA132" s="107"/>
      <c r="JJB132" s="107"/>
      <c r="JJC132" s="107"/>
      <c r="JJD132" s="107"/>
      <c r="JJE132" s="107"/>
      <c r="JJF132" s="107"/>
      <c r="JJG132" s="107"/>
      <c r="JJH132" s="107"/>
      <c r="JJI132" s="107"/>
      <c r="JJJ132" s="107"/>
      <c r="JJK132" s="107"/>
      <c r="JJL132" s="107"/>
      <c r="JJM132" s="107"/>
      <c r="JJN132" s="107"/>
      <c r="JJO132" s="107"/>
      <c r="JJP132" s="107"/>
      <c r="JJQ132" s="107"/>
      <c r="JJR132" s="107"/>
      <c r="JJS132" s="107"/>
      <c r="JJT132" s="107"/>
      <c r="JJU132" s="107"/>
      <c r="JJV132" s="107"/>
      <c r="JJW132" s="107"/>
      <c r="JJX132" s="107"/>
      <c r="JJY132" s="107"/>
      <c r="JJZ132" s="107"/>
      <c r="JKA132" s="107"/>
      <c r="JKB132" s="107"/>
      <c r="JKC132" s="107"/>
      <c r="JKD132" s="107"/>
      <c r="JKE132" s="107"/>
      <c r="JKF132" s="107"/>
      <c r="JKG132" s="107"/>
      <c r="JKH132" s="107"/>
      <c r="JKI132" s="107"/>
      <c r="JKJ132" s="107"/>
      <c r="JKK132" s="107"/>
      <c r="JKL132" s="107"/>
      <c r="JKM132" s="107"/>
      <c r="JKN132" s="107"/>
      <c r="JKO132" s="107"/>
      <c r="JKP132" s="107"/>
      <c r="JKQ132" s="107"/>
      <c r="JKR132" s="107"/>
      <c r="JKS132" s="107"/>
      <c r="JKT132" s="107"/>
      <c r="JKU132" s="107"/>
      <c r="JKV132" s="107"/>
      <c r="JKW132" s="107"/>
      <c r="JKX132" s="107"/>
      <c r="JKY132" s="107"/>
      <c r="JKZ132" s="107"/>
      <c r="JLA132" s="107"/>
      <c r="JLB132" s="107"/>
      <c r="JLC132" s="107"/>
      <c r="JLD132" s="107"/>
      <c r="JLE132" s="107"/>
      <c r="JLF132" s="107"/>
      <c r="JLG132" s="107"/>
      <c r="JLH132" s="107"/>
      <c r="JLI132" s="107"/>
      <c r="JLJ132" s="107"/>
      <c r="JLK132" s="107"/>
      <c r="JLL132" s="107"/>
      <c r="JLM132" s="107"/>
      <c r="JLN132" s="107"/>
      <c r="JLO132" s="107"/>
      <c r="JLP132" s="107"/>
      <c r="JLQ132" s="107"/>
      <c r="JLR132" s="107"/>
      <c r="JLS132" s="107"/>
      <c r="JLT132" s="107"/>
      <c r="JLU132" s="107"/>
      <c r="JLV132" s="107"/>
      <c r="JLW132" s="107"/>
      <c r="JLX132" s="107"/>
      <c r="JLY132" s="107"/>
      <c r="JLZ132" s="107"/>
      <c r="JMA132" s="107"/>
      <c r="JMB132" s="107"/>
      <c r="JMC132" s="107"/>
      <c r="JMD132" s="107"/>
      <c r="JME132" s="107"/>
      <c r="JMF132" s="107"/>
      <c r="JMG132" s="107"/>
      <c r="JMH132" s="107"/>
      <c r="JMI132" s="107"/>
      <c r="JMJ132" s="107"/>
      <c r="JMK132" s="107"/>
      <c r="JML132" s="107"/>
      <c r="JMM132" s="107"/>
      <c r="JMN132" s="107"/>
      <c r="JMO132" s="107"/>
      <c r="JMP132" s="107"/>
      <c r="JMQ132" s="107"/>
      <c r="JMR132" s="107"/>
      <c r="JMS132" s="107"/>
      <c r="JMT132" s="107"/>
      <c r="JMU132" s="107"/>
      <c r="JMV132" s="107"/>
      <c r="JMW132" s="107"/>
      <c r="JMX132" s="107"/>
      <c r="JMY132" s="107"/>
      <c r="JMZ132" s="107"/>
      <c r="JNA132" s="107"/>
      <c r="JNB132" s="107"/>
      <c r="JNC132" s="107"/>
      <c r="JND132" s="107"/>
      <c r="JNE132" s="107"/>
      <c r="JNF132" s="107"/>
      <c r="JNG132" s="107"/>
      <c r="JNH132" s="107"/>
      <c r="JNI132" s="107"/>
      <c r="JNJ132" s="107"/>
      <c r="JNK132" s="107"/>
      <c r="JNL132" s="107"/>
      <c r="JNM132" s="107"/>
      <c r="JNN132" s="107"/>
      <c r="JNO132" s="107"/>
      <c r="JNP132" s="107"/>
      <c r="JNQ132" s="107"/>
      <c r="JNR132" s="107"/>
      <c r="JNS132" s="107"/>
      <c r="JNT132" s="107"/>
      <c r="JNU132" s="107"/>
      <c r="JNV132" s="107"/>
      <c r="JNW132" s="107"/>
      <c r="JNX132" s="107"/>
      <c r="JNY132" s="107"/>
      <c r="JNZ132" s="107"/>
      <c r="JOA132" s="107"/>
      <c r="JOB132" s="107"/>
      <c r="JOC132" s="107"/>
      <c r="JOD132" s="107"/>
      <c r="JOE132" s="107"/>
      <c r="JOF132" s="107"/>
      <c r="JOG132" s="107"/>
      <c r="JOH132" s="107"/>
      <c r="JOI132" s="107"/>
      <c r="JOJ132" s="107"/>
      <c r="JOK132" s="107"/>
      <c r="JOL132" s="107"/>
      <c r="JOM132" s="107"/>
      <c r="JON132" s="107"/>
      <c r="JOO132" s="107"/>
      <c r="JOP132" s="107"/>
      <c r="JOQ132" s="107"/>
      <c r="JOR132" s="107"/>
      <c r="JOS132" s="107"/>
      <c r="JOT132" s="107"/>
      <c r="JOU132" s="107"/>
      <c r="JOV132" s="107"/>
      <c r="JOW132" s="107"/>
      <c r="JOX132" s="107"/>
      <c r="JOY132" s="107"/>
      <c r="JOZ132" s="107"/>
      <c r="JPA132" s="107"/>
      <c r="JPB132" s="107"/>
      <c r="JPC132" s="107"/>
      <c r="JPD132" s="107"/>
      <c r="JPE132" s="107"/>
      <c r="JPF132" s="107"/>
      <c r="JPG132" s="107"/>
      <c r="JPH132" s="107"/>
      <c r="JPI132" s="107"/>
      <c r="JPJ132" s="107"/>
      <c r="JPK132" s="107"/>
      <c r="JPL132" s="107"/>
      <c r="JPM132" s="107"/>
      <c r="JPN132" s="107"/>
      <c r="JPO132" s="107"/>
      <c r="JPP132" s="107"/>
      <c r="JPQ132" s="107"/>
      <c r="JPR132" s="107"/>
      <c r="JPS132" s="107"/>
      <c r="JPT132" s="107"/>
      <c r="JPU132" s="107"/>
      <c r="JPV132" s="107"/>
      <c r="JPW132" s="107"/>
      <c r="JPX132" s="107"/>
      <c r="JPY132" s="107"/>
      <c r="JPZ132" s="107"/>
      <c r="JQA132" s="107"/>
      <c r="JQB132" s="107"/>
      <c r="JQC132" s="107"/>
      <c r="JQD132" s="107"/>
      <c r="JQE132" s="107"/>
      <c r="JQF132" s="107"/>
      <c r="JQG132" s="107"/>
      <c r="JQH132" s="107"/>
      <c r="JQI132" s="107"/>
      <c r="JQJ132" s="107"/>
      <c r="JQK132" s="107"/>
      <c r="JQL132" s="107"/>
      <c r="JQM132" s="107"/>
      <c r="JQN132" s="107"/>
      <c r="JQO132" s="107"/>
      <c r="JQP132" s="107"/>
      <c r="JQQ132" s="107"/>
      <c r="JQR132" s="107"/>
      <c r="JQS132" s="107"/>
      <c r="JQT132" s="107"/>
      <c r="JQU132" s="107"/>
      <c r="JQV132" s="107"/>
      <c r="JQW132" s="107"/>
      <c r="JQX132" s="107"/>
      <c r="JQY132" s="107"/>
      <c r="JQZ132" s="107"/>
      <c r="JRA132" s="107"/>
      <c r="JRB132" s="107"/>
      <c r="JRC132" s="107"/>
      <c r="JRD132" s="107"/>
      <c r="JRE132" s="107"/>
      <c r="JRF132" s="107"/>
      <c r="JRG132" s="107"/>
      <c r="JRH132" s="107"/>
      <c r="JRI132" s="107"/>
      <c r="JRJ132" s="107"/>
      <c r="JRK132" s="107"/>
      <c r="JRL132" s="107"/>
      <c r="JRM132" s="107"/>
      <c r="JRN132" s="107"/>
      <c r="JRO132" s="107"/>
      <c r="JRP132" s="107"/>
      <c r="JRQ132" s="107"/>
      <c r="JRR132" s="107"/>
      <c r="JRS132" s="107"/>
      <c r="JRT132" s="107"/>
      <c r="JRU132" s="107"/>
      <c r="JRV132" s="107"/>
      <c r="JRW132" s="107"/>
      <c r="JRX132" s="107"/>
      <c r="JRY132" s="107"/>
      <c r="JRZ132" s="107"/>
      <c r="JSA132" s="107"/>
      <c r="JSB132" s="107"/>
      <c r="JSC132" s="107"/>
      <c r="JSD132" s="107"/>
      <c r="JSE132" s="107"/>
      <c r="JSF132" s="107"/>
      <c r="JSG132" s="107"/>
      <c r="JSH132" s="107"/>
      <c r="JSI132" s="107"/>
      <c r="JSJ132" s="107"/>
      <c r="JSK132" s="107"/>
      <c r="JSL132" s="107"/>
      <c r="JSM132" s="107"/>
      <c r="JSN132" s="107"/>
      <c r="JSO132" s="107"/>
      <c r="JSP132" s="107"/>
      <c r="JSQ132" s="107"/>
      <c r="JSR132" s="107"/>
      <c r="JSS132" s="107"/>
      <c r="JST132" s="107"/>
      <c r="JSU132" s="107"/>
      <c r="JSV132" s="107"/>
      <c r="JSW132" s="107"/>
      <c r="JSX132" s="107"/>
      <c r="JSY132" s="107"/>
      <c r="JSZ132" s="107"/>
      <c r="JTA132" s="107"/>
      <c r="JTB132" s="107"/>
      <c r="JTC132" s="107"/>
      <c r="JTD132" s="107"/>
      <c r="JTE132" s="107"/>
      <c r="JTF132" s="107"/>
      <c r="JTG132" s="107"/>
      <c r="JTH132" s="107"/>
      <c r="JTI132" s="107"/>
      <c r="JTJ132" s="107"/>
      <c r="JTK132" s="107"/>
      <c r="JTL132" s="107"/>
      <c r="JTM132" s="107"/>
      <c r="JTN132" s="107"/>
      <c r="JTO132" s="107"/>
      <c r="JTP132" s="107"/>
      <c r="JTQ132" s="107"/>
      <c r="JTR132" s="107"/>
      <c r="JTS132" s="107"/>
      <c r="JTT132" s="107"/>
      <c r="JTU132" s="107"/>
      <c r="JTV132" s="107"/>
      <c r="JTW132" s="107"/>
      <c r="JTX132" s="107"/>
      <c r="JTY132" s="107"/>
      <c r="JTZ132" s="107"/>
      <c r="JUA132" s="107"/>
      <c r="JUB132" s="107"/>
      <c r="JUC132" s="107"/>
      <c r="JUD132" s="107"/>
      <c r="JUE132" s="107"/>
      <c r="JUF132" s="107"/>
      <c r="JUG132" s="107"/>
      <c r="JUH132" s="107"/>
      <c r="JUI132" s="107"/>
      <c r="JUJ132" s="107"/>
      <c r="JUK132" s="107"/>
      <c r="JUL132" s="107"/>
      <c r="JUM132" s="107"/>
      <c r="JUN132" s="107"/>
      <c r="JUO132" s="107"/>
      <c r="JUP132" s="107"/>
      <c r="JUQ132" s="107"/>
      <c r="JUR132" s="107"/>
      <c r="JUS132" s="107"/>
      <c r="JUT132" s="107"/>
      <c r="JUU132" s="107"/>
      <c r="JUV132" s="107"/>
      <c r="JUW132" s="107"/>
      <c r="JUX132" s="107"/>
      <c r="JUY132" s="107"/>
      <c r="JUZ132" s="107"/>
      <c r="JVA132" s="107"/>
      <c r="JVB132" s="107"/>
      <c r="JVC132" s="107"/>
      <c r="JVD132" s="107"/>
      <c r="JVE132" s="107"/>
      <c r="JVF132" s="107"/>
      <c r="JVG132" s="107"/>
      <c r="JVH132" s="107"/>
      <c r="JVI132" s="107"/>
      <c r="JVJ132" s="107"/>
      <c r="JVK132" s="107"/>
      <c r="JVL132" s="107"/>
      <c r="JVM132" s="107"/>
      <c r="JVN132" s="107"/>
      <c r="JVO132" s="107"/>
      <c r="JVP132" s="107"/>
      <c r="JVQ132" s="107"/>
      <c r="JVR132" s="107"/>
      <c r="JVS132" s="107"/>
      <c r="JVT132" s="107"/>
      <c r="JVU132" s="107"/>
      <c r="JVV132" s="107"/>
      <c r="JVW132" s="107"/>
      <c r="JVX132" s="107"/>
      <c r="JVY132" s="107"/>
      <c r="JVZ132" s="107"/>
      <c r="JWA132" s="107"/>
      <c r="JWB132" s="107"/>
      <c r="JWC132" s="107"/>
      <c r="JWD132" s="107"/>
      <c r="JWE132" s="107"/>
      <c r="JWF132" s="107"/>
      <c r="JWG132" s="107"/>
      <c r="JWH132" s="107"/>
      <c r="JWI132" s="107"/>
      <c r="JWJ132" s="107"/>
      <c r="JWK132" s="107"/>
      <c r="JWL132" s="107"/>
      <c r="JWM132" s="107"/>
      <c r="JWN132" s="107"/>
      <c r="JWO132" s="107"/>
      <c r="JWP132" s="107"/>
      <c r="JWQ132" s="107"/>
      <c r="JWR132" s="107"/>
      <c r="JWS132" s="107"/>
      <c r="JWT132" s="107"/>
      <c r="JWU132" s="107"/>
      <c r="JWV132" s="107"/>
      <c r="JWW132" s="107"/>
      <c r="JWX132" s="107"/>
      <c r="JWY132" s="107"/>
      <c r="JWZ132" s="107"/>
      <c r="JXA132" s="107"/>
      <c r="JXB132" s="107"/>
      <c r="JXC132" s="107"/>
      <c r="JXD132" s="107"/>
      <c r="JXE132" s="107"/>
      <c r="JXF132" s="107"/>
      <c r="JXG132" s="107"/>
      <c r="JXH132" s="107"/>
      <c r="JXI132" s="107"/>
      <c r="JXJ132" s="107"/>
      <c r="JXK132" s="107"/>
      <c r="JXL132" s="107"/>
      <c r="JXM132" s="107"/>
      <c r="JXN132" s="107"/>
      <c r="JXO132" s="107"/>
      <c r="JXP132" s="107"/>
      <c r="JXQ132" s="107"/>
      <c r="JXR132" s="107"/>
      <c r="JXS132" s="107"/>
      <c r="JXT132" s="107"/>
      <c r="JXU132" s="107"/>
      <c r="JXV132" s="107"/>
      <c r="JXW132" s="107"/>
      <c r="JXX132" s="107"/>
      <c r="JXY132" s="107"/>
      <c r="JXZ132" s="107"/>
      <c r="JYA132" s="107"/>
      <c r="JYB132" s="107"/>
      <c r="JYC132" s="107"/>
      <c r="JYD132" s="107"/>
      <c r="JYE132" s="107"/>
      <c r="JYF132" s="107"/>
      <c r="JYG132" s="107"/>
      <c r="JYH132" s="107"/>
      <c r="JYI132" s="107"/>
      <c r="JYJ132" s="107"/>
      <c r="JYK132" s="107"/>
      <c r="JYL132" s="107"/>
      <c r="JYM132" s="107"/>
      <c r="JYN132" s="107"/>
      <c r="JYO132" s="107"/>
      <c r="JYP132" s="107"/>
      <c r="JYQ132" s="107"/>
      <c r="JYR132" s="107"/>
      <c r="JYS132" s="107"/>
      <c r="JYT132" s="107"/>
      <c r="JYU132" s="107"/>
      <c r="JYV132" s="107"/>
      <c r="JYW132" s="107"/>
      <c r="JYX132" s="107"/>
      <c r="JYY132" s="107"/>
      <c r="JYZ132" s="107"/>
      <c r="JZA132" s="107"/>
      <c r="JZB132" s="107"/>
      <c r="JZC132" s="107"/>
      <c r="JZD132" s="107"/>
      <c r="JZE132" s="107"/>
      <c r="JZF132" s="107"/>
      <c r="JZG132" s="107"/>
      <c r="JZH132" s="107"/>
      <c r="JZI132" s="107"/>
      <c r="JZJ132" s="107"/>
      <c r="JZK132" s="107"/>
      <c r="JZL132" s="107"/>
      <c r="JZM132" s="107"/>
      <c r="JZN132" s="107"/>
      <c r="JZO132" s="107"/>
      <c r="JZP132" s="107"/>
      <c r="JZQ132" s="107"/>
      <c r="JZR132" s="107"/>
      <c r="JZS132" s="107"/>
      <c r="JZT132" s="107"/>
      <c r="JZU132" s="107"/>
      <c r="JZV132" s="107"/>
      <c r="JZW132" s="107"/>
      <c r="JZX132" s="107"/>
      <c r="JZY132" s="107"/>
      <c r="JZZ132" s="107"/>
      <c r="KAA132" s="107"/>
      <c r="KAB132" s="107"/>
      <c r="KAC132" s="107"/>
      <c r="KAD132" s="107"/>
      <c r="KAE132" s="107"/>
      <c r="KAF132" s="107"/>
      <c r="KAG132" s="107"/>
      <c r="KAH132" s="107"/>
      <c r="KAI132" s="107"/>
      <c r="KAJ132" s="107"/>
      <c r="KAK132" s="107"/>
      <c r="KAL132" s="107"/>
      <c r="KAM132" s="107"/>
      <c r="KAN132" s="107"/>
      <c r="KAO132" s="107"/>
      <c r="KAP132" s="107"/>
      <c r="KAQ132" s="107"/>
      <c r="KAR132" s="107"/>
      <c r="KAS132" s="107"/>
      <c r="KAT132" s="107"/>
      <c r="KAU132" s="107"/>
      <c r="KAV132" s="107"/>
      <c r="KAW132" s="107"/>
      <c r="KAX132" s="107"/>
      <c r="KAY132" s="107"/>
      <c r="KAZ132" s="107"/>
      <c r="KBA132" s="107"/>
      <c r="KBB132" s="107"/>
      <c r="KBC132" s="107"/>
      <c r="KBD132" s="107"/>
      <c r="KBE132" s="107"/>
      <c r="KBF132" s="107"/>
      <c r="KBG132" s="107"/>
      <c r="KBH132" s="107"/>
      <c r="KBI132" s="107"/>
      <c r="KBJ132" s="107"/>
      <c r="KBK132" s="107"/>
      <c r="KBL132" s="107"/>
      <c r="KBM132" s="107"/>
      <c r="KBN132" s="107"/>
      <c r="KBO132" s="107"/>
      <c r="KBP132" s="107"/>
      <c r="KBQ132" s="107"/>
      <c r="KBR132" s="107"/>
      <c r="KBS132" s="107"/>
      <c r="KBT132" s="107"/>
      <c r="KBU132" s="107"/>
      <c r="KBV132" s="107"/>
      <c r="KBW132" s="107"/>
      <c r="KBX132" s="107"/>
      <c r="KBY132" s="107"/>
      <c r="KBZ132" s="107"/>
      <c r="KCA132" s="107"/>
      <c r="KCB132" s="107"/>
      <c r="KCC132" s="107"/>
      <c r="KCD132" s="107"/>
      <c r="KCE132" s="107"/>
      <c r="KCF132" s="107"/>
      <c r="KCG132" s="107"/>
      <c r="KCH132" s="107"/>
      <c r="KCI132" s="107"/>
      <c r="KCJ132" s="107"/>
      <c r="KCK132" s="107"/>
      <c r="KCL132" s="107"/>
      <c r="KCM132" s="107"/>
      <c r="KCN132" s="107"/>
      <c r="KCO132" s="107"/>
      <c r="KCP132" s="107"/>
      <c r="KCQ132" s="107"/>
      <c r="KCR132" s="107"/>
      <c r="KCS132" s="107"/>
      <c r="KCT132" s="107"/>
      <c r="KCU132" s="107"/>
      <c r="KCV132" s="107"/>
      <c r="KCW132" s="107"/>
      <c r="KCX132" s="107"/>
      <c r="KCY132" s="107"/>
      <c r="KCZ132" s="107"/>
      <c r="KDA132" s="107"/>
      <c r="KDB132" s="107"/>
      <c r="KDC132" s="107"/>
      <c r="KDD132" s="107"/>
      <c r="KDE132" s="107"/>
      <c r="KDF132" s="107"/>
      <c r="KDG132" s="107"/>
      <c r="KDH132" s="107"/>
      <c r="KDI132" s="107"/>
      <c r="KDJ132" s="107"/>
      <c r="KDK132" s="107"/>
      <c r="KDL132" s="107"/>
      <c r="KDM132" s="107"/>
      <c r="KDN132" s="107"/>
      <c r="KDO132" s="107"/>
      <c r="KDP132" s="107"/>
      <c r="KDQ132" s="107"/>
      <c r="KDR132" s="107"/>
      <c r="KDS132" s="107"/>
      <c r="KDT132" s="107"/>
      <c r="KDU132" s="107"/>
      <c r="KDV132" s="107"/>
      <c r="KDW132" s="107"/>
      <c r="KDX132" s="107"/>
      <c r="KDY132" s="107"/>
      <c r="KDZ132" s="107"/>
      <c r="KEA132" s="107"/>
      <c r="KEB132" s="107"/>
      <c r="KEC132" s="107"/>
      <c r="KED132" s="107"/>
      <c r="KEE132" s="107"/>
      <c r="KEF132" s="107"/>
      <c r="KEG132" s="107"/>
      <c r="KEH132" s="107"/>
      <c r="KEI132" s="107"/>
      <c r="KEJ132" s="107"/>
      <c r="KEK132" s="107"/>
      <c r="KEL132" s="107"/>
      <c r="KEM132" s="107"/>
      <c r="KEN132" s="107"/>
      <c r="KEO132" s="107"/>
      <c r="KEP132" s="107"/>
      <c r="KEQ132" s="107"/>
      <c r="KER132" s="107"/>
      <c r="KES132" s="107"/>
      <c r="KET132" s="107"/>
      <c r="KEU132" s="107"/>
      <c r="KEV132" s="107"/>
      <c r="KEW132" s="107"/>
      <c r="KEX132" s="107"/>
      <c r="KEY132" s="107"/>
      <c r="KEZ132" s="107"/>
      <c r="KFA132" s="107"/>
      <c r="KFB132" s="107"/>
      <c r="KFC132" s="107"/>
      <c r="KFD132" s="107"/>
      <c r="KFE132" s="107"/>
      <c r="KFF132" s="107"/>
      <c r="KFG132" s="107"/>
      <c r="KFH132" s="107"/>
      <c r="KFI132" s="107"/>
      <c r="KFJ132" s="107"/>
      <c r="KFK132" s="107"/>
      <c r="KFL132" s="107"/>
      <c r="KFM132" s="107"/>
      <c r="KFN132" s="107"/>
      <c r="KFO132" s="107"/>
      <c r="KFP132" s="107"/>
      <c r="KFQ132" s="107"/>
      <c r="KFR132" s="107"/>
      <c r="KFS132" s="107"/>
      <c r="KFT132" s="107"/>
      <c r="KFU132" s="107"/>
      <c r="KFV132" s="107"/>
      <c r="KFW132" s="107"/>
      <c r="KFX132" s="107"/>
      <c r="KFY132" s="107"/>
      <c r="KFZ132" s="107"/>
      <c r="KGA132" s="107"/>
      <c r="KGB132" s="107"/>
      <c r="KGC132" s="107"/>
      <c r="KGD132" s="107"/>
      <c r="KGE132" s="107"/>
      <c r="KGF132" s="107"/>
      <c r="KGG132" s="107"/>
      <c r="KGH132" s="107"/>
      <c r="KGI132" s="107"/>
      <c r="KGJ132" s="107"/>
      <c r="KGK132" s="107"/>
      <c r="KGL132" s="107"/>
      <c r="KGM132" s="107"/>
      <c r="KGN132" s="107"/>
      <c r="KGO132" s="107"/>
      <c r="KGP132" s="107"/>
      <c r="KGQ132" s="107"/>
      <c r="KGR132" s="107"/>
      <c r="KGS132" s="107"/>
      <c r="KGT132" s="107"/>
      <c r="KGU132" s="107"/>
      <c r="KGV132" s="107"/>
      <c r="KGW132" s="107"/>
      <c r="KGX132" s="107"/>
      <c r="KGY132" s="107"/>
      <c r="KGZ132" s="107"/>
      <c r="KHA132" s="107"/>
      <c r="KHB132" s="107"/>
      <c r="KHC132" s="107"/>
      <c r="KHD132" s="107"/>
      <c r="KHE132" s="107"/>
      <c r="KHF132" s="107"/>
      <c r="KHG132" s="107"/>
      <c r="KHH132" s="107"/>
      <c r="KHI132" s="107"/>
      <c r="KHJ132" s="107"/>
      <c r="KHK132" s="107"/>
      <c r="KHL132" s="107"/>
      <c r="KHM132" s="107"/>
      <c r="KHN132" s="107"/>
      <c r="KHO132" s="107"/>
      <c r="KHP132" s="107"/>
      <c r="KHQ132" s="107"/>
      <c r="KHR132" s="107"/>
      <c r="KHS132" s="107"/>
      <c r="KHT132" s="107"/>
      <c r="KHU132" s="107"/>
      <c r="KHV132" s="107"/>
      <c r="KHW132" s="107"/>
      <c r="KHX132" s="107"/>
      <c r="KHY132" s="107"/>
      <c r="KHZ132" s="107"/>
      <c r="KIA132" s="107"/>
      <c r="KIB132" s="107"/>
      <c r="KIC132" s="107"/>
      <c r="KID132" s="107"/>
      <c r="KIE132" s="107"/>
      <c r="KIF132" s="107"/>
      <c r="KIG132" s="107"/>
      <c r="KIH132" s="107"/>
      <c r="KII132" s="107"/>
      <c r="KIJ132" s="107"/>
      <c r="KIK132" s="107"/>
      <c r="KIL132" s="107"/>
      <c r="KIM132" s="107"/>
      <c r="KIN132" s="107"/>
      <c r="KIO132" s="107"/>
      <c r="KIP132" s="107"/>
      <c r="KIQ132" s="107"/>
      <c r="KIR132" s="107"/>
      <c r="KIS132" s="107"/>
      <c r="KIT132" s="107"/>
      <c r="KIU132" s="107"/>
      <c r="KIV132" s="107"/>
      <c r="KIW132" s="107"/>
      <c r="KIX132" s="107"/>
      <c r="KIY132" s="107"/>
      <c r="KIZ132" s="107"/>
      <c r="KJA132" s="107"/>
      <c r="KJB132" s="107"/>
      <c r="KJC132" s="107"/>
      <c r="KJD132" s="107"/>
      <c r="KJE132" s="107"/>
      <c r="KJF132" s="107"/>
      <c r="KJG132" s="107"/>
      <c r="KJH132" s="107"/>
      <c r="KJI132" s="107"/>
      <c r="KJJ132" s="107"/>
      <c r="KJK132" s="107"/>
      <c r="KJL132" s="107"/>
      <c r="KJM132" s="107"/>
      <c r="KJN132" s="107"/>
      <c r="KJO132" s="107"/>
      <c r="KJP132" s="107"/>
      <c r="KJQ132" s="107"/>
      <c r="KJR132" s="107"/>
      <c r="KJS132" s="107"/>
      <c r="KJT132" s="107"/>
      <c r="KJU132" s="107"/>
      <c r="KJV132" s="107"/>
      <c r="KJW132" s="107"/>
      <c r="KJX132" s="107"/>
      <c r="KJY132" s="107"/>
      <c r="KJZ132" s="107"/>
      <c r="KKA132" s="107"/>
      <c r="KKB132" s="107"/>
      <c r="KKC132" s="107"/>
      <c r="KKD132" s="107"/>
      <c r="KKE132" s="107"/>
      <c r="KKF132" s="107"/>
      <c r="KKG132" s="107"/>
      <c r="KKH132" s="107"/>
      <c r="KKI132" s="107"/>
      <c r="KKJ132" s="107"/>
      <c r="KKK132" s="107"/>
      <c r="KKL132" s="107"/>
      <c r="KKM132" s="107"/>
      <c r="KKN132" s="107"/>
      <c r="KKO132" s="107"/>
      <c r="KKP132" s="107"/>
      <c r="KKQ132" s="107"/>
      <c r="KKR132" s="107"/>
      <c r="KKS132" s="107"/>
      <c r="KKT132" s="107"/>
      <c r="KKU132" s="107"/>
      <c r="KKV132" s="107"/>
      <c r="KKW132" s="107"/>
      <c r="KKX132" s="107"/>
      <c r="KKY132" s="107"/>
      <c r="KKZ132" s="107"/>
      <c r="KLA132" s="107"/>
      <c r="KLB132" s="107"/>
      <c r="KLC132" s="107"/>
      <c r="KLD132" s="107"/>
      <c r="KLE132" s="107"/>
      <c r="KLF132" s="107"/>
      <c r="KLG132" s="107"/>
      <c r="KLH132" s="107"/>
      <c r="KLI132" s="107"/>
      <c r="KLJ132" s="107"/>
      <c r="KLK132" s="107"/>
      <c r="KLL132" s="107"/>
      <c r="KLM132" s="107"/>
      <c r="KLN132" s="107"/>
      <c r="KLO132" s="107"/>
      <c r="KLP132" s="107"/>
      <c r="KLQ132" s="107"/>
      <c r="KLR132" s="107"/>
      <c r="KLS132" s="107"/>
      <c r="KLT132" s="107"/>
      <c r="KLU132" s="107"/>
      <c r="KLV132" s="107"/>
      <c r="KLW132" s="107"/>
      <c r="KLX132" s="107"/>
      <c r="KLY132" s="107"/>
      <c r="KLZ132" s="107"/>
      <c r="KMA132" s="107"/>
      <c r="KMB132" s="107"/>
      <c r="KMC132" s="107"/>
      <c r="KMD132" s="107"/>
      <c r="KME132" s="107"/>
      <c r="KMF132" s="107"/>
      <c r="KMG132" s="107"/>
      <c r="KMH132" s="107"/>
      <c r="KMI132" s="107"/>
      <c r="KMJ132" s="107"/>
      <c r="KMK132" s="107"/>
      <c r="KML132" s="107"/>
      <c r="KMM132" s="107"/>
      <c r="KMN132" s="107"/>
      <c r="KMO132" s="107"/>
      <c r="KMP132" s="107"/>
      <c r="KMQ132" s="107"/>
      <c r="KMR132" s="107"/>
      <c r="KMS132" s="107"/>
      <c r="KMT132" s="107"/>
      <c r="KMU132" s="107"/>
      <c r="KMV132" s="107"/>
      <c r="KMW132" s="107"/>
      <c r="KMX132" s="107"/>
      <c r="KMY132" s="107"/>
      <c r="KMZ132" s="107"/>
      <c r="KNA132" s="107"/>
      <c r="KNB132" s="107"/>
      <c r="KNC132" s="107"/>
      <c r="KND132" s="107"/>
      <c r="KNE132" s="107"/>
      <c r="KNF132" s="107"/>
      <c r="KNG132" s="107"/>
      <c r="KNH132" s="107"/>
      <c r="KNI132" s="107"/>
      <c r="KNJ132" s="107"/>
      <c r="KNK132" s="107"/>
      <c r="KNL132" s="107"/>
      <c r="KNM132" s="107"/>
      <c r="KNN132" s="107"/>
      <c r="KNO132" s="107"/>
      <c r="KNP132" s="107"/>
      <c r="KNQ132" s="107"/>
      <c r="KNR132" s="107"/>
      <c r="KNS132" s="107"/>
      <c r="KNT132" s="107"/>
      <c r="KNU132" s="107"/>
      <c r="KNV132" s="107"/>
      <c r="KNW132" s="107"/>
      <c r="KNX132" s="107"/>
      <c r="KNY132" s="107"/>
      <c r="KNZ132" s="107"/>
      <c r="KOA132" s="107"/>
      <c r="KOB132" s="107"/>
      <c r="KOC132" s="107"/>
      <c r="KOD132" s="107"/>
      <c r="KOE132" s="107"/>
      <c r="KOF132" s="107"/>
      <c r="KOG132" s="107"/>
      <c r="KOH132" s="107"/>
      <c r="KOI132" s="107"/>
      <c r="KOJ132" s="107"/>
      <c r="KOK132" s="107"/>
      <c r="KOL132" s="107"/>
      <c r="KOM132" s="107"/>
      <c r="KON132" s="107"/>
      <c r="KOO132" s="107"/>
      <c r="KOP132" s="107"/>
      <c r="KOQ132" s="107"/>
      <c r="KOR132" s="107"/>
      <c r="KOS132" s="107"/>
      <c r="KOT132" s="107"/>
      <c r="KOU132" s="107"/>
      <c r="KOV132" s="107"/>
      <c r="KOW132" s="107"/>
      <c r="KOX132" s="107"/>
      <c r="KOY132" s="107"/>
      <c r="KOZ132" s="107"/>
      <c r="KPA132" s="107"/>
      <c r="KPB132" s="107"/>
      <c r="KPC132" s="107"/>
      <c r="KPD132" s="107"/>
      <c r="KPE132" s="107"/>
      <c r="KPF132" s="107"/>
      <c r="KPG132" s="107"/>
      <c r="KPH132" s="107"/>
      <c r="KPI132" s="107"/>
      <c r="KPJ132" s="107"/>
      <c r="KPK132" s="107"/>
      <c r="KPL132" s="107"/>
      <c r="KPM132" s="107"/>
      <c r="KPN132" s="107"/>
      <c r="KPO132" s="107"/>
      <c r="KPP132" s="107"/>
      <c r="KPQ132" s="107"/>
      <c r="KPR132" s="107"/>
      <c r="KPS132" s="107"/>
      <c r="KPT132" s="107"/>
      <c r="KPU132" s="107"/>
      <c r="KPV132" s="107"/>
      <c r="KPW132" s="107"/>
      <c r="KPX132" s="107"/>
      <c r="KPY132" s="107"/>
      <c r="KPZ132" s="107"/>
      <c r="KQA132" s="107"/>
      <c r="KQB132" s="107"/>
      <c r="KQC132" s="107"/>
      <c r="KQD132" s="107"/>
      <c r="KQE132" s="107"/>
      <c r="KQF132" s="107"/>
      <c r="KQG132" s="107"/>
      <c r="KQH132" s="107"/>
      <c r="KQI132" s="107"/>
      <c r="KQJ132" s="107"/>
      <c r="KQK132" s="107"/>
      <c r="KQL132" s="107"/>
      <c r="KQM132" s="107"/>
      <c r="KQN132" s="107"/>
      <c r="KQO132" s="107"/>
      <c r="KQP132" s="107"/>
      <c r="KQQ132" s="107"/>
      <c r="KQR132" s="107"/>
      <c r="KQS132" s="107"/>
      <c r="KQT132" s="107"/>
      <c r="KQU132" s="107"/>
      <c r="KQV132" s="107"/>
      <c r="KQW132" s="107"/>
      <c r="KQX132" s="107"/>
      <c r="KQY132" s="107"/>
      <c r="KQZ132" s="107"/>
      <c r="KRA132" s="107"/>
      <c r="KRB132" s="107"/>
      <c r="KRC132" s="107"/>
      <c r="KRD132" s="107"/>
      <c r="KRE132" s="107"/>
      <c r="KRF132" s="107"/>
      <c r="KRG132" s="107"/>
      <c r="KRH132" s="107"/>
      <c r="KRI132" s="107"/>
      <c r="KRJ132" s="107"/>
      <c r="KRK132" s="107"/>
      <c r="KRL132" s="107"/>
      <c r="KRM132" s="107"/>
      <c r="KRN132" s="107"/>
      <c r="KRO132" s="107"/>
      <c r="KRP132" s="107"/>
      <c r="KRQ132" s="107"/>
      <c r="KRR132" s="107"/>
      <c r="KRS132" s="107"/>
      <c r="KRT132" s="107"/>
      <c r="KRU132" s="107"/>
      <c r="KRV132" s="107"/>
      <c r="KRW132" s="107"/>
      <c r="KRX132" s="107"/>
      <c r="KRY132" s="107"/>
      <c r="KRZ132" s="107"/>
      <c r="KSA132" s="107"/>
      <c r="KSB132" s="107"/>
      <c r="KSC132" s="107"/>
      <c r="KSD132" s="107"/>
      <c r="KSE132" s="107"/>
      <c r="KSF132" s="107"/>
      <c r="KSG132" s="107"/>
      <c r="KSH132" s="107"/>
      <c r="KSI132" s="107"/>
      <c r="KSJ132" s="107"/>
      <c r="KSK132" s="107"/>
      <c r="KSL132" s="107"/>
      <c r="KSM132" s="107"/>
      <c r="KSN132" s="107"/>
      <c r="KSO132" s="107"/>
      <c r="KSP132" s="107"/>
      <c r="KSQ132" s="107"/>
      <c r="KSR132" s="107"/>
      <c r="KSS132" s="107"/>
      <c r="KST132" s="107"/>
      <c r="KSU132" s="107"/>
      <c r="KSV132" s="107"/>
      <c r="KSW132" s="107"/>
      <c r="KSX132" s="107"/>
      <c r="KSY132" s="107"/>
      <c r="KSZ132" s="107"/>
      <c r="KTA132" s="107"/>
      <c r="KTB132" s="107"/>
      <c r="KTC132" s="107"/>
      <c r="KTD132" s="107"/>
      <c r="KTE132" s="107"/>
      <c r="KTF132" s="107"/>
      <c r="KTG132" s="107"/>
      <c r="KTH132" s="107"/>
      <c r="KTI132" s="107"/>
      <c r="KTJ132" s="107"/>
      <c r="KTK132" s="107"/>
      <c r="KTL132" s="107"/>
      <c r="KTM132" s="107"/>
      <c r="KTN132" s="107"/>
      <c r="KTO132" s="107"/>
      <c r="KTP132" s="107"/>
      <c r="KTQ132" s="107"/>
      <c r="KTR132" s="107"/>
      <c r="KTS132" s="107"/>
      <c r="KTT132" s="107"/>
      <c r="KTU132" s="107"/>
      <c r="KTV132" s="107"/>
      <c r="KTW132" s="107"/>
      <c r="KTX132" s="107"/>
      <c r="KTY132" s="107"/>
      <c r="KTZ132" s="107"/>
      <c r="KUA132" s="107"/>
      <c r="KUB132" s="107"/>
      <c r="KUC132" s="107"/>
      <c r="KUD132" s="107"/>
      <c r="KUE132" s="107"/>
      <c r="KUF132" s="107"/>
      <c r="KUG132" s="107"/>
      <c r="KUH132" s="107"/>
      <c r="KUI132" s="107"/>
      <c r="KUJ132" s="107"/>
      <c r="KUK132" s="107"/>
      <c r="KUL132" s="107"/>
      <c r="KUM132" s="107"/>
      <c r="KUN132" s="107"/>
      <c r="KUO132" s="107"/>
      <c r="KUP132" s="107"/>
      <c r="KUQ132" s="107"/>
      <c r="KUR132" s="107"/>
      <c r="KUS132" s="107"/>
      <c r="KUT132" s="107"/>
      <c r="KUU132" s="107"/>
      <c r="KUV132" s="107"/>
      <c r="KUW132" s="107"/>
      <c r="KUX132" s="107"/>
      <c r="KUY132" s="107"/>
      <c r="KUZ132" s="107"/>
      <c r="KVA132" s="107"/>
      <c r="KVB132" s="107"/>
      <c r="KVC132" s="107"/>
      <c r="KVD132" s="107"/>
      <c r="KVE132" s="107"/>
      <c r="KVF132" s="107"/>
      <c r="KVG132" s="107"/>
      <c r="KVH132" s="107"/>
      <c r="KVI132" s="107"/>
      <c r="KVJ132" s="107"/>
      <c r="KVK132" s="107"/>
      <c r="KVL132" s="107"/>
      <c r="KVM132" s="107"/>
      <c r="KVN132" s="107"/>
      <c r="KVO132" s="107"/>
      <c r="KVP132" s="107"/>
      <c r="KVQ132" s="107"/>
      <c r="KVR132" s="107"/>
      <c r="KVS132" s="107"/>
      <c r="KVT132" s="107"/>
      <c r="KVU132" s="107"/>
      <c r="KVV132" s="107"/>
      <c r="KVW132" s="107"/>
      <c r="KVX132" s="107"/>
      <c r="KVY132" s="107"/>
      <c r="KVZ132" s="107"/>
      <c r="KWA132" s="107"/>
      <c r="KWB132" s="107"/>
      <c r="KWC132" s="107"/>
      <c r="KWD132" s="107"/>
      <c r="KWE132" s="107"/>
      <c r="KWF132" s="107"/>
      <c r="KWG132" s="107"/>
      <c r="KWH132" s="107"/>
      <c r="KWI132" s="107"/>
      <c r="KWJ132" s="107"/>
      <c r="KWK132" s="107"/>
      <c r="KWL132" s="107"/>
      <c r="KWM132" s="107"/>
      <c r="KWN132" s="107"/>
      <c r="KWO132" s="107"/>
      <c r="KWP132" s="107"/>
      <c r="KWQ132" s="107"/>
      <c r="KWR132" s="107"/>
      <c r="KWS132" s="107"/>
      <c r="KWT132" s="107"/>
      <c r="KWU132" s="107"/>
      <c r="KWV132" s="107"/>
      <c r="KWW132" s="107"/>
      <c r="KWX132" s="107"/>
      <c r="KWY132" s="107"/>
      <c r="KWZ132" s="107"/>
      <c r="KXA132" s="107"/>
      <c r="KXB132" s="107"/>
      <c r="KXC132" s="107"/>
      <c r="KXD132" s="107"/>
      <c r="KXE132" s="107"/>
      <c r="KXF132" s="107"/>
      <c r="KXG132" s="107"/>
      <c r="KXH132" s="107"/>
      <c r="KXI132" s="107"/>
      <c r="KXJ132" s="107"/>
      <c r="KXK132" s="107"/>
      <c r="KXL132" s="107"/>
      <c r="KXM132" s="107"/>
      <c r="KXN132" s="107"/>
      <c r="KXO132" s="107"/>
      <c r="KXP132" s="107"/>
      <c r="KXQ132" s="107"/>
      <c r="KXR132" s="107"/>
      <c r="KXS132" s="107"/>
      <c r="KXT132" s="107"/>
      <c r="KXU132" s="107"/>
      <c r="KXV132" s="107"/>
      <c r="KXW132" s="107"/>
      <c r="KXX132" s="107"/>
      <c r="KXY132" s="107"/>
      <c r="KXZ132" s="107"/>
      <c r="KYA132" s="107"/>
      <c r="KYB132" s="107"/>
      <c r="KYC132" s="107"/>
      <c r="KYD132" s="107"/>
      <c r="KYE132" s="107"/>
      <c r="KYF132" s="107"/>
      <c r="KYG132" s="107"/>
      <c r="KYH132" s="107"/>
      <c r="KYI132" s="107"/>
      <c r="KYJ132" s="107"/>
      <c r="KYK132" s="107"/>
      <c r="KYL132" s="107"/>
      <c r="KYM132" s="107"/>
      <c r="KYN132" s="107"/>
      <c r="KYO132" s="107"/>
      <c r="KYP132" s="107"/>
      <c r="KYQ132" s="107"/>
      <c r="KYR132" s="107"/>
      <c r="KYS132" s="107"/>
      <c r="KYT132" s="107"/>
      <c r="KYU132" s="107"/>
      <c r="KYV132" s="107"/>
      <c r="KYW132" s="107"/>
      <c r="KYX132" s="107"/>
      <c r="KYY132" s="107"/>
      <c r="KYZ132" s="107"/>
      <c r="KZA132" s="107"/>
      <c r="KZB132" s="107"/>
      <c r="KZC132" s="107"/>
      <c r="KZD132" s="107"/>
      <c r="KZE132" s="107"/>
      <c r="KZF132" s="107"/>
      <c r="KZG132" s="107"/>
      <c r="KZH132" s="107"/>
      <c r="KZI132" s="107"/>
      <c r="KZJ132" s="107"/>
      <c r="KZK132" s="107"/>
      <c r="KZL132" s="107"/>
      <c r="KZM132" s="107"/>
      <c r="KZN132" s="107"/>
      <c r="KZO132" s="107"/>
      <c r="KZP132" s="107"/>
      <c r="KZQ132" s="107"/>
      <c r="KZR132" s="107"/>
      <c r="KZS132" s="107"/>
      <c r="KZT132" s="107"/>
      <c r="KZU132" s="107"/>
      <c r="KZV132" s="107"/>
      <c r="KZW132" s="107"/>
      <c r="KZX132" s="107"/>
      <c r="KZY132" s="107"/>
      <c r="KZZ132" s="107"/>
      <c r="LAA132" s="107"/>
      <c r="LAB132" s="107"/>
      <c r="LAC132" s="107"/>
      <c r="LAD132" s="107"/>
      <c r="LAE132" s="107"/>
      <c r="LAF132" s="107"/>
      <c r="LAG132" s="107"/>
      <c r="LAH132" s="107"/>
      <c r="LAI132" s="107"/>
      <c r="LAJ132" s="107"/>
      <c r="LAK132" s="107"/>
      <c r="LAL132" s="107"/>
      <c r="LAM132" s="107"/>
      <c r="LAN132" s="107"/>
      <c r="LAO132" s="107"/>
      <c r="LAP132" s="107"/>
      <c r="LAQ132" s="107"/>
      <c r="LAR132" s="107"/>
      <c r="LAS132" s="107"/>
      <c r="LAT132" s="107"/>
      <c r="LAU132" s="107"/>
      <c r="LAV132" s="107"/>
      <c r="LAW132" s="107"/>
      <c r="LAX132" s="107"/>
      <c r="LAY132" s="107"/>
      <c r="LAZ132" s="107"/>
      <c r="LBA132" s="107"/>
      <c r="LBB132" s="107"/>
      <c r="LBC132" s="107"/>
      <c r="LBD132" s="107"/>
      <c r="LBE132" s="107"/>
      <c r="LBF132" s="107"/>
      <c r="LBG132" s="107"/>
      <c r="LBH132" s="107"/>
      <c r="LBI132" s="107"/>
      <c r="LBJ132" s="107"/>
      <c r="LBK132" s="107"/>
      <c r="LBL132" s="107"/>
      <c r="LBM132" s="107"/>
      <c r="LBN132" s="107"/>
      <c r="LBO132" s="107"/>
      <c r="LBP132" s="107"/>
      <c r="LBQ132" s="107"/>
      <c r="LBR132" s="107"/>
      <c r="LBS132" s="107"/>
      <c r="LBT132" s="107"/>
      <c r="LBU132" s="107"/>
      <c r="LBV132" s="107"/>
      <c r="LBW132" s="107"/>
      <c r="LBX132" s="107"/>
      <c r="LBY132" s="107"/>
      <c r="LBZ132" s="107"/>
      <c r="LCA132" s="107"/>
      <c r="LCB132" s="107"/>
      <c r="LCC132" s="107"/>
      <c r="LCD132" s="107"/>
      <c r="LCE132" s="107"/>
      <c r="LCF132" s="107"/>
      <c r="LCG132" s="107"/>
      <c r="LCH132" s="107"/>
      <c r="LCI132" s="107"/>
      <c r="LCJ132" s="107"/>
      <c r="LCK132" s="107"/>
      <c r="LCL132" s="107"/>
      <c r="LCM132" s="107"/>
      <c r="LCN132" s="107"/>
      <c r="LCO132" s="107"/>
      <c r="LCP132" s="107"/>
      <c r="LCQ132" s="107"/>
      <c r="LCR132" s="107"/>
      <c r="LCS132" s="107"/>
      <c r="LCT132" s="107"/>
      <c r="LCU132" s="107"/>
      <c r="LCV132" s="107"/>
      <c r="LCW132" s="107"/>
      <c r="LCX132" s="107"/>
      <c r="LCY132" s="107"/>
      <c r="LCZ132" s="107"/>
      <c r="LDA132" s="107"/>
      <c r="LDB132" s="107"/>
      <c r="LDC132" s="107"/>
      <c r="LDD132" s="107"/>
      <c r="LDE132" s="107"/>
      <c r="LDF132" s="107"/>
      <c r="LDG132" s="107"/>
      <c r="LDH132" s="107"/>
      <c r="LDI132" s="107"/>
      <c r="LDJ132" s="107"/>
      <c r="LDK132" s="107"/>
      <c r="LDL132" s="107"/>
      <c r="LDM132" s="107"/>
      <c r="LDN132" s="107"/>
      <c r="LDO132" s="107"/>
      <c r="LDP132" s="107"/>
      <c r="LDQ132" s="107"/>
      <c r="LDR132" s="107"/>
      <c r="LDS132" s="107"/>
      <c r="LDT132" s="107"/>
      <c r="LDU132" s="107"/>
      <c r="LDV132" s="107"/>
      <c r="LDW132" s="107"/>
      <c r="LDX132" s="107"/>
      <c r="LDY132" s="107"/>
      <c r="LDZ132" s="107"/>
      <c r="LEA132" s="107"/>
      <c r="LEB132" s="107"/>
      <c r="LEC132" s="107"/>
      <c r="LED132" s="107"/>
      <c r="LEE132" s="107"/>
      <c r="LEF132" s="107"/>
      <c r="LEG132" s="107"/>
      <c r="LEH132" s="107"/>
      <c r="LEI132" s="107"/>
      <c r="LEJ132" s="107"/>
      <c r="LEK132" s="107"/>
      <c r="LEL132" s="107"/>
      <c r="LEM132" s="107"/>
      <c r="LEN132" s="107"/>
      <c r="LEO132" s="107"/>
      <c r="LEP132" s="107"/>
      <c r="LEQ132" s="107"/>
      <c r="LER132" s="107"/>
      <c r="LES132" s="107"/>
      <c r="LET132" s="107"/>
      <c r="LEU132" s="107"/>
      <c r="LEV132" s="107"/>
      <c r="LEW132" s="107"/>
      <c r="LEX132" s="107"/>
      <c r="LEY132" s="107"/>
      <c r="LEZ132" s="107"/>
      <c r="LFA132" s="107"/>
      <c r="LFB132" s="107"/>
      <c r="LFC132" s="107"/>
      <c r="LFD132" s="107"/>
      <c r="LFE132" s="107"/>
      <c r="LFF132" s="107"/>
      <c r="LFG132" s="107"/>
      <c r="LFH132" s="107"/>
      <c r="LFI132" s="107"/>
      <c r="LFJ132" s="107"/>
      <c r="LFK132" s="107"/>
      <c r="LFL132" s="107"/>
      <c r="LFM132" s="107"/>
      <c r="LFN132" s="107"/>
      <c r="LFO132" s="107"/>
      <c r="LFP132" s="107"/>
      <c r="LFQ132" s="107"/>
      <c r="LFR132" s="107"/>
      <c r="LFS132" s="107"/>
      <c r="LFT132" s="107"/>
      <c r="LFU132" s="107"/>
      <c r="LFV132" s="107"/>
      <c r="LFW132" s="107"/>
      <c r="LFX132" s="107"/>
      <c r="LFY132" s="107"/>
      <c r="LFZ132" s="107"/>
      <c r="LGA132" s="107"/>
      <c r="LGB132" s="107"/>
      <c r="LGC132" s="107"/>
      <c r="LGD132" s="107"/>
      <c r="LGE132" s="107"/>
      <c r="LGF132" s="107"/>
      <c r="LGG132" s="107"/>
      <c r="LGH132" s="107"/>
      <c r="LGI132" s="107"/>
      <c r="LGJ132" s="107"/>
      <c r="LGK132" s="107"/>
      <c r="LGL132" s="107"/>
      <c r="LGM132" s="107"/>
      <c r="LGN132" s="107"/>
      <c r="LGO132" s="107"/>
      <c r="LGP132" s="107"/>
      <c r="LGQ132" s="107"/>
      <c r="LGR132" s="107"/>
      <c r="LGS132" s="107"/>
      <c r="LGT132" s="107"/>
      <c r="LGU132" s="107"/>
      <c r="LGV132" s="107"/>
      <c r="LGW132" s="107"/>
      <c r="LGX132" s="107"/>
      <c r="LGY132" s="107"/>
      <c r="LGZ132" s="107"/>
      <c r="LHA132" s="107"/>
      <c r="LHB132" s="107"/>
      <c r="LHC132" s="107"/>
      <c r="LHD132" s="107"/>
      <c r="LHE132" s="107"/>
      <c r="LHF132" s="107"/>
      <c r="LHG132" s="107"/>
      <c r="LHH132" s="107"/>
      <c r="LHI132" s="107"/>
      <c r="LHJ132" s="107"/>
      <c r="LHK132" s="107"/>
      <c r="LHL132" s="107"/>
      <c r="LHM132" s="107"/>
      <c r="LHN132" s="107"/>
      <c r="LHO132" s="107"/>
      <c r="LHP132" s="107"/>
      <c r="LHQ132" s="107"/>
      <c r="LHR132" s="107"/>
      <c r="LHS132" s="107"/>
      <c r="LHT132" s="107"/>
      <c r="LHU132" s="107"/>
      <c r="LHV132" s="107"/>
      <c r="LHW132" s="107"/>
      <c r="LHX132" s="107"/>
      <c r="LHY132" s="107"/>
      <c r="LHZ132" s="107"/>
      <c r="LIA132" s="107"/>
      <c r="LIB132" s="107"/>
      <c r="LIC132" s="107"/>
      <c r="LID132" s="107"/>
      <c r="LIE132" s="107"/>
      <c r="LIF132" s="107"/>
      <c r="LIG132" s="107"/>
      <c r="LIH132" s="107"/>
      <c r="LII132" s="107"/>
      <c r="LIJ132" s="107"/>
      <c r="LIK132" s="107"/>
      <c r="LIL132" s="107"/>
      <c r="LIM132" s="107"/>
      <c r="LIN132" s="107"/>
      <c r="LIO132" s="107"/>
      <c r="LIP132" s="107"/>
      <c r="LIQ132" s="107"/>
      <c r="LIR132" s="107"/>
      <c r="LIS132" s="107"/>
      <c r="LIT132" s="107"/>
      <c r="LIU132" s="107"/>
      <c r="LIV132" s="107"/>
      <c r="LIW132" s="107"/>
      <c r="LIX132" s="107"/>
      <c r="LIY132" s="107"/>
      <c r="LIZ132" s="107"/>
      <c r="LJA132" s="107"/>
      <c r="LJB132" s="107"/>
      <c r="LJC132" s="107"/>
      <c r="LJD132" s="107"/>
      <c r="LJE132" s="107"/>
      <c r="LJF132" s="107"/>
      <c r="LJG132" s="107"/>
      <c r="LJH132" s="107"/>
      <c r="LJI132" s="107"/>
      <c r="LJJ132" s="107"/>
      <c r="LJK132" s="107"/>
      <c r="LJL132" s="107"/>
      <c r="LJM132" s="107"/>
      <c r="LJN132" s="107"/>
      <c r="LJO132" s="107"/>
      <c r="LJP132" s="107"/>
      <c r="LJQ132" s="107"/>
      <c r="LJR132" s="107"/>
      <c r="LJS132" s="107"/>
      <c r="LJT132" s="107"/>
      <c r="LJU132" s="107"/>
      <c r="LJV132" s="107"/>
      <c r="LJW132" s="107"/>
      <c r="LJX132" s="107"/>
      <c r="LJY132" s="107"/>
      <c r="LJZ132" s="107"/>
      <c r="LKA132" s="107"/>
      <c r="LKB132" s="107"/>
      <c r="LKC132" s="107"/>
      <c r="LKD132" s="107"/>
      <c r="LKE132" s="107"/>
      <c r="LKF132" s="107"/>
      <c r="LKG132" s="107"/>
      <c r="LKH132" s="107"/>
      <c r="LKI132" s="107"/>
      <c r="LKJ132" s="107"/>
      <c r="LKK132" s="107"/>
      <c r="LKL132" s="107"/>
      <c r="LKM132" s="107"/>
      <c r="LKN132" s="107"/>
      <c r="LKO132" s="107"/>
      <c r="LKP132" s="107"/>
      <c r="LKQ132" s="107"/>
      <c r="LKR132" s="107"/>
      <c r="LKS132" s="107"/>
      <c r="LKT132" s="107"/>
      <c r="LKU132" s="107"/>
      <c r="LKV132" s="107"/>
      <c r="LKW132" s="107"/>
      <c r="LKX132" s="107"/>
      <c r="LKY132" s="107"/>
      <c r="LKZ132" s="107"/>
      <c r="LLA132" s="107"/>
      <c r="LLB132" s="107"/>
      <c r="LLC132" s="107"/>
      <c r="LLD132" s="107"/>
      <c r="LLE132" s="107"/>
      <c r="LLF132" s="107"/>
      <c r="LLG132" s="107"/>
      <c r="LLH132" s="107"/>
      <c r="LLI132" s="107"/>
      <c r="LLJ132" s="107"/>
      <c r="LLK132" s="107"/>
      <c r="LLL132" s="107"/>
      <c r="LLM132" s="107"/>
      <c r="LLN132" s="107"/>
      <c r="LLO132" s="107"/>
      <c r="LLP132" s="107"/>
      <c r="LLQ132" s="107"/>
      <c r="LLR132" s="107"/>
      <c r="LLS132" s="107"/>
      <c r="LLT132" s="107"/>
      <c r="LLU132" s="107"/>
      <c r="LLV132" s="107"/>
      <c r="LLW132" s="107"/>
      <c r="LLX132" s="107"/>
      <c r="LLY132" s="107"/>
      <c r="LLZ132" s="107"/>
      <c r="LMA132" s="107"/>
      <c r="LMB132" s="107"/>
      <c r="LMC132" s="107"/>
      <c r="LMD132" s="107"/>
      <c r="LME132" s="107"/>
      <c r="LMF132" s="107"/>
      <c r="LMG132" s="107"/>
      <c r="LMH132" s="107"/>
      <c r="LMI132" s="107"/>
      <c r="LMJ132" s="107"/>
      <c r="LMK132" s="107"/>
      <c r="LML132" s="107"/>
      <c r="LMM132" s="107"/>
      <c r="LMN132" s="107"/>
      <c r="LMO132" s="107"/>
      <c r="LMP132" s="107"/>
      <c r="LMQ132" s="107"/>
      <c r="LMR132" s="107"/>
      <c r="LMS132" s="107"/>
      <c r="LMT132" s="107"/>
      <c r="LMU132" s="107"/>
      <c r="LMV132" s="107"/>
      <c r="LMW132" s="107"/>
      <c r="LMX132" s="107"/>
      <c r="LMY132" s="107"/>
      <c r="LMZ132" s="107"/>
      <c r="LNA132" s="107"/>
      <c r="LNB132" s="107"/>
      <c r="LNC132" s="107"/>
      <c r="LND132" s="107"/>
      <c r="LNE132" s="107"/>
      <c r="LNF132" s="107"/>
      <c r="LNG132" s="107"/>
      <c r="LNH132" s="107"/>
      <c r="LNI132" s="107"/>
      <c r="LNJ132" s="107"/>
      <c r="LNK132" s="107"/>
      <c r="LNL132" s="107"/>
      <c r="LNM132" s="107"/>
      <c r="LNN132" s="107"/>
      <c r="LNO132" s="107"/>
      <c r="LNP132" s="107"/>
      <c r="LNQ132" s="107"/>
      <c r="LNR132" s="107"/>
      <c r="LNS132" s="107"/>
      <c r="LNT132" s="107"/>
      <c r="LNU132" s="107"/>
      <c r="LNV132" s="107"/>
      <c r="LNW132" s="107"/>
      <c r="LNX132" s="107"/>
      <c r="LNY132" s="107"/>
      <c r="LNZ132" s="107"/>
      <c r="LOA132" s="107"/>
      <c r="LOB132" s="107"/>
      <c r="LOC132" s="107"/>
      <c r="LOD132" s="107"/>
      <c r="LOE132" s="107"/>
      <c r="LOF132" s="107"/>
      <c r="LOG132" s="107"/>
      <c r="LOH132" s="107"/>
      <c r="LOI132" s="107"/>
      <c r="LOJ132" s="107"/>
      <c r="LOK132" s="107"/>
      <c r="LOL132" s="107"/>
      <c r="LOM132" s="107"/>
      <c r="LON132" s="107"/>
      <c r="LOO132" s="107"/>
      <c r="LOP132" s="107"/>
      <c r="LOQ132" s="107"/>
      <c r="LOR132" s="107"/>
      <c r="LOS132" s="107"/>
      <c r="LOT132" s="107"/>
      <c r="LOU132" s="107"/>
      <c r="LOV132" s="107"/>
      <c r="LOW132" s="107"/>
      <c r="LOX132" s="107"/>
      <c r="LOY132" s="107"/>
      <c r="LOZ132" s="107"/>
      <c r="LPA132" s="107"/>
      <c r="LPB132" s="107"/>
      <c r="LPC132" s="107"/>
      <c r="LPD132" s="107"/>
      <c r="LPE132" s="107"/>
      <c r="LPF132" s="107"/>
      <c r="LPG132" s="107"/>
      <c r="LPH132" s="107"/>
      <c r="LPI132" s="107"/>
      <c r="LPJ132" s="107"/>
      <c r="LPK132" s="107"/>
      <c r="LPL132" s="107"/>
      <c r="LPM132" s="107"/>
      <c r="LPN132" s="107"/>
      <c r="LPO132" s="107"/>
      <c r="LPP132" s="107"/>
      <c r="LPQ132" s="107"/>
      <c r="LPR132" s="107"/>
      <c r="LPS132" s="107"/>
      <c r="LPT132" s="107"/>
      <c r="LPU132" s="107"/>
      <c r="LPV132" s="107"/>
      <c r="LPW132" s="107"/>
      <c r="LPX132" s="107"/>
      <c r="LPY132" s="107"/>
      <c r="LPZ132" s="107"/>
      <c r="LQA132" s="107"/>
      <c r="LQB132" s="107"/>
      <c r="LQC132" s="107"/>
      <c r="LQD132" s="107"/>
      <c r="LQE132" s="107"/>
      <c r="LQF132" s="107"/>
      <c r="LQG132" s="107"/>
      <c r="LQH132" s="107"/>
      <c r="LQI132" s="107"/>
      <c r="LQJ132" s="107"/>
      <c r="LQK132" s="107"/>
      <c r="LQL132" s="107"/>
      <c r="LQM132" s="107"/>
      <c r="LQN132" s="107"/>
      <c r="LQO132" s="107"/>
      <c r="LQP132" s="107"/>
      <c r="LQQ132" s="107"/>
      <c r="LQR132" s="107"/>
      <c r="LQS132" s="107"/>
      <c r="LQT132" s="107"/>
      <c r="LQU132" s="107"/>
      <c r="LQV132" s="107"/>
      <c r="LQW132" s="107"/>
      <c r="LQX132" s="107"/>
      <c r="LQY132" s="107"/>
      <c r="LQZ132" s="107"/>
      <c r="LRA132" s="107"/>
      <c r="LRB132" s="107"/>
      <c r="LRC132" s="107"/>
      <c r="LRD132" s="107"/>
      <c r="LRE132" s="107"/>
      <c r="LRF132" s="107"/>
      <c r="LRG132" s="107"/>
      <c r="LRH132" s="107"/>
      <c r="LRI132" s="107"/>
      <c r="LRJ132" s="107"/>
      <c r="LRK132" s="107"/>
      <c r="LRL132" s="107"/>
      <c r="LRM132" s="107"/>
      <c r="LRN132" s="107"/>
      <c r="LRO132" s="107"/>
      <c r="LRP132" s="107"/>
      <c r="LRQ132" s="107"/>
      <c r="LRR132" s="107"/>
      <c r="LRS132" s="107"/>
      <c r="LRT132" s="107"/>
      <c r="LRU132" s="107"/>
      <c r="LRV132" s="107"/>
      <c r="LRW132" s="107"/>
      <c r="LRX132" s="107"/>
      <c r="LRY132" s="107"/>
      <c r="LRZ132" s="107"/>
      <c r="LSA132" s="107"/>
      <c r="LSB132" s="107"/>
      <c r="LSC132" s="107"/>
      <c r="LSD132" s="107"/>
      <c r="LSE132" s="107"/>
      <c r="LSF132" s="107"/>
      <c r="LSG132" s="107"/>
      <c r="LSH132" s="107"/>
      <c r="LSI132" s="107"/>
      <c r="LSJ132" s="107"/>
      <c r="LSK132" s="107"/>
      <c r="LSL132" s="107"/>
      <c r="LSM132" s="107"/>
      <c r="LSN132" s="107"/>
      <c r="LSO132" s="107"/>
      <c r="LSP132" s="107"/>
      <c r="LSQ132" s="107"/>
      <c r="LSR132" s="107"/>
      <c r="LSS132" s="107"/>
      <c r="LST132" s="107"/>
      <c r="LSU132" s="107"/>
      <c r="LSV132" s="107"/>
      <c r="LSW132" s="107"/>
      <c r="LSX132" s="107"/>
      <c r="LSY132" s="107"/>
      <c r="LSZ132" s="107"/>
      <c r="LTA132" s="107"/>
      <c r="LTB132" s="107"/>
      <c r="LTC132" s="107"/>
      <c r="LTD132" s="107"/>
      <c r="LTE132" s="107"/>
      <c r="LTF132" s="107"/>
      <c r="LTG132" s="107"/>
      <c r="LTH132" s="107"/>
      <c r="LTI132" s="107"/>
      <c r="LTJ132" s="107"/>
      <c r="LTK132" s="107"/>
      <c r="LTL132" s="107"/>
      <c r="LTM132" s="107"/>
      <c r="LTN132" s="107"/>
      <c r="LTO132" s="107"/>
      <c r="LTP132" s="107"/>
      <c r="LTQ132" s="107"/>
      <c r="LTR132" s="107"/>
      <c r="LTS132" s="107"/>
      <c r="LTT132" s="107"/>
      <c r="LTU132" s="107"/>
      <c r="LTV132" s="107"/>
      <c r="LTW132" s="107"/>
      <c r="LTX132" s="107"/>
      <c r="LTY132" s="107"/>
      <c r="LTZ132" s="107"/>
      <c r="LUA132" s="107"/>
      <c r="LUB132" s="107"/>
      <c r="LUC132" s="107"/>
      <c r="LUD132" s="107"/>
      <c r="LUE132" s="107"/>
      <c r="LUF132" s="107"/>
      <c r="LUG132" s="107"/>
      <c r="LUH132" s="107"/>
      <c r="LUI132" s="107"/>
      <c r="LUJ132" s="107"/>
      <c r="LUK132" s="107"/>
      <c r="LUL132" s="107"/>
      <c r="LUM132" s="107"/>
      <c r="LUN132" s="107"/>
      <c r="LUO132" s="107"/>
      <c r="LUP132" s="107"/>
      <c r="LUQ132" s="107"/>
      <c r="LUR132" s="107"/>
      <c r="LUS132" s="107"/>
      <c r="LUT132" s="107"/>
      <c r="LUU132" s="107"/>
      <c r="LUV132" s="107"/>
      <c r="LUW132" s="107"/>
      <c r="LUX132" s="107"/>
      <c r="LUY132" s="107"/>
      <c r="LUZ132" s="107"/>
      <c r="LVA132" s="107"/>
      <c r="LVB132" s="107"/>
      <c r="LVC132" s="107"/>
      <c r="LVD132" s="107"/>
      <c r="LVE132" s="107"/>
      <c r="LVF132" s="107"/>
      <c r="LVG132" s="107"/>
      <c r="LVH132" s="107"/>
      <c r="LVI132" s="107"/>
      <c r="LVJ132" s="107"/>
      <c r="LVK132" s="107"/>
      <c r="LVL132" s="107"/>
      <c r="LVM132" s="107"/>
      <c r="LVN132" s="107"/>
      <c r="LVO132" s="107"/>
      <c r="LVP132" s="107"/>
      <c r="LVQ132" s="107"/>
      <c r="LVR132" s="107"/>
      <c r="LVS132" s="107"/>
      <c r="LVT132" s="107"/>
      <c r="LVU132" s="107"/>
      <c r="LVV132" s="107"/>
      <c r="LVW132" s="107"/>
      <c r="LVX132" s="107"/>
      <c r="LVY132" s="107"/>
      <c r="LVZ132" s="107"/>
      <c r="LWA132" s="107"/>
      <c r="LWB132" s="107"/>
      <c r="LWC132" s="107"/>
      <c r="LWD132" s="107"/>
      <c r="LWE132" s="107"/>
      <c r="LWF132" s="107"/>
      <c r="LWG132" s="107"/>
      <c r="LWH132" s="107"/>
      <c r="LWI132" s="107"/>
      <c r="LWJ132" s="107"/>
      <c r="LWK132" s="107"/>
      <c r="LWL132" s="107"/>
      <c r="LWM132" s="107"/>
      <c r="LWN132" s="107"/>
      <c r="LWO132" s="107"/>
      <c r="LWP132" s="107"/>
      <c r="LWQ132" s="107"/>
      <c r="LWR132" s="107"/>
      <c r="LWS132" s="107"/>
      <c r="LWT132" s="107"/>
      <c r="LWU132" s="107"/>
      <c r="LWV132" s="107"/>
      <c r="LWW132" s="107"/>
      <c r="LWX132" s="107"/>
      <c r="LWY132" s="107"/>
      <c r="LWZ132" s="107"/>
      <c r="LXA132" s="107"/>
      <c r="LXB132" s="107"/>
      <c r="LXC132" s="107"/>
      <c r="LXD132" s="107"/>
      <c r="LXE132" s="107"/>
      <c r="LXF132" s="107"/>
      <c r="LXG132" s="107"/>
      <c r="LXH132" s="107"/>
      <c r="LXI132" s="107"/>
      <c r="LXJ132" s="107"/>
      <c r="LXK132" s="107"/>
      <c r="LXL132" s="107"/>
      <c r="LXM132" s="107"/>
      <c r="LXN132" s="107"/>
      <c r="LXO132" s="107"/>
      <c r="LXP132" s="107"/>
      <c r="LXQ132" s="107"/>
      <c r="LXR132" s="107"/>
      <c r="LXS132" s="107"/>
      <c r="LXT132" s="107"/>
      <c r="LXU132" s="107"/>
      <c r="LXV132" s="107"/>
      <c r="LXW132" s="107"/>
      <c r="LXX132" s="107"/>
      <c r="LXY132" s="107"/>
      <c r="LXZ132" s="107"/>
      <c r="LYA132" s="107"/>
      <c r="LYB132" s="107"/>
      <c r="LYC132" s="107"/>
      <c r="LYD132" s="107"/>
      <c r="LYE132" s="107"/>
      <c r="LYF132" s="107"/>
      <c r="LYG132" s="107"/>
      <c r="LYH132" s="107"/>
      <c r="LYI132" s="107"/>
      <c r="LYJ132" s="107"/>
      <c r="LYK132" s="107"/>
      <c r="LYL132" s="107"/>
      <c r="LYM132" s="107"/>
      <c r="LYN132" s="107"/>
      <c r="LYO132" s="107"/>
      <c r="LYP132" s="107"/>
      <c r="LYQ132" s="107"/>
      <c r="LYR132" s="107"/>
      <c r="LYS132" s="107"/>
      <c r="LYT132" s="107"/>
      <c r="LYU132" s="107"/>
      <c r="LYV132" s="107"/>
      <c r="LYW132" s="107"/>
      <c r="LYX132" s="107"/>
      <c r="LYY132" s="107"/>
      <c r="LYZ132" s="107"/>
      <c r="LZA132" s="107"/>
      <c r="LZB132" s="107"/>
      <c r="LZC132" s="107"/>
      <c r="LZD132" s="107"/>
      <c r="LZE132" s="107"/>
      <c r="LZF132" s="107"/>
      <c r="LZG132" s="107"/>
      <c r="LZH132" s="107"/>
      <c r="LZI132" s="107"/>
      <c r="LZJ132" s="107"/>
      <c r="LZK132" s="107"/>
      <c r="LZL132" s="107"/>
      <c r="LZM132" s="107"/>
      <c r="LZN132" s="107"/>
      <c r="LZO132" s="107"/>
      <c r="LZP132" s="107"/>
      <c r="LZQ132" s="107"/>
      <c r="LZR132" s="107"/>
      <c r="LZS132" s="107"/>
      <c r="LZT132" s="107"/>
      <c r="LZU132" s="107"/>
      <c r="LZV132" s="107"/>
      <c r="LZW132" s="107"/>
      <c r="LZX132" s="107"/>
      <c r="LZY132" s="107"/>
      <c r="LZZ132" s="107"/>
      <c r="MAA132" s="107"/>
      <c r="MAB132" s="107"/>
      <c r="MAC132" s="107"/>
      <c r="MAD132" s="107"/>
      <c r="MAE132" s="107"/>
      <c r="MAF132" s="107"/>
      <c r="MAG132" s="107"/>
      <c r="MAH132" s="107"/>
      <c r="MAI132" s="107"/>
      <c r="MAJ132" s="107"/>
      <c r="MAK132" s="107"/>
      <c r="MAL132" s="107"/>
      <c r="MAM132" s="107"/>
      <c r="MAN132" s="107"/>
      <c r="MAO132" s="107"/>
      <c r="MAP132" s="107"/>
      <c r="MAQ132" s="107"/>
      <c r="MAR132" s="107"/>
      <c r="MAS132" s="107"/>
      <c r="MAT132" s="107"/>
      <c r="MAU132" s="107"/>
      <c r="MAV132" s="107"/>
      <c r="MAW132" s="107"/>
      <c r="MAX132" s="107"/>
      <c r="MAY132" s="107"/>
      <c r="MAZ132" s="107"/>
      <c r="MBA132" s="107"/>
      <c r="MBB132" s="107"/>
      <c r="MBC132" s="107"/>
      <c r="MBD132" s="107"/>
      <c r="MBE132" s="107"/>
      <c r="MBF132" s="107"/>
      <c r="MBG132" s="107"/>
      <c r="MBH132" s="107"/>
      <c r="MBI132" s="107"/>
      <c r="MBJ132" s="107"/>
      <c r="MBK132" s="107"/>
      <c r="MBL132" s="107"/>
      <c r="MBM132" s="107"/>
      <c r="MBN132" s="107"/>
      <c r="MBO132" s="107"/>
      <c r="MBP132" s="107"/>
      <c r="MBQ132" s="107"/>
      <c r="MBR132" s="107"/>
      <c r="MBS132" s="107"/>
      <c r="MBT132" s="107"/>
      <c r="MBU132" s="107"/>
      <c r="MBV132" s="107"/>
      <c r="MBW132" s="107"/>
      <c r="MBX132" s="107"/>
      <c r="MBY132" s="107"/>
      <c r="MBZ132" s="107"/>
      <c r="MCA132" s="107"/>
      <c r="MCB132" s="107"/>
      <c r="MCC132" s="107"/>
      <c r="MCD132" s="107"/>
      <c r="MCE132" s="107"/>
      <c r="MCF132" s="107"/>
      <c r="MCG132" s="107"/>
      <c r="MCH132" s="107"/>
      <c r="MCI132" s="107"/>
      <c r="MCJ132" s="107"/>
      <c r="MCK132" s="107"/>
      <c r="MCL132" s="107"/>
      <c r="MCM132" s="107"/>
      <c r="MCN132" s="107"/>
      <c r="MCO132" s="107"/>
      <c r="MCP132" s="107"/>
      <c r="MCQ132" s="107"/>
      <c r="MCR132" s="107"/>
      <c r="MCS132" s="107"/>
      <c r="MCT132" s="107"/>
      <c r="MCU132" s="107"/>
      <c r="MCV132" s="107"/>
      <c r="MCW132" s="107"/>
      <c r="MCX132" s="107"/>
      <c r="MCY132" s="107"/>
      <c r="MCZ132" s="107"/>
      <c r="MDA132" s="107"/>
      <c r="MDB132" s="107"/>
      <c r="MDC132" s="107"/>
      <c r="MDD132" s="107"/>
      <c r="MDE132" s="107"/>
      <c r="MDF132" s="107"/>
      <c r="MDG132" s="107"/>
      <c r="MDH132" s="107"/>
      <c r="MDI132" s="107"/>
      <c r="MDJ132" s="107"/>
      <c r="MDK132" s="107"/>
      <c r="MDL132" s="107"/>
      <c r="MDM132" s="107"/>
      <c r="MDN132" s="107"/>
      <c r="MDO132" s="107"/>
      <c r="MDP132" s="107"/>
      <c r="MDQ132" s="107"/>
      <c r="MDR132" s="107"/>
      <c r="MDS132" s="107"/>
      <c r="MDT132" s="107"/>
      <c r="MDU132" s="107"/>
      <c r="MDV132" s="107"/>
      <c r="MDW132" s="107"/>
      <c r="MDX132" s="107"/>
      <c r="MDY132" s="107"/>
      <c r="MDZ132" s="107"/>
      <c r="MEA132" s="107"/>
      <c r="MEB132" s="107"/>
      <c r="MEC132" s="107"/>
      <c r="MED132" s="107"/>
      <c r="MEE132" s="107"/>
      <c r="MEF132" s="107"/>
      <c r="MEG132" s="107"/>
      <c r="MEH132" s="107"/>
      <c r="MEI132" s="107"/>
      <c r="MEJ132" s="107"/>
      <c r="MEK132" s="107"/>
      <c r="MEL132" s="107"/>
      <c r="MEM132" s="107"/>
      <c r="MEN132" s="107"/>
      <c r="MEO132" s="107"/>
      <c r="MEP132" s="107"/>
      <c r="MEQ132" s="107"/>
      <c r="MER132" s="107"/>
      <c r="MES132" s="107"/>
      <c r="MET132" s="107"/>
      <c r="MEU132" s="107"/>
      <c r="MEV132" s="107"/>
      <c r="MEW132" s="107"/>
      <c r="MEX132" s="107"/>
      <c r="MEY132" s="107"/>
      <c r="MEZ132" s="107"/>
      <c r="MFA132" s="107"/>
      <c r="MFB132" s="107"/>
      <c r="MFC132" s="107"/>
      <c r="MFD132" s="107"/>
      <c r="MFE132" s="107"/>
      <c r="MFF132" s="107"/>
      <c r="MFG132" s="107"/>
      <c r="MFH132" s="107"/>
      <c r="MFI132" s="107"/>
      <c r="MFJ132" s="107"/>
      <c r="MFK132" s="107"/>
      <c r="MFL132" s="107"/>
      <c r="MFM132" s="107"/>
      <c r="MFN132" s="107"/>
      <c r="MFO132" s="107"/>
      <c r="MFP132" s="107"/>
      <c r="MFQ132" s="107"/>
      <c r="MFR132" s="107"/>
      <c r="MFS132" s="107"/>
      <c r="MFT132" s="107"/>
      <c r="MFU132" s="107"/>
      <c r="MFV132" s="107"/>
      <c r="MFW132" s="107"/>
      <c r="MFX132" s="107"/>
      <c r="MFY132" s="107"/>
      <c r="MFZ132" s="107"/>
      <c r="MGA132" s="107"/>
      <c r="MGB132" s="107"/>
      <c r="MGC132" s="107"/>
      <c r="MGD132" s="107"/>
      <c r="MGE132" s="107"/>
      <c r="MGF132" s="107"/>
      <c r="MGG132" s="107"/>
      <c r="MGH132" s="107"/>
      <c r="MGI132" s="107"/>
      <c r="MGJ132" s="107"/>
      <c r="MGK132" s="107"/>
      <c r="MGL132" s="107"/>
      <c r="MGM132" s="107"/>
      <c r="MGN132" s="107"/>
      <c r="MGO132" s="107"/>
      <c r="MGP132" s="107"/>
      <c r="MGQ132" s="107"/>
      <c r="MGR132" s="107"/>
      <c r="MGS132" s="107"/>
      <c r="MGT132" s="107"/>
      <c r="MGU132" s="107"/>
      <c r="MGV132" s="107"/>
      <c r="MGW132" s="107"/>
      <c r="MGX132" s="107"/>
      <c r="MGY132" s="107"/>
      <c r="MGZ132" s="107"/>
      <c r="MHA132" s="107"/>
      <c r="MHB132" s="107"/>
      <c r="MHC132" s="107"/>
      <c r="MHD132" s="107"/>
      <c r="MHE132" s="107"/>
      <c r="MHF132" s="107"/>
      <c r="MHG132" s="107"/>
      <c r="MHH132" s="107"/>
      <c r="MHI132" s="107"/>
      <c r="MHJ132" s="107"/>
      <c r="MHK132" s="107"/>
      <c r="MHL132" s="107"/>
      <c r="MHM132" s="107"/>
      <c r="MHN132" s="107"/>
      <c r="MHO132" s="107"/>
      <c r="MHP132" s="107"/>
      <c r="MHQ132" s="107"/>
      <c r="MHR132" s="107"/>
      <c r="MHS132" s="107"/>
      <c r="MHT132" s="107"/>
      <c r="MHU132" s="107"/>
      <c r="MHV132" s="107"/>
      <c r="MHW132" s="107"/>
      <c r="MHX132" s="107"/>
      <c r="MHY132" s="107"/>
      <c r="MHZ132" s="107"/>
      <c r="MIA132" s="107"/>
      <c r="MIB132" s="107"/>
      <c r="MIC132" s="107"/>
      <c r="MID132" s="107"/>
      <c r="MIE132" s="107"/>
      <c r="MIF132" s="107"/>
      <c r="MIG132" s="107"/>
      <c r="MIH132" s="107"/>
      <c r="MII132" s="107"/>
      <c r="MIJ132" s="107"/>
      <c r="MIK132" s="107"/>
      <c r="MIL132" s="107"/>
      <c r="MIM132" s="107"/>
      <c r="MIN132" s="107"/>
      <c r="MIO132" s="107"/>
      <c r="MIP132" s="107"/>
      <c r="MIQ132" s="107"/>
      <c r="MIR132" s="107"/>
      <c r="MIS132" s="107"/>
      <c r="MIT132" s="107"/>
      <c r="MIU132" s="107"/>
      <c r="MIV132" s="107"/>
      <c r="MIW132" s="107"/>
      <c r="MIX132" s="107"/>
      <c r="MIY132" s="107"/>
      <c r="MIZ132" s="107"/>
      <c r="MJA132" s="107"/>
      <c r="MJB132" s="107"/>
      <c r="MJC132" s="107"/>
      <c r="MJD132" s="107"/>
      <c r="MJE132" s="107"/>
      <c r="MJF132" s="107"/>
      <c r="MJG132" s="107"/>
      <c r="MJH132" s="107"/>
      <c r="MJI132" s="107"/>
      <c r="MJJ132" s="107"/>
      <c r="MJK132" s="107"/>
      <c r="MJL132" s="107"/>
      <c r="MJM132" s="107"/>
      <c r="MJN132" s="107"/>
      <c r="MJO132" s="107"/>
      <c r="MJP132" s="107"/>
      <c r="MJQ132" s="107"/>
      <c r="MJR132" s="107"/>
      <c r="MJS132" s="107"/>
      <c r="MJT132" s="107"/>
      <c r="MJU132" s="107"/>
      <c r="MJV132" s="107"/>
      <c r="MJW132" s="107"/>
      <c r="MJX132" s="107"/>
      <c r="MJY132" s="107"/>
      <c r="MJZ132" s="107"/>
      <c r="MKA132" s="107"/>
      <c r="MKB132" s="107"/>
      <c r="MKC132" s="107"/>
      <c r="MKD132" s="107"/>
      <c r="MKE132" s="107"/>
      <c r="MKF132" s="107"/>
      <c r="MKG132" s="107"/>
      <c r="MKH132" s="107"/>
      <c r="MKI132" s="107"/>
      <c r="MKJ132" s="107"/>
      <c r="MKK132" s="107"/>
      <c r="MKL132" s="107"/>
      <c r="MKM132" s="107"/>
      <c r="MKN132" s="107"/>
      <c r="MKO132" s="107"/>
      <c r="MKP132" s="107"/>
      <c r="MKQ132" s="107"/>
      <c r="MKR132" s="107"/>
      <c r="MKS132" s="107"/>
      <c r="MKT132" s="107"/>
      <c r="MKU132" s="107"/>
      <c r="MKV132" s="107"/>
      <c r="MKW132" s="107"/>
      <c r="MKX132" s="107"/>
      <c r="MKY132" s="107"/>
      <c r="MKZ132" s="107"/>
      <c r="MLA132" s="107"/>
      <c r="MLB132" s="107"/>
      <c r="MLC132" s="107"/>
      <c r="MLD132" s="107"/>
      <c r="MLE132" s="107"/>
      <c r="MLF132" s="107"/>
      <c r="MLG132" s="107"/>
      <c r="MLH132" s="107"/>
      <c r="MLI132" s="107"/>
      <c r="MLJ132" s="107"/>
      <c r="MLK132" s="107"/>
      <c r="MLL132" s="107"/>
      <c r="MLM132" s="107"/>
      <c r="MLN132" s="107"/>
      <c r="MLO132" s="107"/>
      <c r="MLP132" s="107"/>
      <c r="MLQ132" s="107"/>
      <c r="MLR132" s="107"/>
      <c r="MLS132" s="107"/>
      <c r="MLT132" s="107"/>
      <c r="MLU132" s="107"/>
      <c r="MLV132" s="107"/>
      <c r="MLW132" s="107"/>
      <c r="MLX132" s="107"/>
      <c r="MLY132" s="107"/>
      <c r="MLZ132" s="107"/>
      <c r="MMA132" s="107"/>
      <c r="MMB132" s="107"/>
      <c r="MMC132" s="107"/>
      <c r="MMD132" s="107"/>
      <c r="MME132" s="107"/>
      <c r="MMF132" s="107"/>
      <c r="MMG132" s="107"/>
      <c r="MMH132" s="107"/>
      <c r="MMI132" s="107"/>
      <c r="MMJ132" s="107"/>
      <c r="MMK132" s="107"/>
      <c r="MML132" s="107"/>
      <c r="MMM132" s="107"/>
      <c r="MMN132" s="107"/>
      <c r="MMO132" s="107"/>
      <c r="MMP132" s="107"/>
      <c r="MMQ132" s="107"/>
      <c r="MMR132" s="107"/>
      <c r="MMS132" s="107"/>
      <c r="MMT132" s="107"/>
      <c r="MMU132" s="107"/>
      <c r="MMV132" s="107"/>
      <c r="MMW132" s="107"/>
      <c r="MMX132" s="107"/>
      <c r="MMY132" s="107"/>
      <c r="MMZ132" s="107"/>
      <c r="MNA132" s="107"/>
      <c r="MNB132" s="107"/>
      <c r="MNC132" s="107"/>
      <c r="MND132" s="107"/>
      <c r="MNE132" s="107"/>
      <c r="MNF132" s="107"/>
      <c r="MNG132" s="107"/>
      <c r="MNH132" s="107"/>
      <c r="MNI132" s="107"/>
      <c r="MNJ132" s="107"/>
      <c r="MNK132" s="107"/>
      <c r="MNL132" s="107"/>
      <c r="MNM132" s="107"/>
      <c r="MNN132" s="107"/>
      <c r="MNO132" s="107"/>
      <c r="MNP132" s="107"/>
      <c r="MNQ132" s="107"/>
      <c r="MNR132" s="107"/>
      <c r="MNS132" s="107"/>
      <c r="MNT132" s="107"/>
      <c r="MNU132" s="107"/>
      <c r="MNV132" s="107"/>
      <c r="MNW132" s="107"/>
      <c r="MNX132" s="107"/>
      <c r="MNY132" s="107"/>
      <c r="MNZ132" s="107"/>
      <c r="MOA132" s="107"/>
      <c r="MOB132" s="107"/>
      <c r="MOC132" s="107"/>
      <c r="MOD132" s="107"/>
      <c r="MOE132" s="107"/>
      <c r="MOF132" s="107"/>
      <c r="MOG132" s="107"/>
      <c r="MOH132" s="107"/>
      <c r="MOI132" s="107"/>
      <c r="MOJ132" s="107"/>
      <c r="MOK132" s="107"/>
      <c r="MOL132" s="107"/>
      <c r="MOM132" s="107"/>
      <c r="MON132" s="107"/>
      <c r="MOO132" s="107"/>
      <c r="MOP132" s="107"/>
      <c r="MOQ132" s="107"/>
      <c r="MOR132" s="107"/>
      <c r="MOS132" s="107"/>
      <c r="MOT132" s="107"/>
      <c r="MOU132" s="107"/>
      <c r="MOV132" s="107"/>
      <c r="MOW132" s="107"/>
      <c r="MOX132" s="107"/>
      <c r="MOY132" s="107"/>
      <c r="MOZ132" s="107"/>
      <c r="MPA132" s="107"/>
      <c r="MPB132" s="107"/>
      <c r="MPC132" s="107"/>
      <c r="MPD132" s="107"/>
      <c r="MPE132" s="107"/>
      <c r="MPF132" s="107"/>
      <c r="MPG132" s="107"/>
      <c r="MPH132" s="107"/>
      <c r="MPI132" s="107"/>
      <c r="MPJ132" s="107"/>
      <c r="MPK132" s="107"/>
      <c r="MPL132" s="107"/>
      <c r="MPM132" s="107"/>
      <c r="MPN132" s="107"/>
      <c r="MPO132" s="107"/>
      <c r="MPP132" s="107"/>
      <c r="MPQ132" s="107"/>
      <c r="MPR132" s="107"/>
      <c r="MPS132" s="107"/>
      <c r="MPT132" s="107"/>
      <c r="MPU132" s="107"/>
      <c r="MPV132" s="107"/>
      <c r="MPW132" s="107"/>
      <c r="MPX132" s="107"/>
      <c r="MPY132" s="107"/>
      <c r="MPZ132" s="107"/>
      <c r="MQA132" s="107"/>
      <c r="MQB132" s="107"/>
      <c r="MQC132" s="107"/>
      <c r="MQD132" s="107"/>
      <c r="MQE132" s="107"/>
      <c r="MQF132" s="107"/>
      <c r="MQG132" s="107"/>
      <c r="MQH132" s="107"/>
      <c r="MQI132" s="107"/>
      <c r="MQJ132" s="107"/>
      <c r="MQK132" s="107"/>
      <c r="MQL132" s="107"/>
      <c r="MQM132" s="107"/>
      <c r="MQN132" s="107"/>
      <c r="MQO132" s="107"/>
      <c r="MQP132" s="107"/>
      <c r="MQQ132" s="107"/>
      <c r="MQR132" s="107"/>
      <c r="MQS132" s="107"/>
      <c r="MQT132" s="107"/>
      <c r="MQU132" s="107"/>
      <c r="MQV132" s="107"/>
      <c r="MQW132" s="107"/>
      <c r="MQX132" s="107"/>
      <c r="MQY132" s="107"/>
      <c r="MQZ132" s="107"/>
      <c r="MRA132" s="107"/>
      <c r="MRB132" s="107"/>
      <c r="MRC132" s="107"/>
      <c r="MRD132" s="107"/>
      <c r="MRE132" s="107"/>
      <c r="MRF132" s="107"/>
      <c r="MRG132" s="107"/>
      <c r="MRH132" s="107"/>
      <c r="MRI132" s="107"/>
      <c r="MRJ132" s="107"/>
      <c r="MRK132" s="107"/>
      <c r="MRL132" s="107"/>
      <c r="MRM132" s="107"/>
      <c r="MRN132" s="107"/>
      <c r="MRO132" s="107"/>
      <c r="MRP132" s="107"/>
      <c r="MRQ132" s="107"/>
      <c r="MRR132" s="107"/>
      <c r="MRS132" s="107"/>
      <c r="MRT132" s="107"/>
      <c r="MRU132" s="107"/>
      <c r="MRV132" s="107"/>
      <c r="MRW132" s="107"/>
      <c r="MRX132" s="107"/>
      <c r="MRY132" s="107"/>
      <c r="MRZ132" s="107"/>
      <c r="MSA132" s="107"/>
      <c r="MSB132" s="107"/>
      <c r="MSC132" s="107"/>
      <c r="MSD132" s="107"/>
      <c r="MSE132" s="107"/>
      <c r="MSF132" s="107"/>
      <c r="MSG132" s="107"/>
      <c r="MSH132" s="107"/>
      <c r="MSI132" s="107"/>
      <c r="MSJ132" s="107"/>
      <c r="MSK132" s="107"/>
      <c r="MSL132" s="107"/>
      <c r="MSM132" s="107"/>
      <c r="MSN132" s="107"/>
      <c r="MSO132" s="107"/>
      <c r="MSP132" s="107"/>
      <c r="MSQ132" s="107"/>
      <c r="MSR132" s="107"/>
      <c r="MSS132" s="107"/>
      <c r="MST132" s="107"/>
      <c r="MSU132" s="107"/>
      <c r="MSV132" s="107"/>
      <c r="MSW132" s="107"/>
      <c r="MSX132" s="107"/>
      <c r="MSY132" s="107"/>
      <c r="MSZ132" s="107"/>
      <c r="MTA132" s="107"/>
      <c r="MTB132" s="107"/>
      <c r="MTC132" s="107"/>
      <c r="MTD132" s="107"/>
      <c r="MTE132" s="107"/>
      <c r="MTF132" s="107"/>
      <c r="MTG132" s="107"/>
      <c r="MTH132" s="107"/>
      <c r="MTI132" s="107"/>
      <c r="MTJ132" s="107"/>
      <c r="MTK132" s="107"/>
      <c r="MTL132" s="107"/>
      <c r="MTM132" s="107"/>
      <c r="MTN132" s="107"/>
      <c r="MTO132" s="107"/>
      <c r="MTP132" s="107"/>
      <c r="MTQ132" s="107"/>
      <c r="MTR132" s="107"/>
      <c r="MTS132" s="107"/>
      <c r="MTT132" s="107"/>
      <c r="MTU132" s="107"/>
      <c r="MTV132" s="107"/>
      <c r="MTW132" s="107"/>
      <c r="MTX132" s="107"/>
      <c r="MTY132" s="107"/>
      <c r="MTZ132" s="107"/>
      <c r="MUA132" s="107"/>
      <c r="MUB132" s="107"/>
      <c r="MUC132" s="107"/>
      <c r="MUD132" s="107"/>
      <c r="MUE132" s="107"/>
      <c r="MUF132" s="107"/>
      <c r="MUG132" s="107"/>
      <c r="MUH132" s="107"/>
      <c r="MUI132" s="107"/>
      <c r="MUJ132" s="107"/>
      <c r="MUK132" s="107"/>
      <c r="MUL132" s="107"/>
      <c r="MUM132" s="107"/>
      <c r="MUN132" s="107"/>
      <c r="MUO132" s="107"/>
      <c r="MUP132" s="107"/>
      <c r="MUQ132" s="107"/>
      <c r="MUR132" s="107"/>
      <c r="MUS132" s="107"/>
      <c r="MUT132" s="107"/>
      <c r="MUU132" s="107"/>
      <c r="MUV132" s="107"/>
      <c r="MUW132" s="107"/>
      <c r="MUX132" s="107"/>
      <c r="MUY132" s="107"/>
      <c r="MUZ132" s="107"/>
      <c r="MVA132" s="107"/>
      <c r="MVB132" s="107"/>
      <c r="MVC132" s="107"/>
      <c r="MVD132" s="107"/>
      <c r="MVE132" s="107"/>
      <c r="MVF132" s="107"/>
      <c r="MVG132" s="107"/>
      <c r="MVH132" s="107"/>
      <c r="MVI132" s="107"/>
      <c r="MVJ132" s="107"/>
      <c r="MVK132" s="107"/>
      <c r="MVL132" s="107"/>
      <c r="MVM132" s="107"/>
      <c r="MVN132" s="107"/>
      <c r="MVO132" s="107"/>
      <c r="MVP132" s="107"/>
      <c r="MVQ132" s="107"/>
      <c r="MVR132" s="107"/>
      <c r="MVS132" s="107"/>
      <c r="MVT132" s="107"/>
      <c r="MVU132" s="107"/>
      <c r="MVV132" s="107"/>
      <c r="MVW132" s="107"/>
      <c r="MVX132" s="107"/>
      <c r="MVY132" s="107"/>
      <c r="MVZ132" s="107"/>
      <c r="MWA132" s="107"/>
      <c r="MWB132" s="107"/>
      <c r="MWC132" s="107"/>
      <c r="MWD132" s="107"/>
      <c r="MWE132" s="107"/>
      <c r="MWF132" s="107"/>
      <c r="MWG132" s="107"/>
      <c r="MWH132" s="107"/>
      <c r="MWI132" s="107"/>
      <c r="MWJ132" s="107"/>
      <c r="MWK132" s="107"/>
      <c r="MWL132" s="107"/>
      <c r="MWM132" s="107"/>
      <c r="MWN132" s="107"/>
      <c r="MWO132" s="107"/>
      <c r="MWP132" s="107"/>
      <c r="MWQ132" s="107"/>
      <c r="MWR132" s="107"/>
      <c r="MWS132" s="107"/>
      <c r="MWT132" s="107"/>
      <c r="MWU132" s="107"/>
      <c r="MWV132" s="107"/>
      <c r="MWW132" s="107"/>
      <c r="MWX132" s="107"/>
      <c r="MWY132" s="107"/>
      <c r="MWZ132" s="107"/>
      <c r="MXA132" s="107"/>
      <c r="MXB132" s="107"/>
      <c r="MXC132" s="107"/>
      <c r="MXD132" s="107"/>
      <c r="MXE132" s="107"/>
      <c r="MXF132" s="107"/>
      <c r="MXG132" s="107"/>
      <c r="MXH132" s="107"/>
      <c r="MXI132" s="107"/>
      <c r="MXJ132" s="107"/>
      <c r="MXK132" s="107"/>
      <c r="MXL132" s="107"/>
      <c r="MXM132" s="107"/>
      <c r="MXN132" s="107"/>
      <c r="MXO132" s="107"/>
      <c r="MXP132" s="107"/>
      <c r="MXQ132" s="107"/>
      <c r="MXR132" s="107"/>
      <c r="MXS132" s="107"/>
      <c r="MXT132" s="107"/>
      <c r="MXU132" s="107"/>
      <c r="MXV132" s="107"/>
      <c r="MXW132" s="107"/>
      <c r="MXX132" s="107"/>
      <c r="MXY132" s="107"/>
      <c r="MXZ132" s="107"/>
      <c r="MYA132" s="107"/>
      <c r="MYB132" s="107"/>
      <c r="MYC132" s="107"/>
      <c r="MYD132" s="107"/>
      <c r="MYE132" s="107"/>
      <c r="MYF132" s="107"/>
      <c r="MYG132" s="107"/>
      <c r="MYH132" s="107"/>
      <c r="MYI132" s="107"/>
      <c r="MYJ132" s="107"/>
      <c r="MYK132" s="107"/>
      <c r="MYL132" s="107"/>
      <c r="MYM132" s="107"/>
      <c r="MYN132" s="107"/>
      <c r="MYO132" s="107"/>
      <c r="MYP132" s="107"/>
      <c r="MYQ132" s="107"/>
      <c r="MYR132" s="107"/>
      <c r="MYS132" s="107"/>
      <c r="MYT132" s="107"/>
      <c r="MYU132" s="107"/>
      <c r="MYV132" s="107"/>
      <c r="MYW132" s="107"/>
      <c r="MYX132" s="107"/>
      <c r="MYY132" s="107"/>
      <c r="MYZ132" s="107"/>
      <c r="MZA132" s="107"/>
      <c r="MZB132" s="107"/>
      <c r="MZC132" s="107"/>
      <c r="MZD132" s="107"/>
      <c r="MZE132" s="107"/>
      <c r="MZF132" s="107"/>
      <c r="MZG132" s="107"/>
      <c r="MZH132" s="107"/>
      <c r="MZI132" s="107"/>
      <c r="MZJ132" s="107"/>
      <c r="MZK132" s="107"/>
      <c r="MZL132" s="107"/>
      <c r="MZM132" s="107"/>
      <c r="MZN132" s="107"/>
      <c r="MZO132" s="107"/>
      <c r="MZP132" s="107"/>
      <c r="MZQ132" s="107"/>
      <c r="MZR132" s="107"/>
      <c r="MZS132" s="107"/>
      <c r="MZT132" s="107"/>
      <c r="MZU132" s="107"/>
      <c r="MZV132" s="107"/>
      <c r="MZW132" s="107"/>
      <c r="MZX132" s="107"/>
      <c r="MZY132" s="107"/>
      <c r="MZZ132" s="107"/>
      <c r="NAA132" s="107"/>
      <c r="NAB132" s="107"/>
      <c r="NAC132" s="107"/>
      <c r="NAD132" s="107"/>
      <c r="NAE132" s="107"/>
      <c r="NAF132" s="107"/>
      <c r="NAG132" s="107"/>
      <c r="NAH132" s="107"/>
      <c r="NAI132" s="107"/>
      <c r="NAJ132" s="107"/>
      <c r="NAK132" s="107"/>
      <c r="NAL132" s="107"/>
      <c r="NAM132" s="107"/>
      <c r="NAN132" s="107"/>
      <c r="NAO132" s="107"/>
      <c r="NAP132" s="107"/>
      <c r="NAQ132" s="107"/>
      <c r="NAR132" s="107"/>
      <c r="NAS132" s="107"/>
      <c r="NAT132" s="107"/>
      <c r="NAU132" s="107"/>
      <c r="NAV132" s="107"/>
      <c r="NAW132" s="107"/>
      <c r="NAX132" s="107"/>
      <c r="NAY132" s="107"/>
      <c r="NAZ132" s="107"/>
      <c r="NBA132" s="107"/>
      <c r="NBB132" s="107"/>
      <c r="NBC132" s="107"/>
      <c r="NBD132" s="107"/>
      <c r="NBE132" s="107"/>
      <c r="NBF132" s="107"/>
      <c r="NBG132" s="107"/>
      <c r="NBH132" s="107"/>
      <c r="NBI132" s="107"/>
      <c r="NBJ132" s="107"/>
      <c r="NBK132" s="107"/>
      <c r="NBL132" s="107"/>
      <c r="NBM132" s="107"/>
      <c r="NBN132" s="107"/>
      <c r="NBO132" s="107"/>
      <c r="NBP132" s="107"/>
      <c r="NBQ132" s="107"/>
      <c r="NBR132" s="107"/>
      <c r="NBS132" s="107"/>
      <c r="NBT132" s="107"/>
      <c r="NBU132" s="107"/>
      <c r="NBV132" s="107"/>
      <c r="NBW132" s="107"/>
      <c r="NBX132" s="107"/>
      <c r="NBY132" s="107"/>
      <c r="NBZ132" s="107"/>
      <c r="NCA132" s="107"/>
      <c r="NCB132" s="107"/>
      <c r="NCC132" s="107"/>
      <c r="NCD132" s="107"/>
      <c r="NCE132" s="107"/>
      <c r="NCF132" s="107"/>
      <c r="NCG132" s="107"/>
      <c r="NCH132" s="107"/>
      <c r="NCI132" s="107"/>
      <c r="NCJ132" s="107"/>
      <c r="NCK132" s="107"/>
      <c r="NCL132" s="107"/>
      <c r="NCM132" s="107"/>
      <c r="NCN132" s="107"/>
      <c r="NCO132" s="107"/>
      <c r="NCP132" s="107"/>
      <c r="NCQ132" s="107"/>
      <c r="NCR132" s="107"/>
      <c r="NCS132" s="107"/>
      <c r="NCT132" s="107"/>
      <c r="NCU132" s="107"/>
      <c r="NCV132" s="107"/>
      <c r="NCW132" s="107"/>
      <c r="NCX132" s="107"/>
      <c r="NCY132" s="107"/>
      <c r="NCZ132" s="107"/>
      <c r="NDA132" s="107"/>
      <c r="NDB132" s="107"/>
      <c r="NDC132" s="107"/>
      <c r="NDD132" s="107"/>
      <c r="NDE132" s="107"/>
      <c r="NDF132" s="107"/>
      <c r="NDG132" s="107"/>
      <c r="NDH132" s="107"/>
      <c r="NDI132" s="107"/>
      <c r="NDJ132" s="107"/>
      <c r="NDK132" s="107"/>
      <c r="NDL132" s="107"/>
      <c r="NDM132" s="107"/>
      <c r="NDN132" s="107"/>
      <c r="NDO132" s="107"/>
      <c r="NDP132" s="107"/>
      <c r="NDQ132" s="107"/>
      <c r="NDR132" s="107"/>
      <c r="NDS132" s="107"/>
      <c r="NDT132" s="107"/>
      <c r="NDU132" s="107"/>
      <c r="NDV132" s="107"/>
      <c r="NDW132" s="107"/>
      <c r="NDX132" s="107"/>
      <c r="NDY132" s="107"/>
      <c r="NDZ132" s="107"/>
      <c r="NEA132" s="107"/>
      <c r="NEB132" s="107"/>
      <c r="NEC132" s="107"/>
      <c r="NED132" s="107"/>
      <c r="NEE132" s="107"/>
      <c r="NEF132" s="107"/>
      <c r="NEG132" s="107"/>
      <c r="NEH132" s="107"/>
      <c r="NEI132" s="107"/>
      <c r="NEJ132" s="107"/>
      <c r="NEK132" s="107"/>
      <c r="NEL132" s="107"/>
      <c r="NEM132" s="107"/>
      <c r="NEN132" s="107"/>
      <c r="NEO132" s="107"/>
      <c r="NEP132" s="107"/>
      <c r="NEQ132" s="107"/>
      <c r="NER132" s="107"/>
      <c r="NES132" s="107"/>
      <c r="NET132" s="107"/>
      <c r="NEU132" s="107"/>
      <c r="NEV132" s="107"/>
      <c r="NEW132" s="107"/>
      <c r="NEX132" s="107"/>
      <c r="NEY132" s="107"/>
      <c r="NEZ132" s="107"/>
      <c r="NFA132" s="107"/>
      <c r="NFB132" s="107"/>
      <c r="NFC132" s="107"/>
      <c r="NFD132" s="107"/>
      <c r="NFE132" s="107"/>
      <c r="NFF132" s="107"/>
      <c r="NFG132" s="107"/>
      <c r="NFH132" s="107"/>
      <c r="NFI132" s="107"/>
      <c r="NFJ132" s="107"/>
      <c r="NFK132" s="107"/>
      <c r="NFL132" s="107"/>
      <c r="NFM132" s="107"/>
      <c r="NFN132" s="107"/>
      <c r="NFO132" s="107"/>
      <c r="NFP132" s="107"/>
      <c r="NFQ132" s="107"/>
      <c r="NFR132" s="107"/>
      <c r="NFS132" s="107"/>
      <c r="NFT132" s="107"/>
      <c r="NFU132" s="107"/>
      <c r="NFV132" s="107"/>
      <c r="NFW132" s="107"/>
      <c r="NFX132" s="107"/>
      <c r="NFY132" s="107"/>
      <c r="NFZ132" s="107"/>
      <c r="NGA132" s="107"/>
      <c r="NGB132" s="107"/>
      <c r="NGC132" s="107"/>
      <c r="NGD132" s="107"/>
      <c r="NGE132" s="107"/>
      <c r="NGF132" s="107"/>
      <c r="NGG132" s="107"/>
      <c r="NGH132" s="107"/>
      <c r="NGI132" s="107"/>
      <c r="NGJ132" s="107"/>
      <c r="NGK132" s="107"/>
      <c r="NGL132" s="107"/>
      <c r="NGM132" s="107"/>
      <c r="NGN132" s="107"/>
      <c r="NGO132" s="107"/>
      <c r="NGP132" s="107"/>
      <c r="NGQ132" s="107"/>
      <c r="NGR132" s="107"/>
      <c r="NGS132" s="107"/>
      <c r="NGT132" s="107"/>
      <c r="NGU132" s="107"/>
      <c r="NGV132" s="107"/>
      <c r="NGW132" s="107"/>
      <c r="NGX132" s="107"/>
      <c r="NGY132" s="107"/>
      <c r="NGZ132" s="107"/>
      <c r="NHA132" s="107"/>
      <c r="NHB132" s="107"/>
      <c r="NHC132" s="107"/>
      <c r="NHD132" s="107"/>
      <c r="NHE132" s="107"/>
      <c r="NHF132" s="107"/>
      <c r="NHG132" s="107"/>
      <c r="NHH132" s="107"/>
      <c r="NHI132" s="107"/>
      <c r="NHJ132" s="107"/>
      <c r="NHK132" s="107"/>
      <c r="NHL132" s="107"/>
      <c r="NHM132" s="107"/>
      <c r="NHN132" s="107"/>
      <c r="NHO132" s="107"/>
      <c r="NHP132" s="107"/>
      <c r="NHQ132" s="107"/>
      <c r="NHR132" s="107"/>
      <c r="NHS132" s="107"/>
      <c r="NHT132" s="107"/>
      <c r="NHU132" s="107"/>
      <c r="NHV132" s="107"/>
      <c r="NHW132" s="107"/>
      <c r="NHX132" s="107"/>
      <c r="NHY132" s="107"/>
      <c r="NHZ132" s="107"/>
      <c r="NIA132" s="107"/>
      <c r="NIB132" s="107"/>
      <c r="NIC132" s="107"/>
      <c r="NID132" s="107"/>
      <c r="NIE132" s="107"/>
      <c r="NIF132" s="107"/>
      <c r="NIG132" s="107"/>
      <c r="NIH132" s="107"/>
      <c r="NII132" s="107"/>
      <c r="NIJ132" s="107"/>
      <c r="NIK132" s="107"/>
      <c r="NIL132" s="107"/>
      <c r="NIM132" s="107"/>
      <c r="NIN132" s="107"/>
      <c r="NIO132" s="107"/>
      <c r="NIP132" s="107"/>
      <c r="NIQ132" s="107"/>
      <c r="NIR132" s="107"/>
      <c r="NIS132" s="107"/>
      <c r="NIT132" s="107"/>
      <c r="NIU132" s="107"/>
      <c r="NIV132" s="107"/>
      <c r="NIW132" s="107"/>
      <c r="NIX132" s="107"/>
      <c r="NIY132" s="107"/>
      <c r="NIZ132" s="107"/>
      <c r="NJA132" s="107"/>
      <c r="NJB132" s="107"/>
      <c r="NJC132" s="107"/>
      <c r="NJD132" s="107"/>
      <c r="NJE132" s="107"/>
      <c r="NJF132" s="107"/>
      <c r="NJG132" s="107"/>
      <c r="NJH132" s="107"/>
      <c r="NJI132" s="107"/>
      <c r="NJJ132" s="107"/>
      <c r="NJK132" s="107"/>
      <c r="NJL132" s="107"/>
      <c r="NJM132" s="107"/>
      <c r="NJN132" s="107"/>
      <c r="NJO132" s="107"/>
      <c r="NJP132" s="107"/>
      <c r="NJQ132" s="107"/>
      <c r="NJR132" s="107"/>
      <c r="NJS132" s="107"/>
      <c r="NJT132" s="107"/>
      <c r="NJU132" s="107"/>
      <c r="NJV132" s="107"/>
      <c r="NJW132" s="107"/>
      <c r="NJX132" s="107"/>
      <c r="NJY132" s="107"/>
      <c r="NJZ132" s="107"/>
      <c r="NKA132" s="107"/>
      <c r="NKB132" s="107"/>
      <c r="NKC132" s="107"/>
      <c r="NKD132" s="107"/>
      <c r="NKE132" s="107"/>
      <c r="NKF132" s="107"/>
      <c r="NKG132" s="107"/>
      <c r="NKH132" s="107"/>
      <c r="NKI132" s="107"/>
      <c r="NKJ132" s="107"/>
      <c r="NKK132" s="107"/>
      <c r="NKL132" s="107"/>
      <c r="NKM132" s="107"/>
      <c r="NKN132" s="107"/>
      <c r="NKO132" s="107"/>
      <c r="NKP132" s="107"/>
      <c r="NKQ132" s="107"/>
      <c r="NKR132" s="107"/>
      <c r="NKS132" s="107"/>
      <c r="NKT132" s="107"/>
      <c r="NKU132" s="107"/>
      <c r="NKV132" s="107"/>
      <c r="NKW132" s="107"/>
      <c r="NKX132" s="107"/>
      <c r="NKY132" s="107"/>
      <c r="NKZ132" s="107"/>
      <c r="NLA132" s="107"/>
      <c r="NLB132" s="107"/>
      <c r="NLC132" s="107"/>
      <c r="NLD132" s="107"/>
      <c r="NLE132" s="107"/>
      <c r="NLF132" s="107"/>
      <c r="NLG132" s="107"/>
      <c r="NLH132" s="107"/>
      <c r="NLI132" s="107"/>
      <c r="NLJ132" s="107"/>
      <c r="NLK132" s="107"/>
      <c r="NLL132" s="107"/>
      <c r="NLM132" s="107"/>
      <c r="NLN132" s="107"/>
      <c r="NLO132" s="107"/>
      <c r="NLP132" s="107"/>
      <c r="NLQ132" s="107"/>
      <c r="NLR132" s="107"/>
      <c r="NLS132" s="107"/>
      <c r="NLT132" s="107"/>
      <c r="NLU132" s="107"/>
      <c r="NLV132" s="107"/>
      <c r="NLW132" s="107"/>
      <c r="NLX132" s="107"/>
      <c r="NLY132" s="107"/>
      <c r="NLZ132" s="107"/>
      <c r="NMA132" s="107"/>
      <c r="NMB132" s="107"/>
      <c r="NMC132" s="107"/>
      <c r="NMD132" s="107"/>
      <c r="NME132" s="107"/>
      <c r="NMF132" s="107"/>
      <c r="NMG132" s="107"/>
      <c r="NMH132" s="107"/>
      <c r="NMI132" s="107"/>
      <c r="NMJ132" s="107"/>
      <c r="NMK132" s="107"/>
      <c r="NML132" s="107"/>
      <c r="NMM132" s="107"/>
      <c r="NMN132" s="107"/>
      <c r="NMO132" s="107"/>
      <c r="NMP132" s="107"/>
      <c r="NMQ132" s="107"/>
      <c r="NMR132" s="107"/>
      <c r="NMS132" s="107"/>
      <c r="NMT132" s="107"/>
      <c r="NMU132" s="107"/>
      <c r="NMV132" s="107"/>
      <c r="NMW132" s="107"/>
      <c r="NMX132" s="107"/>
      <c r="NMY132" s="107"/>
      <c r="NMZ132" s="107"/>
      <c r="NNA132" s="107"/>
      <c r="NNB132" s="107"/>
      <c r="NNC132" s="107"/>
      <c r="NND132" s="107"/>
      <c r="NNE132" s="107"/>
      <c r="NNF132" s="107"/>
      <c r="NNG132" s="107"/>
      <c r="NNH132" s="107"/>
      <c r="NNI132" s="107"/>
      <c r="NNJ132" s="107"/>
      <c r="NNK132" s="107"/>
      <c r="NNL132" s="107"/>
      <c r="NNM132" s="107"/>
      <c r="NNN132" s="107"/>
      <c r="NNO132" s="107"/>
      <c r="NNP132" s="107"/>
      <c r="NNQ132" s="107"/>
      <c r="NNR132" s="107"/>
      <c r="NNS132" s="107"/>
      <c r="NNT132" s="107"/>
      <c r="NNU132" s="107"/>
      <c r="NNV132" s="107"/>
      <c r="NNW132" s="107"/>
      <c r="NNX132" s="107"/>
      <c r="NNY132" s="107"/>
      <c r="NNZ132" s="107"/>
      <c r="NOA132" s="107"/>
      <c r="NOB132" s="107"/>
      <c r="NOC132" s="107"/>
      <c r="NOD132" s="107"/>
      <c r="NOE132" s="107"/>
      <c r="NOF132" s="107"/>
      <c r="NOG132" s="107"/>
      <c r="NOH132" s="107"/>
      <c r="NOI132" s="107"/>
      <c r="NOJ132" s="107"/>
      <c r="NOK132" s="107"/>
      <c r="NOL132" s="107"/>
      <c r="NOM132" s="107"/>
      <c r="NON132" s="107"/>
      <c r="NOO132" s="107"/>
      <c r="NOP132" s="107"/>
      <c r="NOQ132" s="107"/>
      <c r="NOR132" s="107"/>
      <c r="NOS132" s="107"/>
      <c r="NOT132" s="107"/>
      <c r="NOU132" s="107"/>
      <c r="NOV132" s="107"/>
      <c r="NOW132" s="107"/>
      <c r="NOX132" s="107"/>
      <c r="NOY132" s="107"/>
      <c r="NOZ132" s="107"/>
      <c r="NPA132" s="107"/>
      <c r="NPB132" s="107"/>
      <c r="NPC132" s="107"/>
      <c r="NPD132" s="107"/>
      <c r="NPE132" s="107"/>
      <c r="NPF132" s="107"/>
      <c r="NPG132" s="107"/>
      <c r="NPH132" s="107"/>
      <c r="NPI132" s="107"/>
      <c r="NPJ132" s="107"/>
      <c r="NPK132" s="107"/>
      <c r="NPL132" s="107"/>
      <c r="NPM132" s="107"/>
      <c r="NPN132" s="107"/>
      <c r="NPO132" s="107"/>
      <c r="NPP132" s="107"/>
      <c r="NPQ132" s="107"/>
      <c r="NPR132" s="107"/>
      <c r="NPS132" s="107"/>
      <c r="NPT132" s="107"/>
      <c r="NPU132" s="107"/>
      <c r="NPV132" s="107"/>
      <c r="NPW132" s="107"/>
      <c r="NPX132" s="107"/>
      <c r="NPY132" s="107"/>
      <c r="NPZ132" s="107"/>
      <c r="NQA132" s="107"/>
      <c r="NQB132" s="107"/>
      <c r="NQC132" s="107"/>
      <c r="NQD132" s="107"/>
      <c r="NQE132" s="107"/>
      <c r="NQF132" s="107"/>
      <c r="NQG132" s="107"/>
      <c r="NQH132" s="107"/>
      <c r="NQI132" s="107"/>
      <c r="NQJ132" s="107"/>
      <c r="NQK132" s="107"/>
      <c r="NQL132" s="107"/>
      <c r="NQM132" s="107"/>
      <c r="NQN132" s="107"/>
      <c r="NQO132" s="107"/>
      <c r="NQP132" s="107"/>
      <c r="NQQ132" s="107"/>
      <c r="NQR132" s="107"/>
      <c r="NQS132" s="107"/>
      <c r="NQT132" s="107"/>
      <c r="NQU132" s="107"/>
      <c r="NQV132" s="107"/>
      <c r="NQW132" s="107"/>
      <c r="NQX132" s="107"/>
      <c r="NQY132" s="107"/>
      <c r="NQZ132" s="107"/>
      <c r="NRA132" s="107"/>
      <c r="NRB132" s="107"/>
      <c r="NRC132" s="107"/>
      <c r="NRD132" s="107"/>
      <c r="NRE132" s="107"/>
      <c r="NRF132" s="107"/>
      <c r="NRG132" s="107"/>
      <c r="NRH132" s="107"/>
      <c r="NRI132" s="107"/>
      <c r="NRJ132" s="107"/>
      <c r="NRK132" s="107"/>
      <c r="NRL132" s="107"/>
      <c r="NRM132" s="107"/>
      <c r="NRN132" s="107"/>
      <c r="NRO132" s="107"/>
      <c r="NRP132" s="107"/>
      <c r="NRQ132" s="107"/>
      <c r="NRR132" s="107"/>
      <c r="NRS132" s="107"/>
      <c r="NRT132" s="107"/>
      <c r="NRU132" s="107"/>
      <c r="NRV132" s="107"/>
      <c r="NRW132" s="107"/>
      <c r="NRX132" s="107"/>
      <c r="NRY132" s="107"/>
      <c r="NRZ132" s="107"/>
      <c r="NSA132" s="107"/>
      <c r="NSB132" s="107"/>
      <c r="NSC132" s="107"/>
      <c r="NSD132" s="107"/>
      <c r="NSE132" s="107"/>
      <c r="NSF132" s="107"/>
      <c r="NSG132" s="107"/>
      <c r="NSH132" s="107"/>
      <c r="NSI132" s="107"/>
      <c r="NSJ132" s="107"/>
      <c r="NSK132" s="107"/>
      <c r="NSL132" s="107"/>
      <c r="NSM132" s="107"/>
      <c r="NSN132" s="107"/>
      <c r="NSO132" s="107"/>
      <c r="NSP132" s="107"/>
      <c r="NSQ132" s="107"/>
      <c r="NSR132" s="107"/>
      <c r="NSS132" s="107"/>
      <c r="NST132" s="107"/>
      <c r="NSU132" s="107"/>
      <c r="NSV132" s="107"/>
      <c r="NSW132" s="107"/>
      <c r="NSX132" s="107"/>
      <c r="NSY132" s="107"/>
      <c r="NSZ132" s="107"/>
      <c r="NTA132" s="107"/>
      <c r="NTB132" s="107"/>
      <c r="NTC132" s="107"/>
      <c r="NTD132" s="107"/>
      <c r="NTE132" s="107"/>
      <c r="NTF132" s="107"/>
      <c r="NTG132" s="107"/>
      <c r="NTH132" s="107"/>
      <c r="NTI132" s="107"/>
      <c r="NTJ132" s="107"/>
      <c r="NTK132" s="107"/>
      <c r="NTL132" s="107"/>
      <c r="NTM132" s="107"/>
      <c r="NTN132" s="107"/>
      <c r="NTO132" s="107"/>
      <c r="NTP132" s="107"/>
      <c r="NTQ132" s="107"/>
      <c r="NTR132" s="107"/>
      <c r="NTS132" s="107"/>
      <c r="NTT132" s="107"/>
      <c r="NTU132" s="107"/>
      <c r="NTV132" s="107"/>
      <c r="NTW132" s="107"/>
      <c r="NTX132" s="107"/>
      <c r="NTY132" s="107"/>
      <c r="NTZ132" s="107"/>
      <c r="NUA132" s="107"/>
      <c r="NUB132" s="107"/>
      <c r="NUC132" s="107"/>
      <c r="NUD132" s="107"/>
      <c r="NUE132" s="107"/>
      <c r="NUF132" s="107"/>
      <c r="NUG132" s="107"/>
      <c r="NUH132" s="107"/>
      <c r="NUI132" s="107"/>
      <c r="NUJ132" s="107"/>
      <c r="NUK132" s="107"/>
      <c r="NUL132" s="107"/>
      <c r="NUM132" s="107"/>
      <c r="NUN132" s="107"/>
      <c r="NUO132" s="107"/>
      <c r="NUP132" s="107"/>
      <c r="NUQ132" s="107"/>
      <c r="NUR132" s="107"/>
      <c r="NUS132" s="107"/>
      <c r="NUT132" s="107"/>
      <c r="NUU132" s="107"/>
      <c r="NUV132" s="107"/>
      <c r="NUW132" s="107"/>
      <c r="NUX132" s="107"/>
      <c r="NUY132" s="107"/>
      <c r="NUZ132" s="107"/>
      <c r="NVA132" s="107"/>
      <c r="NVB132" s="107"/>
      <c r="NVC132" s="107"/>
      <c r="NVD132" s="107"/>
      <c r="NVE132" s="107"/>
      <c r="NVF132" s="107"/>
      <c r="NVG132" s="107"/>
      <c r="NVH132" s="107"/>
      <c r="NVI132" s="107"/>
      <c r="NVJ132" s="107"/>
      <c r="NVK132" s="107"/>
      <c r="NVL132" s="107"/>
      <c r="NVM132" s="107"/>
      <c r="NVN132" s="107"/>
      <c r="NVO132" s="107"/>
      <c r="NVP132" s="107"/>
      <c r="NVQ132" s="107"/>
      <c r="NVR132" s="107"/>
      <c r="NVS132" s="107"/>
      <c r="NVT132" s="107"/>
      <c r="NVU132" s="107"/>
      <c r="NVV132" s="107"/>
      <c r="NVW132" s="107"/>
      <c r="NVX132" s="107"/>
      <c r="NVY132" s="107"/>
      <c r="NVZ132" s="107"/>
      <c r="NWA132" s="107"/>
      <c r="NWB132" s="107"/>
      <c r="NWC132" s="107"/>
      <c r="NWD132" s="107"/>
      <c r="NWE132" s="107"/>
      <c r="NWF132" s="107"/>
      <c r="NWG132" s="107"/>
      <c r="NWH132" s="107"/>
      <c r="NWI132" s="107"/>
      <c r="NWJ132" s="107"/>
      <c r="NWK132" s="107"/>
      <c r="NWL132" s="107"/>
      <c r="NWM132" s="107"/>
      <c r="NWN132" s="107"/>
      <c r="NWO132" s="107"/>
      <c r="NWP132" s="107"/>
      <c r="NWQ132" s="107"/>
      <c r="NWR132" s="107"/>
      <c r="NWS132" s="107"/>
      <c r="NWT132" s="107"/>
      <c r="NWU132" s="107"/>
      <c r="NWV132" s="107"/>
      <c r="NWW132" s="107"/>
      <c r="NWX132" s="107"/>
      <c r="NWY132" s="107"/>
      <c r="NWZ132" s="107"/>
      <c r="NXA132" s="107"/>
      <c r="NXB132" s="107"/>
      <c r="NXC132" s="107"/>
      <c r="NXD132" s="107"/>
      <c r="NXE132" s="107"/>
      <c r="NXF132" s="107"/>
      <c r="NXG132" s="107"/>
      <c r="NXH132" s="107"/>
      <c r="NXI132" s="107"/>
      <c r="NXJ132" s="107"/>
      <c r="NXK132" s="107"/>
      <c r="NXL132" s="107"/>
      <c r="NXM132" s="107"/>
      <c r="NXN132" s="107"/>
      <c r="NXO132" s="107"/>
      <c r="NXP132" s="107"/>
      <c r="NXQ132" s="107"/>
      <c r="NXR132" s="107"/>
      <c r="NXS132" s="107"/>
      <c r="NXT132" s="107"/>
      <c r="NXU132" s="107"/>
      <c r="NXV132" s="107"/>
      <c r="NXW132" s="107"/>
      <c r="NXX132" s="107"/>
      <c r="NXY132" s="107"/>
      <c r="NXZ132" s="107"/>
      <c r="NYA132" s="107"/>
      <c r="NYB132" s="107"/>
      <c r="NYC132" s="107"/>
      <c r="NYD132" s="107"/>
      <c r="NYE132" s="107"/>
      <c r="NYF132" s="107"/>
      <c r="NYG132" s="107"/>
      <c r="NYH132" s="107"/>
      <c r="NYI132" s="107"/>
      <c r="NYJ132" s="107"/>
      <c r="NYK132" s="107"/>
      <c r="NYL132" s="107"/>
      <c r="NYM132" s="107"/>
      <c r="NYN132" s="107"/>
      <c r="NYO132" s="107"/>
      <c r="NYP132" s="107"/>
      <c r="NYQ132" s="107"/>
      <c r="NYR132" s="107"/>
      <c r="NYS132" s="107"/>
      <c r="NYT132" s="107"/>
      <c r="NYU132" s="107"/>
      <c r="NYV132" s="107"/>
      <c r="NYW132" s="107"/>
      <c r="NYX132" s="107"/>
      <c r="NYY132" s="107"/>
      <c r="NYZ132" s="107"/>
      <c r="NZA132" s="107"/>
      <c r="NZB132" s="107"/>
      <c r="NZC132" s="107"/>
      <c r="NZD132" s="107"/>
      <c r="NZE132" s="107"/>
      <c r="NZF132" s="107"/>
      <c r="NZG132" s="107"/>
      <c r="NZH132" s="107"/>
      <c r="NZI132" s="107"/>
      <c r="NZJ132" s="107"/>
      <c r="NZK132" s="107"/>
      <c r="NZL132" s="107"/>
      <c r="NZM132" s="107"/>
      <c r="NZN132" s="107"/>
      <c r="NZO132" s="107"/>
      <c r="NZP132" s="107"/>
      <c r="NZQ132" s="107"/>
      <c r="NZR132" s="107"/>
      <c r="NZS132" s="107"/>
      <c r="NZT132" s="107"/>
      <c r="NZU132" s="107"/>
      <c r="NZV132" s="107"/>
      <c r="NZW132" s="107"/>
      <c r="NZX132" s="107"/>
      <c r="NZY132" s="107"/>
      <c r="NZZ132" s="107"/>
      <c r="OAA132" s="107"/>
      <c r="OAB132" s="107"/>
      <c r="OAC132" s="107"/>
      <c r="OAD132" s="107"/>
      <c r="OAE132" s="107"/>
      <c r="OAF132" s="107"/>
      <c r="OAG132" s="107"/>
      <c r="OAH132" s="107"/>
      <c r="OAI132" s="107"/>
      <c r="OAJ132" s="107"/>
      <c r="OAK132" s="107"/>
      <c r="OAL132" s="107"/>
      <c r="OAM132" s="107"/>
      <c r="OAN132" s="107"/>
      <c r="OAO132" s="107"/>
      <c r="OAP132" s="107"/>
      <c r="OAQ132" s="107"/>
      <c r="OAR132" s="107"/>
      <c r="OAS132" s="107"/>
      <c r="OAT132" s="107"/>
      <c r="OAU132" s="107"/>
      <c r="OAV132" s="107"/>
      <c r="OAW132" s="107"/>
      <c r="OAX132" s="107"/>
      <c r="OAY132" s="107"/>
      <c r="OAZ132" s="107"/>
      <c r="OBA132" s="107"/>
      <c r="OBB132" s="107"/>
      <c r="OBC132" s="107"/>
      <c r="OBD132" s="107"/>
      <c r="OBE132" s="107"/>
      <c r="OBF132" s="107"/>
      <c r="OBG132" s="107"/>
      <c r="OBH132" s="107"/>
      <c r="OBI132" s="107"/>
      <c r="OBJ132" s="107"/>
      <c r="OBK132" s="107"/>
      <c r="OBL132" s="107"/>
      <c r="OBM132" s="107"/>
      <c r="OBN132" s="107"/>
      <c r="OBO132" s="107"/>
      <c r="OBP132" s="107"/>
      <c r="OBQ132" s="107"/>
      <c r="OBR132" s="107"/>
      <c r="OBS132" s="107"/>
      <c r="OBT132" s="107"/>
      <c r="OBU132" s="107"/>
      <c r="OBV132" s="107"/>
      <c r="OBW132" s="107"/>
      <c r="OBX132" s="107"/>
      <c r="OBY132" s="107"/>
      <c r="OBZ132" s="107"/>
      <c r="OCA132" s="107"/>
      <c r="OCB132" s="107"/>
      <c r="OCC132" s="107"/>
      <c r="OCD132" s="107"/>
      <c r="OCE132" s="107"/>
      <c r="OCF132" s="107"/>
      <c r="OCG132" s="107"/>
      <c r="OCH132" s="107"/>
      <c r="OCI132" s="107"/>
      <c r="OCJ132" s="107"/>
      <c r="OCK132" s="107"/>
      <c r="OCL132" s="107"/>
      <c r="OCM132" s="107"/>
      <c r="OCN132" s="107"/>
      <c r="OCO132" s="107"/>
      <c r="OCP132" s="107"/>
      <c r="OCQ132" s="107"/>
      <c r="OCR132" s="107"/>
      <c r="OCS132" s="107"/>
      <c r="OCT132" s="107"/>
      <c r="OCU132" s="107"/>
      <c r="OCV132" s="107"/>
      <c r="OCW132" s="107"/>
      <c r="OCX132" s="107"/>
      <c r="OCY132" s="107"/>
      <c r="OCZ132" s="107"/>
      <c r="ODA132" s="107"/>
      <c r="ODB132" s="107"/>
      <c r="ODC132" s="107"/>
      <c r="ODD132" s="107"/>
      <c r="ODE132" s="107"/>
      <c r="ODF132" s="107"/>
      <c r="ODG132" s="107"/>
      <c r="ODH132" s="107"/>
      <c r="ODI132" s="107"/>
      <c r="ODJ132" s="107"/>
      <c r="ODK132" s="107"/>
      <c r="ODL132" s="107"/>
      <c r="ODM132" s="107"/>
      <c r="ODN132" s="107"/>
      <c r="ODO132" s="107"/>
      <c r="ODP132" s="107"/>
      <c r="ODQ132" s="107"/>
      <c r="ODR132" s="107"/>
      <c r="ODS132" s="107"/>
      <c r="ODT132" s="107"/>
      <c r="ODU132" s="107"/>
      <c r="ODV132" s="107"/>
      <c r="ODW132" s="107"/>
      <c r="ODX132" s="107"/>
      <c r="ODY132" s="107"/>
      <c r="ODZ132" s="107"/>
      <c r="OEA132" s="107"/>
      <c r="OEB132" s="107"/>
      <c r="OEC132" s="107"/>
      <c r="OED132" s="107"/>
      <c r="OEE132" s="107"/>
      <c r="OEF132" s="107"/>
      <c r="OEG132" s="107"/>
      <c r="OEH132" s="107"/>
      <c r="OEI132" s="107"/>
      <c r="OEJ132" s="107"/>
      <c r="OEK132" s="107"/>
      <c r="OEL132" s="107"/>
      <c r="OEM132" s="107"/>
      <c r="OEN132" s="107"/>
      <c r="OEO132" s="107"/>
      <c r="OEP132" s="107"/>
      <c r="OEQ132" s="107"/>
      <c r="OER132" s="107"/>
      <c r="OES132" s="107"/>
      <c r="OET132" s="107"/>
      <c r="OEU132" s="107"/>
      <c r="OEV132" s="107"/>
      <c r="OEW132" s="107"/>
      <c r="OEX132" s="107"/>
      <c r="OEY132" s="107"/>
      <c r="OEZ132" s="107"/>
      <c r="OFA132" s="107"/>
      <c r="OFB132" s="107"/>
      <c r="OFC132" s="107"/>
      <c r="OFD132" s="107"/>
      <c r="OFE132" s="107"/>
      <c r="OFF132" s="107"/>
      <c r="OFG132" s="107"/>
      <c r="OFH132" s="107"/>
      <c r="OFI132" s="107"/>
      <c r="OFJ132" s="107"/>
      <c r="OFK132" s="107"/>
      <c r="OFL132" s="107"/>
      <c r="OFM132" s="107"/>
      <c r="OFN132" s="107"/>
      <c r="OFO132" s="107"/>
      <c r="OFP132" s="107"/>
      <c r="OFQ132" s="107"/>
      <c r="OFR132" s="107"/>
      <c r="OFS132" s="107"/>
      <c r="OFT132" s="107"/>
      <c r="OFU132" s="107"/>
      <c r="OFV132" s="107"/>
      <c r="OFW132" s="107"/>
      <c r="OFX132" s="107"/>
      <c r="OFY132" s="107"/>
      <c r="OFZ132" s="107"/>
      <c r="OGA132" s="107"/>
      <c r="OGB132" s="107"/>
      <c r="OGC132" s="107"/>
      <c r="OGD132" s="107"/>
      <c r="OGE132" s="107"/>
      <c r="OGF132" s="107"/>
      <c r="OGG132" s="107"/>
      <c r="OGH132" s="107"/>
      <c r="OGI132" s="107"/>
      <c r="OGJ132" s="107"/>
      <c r="OGK132" s="107"/>
      <c r="OGL132" s="107"/>
      <c r="OGM132" s="107"/>
      <c r="OGN132" s="107"/>
      <c r="OGO132" s="107"/>
      <c r="OGP132" s="107"/>
      <c r="OGQ132" s="107"/>
      <c r="OGR132" s="107"/>
      <c r="OGS132" s="107"/>
      <c r="OGT132" s="107"/>
      <c r="OGU132" s="107"/>
      <c r="OGV132" s="107"/>
      <c r="OGW132" s="107"/>
      <c r="OGX132" s="107"/>
      <c r="OGY132" s="107"/>
      <c r="OGZ132" s="107"/>
      <c r="OHA132" s="107"/>
      <c r="OHB132" s="107"/>
      <c r="OHC132" s="107"/>
      <c r="OHD132" s="107"/>
      <c r="OHE132" s="107"/>
      <c r="OHF132" s="107"/>
      <c r="OHG132" s="107"/>
      <c r="OHH132" s="107"/>
      <c r="OHI132" s="107"/>
      <c r="OHJ132" s="107"/>
      <c r="OHK132" s="107"/>
      <c r="OHL132" s="107"/>
      <c r="OHM132" s="107"/>
      <c r="OHN132" s="107"/>
      <c r="OHO132" s="107"/>
      <c r="OHP132" s="107"/>
      <c r="OHQ132" s="107"/>
      <c r="OHR132" s="107"/>
      <c r="OHS132" s="107"/>
      <c r="OHT132" s="107"/>
      <c r="OHU132" s="107"/>
      <c r="OHV132" s="107"/>
      <c r="OHW132" s="107"/>
      <c r="OHX132" s="107"/>
      <c r="OHY132" s="107"/>
      <c r="OHZ132" s="107"/>
      <c r="OIA132" s="107"/>
      <c r="OIB132" s="107"/>
      <c r="OIC132" s="107"/>
      <c r="OID132" s="107"/>
      <c r="OIE132" s="107"/>
      <c r="OIF132" s="107"/>
      <c r="OIG132" s="107"/>
      <c r="OIH132" s="107"/>
      <c r="OII132" s="107"/>
      <c r="OIJ132" s="107"/>
      <c r="OIK132" s="107"/>
      <c r="OIL132" s="107"/>
      <c r="OIM132" s="107"/>
      <c r="OIN132" s="107"/>
      <c r="OIO132" s="107"/>
      <c r="OIP132" s="107"/>
      <c r="OIQ132" s="107"/>
      <c r="OIR132" s="107"/>
      <c r="OIS132" s="107"/>
      <c r="OIT132" s="107"/>
      <c r="OIU132" s="107"/>
      <c r="OIV132" s="107"/>
      <c r="OIW132" s="107"/>
      <c r="OIX132" s="107"/>
      <c r="OIY132" s="107"/>
      <c r="OIZ132" s="107"/>
      <c r="OJA132" s="107"/>
      <c r="OJB132" s="107"/>
      <c r="OJC132" s="107"/>
      <c r="OJD132" s="107"/>
      <c r="OJE132" s="107"/>
      <c r="OJF132" s="107"/>
      <c r="OJG132" s="107"/>
      <c r="OJH132" s="107"/>
      <c r="OJI132" s="107"/>
      <c r="OJJ132" s="107"/>
      <c r="OJK132" s="107"/>
      <c r="OJL132" s="107"/>
      <c r="OJM132" s="107"/>
      <c r="OJN132" s="107"/>
      <c r="OJO132" s="107"/>
      <c r="OJP132" s="107"/>
      <c r="OJQ132" s="107"/>
      <c r="OJR132" s="107"/>
      <c r="OJS132" s="107"/>
      <c r="OJT132" s="107"/>
      <c r="OJU132" s="107"/>
      <c r="OJV132" s="107"/>
      <c r="OJW132" s="107"/>
      <c r="OJX132" s="107"/>
      <c r="OJY132" s="107"/>
      <c r="OJZ132" s="107"/>
      <c r="OKA132" s="107"/>
      <c r="OKB132" s="107"/>
      <c r="OKC132" s="107"/>
      <c r="OKD132" s="107"/>
      <c r="OKE132" s="107"/>
      <c r="OKF132" s="107"/>
      <c r="OKG132" s="107"/>
      <c r="OKH132" s="107"/>
      <c r="OKI132" s="107"/>
      <c r="OKJ132" s="107"/>
      <c r="OKK132" s="107"/>
      <c r="OKL132" s="107"/>
      <c r="OKM132" s="107"/>
      <c r="OKN132" s="107"/>
      <c r="OKO132" s="107"/>
      <c r="OKP132" s="107"/>
      <c r="OKQ132" s="107"/>
      <c r="OKR132" s="107"/>
      <c r="OKS132" s="107"/>
      <c r="OKT132" s="107"/>
      <c r="OKU132" s="107"/>
      <c r="OKV132" s="107"/>
      <c r="OKW132" s="107"/>
      <c r="OKX132" s="107"/>
      <c r="OKY132" s="107"/>
      <c r="OKZ132" s="107"/>
      <c r="OLA132" s="107"/>
      <c r="OLB132" s="107"/>
      <c r="OLC132" s="107"/>
      <c r="OLD132" s="107"/>
      <c r="OLE132" s="107"/>
      <c r="OLF132" s="107"/>
      <c r="OLG132" s="107"/>
      <c r="OLH132" s="107"/>
      <c r="OLI132" s="107"/>
      <c r="OLJ132" s="107"/>
      <c r="OLK132" s="107"/>
      <c r="OLL132" s="107"/>
      <c r="OLM132" s="107"/>
      <c r="OLN132" s="107"/>
      <c r="OLO132" s="107"/>
      <c r="OLP132" s="107"/>
      <c r="OLQ132" s="107"/>
      <c r="OLR132" s="107"/>
      <c r="OLS132" s="107"/>
      <c r="OLT132" s="107"/>
      <c r="OLU132" s="107"/>
      <c r="OLV132" s="107"/>
      <c r="OLW132" s="107"/>
      <c r="OLX132" s="107"/>
      <c r="OLY132" s="107"/>
      <c r="OLZ132" s="107"/>
      <c r="OMA132" s="107"/>
      <c r="OMB132" s="107"/>
      <c r="OMC132" s="107"/>
      <c r="OMD132" s="107"/>
      <c r="OME132" s="107"/>
      <c r="OMF132" s="107"/>
      <c r="OMG132" s="107"/>
      <c r="OMH132" s="107"/>
      <c r="OMI132" s="107"/>
      <c r="OMJ132" s="107"/>
      <c r="OMK132" s="107"/>
      <c r="OML132" s="107"/>
      <c r="OMM132" s="107"/>
      <c r="OMN132" s="107"/>
      <c r="OMO132" s="107"/>
      <c r="OMP132" s="107"/>
      <c r="OMQ132" s="107"/>
      <c r="OMR132" s="107"/>
      <c r="OMS132" s="107"/>
      <c r="OMT132" s="107"/>
      <c r="OMU132" s="107"/>
      <c r="OMV132" s="107"/>
      <c r="OMW132" s="107"/>
      <c r="OMX132" s="107"/>
      <c r="OMY132" s="107"/>
      <c r="OMZ132" s="107"/>
      <c r="ONA132" s="107"/>
      <c r="ONB132" s="107"/>
      <c r="ONC132" s="107"/>
      <c r="OND132" s="107"/>
      <c r="ONE132" s="107"/>
      <c r="ONF132" s="107"/>
      <c r="ONG132" s="107"/>
      <c r="ONH132" s="107"/>
      <c r="ONI132" s="107"/>
      <c r="ONJ132" s="107"/>
      <c r="ONK132" s="107"/>
      <c r="ONL132" s="107"/>
      <c r="ONM132" s="107"/>
      <c r="ONN132" s="107"/>
      <c r="ONO132" s="107"/>
      <c r="ONP132" s="107"/>
      <c r="ONQ132" s="107"/>
      <c r="ONR132" s="107"/>
      <c r="ONS132" s="107"/>
      <c r="ONT132" s="107"/>
      <c r="ONU132" s="107"/>
      <c r="ONV132" s="107"/>
      <c r="ONW132" s="107"/>
      <c r="ONX132" s="107"/>
      <c r="ONY132" s="107"/>
      <c r="ONZ132" s="107"/>
      <c r="OOA132" s="107"/>
      <c r="OOB132" s="107"/>
      <c r="OOC132" s="107"/>
      <c r="OOD132" s="107"/>
      <c r="OOE132" s="107"/>
      <c r="OOF132" s="107"/>
      <c r="OOG132" s="107"/>
      <c r="OOH132" s="107"/>
      <c r="OOI132" s="107"/>
      <c r="OOJ132" s="107"/>
      <c r="OOK132" s="107"/>
      <c r="OOL132" s="107"/>
      <c r="OOM132" s="107"/>
      <c r="OON132" s="107"/>
      <c r="OOO132" s="107"/>
      <c r="OOP132" s="107"/>
      <c r="OOQ132" s="107"/>
      <c r="OOR132" s="107"/>
      <c r="OOS132" s="107"/>
      <c r="OOT132" s="107"/>
      <c r="OOU132" s="107"/>
      <c r="OOV132" s="107"/>
      <c r="OOW132" s="107"/>
      <c r="OOX132" s="107"/>
      <c r="OOY132" s="107"/>
      <c r="OOZ132" s="107"/>
      <c r="OPA132" s="107"/>
      <c r="OPB132" s="107"/>
      <c r="OPC132" s="107"/>
      <c r="OPD132" s="107"/>
      <c r="OPE132" s="107"/>
      <c r="OPF132" s="107"/>
      <c r="OPG132" s="107"/>
      <c r="OPH132" s="107"/>
      <c r="OPI132" s="107"/>
      <c r="OPJ132" s="107"/>
      <c r="OPK132" s="107"/>
      <c r="OPL132" s="107"/>
      <c r="OPM132" s="107"/>
      <c r="OPN132" s="107"/>
      <c r="OPO132" s="107"/>
      <c r="OPP132" s="107"/>
      <c r="OPQ132" s="107"/>
      <c r="OPR132" s="107"/>
      <c r="OPS132" s="107"/>
      <c r="OPT132" s="107"/>
      <c r="OPU132" s="107"/>
      <c r="OPV132" s="107"/>
      <c r="OPW132" s="107"/>
      <c r="OPX132" s="107"/>
      <c r="OPY132" s="107"/>
      <c r="OPZ132" s="107"/>
      <c r="OQA132" s="107"/>
      <c r="OQB132" s="107"/>
      <c r="OQC132" s="107"/>
      <c r="OQD132" s="107"/>
      <c r="OQE132" s="107"/>
      <c r="OQF132" s="107"/>
      <c r="OQG132" s="107"/>
      <c r="OQH132" s="107"/>
      <c r="OQI132" s="107"/>
      <c r="OQJ132" s="107"/>
      <c r="OQK132" s="107"/>
      <c r="OQL132" s="107"/>
      <c r="OQM132" s="107"/>
      <c r="OQN132" s="107"/>
      <c r="OQO132" s="107"/>
      <c r="OQP132" s="107"/>
      <c r="OQQ132" s="107"/>
      <c r="OQR132" s="107"/>
      <c r="OQS132" s="107"/>
      <c r="OQT132" s="107"/>
      <c r="OQU132" s="107"/>
      <c r="OQV132" s="107"/>
      <c r="OQW132" s="107"/>
      <c r="OQX132" s="107"/>
      <c r="OQY132" s="107"/>
      <c r="OQZ132" s="107"/>
      <c r="ORA132" s="107"/>
      <c r="ORB132" s="107"/>
      <c r="ORC132" s="107"/>
      <c r="ORD132" s="107"/>
      <c r="ORE132" s="107"/>
      <c r="ORF132" s="107"/>
      <c r="ORG132" s="107"/>
      <c r="ORH132" s="107"/>
      <c r="ORI132" s="107"/>
      <c r="ORJ132" s="107"/>
      <c r="ORK132" s="107"/>
      <c r="ORL132" s="107"/>
      <c r="ORM132" s="107"/>
      <c r="ORN132" s="107"/>
      <c r="ORO132" s="107"/>
      <c r="ORP132" s="107"/>
      <c r="ORQ132" s="107"/>
      <c r="ORR132" s="107"/>
      <c r="ORS132" s="107"/>
      <c r="ORT132" s="107"/>
      <c r="ORU132" s="107"/>
      <c r="ORV132" s="107"/>
      <c r="ORW132" s="107"/>
      <c r="ORX132" s="107"/>
      <c r="ORY132" s="107"/>
      <c r="ORZ132" s="107"/>
      <c r="OSA132" s="107"/>
      <c r="OSB132" s="107"/>
      <c r="OSC132" s="107"/>
      <c r="OSD132" s="107"/>
      <c r="OSE132" s="107"/>
      <c r="OSF132" s="107"/>
      <c r="OSG132" s="107"/>
      <c r="OSH132" s="107"/>
      <c r="OSI132" s="107"/>
      <c r="OSJ132" s="107"/>
      <c r="OSK132" s="107"/>
      <c r="OSL132" s="107"/>
      <c r="OSM132" s="107"/>
      <c r="OSN132" s="107"/>
      <c r="OSO132" s="107"/>
      <c r="OSP132" s="107"/>
      <c r="OSQ132" s="107"/>
      <c r="OSR132" s="107"/>
      <c r="OSS132" s="107"/>
      <c r="OST132" s="107"/>
      <c r="OSU132" s="107"/>
      <c r="OSV132" s="107"/>
      <c r="OSW132" s="107"/>
      <c r="OSX132" s="107"/>
      <c r="OSY132" s="107"/>
      <c r="OSZ132" s="107"/>
      <c r="OTA132" s="107"/>
      <c r="OTB132" s="107"/>
      <c r="OTC132" s="107"/>
      <c r="OTD132" s="107"/>
      <c r="OTE132" s="107"/>
      <c r="OTF132" s="107"/>
      <c r="OTG132" s="107"/>
      <c r="OTH132" s="107"/>
      <c r="OTI132" s="107"/>
      <c r="OTJ132" s="107"/>
      <c r="OTK132" s="107"/>
      <c r="OTL132" s="107"/>
      <c r="OTM132" s="107"/>
      <c r="OTN132" s="107"/>
      <c r="OTO132" s="107"/>
      <c r="OTP132" s="107"/>
      <c r="OTQ132" s="107"/>
      <c r="OTR132" s="107"/>
      <c r="OTS132" s="107"/>
      <c r="OTT132" s="107"/>
      <c r="OTU132" s="107"/>
      <c r="OTV132" s="107"/>
      <c r="OTW132" s="107"/>
      <c r="OTX132" s="107"/>
      <c r="OTY132" s="107"/>
      <c r="OTZ132" s="107"/>
      <c r="OUA132" s="107"/>
      <c r="OUB132" s="107"/>
      <c r="OUC132" s="107"/>
      <c r="OUD132" s="107"/>
      <c r="OUE132" s="107"/>
      <c r="OUF132" s="107"/>
      <c r="OUG132" s="107"/>
      <c r="OUH132" s="107"/>
      <c r="OUI132" s="107"/>
      <c r="OUJ132" s="107"/>
      <c r="OUK132" s="107"/>
      <c r="OUL132" s="107"/>
      <c r="OUM132" s="107"/>
      <c r="OUN132" s="107"/>
      <c r="OUO132" s="107"/>
      <c r="OUP132" s="107"/>
      <c r="OUQ132" s="107"/>
      <c r="OUR132" s="107"/>
      <c r="OUS132" s="107"/>
      <c r="OUT132" s="107"/>
      <c r="OUU132" s="107"/>
      <c r="OUV132" s="107"/>
      <c r="OUW132" s="107"/>
      <c r="OUX132" s="107"/>
      <c r="OUY132" s="107"/>
      <c r="OUZ132" s="107"/>
      <c r="OVA132" s="107"/>
      <c r="OVB132" s="107"/>
      <c r="OVC132" s="107"/>
      <c r="OVD132" s="107"/>
      <c r="OVE132" s="107"/>
      <c r="OVF132" s="107"/>
      <c r="OVG132" s="107"/>
      <c r="OVH132" s="107"/>
      <c r="OVI132" s="107"/>
      <c r="OVJ132" s="107"/>
      <c r="OVK132" s="107"/>
      <c r="OVL132" s="107"/>
      <c r="OVM132" s="107"/>
      <c r="OVN132" s="107"/>
      <c r="OVO132" s="107"/>
      <c r="OVP132" s="107"/>
      <c r="OVQ132" s="107"/>
      <c r="OVR132" s="107"/>
      <c r="OVS132" s="107"/>
      <c r="OVT132" s="107"/>
      <c r="OVU132" s="107"/>
      <c r="OVV132" s="107"/>
      <c r="OVW132" s="107"/>
      <c r="OVX132" s="107"/>
      <c r="OVY132" s="107"/>
      <c r="OVZ132" s="107"/>
      <c r="OWA132" s="107"/>
      <c r="OWB132" s="107"/>
      <c r="OWC132" s="107"/>
      <c r="OWD132" s="107"/>
      <c r="OWE132" s="107"/>
      <c r="OWF132" s="107"/>
      <c r="OWG132" s="107"/>
      <c r="OWH132" s="107"/>
      <c r="OWI132" s="107"/>
      <c r="OWJ132" s="107"/>
      <c r="OWK132" s="107"/>
      <c r="OWL132" s="107"/>
      <c r="OWM132" s="107"/>
      <c r="OWN132" s="107"/>
      <c r="OWO132" s="107"/>
      <c r="OWP132" s="107"/>
      <c r="OWQ132" s="107"/>
      <c r="OWR132" s="107"/>
      <c r="OWS132" s="107"/>
      <c r="OWT132" s="107"/>
      <c r="OWU132" s="107"/>
      <c r="OWV132" s="107"/>
      <c r="OWW132" s="107"/>
      <c r="OWX132" s="107"/>
      <c r="OWY132" s="107"/>
      <c r="OWZ132" s="107"/>
      <c r="OXA132" s="107"/>
      <c r="OXB132" s="107"/>
      <c r="OXC132" s="107"/>
      <c r="OXD132" s="107"/>
      <c r="OXE132" s="107"/>
      <c r="OXF132" s="107"/>
      <c r="OXG132" s="107"/>
      <c r="OXH132" s="107"/>
      <c r="OXI132" s="107"/>
      <c r="OXJ132" s="107"/>
      <c r="OXK132" s="107"/>
      <c r="OXL132" s="107"/>
      <c r="OXM132" s="107"/>
      <c r="OXN132" s="107"/>
      <c r="OXO132" s="107"/>
      <c r="OXP132" s="107"/>
      <c r="OXQ132" s="107"/>
      <c r="OXR132" s="107"/>
      <c r="OXS132" s="107"/>
      <c r="OXT132" s="107"/>
      <c r="OXU132" s="107"/>
      <c r="OXV132" s="107"/>
      <c r="OXW132" s="107"/>
      <c r="OXX132" s="107"/>
      <c r="OXY132" s="107"/>
      <c r="OXZ132" s="107"/>
      <c r="OYA132" s="107"/>
      <c r="OYB132" s="107"/>
      <c r="OYC132" s="107"/>
      <c r="OYD132" s="107"/>
      <c r="OYE132" s="107"/>
      <c r="OYF132" s="107"/>
      <c r="OYG132" s="107"/>
      <c r="OYH132" s="107"/>
      <c r="OYI132" s="107"/>
      <c r="OYJ132" s="107"/>
      <c r="OYK132" s="107"/>
      <c r="OYL132" s="107"/>
      <c r="OYM132" s="107"/>
      <c r="OYN132" s="107"/>
      <c r="OYO132" s="107"/>
      <c r="OYP132" s="107"/>
      <c r="OYQ132" s="107"/>
      <c r="OYR132" s="107"/>
      <c r="OYS132" s="107"/>
      <c r="OYT132" s="107"/>
      <c r="OYU132" s="107"/>
      <c r="OYV132" s="107"/>
      <c r="OYW132" s="107"/>
      <c r="OYX132" s="107"/>
      <c r="OYY132" s="107"/>
      <c r="OYZ132" s="107"/>
      <c r="OZA132" s="107"/>
      <c r="OZB132" s="107"/>
      <c r="OZC132" s="107"/>
      <c r="OZD132" s="107"/>
      <c r="OZE132" s="107"/>
      <c r="OZF132" s="107"/>
      <c r="OZG132" s="107"/>
      <c r="OZH132" s="107"/>
      <c r="OZI132" s="107"/>
      <c r="OZJ132" s="107"/>
      <c r="OZK132" s="107"/>
      <c r="OZL132" s="107"/>
      <c r="OZM132" s="107"/>
      <c r="OZN132" s="107"/>
      <c r="OZO132" s="107"/>
      <c r="OZP132" s="107"/>
      <c r="OZQ132" s="107"/>
      <c r="OZR132" s="107"/>
      <c r="OZS132" s="107"/>
      <c r="OZT132" s="107"/>
      <c r="OZU132" s="107"/>
      <c r="OZV132" s="107"/>
      <c r="OZW132" s="107"/>
      <c r="OZX132" s="107"/>
      <c r="OZY132" s="107"/>
      <c r="OZZ132" s="107"/>
      <c r="PAA132" s="107"/>
      <c r="PAB132" s="107"/>
      <c r="PAC132" s="107"/>
      <c r="PAD132" s="107"/>
      <c r="PAE132" s="107"/>
      <c r="PAF132" s="107"/>
      <c r="PAG132" s="107"/>
      <c r="PAH132" s="107"/>
      <c r="PAI132" s="107"/>
      <c r="PAJ132" s="107"/>
      <c r="PAK132" s="107"/>
      <c r="PAL132" s="107"/>
      <c r="PAM132" s="107"/>
      <c r="PAN132" s="107"/>
      <c r="PAO132" s="107"/>
      <c r="PAP132" s="107"/>
      <c r="PAQ132" s="107"/>
      <c r="PAR132" s="107"/>
      <c r="PAS132" s="107"/>
      <c r="PAT132" s="107"/>
      <c r="PAU132" s="107"/>
      <c r="PAV132" s="107"/>
      <c r="PAW132" s="107"/>
      <c r="PAX132" s="107"/>
      <c r="PAY132" s="107"/>
      <c r="PAZ132" s="107"/>
      <c r="PBA132" s="107"/>
      <c r="PBB132" s="107"/>
      <c r="PBC132" s="107"/>
      <c r="PBD132" s="107"/>
      <c r="PBE132" s="107"/>
      <c r="PBF132" s="107"/>
      <c r="PBG132" s="107"/>
      <c r="PBH132" s="107"/>
      <c r="PBI132" s="107"/>
      <c r="PBJ132" s="107"/>
      <c r="PBK132" s="107"/>
      <c r="PBL132" s="107"/>
      <c r="PBM132" s="107"/>
      <c r="PBN132" s="107"/>
      <c r="PBO132" s="107"/>
      <c r="PBP132" s="107"/>
      <c r="PBQ132" s="107"/>
      <c r="PBR132" s="107"/>
      <c r="PBS132" s="107"/>
      <c r="PBT132" s="107"/>
      <c r="PBU132" s="107"/>
      <c r="PBV132" s="107"/>
      <c r="PBW132" s="107"/>
      <c r="PBX132" s="107"/>
      <c r="PBY132" s="107"/>
      <c r="PBZ132" s="107"/>
      <c r="PCA132" s="107"/>
      <c r="PCB132" s="107"/>
      <c r="PCC132" s="107"/>
      <c r="PCD132" s="107"/>
      <c r="PCE132" s="107"/>
      <c r="PCF132" s="107"/>
      <c r="PCG132" s="107"/>
      <c r="PCH132" s="107"/>
      <c r="PCI132" s="107"/>
      <c r="PCJ132" s="107"/>
      <c r="PCK132" s="107"/>
      <c r="PCL132" s="107"/>
      <c r="PCM132" s="107"/>
      <c r="PCN132" s="107"/>
      <c r="PCO132" s="107"/>
      <c r="PCP132" s="107"/>
      <c r="PCQ132" s="107"/>
      <c r="PCR132" s="107"/>
      <c r="PCS132" s="107"/>
      <c r="PCT132" s="107"/>
      <c r="PCU132" s="107"/>
      <c r="PCV132" s="107"/>
      <c r="PCW132" s="107"/>
      <c r="PCX132" s="107"/>
      <c r="PCY132" s="107"/>
      <c r="PCZ132" s="107"/>
      <c r="PDA132" s="107"/>
      <c r="PDB132" s="107"/>
      <c r="PDC132" s="107"/>
      <c r="PDD132" s="107"/>
      <c r="PDE132" s="107"/>
      <c r="PDF132" s="107"/>
      <c r="PDG132" s="107"/>
      <c r="PDH132" s="107"/>
      <c r="PDI132" s="107"/>
      <c r="PDJ132" s="107"/>
      <c r="PDK132" s="107"/>
      <c r="PDL132" s="107"/>
      <c r="PDM132" s="107"/>
      <c r="PDN132" s="107"/>
      <c r="PDO132" s="107"/>
      <c r="PDP132" s="107"/>
      <c r="PDQ132" s="107"/>
      <c r="PDR132" s="107"/>
      <c r="PDS132" s="107"/>
      <c r="PDT132" s="107"/>
      <c r="PDU132" s="107"/>
      <c r="PDV132" s="107"/>
      <c r="PDW132" s="107"/>
      <c r="PDX132" s="107"/>
      <c r="PDY132" s="107"/>
      <c r="PDZ132" s="107"/>
      <c r="PEA132" s="107"/>
      <c r="PEB132" s="107"/>
      <c r="PEC132" s="107"/>
      <c r="PED132" s="107"/>
      <c r="PEE132" s="107"/>
      <c r="PEF132" s="107"/>
      <c r="PEG132" s="107"/>
      <c r="PEH132" s="107"/>
      <c r="PEI132" s="107"/>
      <c r="PEJ132" s="107"/>
      <c r="PEK132" s="107"/>
      <c r="PEL132" s="107"/>
      <c r="PEM132" s="107"/>
      <c r="PEN132" s="107"/>
      <c r="PEO132" s="107"/>
      <c r="PEP132" s="107"/>
      <c r="PEQ132" s="107"/>
      <c r="PER132" s="107"/>
      <c r="PES132" s="107"/>
      <c r="PET132" s="107"/>
      <c r="PEU132" s="107"/>
      <c r="PEV132" s="107"/>
      <c r="PEW132" s="107"/>
      <c r="PEX132" s="107"/>
      <c r="PEY132" s="107"/>
      <c r="PEZ132" s="107"/>
      <c r="PFA132" s="107"/>
      <c r="PFB132" s="107"/>
      <c r="PFC132" s="107"/>
      <c r="PFD132" s="107"/>
      <c r="PFE132" s="107"/>
      <c r="PFF132" s="107"/>
      <c r="PFG132" s="107"/>
      <c r="PFH132" s="107"/>
      <c r="PFI132" s="107"/>
      <c r="PFJ132" s="107"/>
      <c r="PFK132" s="107"/>
      <c r="PFL132" s="107"/>
      <c r="PFM132" s="107"/>
      <c r="PFN132" s="107"/>
      <c r="PFO132" s="107"/>
      <c r="PFP132" s="107"/>
      <c r="PFQ132" s="107"/>
      <c r="PFR132" s="107"/>
      <c r="PFS132" s="107"/>
      <c r="PFT132" s="107"/>
      <c r="PFU132" s="107"/>
      <c r="PFV132" s="107"/>
      <c r="PFW132" s="107"/>
      <c r="PFX132" s="107"/>
      <c r="PFY132" s="107"/>
      <c r="PFZ132" s="107"/>
      <c r="PGA132" s="107"/>
      <c r="PGB132" s="107"/>
      <c r="PGC132" s="107"/>
      <c r="PGD132" s="107"/>
      <c r="PGE132" s="107"/>
      <c r="PGF132" s="107"/>
      <c r="PGG132" s="107"/>
      <c r="PGH132" s="107"/>
      <c r="PGI132" s="107"/>
      <c r="PGJ132" s="107"/>
      <c r="PGK132" s="107"/>
      <c r="PGL132" s="107"/>
      <c r="PGM132" s="107"/>
      <c r="PGN132" s="107"/>
      <c r="PGO132" s="107"/>
      <c r="PGP132" s="107"/>
      <c r="PGQ132" s="107"/>
      <c r="PGR132" s="107"/>
      <c r="PGS132" s="107"/>
      <c r="PGT132" s="107"/>
      <c r="PGU132" s="107"/>
      <c r="PGV132" s="107"/>
      <c r="PGW132" s="107"/>
      <c r="PGX132" s="107"/>
      <c r="PGY132" s="107"/>
      <c r="PGZ132" s="107"/>
      <c r="PHA132" s="107"/>
      <c r="PHB132" s="107"/>
      <c r="PHC132" s="107"/>
      <c r="PHD132" s="107"/>
      <c r="PHE132" s="107"/>
      <c r="PHF132" s="107"/>
      <c r="PHG132" s="107"/>
      <c r="PHH132" s="107"/>
      <c r="PHI132" s="107"/>
      <c r="PHJ132" s="107"/>
      <c r="PHK132" s="107"/>
      <c r="PHL132" s="107"/>
      <c r="PHM132" s="107"/>
      <c r="PHN132" s="107"/>
      <c r="PHO132" s="107"/>
      <c r="PHP132" s="107"/>
      <c r="PHQ132" s="107"/>
      <c r="PHR132" s="107"/>
      <c r="PHS132" s="107"/>
      <c r="PHT132" s="107"/>
      <c r="PHU132" s="107"/>
      <c r="PHV132" s="107"/>
      <c r="PHW132" s="107"/>
      <c r="PHX132" s="107"/>
      <c r="PHY132" s="107"/>
      <c r="PHZ132" s="107"/>
      <c r="PIA132" s="107"/>
      <c r="PIB132" s="107"/>
      <c r="PIC132" s="107"/>
      <c r="PID132" s="107"/>
      <c r="PIE132" s="107"/>
      <c r="PIF132" s="107"/>
      <c r="PIG132" s="107"/>
      <c r="PIH132" s="107"/>
      <c r="PII132" s="107"/>
      <c r="PIJ132" s="107"/>
      <c r="PIK132" s="107"/>
      <c r="PIL132" s="107"/>
      <c r="PIM132" s="107"/>
      <c r="PIN132" s="107"/>
      <c r="PIO132" s="107"/>
      <c r="PIP132" s="107"/>
      <c r="PIQ132" s="107"/>
      <c r="PIR132" s="107"/>
      <c r="PIS132" s="107"/>
      <c r="PIT132" s="107"/>
      <c r="PIU132" s="107"/>
      <c r="PIV132" s="107"/>
      <c r="PIW132" s="107"/>
      <c r="PIX132" s="107"/>
      <c r="PIY132" s="107"/>
      <c r="PIZ132" s="107"/>
      <c r="PJA132" s="107"/>
      <c r="PJB132" s="107"/>
      <c r="PJC132" s="107"/>
      <c r="PJD132" s="107"/>
      <c r="PJE132" s="107"/>
      <c r="PJF132" s="107"/>
      <c r="PJG132" s="107"/>
      <c r="PJH132" s="107"/>
      <c r="PJI132" s="107"/>
      <c r="PJJ132" s="107"/>
      <c r="PJK132" s="107"/>
      <c r="PJL132" s="107"/>
      <c r="PJM132" s="107"/>
      <c r="PJN132" s="107"/>
      <c r="PJO132" s="107"/>
      <c r="PJP132" s="107"/>
      <c r="PJQ132" s="107"/>
      <c r="PJR132" s="107"/>
      <c r="PJS132" s="107"/>
      <c r="PJT132" s="107"/>
      <c r="PJU132" s="107"/>
      <c r="PJV132" s="107"/>
      <c r="PJW132" s="107"/>
      <c r="PJX132" s="107"/>
      <c r="PJY132" s="107"/>
      <c r="PJZ132" s="107"/>
      <c r="PKA132" s="107"/>
      <c r="PKB132" s="107"/>
      <c r="PKC132" s="107"/>
      <c r="PKD132" s="107"/>
      <c r="PKE132" s="107"/>
      <c r="PKF132" s="107"/>
      <c r="PKG132" s="107"/>
      <c r="PKH132" s="107"/>
      <c r="PKI132" s="107"/>
      <c r="PKJ132" s="107"/>
      <c r="PKK132" s="107"/>
      <c r="PKL132" s="107"/>
      <c r="PKM132" s="107"/>
      <c r="PKN132" s="107"/>
      <c r="PKO132" s="107"/>
      <c r="PKP132" s="107"/>
      <c r="PKQ132" s="107"/>
      <c r="PKR132" s="107"/>
      <c r="PKS132" s="107"/>
      <c r="PKT132" s="107"/>
      <c r="PKU132" s="107"/>
      <c r="PKV132" s="107"/>
      <c r="PKW132" s="107"/>
      <c r="PKX132" s="107"/>
      <c r="PKY132" s="107"/>
      <c r="PKZ132" s="107"/>
      <c r="PLA132" s="107"/>
      <c r="PLB132" s="107"/>
      <c r="PLC132" s="107"/>
      <c r="PLD132" s="107"/>
      <c r="PLE132" s="107"/>
      <c r="PLF132" s="107"/>
      <c r="PLG132" s="107"/>
      <c r="PLH132" s="107"/>
      <c r="PLI132" s="107"/>
      <c r="PLJ132" s="107"/>
      <c r="PLK132" s="107"/>
      <c r="PLL132" s="107"/>
      <c r="PLM132" s="107"/>
      <c r="PLN132" s="107"/>
      <c r="PLO132" s="107"/>
      <c r="PLP132" s="107"/>
      <c r="PLQ132" s="107"/>
      <c r="PLR132" s="107"/>
      <c r="PLS132" s="107"/>
      <c r="PLT132" s="107"/>
      <c r="PLU132" s="107"/>
      <c r="PLV132" s="107"/>
      <c r="PLW132" s="107"/>
      <c r="PLX132" s="107"/>
      <c r="PLY132" s="107"/>
      <c r="PLZ132" s="107"/>
      <c r="PMA132" s="107"/>
      <c r="PMB132" s="107"/>
      <c r="PMC132" s="107"/>
      <c r="PMD132" s="107"/>
      <c r="PME132" s="107"/>
      <c r="PMF132" s="107"/>
      <c r="PMG132" s="107"/>
      <c r="PMH132" s="107"/>
      <c r="PMI132" s="107"/>
      <c r="PMJ132" s="107"/>
      <c r="PMK132" s="107"/>
      <c r="PML132" s="107"/>
      <c r="PMM132" s="107"/>
      <c r="PMN132" s="107"/>
      <c r="PMO132" s="107"/>
      <c r="PMP132" s="107"/>
      <c r="PMQ132" s="107"/>
      <c r="PMR132" s="107"/>
      <c r="PMS132" s="107"/>
      <c r="PMT132" s="107"/>
      <c r="PMU132" s="107"/>
      <c r="PMV132" s="107"/>
      <c r="PMW132" s="107"/>
      <c r="PMX132" s="107"/>
      <c r="PMY132" s="107"/>
      <c r="PMZ132" s="107"/>
      <c r="PNA132" s="107"/>
      <c r="PNB132" s="107"/>
      <c r="PNC132" s="107"/>
      <c r="PND132" s="107"/>
      <c r="PNE132" s="107"/>
      <c r="PNF132" s="107"/>
      <c r="PNG132" s="107"/>
      <c r="PNH132" s="107"/>
      <c r="PNI132" s="107"/>
      <c r="PNJ132" s="107"/>
      <c r="PNK132" s="107"/>
      <c r="PNL132" s="107"/>
      <c r="PNM132" s="107"/>
      <c r="PNN132" s="107"/>
      <c r="PNO132" s="107"/>
      <c r="PNP132" s="107"/>
      <c r="PNQ132" s="107"/>
      <c r="PNR132" s="107"/>
      <c r="PNS132" s="107"/>
      <c r="PNT132" s="107"/>
      <c r="PNU132" s="107"/>
      <c r="PNV132" s="107"/>
      <c r="PNW132" s="107"/>
      <c r="PNX132" s="107"/>
      <c r="PNY132" s="107"/>
      <c r="PNZ132" s="107"/>
      <c r="POA132" s="107"/>
      <c r="POB132" s="107"/>
      <c r="POC132" s="107"/>
      <c r="POD132" s="107"/>
      <c r="POE132" s="107"/>
      <c r="POF132" s="107"/>
      <c r="POG132" s="107"/>
      <c r="POH132" s="107"/>
      <c r="POI132" s="107"/>
      <c r="POJ132" s="107"/>
      <c r="POK132" s="107"/>
      <c r="POL132" s="107"/>
      <c r="POM132" s="107"/>
      <c r="PON132" s="107"/>
      <c r="POO132" s="107"/>
      <c r="POP132" s="107"/>
      <c r="POQ132" s="107"/>
      <c r="POR132" s="107"/>
      <c r="POS132" s="107"/>
      <c r="POT132" s="107"/>
      <c r="POU132" s="107"/>
      <c r="POV132" s="107"/>
      <c r="POW132" s="107"/>
      <c r="POX132" s="107"/>
      <c r="POY132" s="107"/>
      <c r="POZ132" s="107"/>
      <c r="PPA132" s="107"/>
      <c r="PPB132" s="107"/>
      <c r="PPC132" s="107"/>
      <c r="PPD132" s="107"/>
      <c r="PPE132" s="107"/>
      <c r="PPF132" s="107"/>
      <c r="PPG132" s="107"/>
      <c r="PPH132" s="107"/>
      <c r="PPI132" s="107"/>
      <c r="PPJ132" s="107"/>
      <c r="PPK132" s="107"/>
      <c r="PPL132" s="107"/>
      <c r="PPM132" s="107"/>
      <c r="PPN132" s="107"/>
      <c r="PPO132" s="107"/>
      <c r="PPP132" s="107"/>
      <c r="PPQ132" s="107"/>
      <c r="PPR132" s="107"/>
      <c r="PPS132" s="107"/>
      <c r="PPT132" s="107"/>
      <c r="PPU132" s="107"/>
      <c r="PPV132" s="107"/>
      <c r="PPW132" s="107"/>
      <c r="PPX132" s="107"/>
      <c r="PPY132" s="107"/>
      <c r="PPZ132" s="107"/>
      <c r="PQA132" s="107"/>
      <c r="PQB132" s="107"/>
      <c r="PQC132" s="107"/>
      <c r="PQD132" s="107"/>
      <c r="PQE132" s="107"/>
      <c r="PQF132" s="107"/>
      <c r="PQG132" s="107"/>
      <c r="PQH132" s="107"/>
      <c r="PQI132" s="107"/>
      <c r="PQJ132" s="107"/>
      <c r="PQK132" s="107"/>
      <c r="PQL132" s="107"/>
      <c r="PQM132" s="107"/>
      <c r="PQN132" s="107"/>
      <c r="PQO132" s="107"/>
      <c r="PQP132" s="107"/>
      <c r="PQQ132" s="107"/>
      <c r="PQR132" s="107"/>
      <c r="PQS132" s="107"/>
      <c r="PQT132" s="107"/>
      <c r="PQU132" s="107"/>
      <c r="PQV132" s="107"/>
      <c r="PQW132" s="107"/>
      <c r="PQX132" s="107"/>
      <c r="PQY132" s="107"/>
      <c r="PQZ132" s="107"/>
      <c r="PRA132" s="107"/>
      <c r="PRB132" s="107"/>
      <c r="PRC132" s="107"/>
      <c r="PRD132" s="107"/>
      <c r="PRE132" s="107"/>
      <c r="PRF132" s="107"/>
      <c r="PRG132" s="107"/>
      <c r="PRH132" s="107"/>
      <c r="PRI132" s="107"/>
      <c r="PRJ132" s="107"/>
      <c r="PRK132" s="107"/>
      <c r="PRL132" s="107"/>
      <c r="PRM132" s="107"/>
      <c r="PRN132" s="107"/>
      <c r="PRO132" s="107"/>
      <c r="PRP132" s="107"/>
      <c r="PRQ132" s="107"/>
      <c r="PRR132" s="107"/>
      <c r="PRS132" s="107"/>
      <c r="PRT132" s="107"/>
      <c r="PRU132" s="107"/>
      <c r="PRV132" s="107"/>
      <c r="PRW132" s="107"/>
      <c r="PRX132" s="107"/>
      <c r="PRY132" s="107"/>
      <c r="PRZ132" s="107"/>
      <c r="PSA132" s="107"/>
      <c r="PSB132" s="107"/>
      <c r="PSC132" s="107"/>
      <c r="PSD132" s="107"/>
      <c r="PSE132" s="107"/>
      <c r="PSF132" s="107"/>
      <c r="PSG132" s="107"/>
      <c r="PSH132" s="107"/>
      <c r="PSI132" s="107"/>
      <c r="PSJ132" s="107"/>
      <c r="PSK132" s="107"/>
      <c r="PSL132" s="107"/>
      <c r="PSM132" s="107"/>
      <c r="PSN132" s="107"/>
      <c r="PSO132" s="107"/>
      <c r="PSP132" s="107"/>
      <c r="PSQ132" s="107"/>
      <c r="PSR132" s="107"/>
      <c r="PSS132" s="107"/>
      <c r="PST132" s="107"/>
      <c r="PSU132" s="107"/>
      <c r="PSV132" s="107"/>
      <c r="PSW132" s="107"/>
      <c r="PSX132" s="107"/>
      <c r="PSY132" s="107"/>
      <c r="PSZ132" s="107"/>
      <c r="PTA132" s="107"/>
      <c r="PTB132" s="107"/>
      <c r="PTC132" s="107"/>
      <c r="PTD132" s="107"/>
      <c r="PTE132" s="107"/>
      <c r="PTF132" s="107"/>
      <c r="PTG132" s="107"/>
      <c r="PTH132" s="107"/>
      <c r="PTI132" s="107"/>
      <c r="PTJ132" s="107"/>
      <c r="PTK132" s="107"/>
      <c r="PTL132" s="107"/>
      <c r="PTM132" s="107"/>
      <c r="PTN132" s="107"/>
      <c r="PTO132" s="107"/>
      <c r="PTP132" s="107"/>
      <c r="PTQ132" s="107"/>
      <c r="PTR132" s="107"/>
      <c r="PTS132" s="107"/>
      <c r="PTT132" s="107"/>
      <c r="PTU132" s="107"/>
      <c r="PTV132" s="107"/>
      <c r="PTW132" s="107"/>
      <c r="PTX132" s="107"/>
      <c r="PTY132" s="107"/>
      <c r="PTZ132" s="107"/>
      <c r="PUA132" s="107"/>
      <c r="PUB132" s="107"/>
      <c r="PUC132" s="107"/>
      <c r="PUD132" s="107"/>
      <c r="PUE132" s="107"/>
      <c r="PUF132" s="107"/>
      <c r="PUG132" s="107"/>
      <c r="PUH132" s="107"/>
      <c r="PUI132" s="107"/>
      <c r="PUJ132" s="107"/>
      <c r="PUK132" s="107"/>
      <c r="PUL132" s="107"/>
      <c r="PUM132" s="107"/>
      <c r="PUN132" s="107"/>
      <c r="PUO132" s="107"/>
      <c r="PUP132" s="107"/>
      <c r="PUQ132" s="107"/>
      <c r="PUR132" s="107"/>
      <c r="PUS132" s="107"/>
      <c r="PUT132" s="107"/>
      <c r="PUU132" s="107"/>
      <c r="PUV132" s="107"/>
      <c r="PUW132" s="107"/>
      <c r="PUX132" s="107"/>
      <c r="PUY132" s="107"/>
      <c r="PUZ132" s="107"/>
      <c r="PVA132" s="107"/>
      <c r="PVB132" s="107"/>
      <c r="PVC132" s="107"/>
      <c r="PVD132" s="107"/>
      <c r="PVE132" s="107"/>
      <c r="PVF132" s="107"/>
      <c r="PVG132" s="107"/>
      <c r="PVH132" s="107"/>
      <c r="PVI132" s="107"/>
      <c r="PVJ132" s="107"/>
      <c r="PVK132" s="107"/>
      <c r="PVL132" s="107"/>
      <c r="PVM132" s="107"/>
      <c r="PVN132" s="107"/>
      <c r="PVO132" s="107"/>
      <c r="PVP132" s="107"/>
      <c r="PVQ132" s="107"/>
      <c r="PVR132" s="107"/>
      <c r="PVS132" s="107"/>
      <c r="PVT132" s="107"/>
      <c r="PVU132" s="107"/>
      <c r="PVV132" s="107"/>
      <c r="PVW132" s="107"/>
      <c r="PVX132" s="107"/>
      <c r="PVY132" s="107"/>
      <c r="PVZ132" s="107"/>
      <c r="PWA132" s="107"/>
      <c r="PWB132" s="107"/>
      <c r="PWC132" s="107"/>
      <c r="PWD132" s="107"/>
      <c r="PWE132" s="107"/>
      <c r="PWF132" s="107"/>
      <c r="PWG132" s="107"/>
      <c r="PWH132" s="107"/>
      <c r="PWI132" s="107"/>
      <c r="PWJ132" s="107"/>
      <c r="PWK132" s="107"/>
      <c r="PWL132" s="107"/>
      <c r="PWM132" s="107"/>
      <c r="PWN132" s="107"/>
      <c r="PWO132" s="107"/>
      <c r="PWP132" s="107"/>
      <c r="PWQ132" s="107"/>
      <c r="PWR132" s="107"/>
      <c r="PWS132" s="107"/>
      <c r="PWT132" s="107"/>
      <c r="PWU132" s="107"/>
      <c r="PWV132" s="107"/>
      <c r="PWW132" s="107"/>
      <c r="PWX132" s="107"/>
      <c r="PWY132" s="107"/>
      <c r="PWZ132" s="107"/>
      <c r="PXA132" s="107"/>
      <c r="PXB132" s="107"/>
      <c r="PXC132" s="107"/>
      <c r="PXD132" s="107"/>
      <c r="PXE132" s="107"/>
      <c r="PXF132" s="107"/>
      <c r="PXG132" s="107"/>
      <c r="PXH132" s="107"/>
      <c r="PXI132" s="107"/>
      <c r="PXJ132" s="107"/>
      <c r="PXK132" s="107"/>
      <c r="PXL132" s="107"/>
      <c r="PXM132" s="107"/>
      <c r="PXN132" s="107"/>
      <c r="PXO132" s="107"/>
      <c r="PXP132" s="107"/>
      <c r="PXQ132" s="107"/>
      <c r="PXR132" s="107"/>
      <c r="PXS132" s="107"/>
      <c r="PXT132" s="107"/>
      <c r="PXU132" s="107"/>
      <c r="PXV132" s="107"/>
      <c r="PXW132" s="107"/>
      <c r="PXX132" s="107"/>
      <c r="PXY132" s="107"/>
      <c r="PXZ132" s="107"/>
      <c r="PYA132" s="107"/>
      <c r="PYB132" s="107"/>
      <c r="PYC132" s="107"/>
      <c r="PYD132" s="107"/>
      <c r="PYE132" s="107"/>
      <c r="PYF132" s="107"/>
      <c r="PYG132" s="107"/>
      <c r="PYH132" s="107"/>
      <c r="PYI132" s="107"/>
      <c r="PYJ132" s="107"/>
      <c r="PYK132" s="107"/>
      <c r="PYL132" s="107"/>
      <c r="PYM132" s="107"/>
      <c r="PYN132" s="107"/>
      <c r="PYO132" s="107"/>
      <c r="PYP132" s="107"/>
      <c r="PYQ132" s="107"/>
      <c r="PYR132" s="107"/>
      <c r="PYS132" s="107"/>
      <c r="PYT132" s="107"/>
      <c r="PYU132" s="107"/>
      <c r="PYV132" s="107"/>
      <c r="PYW132" s="107"/>
      <c r="PYX132" s="107"/>
      <c r="PYY132" s="107"/>
      <c r="PYZ132" s="107"/>
      <c r="PZA132" s="107"/>
      <c r="PZB132" s="107"/>
      <c r="PZC132" s="107"/>
      <c r="PZD132" s="107"/>
      <c r="PZE132" s="107"/>
      <c r="PZF132" s="107"/>
      <c r="PZG132" s="107"/>
      <c r="PZH132" s="107"/>
      <c r="PZI132" s="107"/>
      <c r="PZJ132" s="107"/>
      <c r="PZK132" s="107"/>
      <c r="PZL132" s="107"/>
      <c r="PZM132" s="107"/>
      <c r="PZN132" s="107"/>
      <c r="PZO132" s="107"/>
      <c r="PZP132" s="107"/>
      <c r="PZQ132" s="107"/>
      <c r="PZR132" s="107"/>
      <c r="PZS132" s="107"/>
      <c r="PZT132" s="107"/>
      <c r="PZU132" s="107"/>
      <c r="PZV132" s="107"/>
      <c r="PZW132" s="107"/>
      <c r="PZX132" s="107"/>
      <c r="PZY132" s="107"/>
      <c r="PZZ132" s="107"/>
      <c r="QAA132" s="107"/>
      <c r="QAB132" s="107"/>
      <c r="QAC132" s="107"/>
      <c r="QAD132" s="107"/>
      <c r="QAE132" s="107"/>
      <c r="QAF132" s="107"/>
      <c r="QAG132" s="107"/>
      <c r="QAH132" s="107"/>
      <c r="QAI132" s="107"/>
      <c r="QAJ132" s="107"/>
      <c r="QAK132" s="107"/>
      <c r="QAL132" s="107"/>
      <c r="QAM132" s="107"/>
      <c r="QAN132" s="107"/>
      <c r="QAO132" s="107"/>
      <c r="QAP132" s="107"/>
      <c r="QAQ132" s="107"/>
      <c r="QAR132" s="107"/>
      <c r="QAS132" s="107"/>
      <c r="QAT132" s="107"/>
      <c r="QAU132" s="107"/>
      <c r="QAV132" s="107"/>
      <c r="QAW132" s="107"/>
      <c r="QAX132" s="107"/>
      <c r="QAY132" s="107"/>
      <c r="QAZ132" s="107"/>
      <c r="QBA132" s="107"/>
      <c r="QBB132" s="107"/>
      <c r="QBC132" s="107"/>
      <c r="QBD132" s="107"/>
      <c r="QBE132" s="107"/>
      <c r="QBF132" s="107"/>
      <c r="QBG132" s="107"/>
      <c r="QBH132" s="107"/>
      <c r="QBI132" s="107"/>
      <c r="QBJ132" s="107"/>
      <c r="QBK132" s="107"/>
      <c r="QBL132" s="107"/>
      <c r="QBM132" s="107"/>
      <c r="QBN132" s="107"/>
      <c r="QBO132" s="107"/>
      <c r="QBP132" s="107"/>
      <c r="QBQ132" s="107"/>
      <c r="QBR132" s="107"/>
      <c r="QBS132" s="107"/>
      <c r="QBT132" s="107"/>
      <c r="QBU132" s="107"/>
      <c r="QBV132" s="107"/>
      <c r="QBW132" s="107"/>
      <c r="QBX132" s="107"/>
      <c r="QBY132" s="107"/>
      <c r="QBZ132" s="107"/>
      <c r="QCA132" s="107"/>
      <c r="QCB132" s="107"/>
      <c r="QCC132" s="107"/>
      <c r="QCD132" s="107"/>
      <c r="QCE132" s="107"/>
      <c r="QCF132" s="107"/>
      <c r="QCG132" s="107"/>
      <c r="QCH132" s="107"/>
      <c r="QCI132" s="107"/>
      <c r="QCJ132" s="107"/>
      <c r="QCK132" s="107"/>
      <c r="QCL132" s="107"/>
      <c r="QCM132" s="107"/>
      <c r="QCN132" s="107"/>
      <c r="QCO132" s="107"/>
      <c r="QCP132" s="107"/>
      <c r="QCQ132" s="107"/>
      <c r="QCR132" s="107"/>
      <c r="QCS132" s="107"/>
      <c r="QCT132" s="107"/>
      <c r="QCU132" s="107"/>
      <c r="QCV132" s="107"/>
      <c r="QCW132" s="107"/>
      <c r="QCX132" s="107"/>
      <c r="QCY132" s="107"/>
      <c r="QCZ132" s="107"/>
      <c r="QDA132" s="107"/>
      <c r="QDB132" s="107"/>
      <c r="QDC132" s="107"/>
      <c r="QDD132" s="107"/>
      <c r="QDE132" s="107"/>
      <c r="QDF132" s="107"/>
      <c r="QDG132" s="107"/>
      <c r="QDH132" s="107"/>
      <c r="QDI132" s="107"/>
      <c r="QDJ132" s="107"/>
      <c r="QDK132" s="107"/>
      <c r="QDL132" s="107"/>
      <c r="QDM132" s="107"/>
      <c r="QDN132" s="107"/>
      <c r="QDO132" s="107"/>
      <c r="QDP132" s="107"/>
      <c r="QDQ132" s="107"/>
      <c r="QDR132" s="107"/>
      <c r="QDS132" s="107"/>
      <c r="QDT132" s="107"/>
      <c r="QDU132" s="107"/>
      <c r="QDV132" s="107"/>
      <c r="QDW132" s="107"/>
      <c r="QDX132" s="107"/>
      <c r="QDY132" s="107"/>
      <c r="QDZ132" s="107"/>
      <c r="QEA132" s="107"/>
      <c r="QEB132" s="107"/>
      <c r="QEC132" s="107"/>
      <c r="QED132" s="107"/>
      <c r="QEE132" s="107"/>
      <c r="QEF132" s="107"/>
      <c r="QEG132" s="107"/>
      <c r="QEH132" s="107"/>
      <c r="QEI132" s="107"/>
      <c r="QEJ132" s="107"/>
      <c r="QEK132" s="107"/>
      <c r="QEL132" s="107"/>
      <c r="QEM132" s="107"/>
      <c r="QEN132" s="107"/>
      <c r="QEO132" s="107"/>
      <c r="QEP132" s="107"/>
      <c r="QEQ132" s="107"/>
      <c r="QER132" s="107"/>
      <c r="QES132" s="107"/>
      <c r="QET132" s="107"/>
      <c r="QEU132" s="107"/>
      <c r="QEV132" s="107"/>
      <c r="QEW132" s="107"/>
      <c r="QEX132" s="107"/>
      <c r="QEY132" s="107"/>
      <c r="QEZ132" s="107"/>
      <c r="QFA132" s="107"/>
      <c r="QFB132" s="107"/>
      <c r="QFC132" s="107"/>
      <c r="QFD132" s="107"/>
      <c r="QFE132" s="107"/>
      <c r="QFF132" s="107"/>
      <c r="QFG132" s="107"/>
      <c r="QFH132" s="107"/>
      <c r="QFI132" s="107"/>
      <c r="QFJ132" s="107"/>
      <c r="QFK132" s="107"/>
      <c r="QFL132" s="107"/>
      <c r="QFM132" s="107"/>
      <c r="QFN132" s="107"/>
      <c r="QFO132" s="107"/>
      <c r="QFP132" s="107"/>
      <c r="QFQ132" s="107"/>
      <c r="QFR132" s="107"/>
      <c r="QFS132" s="107"/>
      <c r="QFT132" s="107"/>
      <c r="QFU132" s="107"/>
      <c r="QFV132" s="107"/>
      <c r="QFW132" s="107"/>
      <c r="QFX132" s="107"/>
      <c r="QFY132" s="107"/>
      <c r="QFZ132" s="107"/>
      <c r="QGA132" s="107"/>
      <c r="QGB132" s="107"/>
      <c r="QGC132" s="107"/>
      <c r="QGD132" s="107"/>
      <c r="QGE132" s="107"/>
      <c r="QGF132" s="107"/>
      <c r="QGG132" s="107"/>
      <c r="QGH132" s="107"/>
      <c r="QGI132" s="107"/>
      <c r="QGJ132" s="107"/>
      <c r="QGK132" s="107"/>
      <c r="QGL132" s="107"/>
      <c r="QGM132" s="107"/>
      <c r="QGN132" s="107"/>
      <c r="QGO132" s="107"/>
      <c r="QGP132" s="107"/>
      <c r="QGQ132" s="107"/>
      <c r="QGR132" s="107"/>
      <c r="QGS132" s="107"/>
      <c r="QGT132" s="107"/>
      <c r="QGU132" s="107"/>
      <c r="QGV132" s="107"/>
      <c r="QGW132" s="107"/>
      <c r="QGX132" s="107"/>
      <c r="QGY132" s="107"/>
      <c r="QGZ132" s="107"/>
      <c r="QHA132" s="107"/>
      <c r="QHB132" s="107"/>
      <c r="QHC132" s="107"/>
      <c r="QHD132" s="107"/>
      <c r="QHE132" s="107"/>
      <c r="QHF132" s="107"/>
      <c r="QHG132" s="107"/>
      <c r="QHH132" s="107"/>
      <c r="QHI132" s="107"/>
      <c r="QHJ132" s="107"/>
      <c r="QHK132" s="107"/>
      <c r="QHL132" s="107"/>
      <c r="QHM132" s="107"/>
      <c r="QHN132" s="107"/>
      <c r="QHO132" s="107"/>
      <c r="QHP132" s="107"/>
      <c r="QHQ132" s="107"/>
      <c r="QHR132" s="107"/>
      <c r="QHS132" s="107"/>
      <c r="QHT132" s="107"/>
      <c r="QHU132" s="107"/>
      <c r="QHV132" s="107"/>
      <c r="QHW132" s="107"/>
      <c r="QHX132" s="107"/>
      <c r="QHY132" s="107"/>
      <c r="QHZ132" s="107"/>
      <c r="QIA132" s="107"/>
      <c r="QIB132" s="107"/>
      <c r="QIC132" s="107"/>
      <c r="QID132" s="107"/>
      <c r="QIE132" s="107"/>
      <c r="QIF132" s="107"/>
      <c r="QIG132" s="107"/>
      <c r="QIH132" s="107"/>
      <c r="QII132" s="107"/>
      <c r="QIJ132" s="107"/>
      <c r="QIK132" s="107"/>
      <c r="QIL132" s="107"/>
      <c r="QIM132" s="107"/>
      <c r="QIN132" s="107"/>
      <c r="QIO132" s="107"/>
      <c r="QIP132" s="107"/>
      <c r="QIQ132" s="107"/>
      <c r="QIR132" s="107"/>
      <c r="QIS132" s="107"/>
      <c r="QIT132" s="107"/>
      <c r="QIU132" s="107"/>
      <c r="QIV132" s="107"/>
      <c r="QIW132" s="107"/>
      <c r="QIX132" s="107"/>
      <c r="QIY132" s="107"/>
      <c r="QIZ132" s="107"/>
      <c r="QJA132" s="107"/>
      <c r="QJB132" s="107"/>
      <c r="QJC132" s="107"/>
      <c r="QJD132" s="107"/>
      <c r="QJE132" s="107"/>
      <c r="QJF132" s="107"/>
      <c r="QJG132" s="107"/>
      <c r="QJH132" s="107"/>
      <c r="QJI132" s="107"/>
      <c r="QJJ132" s="107"/>
      <c r="QJK132" s="107"/>
      <c r="QJL132" s="107"/>
      <c r="QJM132" s="107"/>
      <c r="QJN132" s="107"/>
      <c r="QJO132" s="107"/>
      <c r="QJP132" s="107"/>
      <c r="QJQ132" s="107"/>
      <c r="QJR132" s="107"/>
      <c r="QJS132" s="107"/>
      <c r="QJT132" s="107"/>
      <c r="QJU132" s="107"/>
      <c r="QJV132" s="107"/>
      <c r="QJW132" s="107"/>
      <c r="QJX132" s="107"/>
      <c r="QJY132" s="107"/>
      <c r="QJZ132" s="107"/>
      <c r="QKA132" s="107"/>
      <c r="QKB132" s="107"/>
      <c r="QKC132" s="107"/>
      <c r="QKD132" s="107"/>
      <c r="QKE132" s="107"/>
      <c r="QKF132" s="107"/>
      <c r="QKG132" s="107"/>
      <c r="QKH132" s="107"/>
      <c r="QKI132" s="107"/>
      <c r="QKJ132" s="107"/>
      <c r="QKK132" s="107"/>
      <c r="QKL132" s="107"/>
      <c r="QKM132" s="107"/>
      <c r="QKN132" s="107"/>
      <c r="QKO132" s="107"/>
      <c r="QKP132" s="107"/>
      <c r="QKQ132" s="107"/>
      <c r="QKR132" s="107"/>
      <c r="QKS132" s="107"/>
      <c r="QKT132" s="107"/>
      <c r="QKU132" s="107"/>
      <c r="QKV132" s="107"/>
      <c r="QKW132" s="107"/>
      <c r="QKX132" s="107"/>
      <c r="QKY132" s="107"/>
      <c r="QKZ132" s="107"/>
      <c r="QLA132" s="107"/>
      <c r="QLB132" s="107"/>
      <c r="QLC132" s="107"/>
      <c r="QLD132" s="107"/>
      <c r="QLE132" s="107"/>
      <c r="QLF132" s="107"/>
      <c r="QLG132" s="107"/>
      <c r="QLH132" s="107"/>
      <c r="QLI132" s="107"/>
      <c r="QLJ132" s="107"/>
      <c r="QLK132" s="107"/>
      <c r="QLL132" s="107"/>
      <c r="QLM132" s="107"/>
      <c r="QLN132" s="107"/>
      <c r="QLO132" s="107"/>
      <c r="QLP132" s="107"/>
      <c r="QLQ132" s="107"/>
      <c r="QLR132" s="107"/>
      <c r="QLS132" s="107"/>
      <c r="QLT132" s="107"/>
      <c r="QLU132" s="107"/>
      <c r="QLV132" s="107"/>
      <c r="QLW132" s="107"/>
      <c r="QLX132" s="107"/>
      <c r="QLY132" s="107"/>
      <c r="QLZ132" s="107"/>
      <c r="QMA132" s="107"/>
      <c r="QMB132" s="107"/>
      <c r="QMC132" s="107"/>
      <c r="QMD132" s="107"/>
      <c r="QME132" s="107"/>
      <c r="QMF132" s="107"/>
      <c r="QMG132" s="107"/>
      <c r="QMH132" s="107"/>
      <c r="QMI132" s="107"/>
      <c r="QMJ132" s="107"/>
      <c r="QMK132" s="107"/>
      <c r="QML132" s="107"/>
      <c r="QMM132" s="107"/>
      <c r="QMN132" s="107"/>
      <c r="QMO132" s="107"/>
      <c r="QMP132" s="107"/>
      <c r="QMQ132" s="107"/>
      <c r="QMR132" s="107"/>
      <c r="QMS132" s="107"/>
      <c r="QMT132" s="107"/>
      <c r="QMU132" s="107"/>
      <c r="QMV132" s="107"/>
      <c r="QMW132" s="107"/>
      <c r="QMX132" s="107"/>
      <c r="QMY132" s="107"/>
      <c r="QMZ132" s="107"/>
      <c r="QNA132" s="107"/>
      <c r="QNB132" s="107"/>
      <c r="QNC132" s="107"/>
      <c r="QND132" s="107"/>
      <c r="QNE132" s="107"/>
      <c r="QNF132" s="107"/>
      <c r="QNG132" s="107"/>
      <c r="QNH132" s="107"/>
      <c r="QNI132" s="107"/>
      <c r="QNJ132" s="107"/>
      <c r="QNK132" s="107"/>
      <c r="QNL132" s="107"/>
      <c r="QNM132" s="107"/>
      <c r="QNN132" s="107"/>
      <c r="QNO132" s="107"/>
      <c r="QNP132" s="107"/>
      <c r="QNQ132" s="107"/>
      <c r="QNR132" s="107"/>
      <c r="QNS132" s="107"/>
      <c r="QNT132" s="107"/>
      <c r="QNU132" s="107"/>
      <c r="QNV132" s="107"/>
      <c r="QNW132" s="107"/>
      <c r="QNX132" s="107"/>
      <c r="QNY132" s="107"/>
      <c r="QNZ132" s="107"/>
      <c r="QOA132" s="107"/>
      <c r="QOB132" s="107"/>
      <c r="QOC132" s="107"/>
      <c r="QOD132" s="107"/>
      <c r="QOE132" s="107"/>
      <c r="QOF132" s="107"/>
      <c r="QOG132" s="107"/>
      <c r="QOH132" s="107"/>
      <c r="QOI132" s="107"/>
      <c r="QOJ132" s="107"/>
      <c r="QOK132" s="107"/>
      <c r="QOL132" s="107"/>
      <c r="QOM132" s="107"/>
      <c r="QON132" s="107"/>
      <c r="QOO132" s="107"/>
      <c r="QOP132" s="107"/>
      <c r="QOQ132" s="107"/>
      <c r="QOR132" s="107"/>
      <c r="QOS132" s="107"/>
      <c r="QOT132" s="107"/>
      <c r="QOU132" s="107"/>
      <c r="QOV132" s="107"/>
      <c r="QOW132" s="107"/>
      <c r="QOX132" s="107"/>
      <c r="QOY132" s="107"/>
      <c r="QOZ132" s="107"/>
      <c r="QPA132" s="107"/>
      <c r="QPB132" s="107"/>
      <c r="QPC132" s="107"/>
      <c r="QPD132" s="107"/>
      <c r="QPE132" s="107"/>
      <c r="QPF132" s="107"/>
      <c r="QPG132" s="107"/>
      <c r="QPH132" s="107"/>
      <c r="QPI132" s="107"/>
      <c r="QPJ132" s="107"/>
      <c r="QPK132" s="107"/>
      <c r="QPL132" s="107"/>
      <c r="QPM132" s="107"/>
      <c r="QPN132" s="107"/>
      <c r="QPO132" s="107"/>
      <c r="QPP132" s="107"/>
      <c r="QPQ132" s="107"/>
      <c r="QPR132" s="107"/>
      <c r="QPS132" s="107"/>
      <c r="QPT132" s="107"/>
      <c r="QPU132" s="107"/>
      <c r="QPV132" s="107"/>
      <c r="QPW132" s="107"/>
      <c r="QPX132" s="107"/>
      <c r="QPY132" s="107"/>
      <c r="QPZ132" s="107"/>
      <c r="QQA132" s="107"/>
      <c r="QQB132" s="107"/>
      <c r="QQC132" s="107"/>
      <c r="QQD132" s="107"/>
      <c r="QQE132" s="107"/>
      <c r="QQF132" s="107"/>
      <c r="QQG132" s="107"/>
      <c r="QQH132" s="107"/>
      <c r="QQI132" s="107"/>
      <c r="QQJ132" s="107"/>
      <c r="QQK132" s="107"/>
      <c r="QQL132" s="107"/>
      <c r="QQM132" s="107"/>
      <c r="QQN132" s="107"/>
      <c r="QQO132" s="107"/>
      <c r="QQP132" s="107"/>
      <c r="QQQ132" s="107"/>
      <c r="QQR132" s="107"/>
      <c r="QQS132" s="107"/>
      <c r="QQT132" s="107"/>
      <c r="QQU132" s="107"/>
      <c r="QQV132" s="107"/>
      <c r="QQW132" s="107"/>
      <c r="QQX132" s="107"/>
      <c r="QQY132" s="107"/>
      <c r="QQZ132" s="107"/>
      <c r="QRA132" s="107"/>
      <c r="QRB132" s="107"/>
      <c r="QRC132" s="107"/>
      <c r="QRD132" s="107"/>
      <c r="QRE132" s="107"/>
      <c r="QRF132" s="107"/>
      <c r="QRG132" s="107"/>
      <c r="QRH132" s="107"/>
      <c r="QRI132" s="107"/>
      <c r="QRJ132" s="107"/>
      <c r="QRK132" s="107"/>
      <c r="QRL132" s="107"/>
      <c r="QRM132" s="107"/>
      <c r="QRN132" s="107"/>
      <c r="QRO132" s="107"/>
      <c r="QRP132" s="107"/>
      <c r="QRQ132" s="107"/>
      <c r="QRR132" s="107"/>
      <c r="QRS132" s="107"/>
      <c r="QRT132" s="107"/>
      <c r="QRU132" s="107"/>
      <c r="QRV132" s="107"/>
      <c r="QRW132" s="107"/>
      <c r="QRX132" s="107"/>
      <c r="QRY132" s="107"/>
      <c r="QRZ132" s="107"/>
      <c r="QSA132" s="107"/>
      <c r="QSB132" s="107"/>
      <c r="QSC132" s="107"/>
      <c r="QSD132" s="107"/>
      <c r="QSE132" s="107"/>
      <c r="QSF132" s="107"/>
      <c r="QSG132" s="107"/>
      <c r="QSH132" s="107"/>
      <c r="QSI132" s="107"/>
      <c r="QSJ132" s="107"/>
      <c r="QSK132" s="107"/>
      <c r="QSL132" s="107"/>
      <c r="QSM132" s="107"/>
      <c r="QSN132" s="107"/>
      <c r="QSO132" s="107"/>
      <c r="QSP132" s="107"/>
      <c r="QSQ132" s="107"/>
      <c r="QSR132" s="107"/>
      <c r="QSS132" s="107"/>
      <c r="QST132" s="107"/>
      <c r="QSU132" s="107"/>
      <c r="QSV132" s="107"/>
      <c r="QSW132" s="107"/>
      <c r="QSX132" s="107"/>
      <c r="QSY132" s="107"/>
      <c r="QSZ132" s="107"/>
      <c r="QTA132" s="107"/>
      <c r="QTB132" s="107"/>
      <c r="QTC132" s="107"/>
      <c r="QTD132" s="107"/>
      <c r="QTE132" s="107"/>
      <c r="QTF132" s="107"/>
      <c r="QTG132" s="107"/>
      <c r="QTH132" s="107"/>
      <c r="QTI132" s="107"/>
      <c r="QTJ132" s="107"/>
      <c r="QTK132" s="107"/>
      <c r="QTL132" s="107"/>
      <c r="QTM132" s="107"/>
      <c r="QTN132" s="107"/>
      <c r="QTO132" s="107"/>
      <c r="QTP132" s="107"/>
      <c r="QTQ132" s="107"/>
      <c r="QTR132" s="107"/>
      <c r="QTS132" s="107"/>
      <c r="QTT132" s="107"/>
      <c r="QTU132" s="107"/>
      <c r="QTV132" s="107"/>
      <c r="QTW132" s="107"/>
      <c r="QTX132" s="107"/>
      <c r="QTY132" s="107"/>
      <c r="QTZ132" s="107"/>
      <c r="QUA132" s="107"/>
      <c r="QUB132" s="107"/>
      <c r="QUC132" s="107"/>
      <c r="QUD132" s="107"/>
      <c r="QUE132" s="107"/>
      <c r="QUF132" s="107"/>
      <c r="QUG132" s="107"/>
      <c r="QUH132" s="107"/>
      <c r="QUI132" s="107"/>
      <c r="QUJ132" s="107"/>
      <c r="QUK132" s="107"/>
      <c r="QUL132" s="107"/>
      <c r="QUM132" s="107"/>
      <c r="QUN132" s="107"/>
      <c r="QUO132" s="107"/>
      <c r="QUP132" s="107"/>
      <c r="QUQ132" s="107"/>
      <c r="QUR132" s="107"/>
      <c r="QUS132" s="107"/>
      <c r="QUT132" s="107"/>
      <c r="QUU132" s="107"/>
      <c r="QUV132" s="107"/>
      <c r="QUW132" s="107"/>
      <c r="QUX132" s="107"/>
      <c r="QUY132" s="107"/>
      <c r="QUZ132" s="107"/>
      <c r="QVA132" s="107"/>
      <c r="QVB132" s="107"/>
      <c r="QVC132" s="107"/>
      <c r="QVD132" s="107"/>
      <c r="QVE132" s="107"/>
      <c r="QVF132" s="107"/>
      <c r="QVG132" s="107"/>
      <c r="QVH132" s="107"/>
      <c r="QVI132" s="107"/>
      <c r="QVJ132" s="107"/>
      <c r="QVK132" s="107"/>
      <c r="QVL132" s="107"/>
      <c r="QVM132" s="107"/>
      <c r="QVN132" s="107"/>
      <c r="QVO132" s="107"/>
      <c r="QVP132" s="107"/>
      <c r="QVQ132" s="107"/>
      <c r="QVR132" s="107"/>
      <c r="QVS132" s="107"/>
      <c r="QVT132" s="107"/>
      <c r="QVU132" s="107"/>
      <c r="QVV132" s="107"/>
      <c r="QVW132" s="107"/>
      <c r="QVX132" s="107"/>
      <c r="QVY132" s="107"/>
      <c r="QVZ132" s="107"/>
      <c r="QWA132" s="107"/>
      <c r="QWB132" s="107"/>
      <c r="QWC132" s="107"/>
      <c r="QWD132" s="107"/>
      <c r="QWE132" s="107"/>
      <c r="QWF132" s="107"/>
      <c r="QWG132" s="107"/>
      <c r="QWH132" s="107"/>
      <c r="QWI132" s="107"/>
      <c r="QWJ132" s="107"/>
      <c r="QWK132" s="107"/>
      <c r="QWL132" s="107"/>
      <c r="QWM132" s="107"/>
      <c r="QWN132" s="107"/>
      <c r="QWO132" s="107"/>
      <c r="QWP132" s="107"/>
      <c r="QWQ132" s="107"/>
      <c r="QWR132" s="107"/>
      <c r="QWS132" s="107"/>
      <c r="QWT132" s="107"/>
      <c r="QWU132" s="107"/>
      <c r="QWV132" s="107"/>
      <c r="QWW132" s="107"/>
      <c r="QWX132" s="107"/>
      <c r="QWY132" s="107"/>
      <c r="QWZ132" s="107"/>
      <c r="QXA132" s="107"/>
      <c r="QXB132" s="107"/>
      <c r="QXC132" s="107"/>
      <c r="QXD132" s="107"/>
      <c r="QXE132" s="107"/>
      <c r="QXF132" s="107"/>
      <c r="QXG132" s="107"/>
      <c r="QXH132" s="107"/>
      <c r="QXI132" s="107"/>
      <c r="QXJ132" s="107"/>
      <c r="QXK132" s="107"/>
      <c r="QXL132" s="107"/>
      <c r="QXM132" s="107"/>
      <c r="QXN132" s="107"/>
      <c r="QXO132" s="107"/>
      <c r="QXP132" s="107"/>
      <c r="QXQ132" s="107"/>
      <c r="QXR132" s="107"/>
      <c r="QXS132" s="107"/>
      <c r="QXT132" s="107"/>
      <c r="QXU132" s="107"/>
      <c r="QXV132" s="107"/>
      <c r="QXW132" s="107"/>
      <c r="QXX132" s="107"/>
      <c r="QXY132" s="107"/>
      <c r="QXZ132" s="107"/>
      <c r="QYA132" s="107"/>
      <c r="QYB132" s="107"/>
      <c r="QYC132" s="107"/>
      <c r="QYD132" s="107"/>
      <c r="QYE132" s="107"/>
      <c r="QYF132" s="107"/>
      <c r="QYG132" s="107"/>
      <c r="QYH132" s="107"/>
      <c r="QYI132" s="107"/>
      <c r="QYJ132" s="107"/>
      <c r="QYK132" s="107"/>
      <c r="QYL132" s="107"/>
      <c r="QYM132" s="107"/>
      <c r="QYN132" s="107"/>
      <c r="QYO132" s="107"/>
      <c r="QYP132" s="107"/>
      <c r="QYQ132" s="107"/>
      <c r="QYR132" s="107"/>
      <c r="QYS132" s="107"/>
      <c r="QYT132" s="107"/>
      <c r="QYU132" s="107"/>
      <c r="QYV132" s="107"/>
      <c r="QYW132" s="107"/>
      <c r="QYX132" s="107"/>
      <c r="QYY132" s="107"/>
      <c r="QYZ132" s="107"/>
      <c r="QZA132" s="107"/>
      <c r="QZB132" s="107"/>
      <c r="QZC132" s="107"/>
      <c r="QZD132" s="107"/>
      <c r="QZE132" s="107"/>
      <c r="QZF132" s="107"/>
      <c r="QZG132" s="107"/>
      <c r="QZH132" s="107"/>
      <c r="QZI132" s="107"/>
      <c r="QZJ132" s="107"/>
      <c r="QZK132" s="107"/>
      <c r="QZL132" s="107"/>
      <c r="QZM132" s="107"/>
      <c r="QZN132" s="107"/>
      <c r="QZO132" s="107"/>
      <c r="QZP132" s="107"/>
      <c r="QZQ132" s="107"/>
      <c r="QZR132" s="107"/>
      <c r="QZS132" s="107"/>
      <c r="QZT132" s="107"/>
      <c r="QZU132" s="107"/>
      <c r="QZV132" s="107"/>
      <c r="QZW132" s="107"/>
      <c r="QZX132" s="107"/>
      <c r="QZY132" s="107"/>
      <c r="QZZ132" s="107"/>
      <c r="RAA132" s="107"/>
      <c r="RAB132" s="107"/>
      <c r="RAC132" s="107"/>
      <c r="RAD132" s="107"/>
      <c r="RAE132" s="107"/>
      <c r="RAF132" s="107"/>
      <c r="RAG132" s="107"/>
      <c r="RAH132" s="107"/>
      <c r="RAI132" s="107"/>
      <c r="RAJ132" s="107"/>
      <c r="RAK132" s="107"/>
      <c r="RAL132" s="107"/>
      <c r="RAM132" s="107"/>
      <c r="RAN132" s="107"/>
      <c r="RAO132" s="107"/>
      <c r="RAP132" s="107"/>
      <c r="RAQ132" s="107"/>
      <c r="RAR132" s="107"/>
      <c r="RAS132" s="107"/>
      <c r="RAT132" s="107"/>
      <c r="RAU132" s="107"/>
      <c r="RAV132" s="107"/>
      <c r="RAW132" s="107"/>
      <c r="RAX132" s="107"/>
      <c r="RAY132" s="107"/>
      <c r="RAZ132" s="107"/>
      <c r="RBA132" s="107"/>
      <c r="RBB132" s="107"/>
      <c r="RBC132" s="107"/>
      <c r="RBD132" s="107"/>
      <c r="RBE132" s="107"/>
      <c r="RBF132" s="107"/>
      <c r="RBG132" s="107"/>
      <c r="RBH132" s="107"/>
      <c r="RBI132" s="107"/>
      <c r="RBJ132" s="107"/>
      <c r="RBK132" s="107"/>
      <c r="RBL132" s="107"/>
      <c r="RBM132" s="107"/>
      <c r="RBN132" s="107"/>
      <c r="RBO132" s="107"/>
      <c r="RBP132" s="107"/>
      <c r="RBQ132" s="107"/>
      <c r="RBR132" s="107"/>
      <c r="RBS132" s="107"/>
      <c r="RBT132" s="107"/>
      <c r="RBU132" s="107"/>
      <c r="RBV132" s="107"/>
      <c r="RBW132" s="107"/>
      <c r="RBX132" s="107"/>
      <c r="RBY132" s="107"/>
      <c r="RBZ132" s="107"/>
      <c r="RCA132" s="107"/>
      <c r="RCB132" s="107"/>
      <c r="RCC132" s="107"/>
      <c r="RCD132" s="107"/>
      <c r="RCE132" s="107"/>
      <c r="RCF132" s="107"/>
      <c r="RCG132" s="107"/>
      <c r="RCH132" s="107"/>
      <c r="RCI132" s="107"/>
      <c r="RCJ132" s="107"/>
      <c r="RCK132" s="107"/>
      <c r="RCL132" s="107"/>
      <c r="RCM132" s="107"/>
      <c r="RCN132" s="107"/>
      <c r="RCO132" s="107"/>
      <c r="RCP132" s="107"/>
      <c r="RCQ132" s="107"/>
      <c r="RCR132" s="107"/>
      <c r="RCS132" s="107"/>
      <c r="RCT132" s="107"/>
      <c r="RCU132" s="107"/>
      <c r="RCV132" s="107"/>
      <c r="RCW132" s="107"/>
      <c r="RCX132" s="107"/>
      <c r="RCY132" s="107"/>
      <c r="RCZ132" s="107"/>
      <c r="RDA132" s="107"/>
      <c r="RDB132" s="107"/>
      <c r="RDC132" s="107"/>
      <c r="RDD132" s="107"/>
      <c r="RDE132" s="107"/>
      <c r="RDF132" s="107"/>
      <c r="RDG132" s="107"/>
      <c r="RDH132" s="107"/>
      <c r="RDI132" s="107"/>
      <c r="RDJ132" s="107"/>
      <c r="RDK132" s="107"/>
      <c r="RDL132" s="107"/>
      <c r="RDM132" s="107"/>
      <c r="RDN132" s="107"/>
      <c r="RDO132" s="107"/>
      <c r="RDP132" s="107"/>
      <c r="RDQ132" s="107"/>
      <c r="RDR132" s="107"/>
      <c r="RDS132" s="107"/>
      <c r="RDT132" s="107"/>
      <c r="RDU132" s="107"/>
      <c r="RDV132" s="107"/>
      <c r="RDW132" s="107"/>
      <c r="RDX132" s="107"/>
      <c r="RDY132" s="107"/>
      <c r="RDZ132" s="107"/>
      <c r="REA132" s="107"/>
      <c r="REB132" s="107"/>
      <c r="REC132" s="107"/>
      <c r="RED132" s="107"/>
      <c r="REE132" s="107"/>
      <c r="REF132" s="107"/>
      <c r="REG132" s="107"/>
      <c r="REH132" s="107"/>
      <c r="REI132" s="107"/>
      <c r="REJ132" s="107"/>
      <c r="REK132" s="107"/>
      <c r="REL132" s="107"/>
      <c r="REM132" s="107"/>
      <c r="REN132" s="107"/>
      <c r="REO132" s="107"/>
      <c r="REP132" s="107"/>
      <c r="REQ132" s="107"/>
      <c r="RER132" s="107"/>
      <c r="RES132" s="107"/>
      <c r="RET132" s="107"/>
      <c r="REU132" s="107"/>
      <c r="REV132" s="107"/>
      <c r="REW132" s="107"/>
      <c r="REX132" s="107"/>
      <c r="REY132" s="107"/>
      <c r="REZ132" s="107"/>
      <c r="RFA132" s="107"/>
      <c r="RFB132" s="107"/>
      <c r="RFC132" s="107"/>
      <c r="RFD132" s="107"/>
      <c r="RFE132" s="107"/>
      <c r="RFF132" s="107"/>
      <c r="RFG132" s="107"/>
      <c r="RFH132" s="107"/>
      <c r="RFI132" s="107"/>
      <c r="RFJ132" s="107"/>
      <c r="RFK132" s="107"/>
      <c r="RFL132" s="107"/>
      <c r="RFM132" s="107"/>
      <c r="RFN132" s="107"/>
      <c r="RFO132" s="107"/>
      <c r="RFP132" s="107"/>
      <c r="RFQ132" s="107"/>
      <c r="RFR132" s="107"/>
      <c r="RFS132" s="107"/>
      <c r="RFT132" s="107"/>
      <c r="RFU132" s="107"/>
      <c r="RFV132" s="107"/>
      <c r="RFW132" s="107"/>
      <c r="RFX132" s="107"/>
      <c r="RFY132" s="107"/>
      <c r="RFZ132" s="107"/>
      <c r="RGA132" s="107"/>
      <c r="RGB132" s="107"/>
      <c r="RGC132" s="107"/>
      <c r="RGD132" s="107"/>
      <c r="RGE132" s="107"/>
      <c r="RGF132" s="107"/>
      <c r="RGG132" s="107"/>
      <c r="RGH132" s="107"/>
      <c r="RGI132" s="107"/>
      <c r="RGJ132" s="107"/>
      <c r="RGK132" s="107"/>
      <c r="RGL132" s="107"/>
      <c r="RGM132" s="107"/>
      <c r="RGN132" s="107"/>
      <c r="RGO132" s="107"/>
      <c r="RGP132" s="107"/>
      <c r="RGQ132" s="107"/>
      <c r="RGR132" s="107"/>
      <c r="RGS132" s="107"/>
      <c r="RGT132" s="107"/>
      <c r="RGU132" s="107"/>
      <c r="RGV132" s="107"/>
      <c r="RGW132" s="107"/>
      <c r="RGX132" s="107"/>
      <c r="RGY132" s="107"/>
      <c r="RGZ132" s="107"/>
      <c r="RHA132" s="107"/>
      <c r="RHB132" s="107"/>
      <c r="RHC132" s="107"/>
      <c r="RHD132" s="107"/>
      <c r="RHE132" s="107"/>
      <c r="RHF132" s="107"/>
      <c r="RHG132" s="107"/>
      <c r="RHH132" s="107"/>
      <c r="RHI132" s="107"/>
      <c r="RHJ132" s="107"/>
      <c r="RHK132" s="107"/>
      <c r="RHL132" s="107"/>
      <c r="RHM132" s="107"/>
      <c r="RHN132" s="107"/>
      <c r="RHO132" s="107"/>
      <c r="RHP132" s="107"/>
      <c r="RHQ132" s="107"/>
      <c r="RHR132" s="107"/>
      <c r="RHS132" s="107"/>
      <c r="RHT132" s="107"/>
      <c r="RHU132" s="107"/>
      <c r="RHV132" s="107"/>
      <c r="RHW132" s="107"/>
      <c r="RHX132" s="107"/>
      <c r="RHY132" s="107"/>
      <c r="RHZ132" s="107"/>
      <c r="RIA132" s="107"/>
      <c r="RIB132" s="107"/>
      <c r="RIC132" s="107"/>
      <c r="RID132" s="107"/>
      <c r="RIE132" s="107"/>
      <c r="RIF132" s="107"/>
      <c r="RIG132" s="107"/>
      <c r="RIH132" s="107"/>
      <c r="RII132" s="107"/>
      <c r="RIJ132" s="107"/>
      <c r="RIK132" s="107"/>
      <c r="RIL132" s="107"/>
      <c r="RIM132" s="107"/>
      <c r="RIN132" s="107"/>
      <c r="RIO132" s="107"/>
      <c r="RIP132" s="107"/>
      <c r="RIQ132" s="107"/>
      <c r="RIR132" s="107"/>
      <c r="RIS132" s="107"/>
      <c r="RIT132" s="107"/>
      <c r="RIU132" s="107"/>
      <c r="RIV132" s="107"/>
      <c r="RIW132" s="107"/>
      <c r="RIX132" s="107"/>
      <c r="RIY132" s="107"/>
      <c r="RIZ132" s="107"/>
      <c r="RJA132" s="107"/>
      <c r="RJB132" s="107"/>
      <c r="RJC132" s="107"/>
      <c r="RJD132" s="107"/>
      <c r="RJE132" s="107"/>
      <c r="RJF132" s="107"/>
      <c r="RJG132" s="107"/>
      <c r="RJH132" s="107"/>
      <c r="RJI132" s="107"/>
      <c r="RJJ132" s="107"/>
      <c r="RJK132" s="107"/>
      <c r="RJL132" s="107"/>
      <c r="RJM132" s="107"/>
      <c r="RJN132" s="107"/>
      <c r="RJO132" s="107"/>
      <c r="RJP132" s="107"/>
      <c r="RJQ132" s="107"/>
      <c r="RJR132" s="107"/>
      <c r="RJS132" s="107"/>
      <c r="RJT132" s="107"/>
      <c r="RJU132" s="107"/>
      <c r="RJV132" s="107"/>
      <c r="RJW132" s="107"/>
      <c r="RJX132" s="107"/>
      <c r="RJY132" s="107"/>
      <c r="RJZ132" s="107"/>
      <c r="RKA132" s="107"/>
      <c r="RKB132" s="107"/>
      <c r="RKC132" s="107"/>
      <c r="RKD132" s="107"/>
      <c r="RKE132" s="107"/>
      <c r="RKF132" s="107"/>
      <c r="RKG132" s="107"/>
      <c r="RKH132" s="107"/>
      <c r="RKI132" s="107"/>
      <c r="RKJ132" s="107"/>
      <c r="RKK132" s="107"/>
      <c r="RKL132" s="107"/>
      <c r="RKM132" s="107"/>
      <c r="RKN132" s="107"/>
      <c r="RKO132" s="107"/>
      <c r="RKP132" s="107"/>
      <c r="RKQ132" s="107"/>
      <c r="RKR132" s="107"/>
      <c r="RKS132" s="107"/>
      <c r="RKT132" s="107"/>
      <c r="RKU132" s="107"/>
      <c r="RKV132" s="107"/>
      <c r="RKW132" s="107"/>
      <c r="RKX132" s="107"/>
      <c r="RKY132" s="107"/>
      <c r="RKZ132" s="107"/>
      <c r="RLA132" s="107"/>
      <c r="RLB132" s="107"/>
      <c r="RLC132" s="107"/>
      <c r="RLD132" s="107"/>
      <c r="RLE132" s="107"/>
      <c r="RLF132" s="107"/>
      <c r="RLG132" s="107"/>
      <c r="RLH132" s="107"/>
      <c r="RLI132" s="107"/>
      <c r="RLJ132" s="107"/>
      <c r="RLK132" s="107"/>
      <c r="RLL132" s="107"/>
      <c r="RLM132" s="107"/>
      <c r="RLN132" s="107"/>
      <c r="RLO132" s="107"/>
      <c r="RLP132" s="107"/>
      <c r="RLQ132" s="107"/>
      <c r="RLR132" s="107"/>
      <c r="RLS132" s="107"/>
      <c r="RLT132" s="107"/>
      <c r="RLU132" s="107"/>
      <c r="RLV132" s="107"/>
      <c r="RLW132" s="107"/>
      <c r="RLX132" s="107"/>
      <c r="RLY132" s="107"/>
      <c r="RLZ132" s="107"/>
      <c r="RMA132" s="107"/>
      <c r="RMB132" s="107"/>
      <c r="RMC132" s="107"/>
      <c r="RMD132" s="107"/>
      <c r="RME132" s="107"/>
      <c r="RMF132" s="107"/>
      <c r="RMG132" s="107"/>
      <c r="RMH132" s="107"/>
      <c r="RMI132" s="107"/>
      <c r="RMJ132" s="107"/>
      <c r="RMK132" s="107"/>
      <c r="RML132" s="107"/>
      <c r="RMM132" s="107"/>
      <c r="RMN132" s="107"/>
      <c r="RMO132" s="107"/>
      <c r="RMP132" s="107"/>
      <c r="RMQ132" s="107"/>
      <c r="RMR132" s="107"/>
      <c r="RMS132" s="107"/>
      <c r="RMT132" s="107"/>
      <c r="RMU132" s="107"/>
      <c r="RMV132" s="107"/>
      <c r="RMW132" s="107"/>
      <c r="RMX132" s="107"/>
      <c r="RMY132" s="107"/>
      <c r="RMZ132" s="107"/>
      <c r="RNA132" s="107"/>
      <c r="RNB132" s="107"/>
      <c r="RNC132" s="107"/>
      <c r="RND132" s="107"/>
      <c r="RNE132" s="107"/>
      <c r="RNF132" s="107"/>
      <c r="RNG132" s="107"/>
      <c r="RNH132" s="107"/>
      <c r="RNI132" s="107"/>
      <c r="RNJ132" s="107"/>
      <c r="RNK132" s="107"/>
      <c r="RNL132" s="107"/>
      <c r="RNM132" s="107"/>
      <c r="RNN132" s="107"/>
      <c r="RNO132" s="107"/>
      <c r="RNP132" s="107"/>
      <c r="RNQ132" s="107"/>
      <c r="RNR132" s="107"/>
      <c r="RNS132" s="107"/>
      <c r="RNT132" s="107"/>
      <c r="RNU132" s="107"/>
      <c r="RNV132" s="107"/>
      <c r="RNW132" s="107"/>
      <c r="RNX132" s="107"/>
      <c r="RNY132" s="107"/>
      <c r="RNZ132" s="107"/>
      <c r="ROA132" s="107"/>
      <c r="ROB132" s="107"/>
      <c r="ROC132" s="107"/>
      <c r="ROD132" s="107"/>
      <c r="ROE132" s="107"/>
      <c r="ROF132" s="107"/>
      <c r="ROG132" s="107"/>
      <c r="ROH132" s="107"/>
      <c r="ROI132" s="107"/>
      <c r="ROJ132" s="107"/>
      <c r="ROK132" s="107"/>
      <c r="ROL132" s="107"/>
      <c r="ROM132" s="107"/>
      <c r="RON132" s="107"/>
      <c r="ROO132" s="107"/>
      <c r="ROP132" s="107"/>
      <c r="ROQ132" s="107"/>
      <c r="ROR132" s="107"/>
      <c r="ROS132" s="107"/>
      <c r="ROT132" s="107"/>
      <c r="ROU132" s="107"/>
      <c r="ROV132" s="107"/>
      <c r="ROW132" s="107"/>
      <c r="ROX132" s="107"/>
      <c r="ROY132" s="107"/>
      <c r="ROZ132" s="107"/>
      <c r="RPA132" s="107"/>
      <c r="RPB132" s="107"/>
      <c r="RPC132" s="107"/>
      <c r="RPD132" s="107"/>
      <c r="RPE132" s="107"/>
      <c r="RPF132" s="107"/>
      <c r="RPG132" s="107"/>
      <c r="RPH132" s="107"/>
      <c r="RPI132" s="107"/>
      <c r="RPJ132" s="107"/>
      <c r="RPK132" s="107"/>
      <c r="RPL132" s="107"/>
      <c r="RPM132" s="107"/>
      <c r="RPN132" s="107"/>
      <c r="RPO132" s="107"/>
      <c r="RPP132" s="107"/>
      <c r="RPQ132" s="107"/>
      <c r="RPR132" s="107"/>
      <c r="RPS132" s="107"/>
      <c r="RPT132" s="107"/>
      <c r="RPU132" s="107"/>
      <c r="RPV132" s="107"/>
      <c r="RPW132" s="107"/>
      <c r="RPX132" s="107"/>
      <c r="RPY132" s="107"/>
      <c r="RPZ132" s="107"/>
      <c r="RQA132" s="107"/>
      <c r="RQB132" s="107"/>
      <c r="RQC132" s="107"/>
      <c r="RQD132" s="107"/>
      <c r="RQE132" s="107"/>
      <c r="RQF132" s="107"/>
      <c r="RQG132" s="107"/>
      <c r="RQH132" s="107"/>
      <c r="RQI132" s="107"/>
      <c r="RQJ132" s="107"/>
      <c r="RQK132" s="107"/>
      <c r="RQL132" s="107"/>
      <c r="RQM132" s="107"/>
      <c r="RQN132" s="107"/>
      <c r="RQO132" s="107"/>
      <c r="RQP132" s="107"/>
      <c r="RQQ132" s="107"/>
      <c r="RQR132" s="107"/>
      <c r="RQS132" s="107"/>
      <c r="RQT132" s="107"/>
      <c r="RQU132" s="107"/>
      <c r="RQV132" s="107"/>
      <c r="RQW132" s="107"/>
      <c r="RQX132" s="107"/>
      <c r="RQY132" s="107"/>
      <c r="RQZ132" s="107"/>
      <c r="RRA132" s="107"/>
      <c r="RRB132" s="107"/>
      <c r="RRC132" s="107"/>
      <c r="RRD132" s="107"/>
      <c r="RRE132" s="107"/>
      <c r="RRF132" s="107"/>
      <c r="RRG132" s="107"/>
      <c r="RRH132" s="107"/>
      <c r="RRI132" s="107"/>
      <c r="RRJ132" s="107"/>
      <c r="RRK132" s="107"/>
      <c r="RRL132" s="107"/>
      <c r="RRM132" s="107"/>
      <c r="RRN132" s="107"/>
      <c r="RRO132" s="107"/>
      <c r="RRP132" s="107"/>
      <c r="RRQ132" s="107"/>
      <c r="RRR132" s="107"/>
      <c r="RRS132" s="107"/>
      <c r="RRT132" s="107"/>
      <c r="RRU132" s="107"/>
      <c r="RRV132" s="107"/>
      <c r="RRW132" s="107"/>
      <c r="RRX132" s="107"/>
      <c r="RRY132" s="107"/>
      <c r="RRZ132" s="107"/>
      <c r="RSA132" s="107"/>
      <c r="RSB132" s="107"/>
      <c r="RSC132" s="107"/>
      <c r="RSD132" s="107"/>
      <c r="RSE132" s="107"/>
      <c r="RSF132" s="107"/>
      <c r="RSG132" s="107"/>
      <c r="RSH132" s="107"/>
      <c r="RSI132" s="107"/>
      <c r="RSJ132" s="107"/>
      <c r="RSK132" s="107"/>
      <c r="RSL132" s="107"/>
      <c r="RSM132" s="107"/>
      <c r="RSN132" s="107"/>
      <c r="RSO132" s="107"/>
      <c r="RSP132" s="107"/>
      <c r="RSQ132" s="107"/>
      <c r="RSR132" s="107"/>
      <c r="RSS132" s="107"/>
      <c r="RST132" s="107"/>
      <c r="RSU132" s="107"/>
      <c r="RSV132" s="107"/>
      <c r="RSW132" s="107"/>
      <c r="RSX132" s="107"/>
      <c r="RSY132" s="107"/>
      <c r="RSZ132" s="107"/>
      <c r="RTA132" s="107"/>
      <c r="RTB132" s="107"/>
      <c r="RTC132" s="107"/>
      <c r="RTD132" s="107"/>
      <c r="RTE132" s="107"/>
      <c r="RTF132" s="107"/>
      <c r="RTG132" s="107"/>
      <c r="RTH132" s="107"/>
      <c r="RTI132" s="107"/>
      <c r="RTJ132" s="107"/>
      <c r="RTK132" s="107"/>
      <c r="RTL132" s="107"/>
      <c r="RTM132" s="107"/>
      <c r="RTN132" s="107"/>
      <c r="RTO132" s="107"/>
      <c r="RTP132" s="107"/>
      <c r="RTQ132" s="107"/>
      <c r="RTR132" s="107"/>
      <c r="RTS132" s="107"/>
      <c r="RTT132" s="107"/>
      <c r="RTU132" s="107"/>
      <c r="RTV132" s="107"/>
      <c r="RTW132" s="107"/>
      <c r="RTX132" s="107"/>
      <c r="RTY132" s="107"/>
      <c r="RTZ132" s="107"/>
      <c r="RUA132" s="107"/>
      <c r="RUB132" s="107"/>
      <c r="RUC132" s="107"/>
      <c r="RUD132" s="107"/>
      <c r="RUE132" s="107"/>
      <c r="RUF132" s="107"/>
      <c r="RUG132" s="107"/>
      <c r="RUH132" s="107"/>
      <c r="RUI132" s="107"/>
      <c r="RUJ132" s="107"/>
      <c r="RUK132" s="107"/>
      <c r="RUL132" s="107"/>
      <c r="RUM132" s="107"/>
      <c r="RUN132" s="107"/>
      <c r="RUO132" s="107"/>
      <c r="RUP132" s="107"/>
      <c r="RUQ132" s="107"/>
      <c r="RUR132" s="107"/>
      <c r="RUS132" s="107"/>
      <c r="RUT132" s="107"/>
      <c r="RUU132" s="107"/>
      <c r="RUV132" s="107"/>
      <c r="RUW132" s="107"/>
      <c r="RUX132" s="107"/>
      <c r="RUY132" s="107"/>
      <c r="RUZ132" s="107"/>
      <c r="RVA132" s="107"/>
      <c r="RVB132" s="107"/>
      <c r="RVC132" s="107"/>
      <c r="RVD132" s="107"/>
      <c r="RVE132" s="107"/>
      <c r="RVF132" s="107"/>
      <c r="RVG132" s="107"/>
      <c r="RVH132" s="107"/>
      <c r="RVI132" s="107"/>
      <c r="RVJ132" s="107"/>
      <c r="RVK132" s="107"/>
      <c r="RVL132" s="107"/>
      <c r="RVM132" s="107"/>
      <c r="RVN132" s="107"/>
      <c r="RVO132" s="107"/>
      <c r="RVP132" s="107"/>
      <c r="RVQ132" s="107"/>
      <c r="RVR132" s="107"/>
      <c r="RVS132" s="107"/>
      <c r="RVT132" s="107"/>
      <c r="RVU132" s="107"/>
      <c r="RVV132" s="107"/>
      <c r="RVW132" s="107"/>
      <c r="RVX132" s="107"/>
      <c r="RVY132" s="107"/>
      <c r="RVZ132" s="107"/>
      <c r="RWA132" s="107"/>
      <c r="RWB132" s="107"/>
      <c r="RWC132" s="107"/>
      <c r="RWD132" s="107"/>
      <c r="RWE132" s="107"/>
      <c r="RWF132" s="107"/>
      <c r="RWG132" s="107"/>
      <c r="RWH132" s="107"/>
      <c r="RWI132" s="107"/>
      <c r="RWJ132" s="107"/>
      <c r="RWK132" s="107"/>
      <c r="RWL132" s="107"/>
      <c r="RWM132" s="107"/>
      <c r="RWN132" s="107"/>
      <c r="RWO132" s="107"/>
      <c r="RWP132" s="107"/>
      <c r="RWQ132" s="107"/>
      <c r="RWR132" s="107"/>
      <c r="RWS132" s="107"/>
      <c r="RWT132" s="107"/>
      <c r="RWU132" s="107"/>
      <c r="RWV132" s="107"/>
      <c r="RWW132" s="107"/>
      <c r="RWX132" s="107"/>
      <c r="RWY132" s="107"/>
      <c r="RWZ132" s="107"/>
      <c r="RXA132" s="107"/>
      <c r="RXB132" s="107"/>
      <c r="RXC132" s="107"/>
      <c r="RXD132" s="107"/>
      <c r="RXE132" s="107"/>
      <c r="RXF132" s="107"/>
      <c r="RXG132" s="107"/>
      <c r="RXH132" s="107"/>
      <c r="RXI132" s="107"/>
      <c r="RXJ132" s="107"/>
      <c r="RXK132" s="107"/>
      <c r="RXL132" s="107"/>
      <c r="RXM132" s="107"/>
      <c r="RXN132" s="107"/>
      <c r="RXO132" s="107"/>
      <c r="RXP132" s="107"/>
      <c r="RXQ132" s="107"/>
      <c r="RXR132" s="107"/>
      <c r="RXS132" s="107"/>
      <c r="RXT132" s="107"/>
      <c r="RXU132" s="107"/>
      <c r="RXV132" s="107"/>
      <c r="RXW132" s="107"/>
      <c r="RXX132" s="107"/>
      <c r="RXY132" s="107"/>
      <c r="RXZ132" s="107"/>
      <c r="RYA132" s="107"/>
      <c r="RYB132" s="107"/>
      <c r="RYC132" s="107"/>
      <c r="RYD132" s="107"/>
      <c r="RYE132" s="107"/>
      <c r="RYF132" s="107"/>
      <c r="RYG132" s="107"/>
      <c r="RYH132" s="107"/>
      <c r="RYI132" s="107"/>
      <c r="RYJ132" s="107"/>
      <c r="RYK132" s="107"/>
      <c r="RYL132" s="107"/>
      <c r="RYM132" s="107"/>
      <c r="RYN132" s="107"/>
      <c r="RYO132" s="107"/>
      <c r="RYP132" s="107"/>
      <c r="RYQ132" s="107"/>
      <c r="RYR132" s="107"/>
      <c r="RYS132" s="107"/>
      <c r="RYT132" s="107"/>
      <c r="RYU132" s="107"/>
      <c r="RYV132" s="107"/>
      <c r="RYW132" s="107"/>
      <c r="RYX132" s="107"/>
      <c r="RYY132" s="107"/>
      <c r="RYZ132" s="107"/>
      <c r="RZA132" s="107"/>
      <c r="RZB132" s="107"/>
      <c r="RZC132" s="107"/>
      <c r="RZD132" s="107"/>
      <c r="RZE132" s="107"/>
      <c r="RZF132" s="107"/>
      <c r="RZG132" s="107"/>
      <c r="RZH132" s="107"/>
      <c r="RZI132" s="107"/>
      <c r="RZJ132" s="107"/>
      <c r="RZK132" s="107"/>
      <c r="RZL132" s="107"/>
      <c r="RZM132" s="107"/>
      <c r="RZN132" s="107"/>
      <c r="RZO132" s="107"/>
      <c r="RZP132" s="107"/>
      <c r="RZQ132" s="107"/>
      <c r="RZR132" s="107"/>
      <c r="RZS132" s="107"/>
      <c r="RZT132" s="107"/>
      <c r="RZU132" s="107"/>
      <c r="RZV132" s="107"/>
      <c r="RZW132" s="107"/>
      <c r="RZX132" s="107"/>
      <c r="RZY132" s="107"/>
      <c r="RZZ132" s="107"/>
      <c r="SAA132" s="107"/>
      <c r="SAB132" s="107"/>
      <c r="SAC132" s="107"/>
      <c r="SAD132" s="107"/>
      <c r="SAE132" s="107"/>
      <c r="SAF132" s="107"/>
      <c r="SAG132" s="107"/>
      <c r="SAH132" s="107"/>
      <c r="SAI132" s="107"/>
      <c r="SAJ132" s="107"/>
      <c r="SAK132" s="107"/>
      <c r="SAL132" s="107"/>
      <c r="SAM132" s="107"/>
      <c r="SAN132" s="107"/>
      <c r="SAO132" s="107"/>
      <c r="SAP132" s="107"/>
      <c r="SAQ132" s="107"/>
      <c r="SAR132" s="107"/>
      <c r="SAS132" s="107"/>
      <c r="SAT132" s="107"/>
      <c r="SAU132" s="107"/>
      <c r="SAV132" s="107"/>
      <c r="SAW132" s="107"/>
      <c r="SAX132" s="107"/>
      <c r="SAY132" s="107"/>
      <c r="SAZ132" s="107"/>
      <c r="SBA132" s="107"/>
      <c r="SBB132" s="107"/>
      <c r="SBC132" s="107"/>
      <c r="SBD132" s="107"/>
      <c r="SBE132" s="107"/>
      <c r="SBF132" s="107"/>
      <c r="SBG132" s="107"/>
      <c r="SBH132" s="107"/>
      <c r="SBI132" s="107"/>
      <c r="SBJ132" s="107"/>
      <c r="SBK132" s="107"/>
      <c r="SBL132" s="107"/>
      <c r="SBM132" s="107"/>
      <c r="SBN132" s="107"/>
      <c r="SBO132" s="107"/>
      <c r="SBP132" s="107"/>
      <c r="SBQ132" s="107"/>
      <c r="SBR132" s="107"/>
      <c r="SBS132" s="107"/>
      <c r="SBT132" s="107"/>
      <c r="SBU132" s="107"/>
      <c r="SBV132" s="107"/>
      <c r="SBW132" s="107"/>
      <c r="SBX132" s="107"/>
      <c r="SBY132" s="107"/>
      <c r="SBZ132" s="107"/>
      <c r="SCA132" s="107"/>
      <c r="SCB132" s="107"/>
      <c r="SCC132" s="107"/>
      <c r="SCD132" s="107"/>
      <c r="SCE132" s="107"/>
      <c r="SCF132" s="107"/>
      <c r="SCG132" s="107"/>
      <c r="SCH132" s="107"/>
      <c r="SCI132" s="107"/>
      <c r="SCJ132" s="107"/>
      <c r="SCK132" s="107"/>
      <c r="SCL132" s="107"/>
      <c r="SCM132" s="107"/>
      <c r="SCN132" s="107"/>
      <c r="SCO132" s="107"/>
      <c r="SCP132" s="107"/>
      <c r="SCQ132" s="107"/>
      <c r="SCR132" s="107"/>
      <c r="SCS132" s="107"/>
      <c r="SCT132" s="107"/>
      <c r="SCU132" s="107"/>
      <c r="SCV132" s="107"/>
      <c r="SCW132" s="107"/>
      <c r="SCX132" s="107"/>
      <c r="SCY132" s="107"/>
      <c r="SCZ132" s="107"/>
      <c r="SDA132" s="107"/>
      <c r="SDB132" s="107"/>
      <c r="SDC132" s="107"/>
      <c r="SDD132" s="107"/>
      <c r="SDE132" s="107"/>
      <c r="SDF132" s="107"/>
      <c r="SDG132" s="107"/>
      <c r="SDH132" s="107"/>
      <c r="SDI132" s="107"/>
      <c r="SDJ132" s="107"/>
      <c r="SDK132" s="107"/>
      <c r="SDL132" s="107"/>
      <c r="SDM132" s="107"/>
      <c r="SDN132" s="107"/>
      <c r="SDO132" s="107"/>
      <c r="SDP132" s="107"/>
      <c r="SDQ132" s="107"/>
      <c r="SDR132" s="107"/>
      <c r="SDS132" s="107"/>
      <c r="SDT132" s="107"/>
      <c r="SDU132" s="107"/>
      <c r="SDV132" s="107"/>
      <c r="SDW132" s="107"/>
      <c r="SDX132" s="107"/>
      <c r="SDY132" s="107"/>
      <c r="SDZ132" s="107"/>
      <c r="SEA132" s="107"/>
      <c r="SEB132" s="107"/>
      <c r="SEC132" s="107"/>
      <c r="SED132" s="107"/>
      <c r="SEE132" s="107"/>
      <c r="SEF132" s="107"/>
      <c r="SEG132" s="107"/>
      <c r="SEH132" s="107"/>
      <c r="SEI132" s="107"/>
      <c r="SEJ132" s="107"/>
      <c r="SEK132" s="107"/>
      <c r="SEL132" s="107"/>
      <c r="SEM132" s="107"/>
      <c r="SEN132" s="107"/>
      <c r="SEO132" s="107"/>
      <c r="SEP132" s="107"/>
      <c r="SEQ132" s="107"/>
      <c r="SER132" s="107"/>
      <c r="SES132" s="107"/>
      <c r="SET132" s="107"/>
      <c r="SEU132" s="107"/>
      <c r="SEV132" s="107"/>
      <c r="SEW132" s="107"/>
      <c r="SEX132" s="107"/>
      <c r="SEY132" s="107"/>
      <c r="SEZ132" s="107"/>
      <c r="SFA132" s="107"/>
      <c r="SFB132" s="107"/>
      <c r="SFC132" s="107"/>
      <c r="SFD132" s="107"/>
      <c r="SFE132" s="107"/>
      <c r="SFF132" s="107"/>
      <c r="SFG132" s="107"/>
      <c r="SFH132" s="107"/>
      <c r="SFI132" s="107"/>
      <c r="SFJ132" s="107"/>
      <c r="SFK132" s="107"/>
      <c r="SFL132" s="107"/>
      <c r="SFM132" s="107"/>
      <c r="SFN132" s="107"/>
      <c r="SFO132" s="107"/>
      <c r="SFP132" s="107"/>
      <c r="SFQ132" s="107"/>
      <c r="SFR132" s="107"/>
      <c r="SFS132" s="107"/>
      <c r="SFT132" s="107"/>
      <c r="SFU132" s="107"/>
      <c r="SFV132" s="107"/>
      <c r="SFW132" s="107"/>
      <c r="SFX132" s="107"/>
      <c r="SFY132" s="107"/>
      <c r="SFZ132" s="107"/>
      <c r="SGA132" s="107"/>
      <c r="SGB132" s="107"/>
      <c r="SGC132" s="107"/>
      <c r="SGD132" s="107"/>
      <c r="SGE132" s="107"/>
      <c r="SGF132" s="107"/>
      <c r="SGG132" s="107"/>
      <c r="SGH132" s="107"/>
      <c r="SGI132" s="107"/>
      <c r="SGJ132" s="107"/>
      <c r="SGK132" s="107"/>
      <c r="SGL132" s="107"/>
      <c r="SGM132" s="107"/>
      <c r="SGN132" s="107"/>
      <c r="SGO132" s="107"/>
      <c r="SGP132" s="107"/>
      <c r="SGQ132" s="107"/>
      <c r="SGR132" s="107"/>
      <c r="SGS132" s="107"/>
      <c r="SGT132" s="107"/>
      <c r="SGU132" s="107"/>
      <c r="SGV132" s="107"/>
      <c r="SGW132" s="107"/>
      <c r="SGX132" s="107"/>
      <c r="SGY132" s="107"/>
      <c r="SGZ132" s="107"/>
      <c r="SHA132" s="107"/>
      <c r="SHB132" s="107"/>
      <c r="SHC132" s="107"/>
      <c r="SHD132" s="107"/>
      <c r="SHE132" s="107"/>
      <c r="SHF132" s="107"/>
      <c r="SHG132" s="107"/>
      <c r="SHH132" s="107"/>
      <c r="SHI132" s="107"/>
      <c r="SHJ132" s="107"/>
      <c r="SHK132" s="107"/>
      <c r="SHL132" s="107"/>
      <c r="SHM132" s="107"/>
      <c r="SHN132" s="107"/>
      <c r="SHO132" s="107"/>
      <c r="SHP132" s="107"/>
      <c r="SHQ132" s="107"/>
      <c r="SHR132" s="107"/>
      <c r="SHS132" s="107"/>
      <c r="SHT132" s="107"/>
      <c r="SHU132" s="107"/>
      <c r="SHV132" s="107"/>
      <c r="SHW132" s="107"/>
      <c r="SHX132" s="107"/>
      <c r="SHY132" s="107"/>
      <c r="SHZ132" s="107"/>
      <c r="SIA132" s="107"/>
      <c r="SIB132" s="107"/>
      <c r="SIC132" s="107"/>
      <c r="SID132" s="107"/>
      <c r="SIE132" s="107"/>
      <c r="SIF132" s="107"/>
      <c r="SIG132" s="107"/>
      <c r="SIH132" s="107"/>
      <c r="SII132" s="107"/>
      <c r="SIJ132" s="107"/>
      <c r="SIK132" s="107"/>
      <c r="SIL132" s="107"/>
      <c r="SIM132" s="107"/>
      <c r="SIN132" s="107"/>
      <c r="SIO132" s="107"/>
      <c r="SIP132" s="107"/>
      <c r="SIQ132" s="107"/>
      <c r="SIR132" s="107"/>
      <c r="SIS132" s="107"/>
      <c r="SIT132" s="107"/>
      <c r="SIU132" s="107"/>
      <c r="SIV132" s="107"/>
      <c r="SIW132" s="107"/>
      <c r="SIX132" s="107"/>
      <c r="SIY132" s="107"/>
      <c r="SIZ132" s="107"/>
      <c r="SJA132" s="107"/>
      <c r="SJB132" s="107"/>
      <c r="SJC132" s="107"/>
      <c r="SJD132" s="107"/>
      <c r="SJE132" s="107"/>
      <c r="SJF132" s="107"/>
      <c r="SJG132" s="107"/>
      <c r="SJH132" s="107"/>
      <c r="SJI132" s="107"/>
      <c r="SJJ132" s="107"/>
      <c r="SJK132" s="107"/>
      <c r="SJL132" s="107"/>
      <c r="SJM132" s="107"/>
      <c r="SJN132" s="107"/>
      <c r="SJO132" s="107"/>
      <c r="SJP132" s="107"/>
      <c r="SJQ132" s="107"/>
      <c r="SJR132" s="107"/>
      <c r="SJS132" s="107"/>
      <c r="SJT132" s="107"/>
      <c r="SJU132" s="107"/>
      <c r="SJV132" s="107"/>
      <c r="SJW132" s="107"/>
      <c r="SJX132" s="107"/>
      <c r="SJY132" s="107"/>
      <c r="SJZ132" s="107"/>
      <c r="SKA132" s="107"/>
      <c r="SKB132" s="107"/>
      <c r="SKC132" s="107"/>
      <c r="SKD132" s="107"/>
      <c r="SKE132" s="107"/>
      <c r="SKF132" s="107"/>
      <c r="SKG132" s="107"/>
      <c r="SKH132" s="107"/>
      <c r="SKI132" s="107"/>
      <c r="SKJ132" s="107"/>
      <c r="SKK132" s="107"/>
      <c r="SKL132" s="107"/>
      <c r="SKM132" s="107"/>
      <c r="SKN132" s="107"/>
      <c r="SKO132" s="107"/>
      <c r="SKP132" s="107"/>
      <c r="SKQ132" s="107"/>
      <c r="SKR132" s="107"/>
      <c r="SKS132" s="107"/>
      <c r="SKT132" s="107"/>
      <c r="SKU132" s="107"/>
      <c r="SKV132" s="107"/>
      <c r="SKW132" s="107"/>
      <c r="SKX132" s="107"/>
      <c r="SKY132" s="107"/>
      <c r="SKZ132" s="107"/>
      <c r="SLA132" s="107"/>
      <c r="SLB132" s="107"/>
      <c r="SLC132" s="107"/>
      <c r="SLD132" s="107"/>
      <c r="SLE132" s="107"/>
      <c r="SLF132" s="107"/>
      <c r="SLG132" s="107"/>
      <c r="SLH132" s="107"/>
      <c r="SLI132" s="107"/>
      <c r="SLJ132" s="107"/>
      <c r="SLK132" s="107"/>
      <c r="SLL132" s="107"/>
      <c r="SLM132" s="107"/>
      <c r="SLN132" s="107"/>
      <c r="SLO132" s="107"/>
      <c r="SLP132" s="107"/>
      <c r="SLQ132" s="107"/>
      <c r="SLR132" s="107"/>
      <c r="SLS132" s="107"/>
      <c r="SLT132" s="107"/>
      <c r="SLU132" s="107"/>
      <c r="SLV132" s="107"/>
      <c r="SLW132" s="107"/>
      <c r="SLX132" s="107"/>
      <c r="SLY132" s="107"/>
      <c r="SLZ132" s="107"/>
      <c r="SMA132" s="107"/>
      <c r="SMB132" s="107"/>
      <c r="SMC132" s="107"/>
      <c r="SMD132" s="107"/>
      <c r="SME132" s="107"/>
      <c r="SMF132" s="107"/>
      <c r="SMG132" s="107"/>
      <c r="SMH132" s="107"/>
      <c r="SMI132" s="107"/>
      <c r="SMJ132" s="107"/>
      <c r="SMK132" s="107"/>
      <c r="SML132" s="107"/>
      <c r="SMM132" s="107"/>
      <c r="SMN132" s="107"/>
      <c r="SMO132" s="107"/>
      <c r="SMP132" s="107"/>
      <c r="SMQ132" s="107"/>
      <c r="SMR132" s="107"/>
      <c r="SMS132" s="107"/>
      <c r="SMT132" s="107"/>
      <c r="SMU132" s="107"/>
      <c r="SMV132" s="107"/>
      <c r="SMW132" s="107"/>
      <c r="SMX132" s="107"/>
      <c r="SMY132" s="107"/>
      <c r="SMZ132" s="107"/>
      <c r="SNA132" s="107"/>
      <c r="SNB132" s="107"/>
      <c r="SNC132" s="107"/>
      <c r="SND132" s="107"/>
      <c r="SNE132" s="107"/>
      <c r="SNF132" s="107"/>
      <c r="SNG132" s="107"/>
      <c r="SNH132" s="107"/>
      <c r="SNI132" s="107"/>
      <c r="SNJ132" s="107"/>
      <c r="SNK132" s="107"/>
      <c r="SNL132" s="107"/>
      <c r="SNM132" s="107"/>
      <c r="SNN132" s="107"/>
      <c r="SNO132" s="107"/>
      <c r="SNP132" s="107"/>
      <c r="SNQ132" s="107"/>
      <c r="SNR132" s="107"/>
      <c r="SNS132" s="107"/>
      <c r="SNT132" s="107"/>
      <c r="SNU132" s="107"/>
      <c r="SNV132" s="107"/>
      <c r="SNW132" s="107"/>
      <c r="SNX132" s="107"/>
      <c r="SNY132" s="107"/>
      <c r="SNZ132" s="107"/>
      <c r="SOA132" s="107"/>
      <c r="SOB132" s="107"/>
      <c r="SOC132" s="107"/>
      <c r="SOD132" s="107"/>
      <c r="SOE132" s="107"/>
      <c r="SOF132" s="107"/>
      <c r="SOG132" s="107"/>
      <c r="SOH132" s="107"/>
      <c r="SOI132" s="107"/>
      <c r="SOJ132" s="107"/>
      <c r="SOK132" s="107"/>
      <c r="SOL132" s="107"/>
      <c r="SOM132" s="107"/>
      <c r="SON132" s="107"/>
      <c r="SOO132" s="107"/>
      <c r="SOP132" s="107"/>
      <c r="SOQ132" s="107"/>
      <c r="SOR132" s="107"/>
      <c r="SOS132" s="107"/>
      <c r="SOT132" s="107"/>
      <c r="SOU132" s="107"/>
      <c r="SOV132" s="107"/>
      <c r="SOW132" s="107"/>
      <c r="SOX132" s="107"/>
      <c r="SOY132" s="107"/>
      <c r="SOZ132" s="107"/>
      <c r="SPA132" s="107"/>
      <c r="SPB132" s="107"/>
      <c r="SPC132" s="107"/>
      <c r="SPD132" s="107"/>
      <c r="SPE132" s="107"/>
      <c r="SPF132" s="107"/>
      <c r="SPG132" s="107"/>
      <c r="SPH132" s="107"/>
      <c r="SPI132" s="107"/>
      <c r="SPJ132" s="107"/>
      <c r="SPK132" s="107"/>
      <c r="SPL132" s="107"/>
      <c r="SPM132" s="107"/>
      <c r="SPN132" s="107"/>
      <c r="SPO132" s="107"/>
      <c r="SPP132" s="107"/>
      <c r="SPQ132" s="107"/>
      <c r="SPR132" s="107"/>
      <c r="SPS132" s="107"/>
      <c r="SPT132" s="107"/>
      <c r="SPU132" s="107"/>
      <c r="SPV132" s="107"/>
      <c r="SPW132" s="107"/>
      <c r="SPX132" s="107"/>
      <c r="SPY132" s="107"/>
      <c r="SPZ132" s="107"/>
      <c r="SQA132" s="107"/>
      <c r="SQB132" s="107"/>
      <c r="SQC132" s="107"/>
      <c r="SQD132" s="107"/>
      <c r="SQE132" s="107"/>
      <c r="SQF132" s="107"/>
      <c r="SQG132" s="107"/>
      <c r="SQH132" s="107"/>
      <c r="SQI132" s="107"/>
      <c r="SQJ132" s="107"/>
      <c r="SQK132" s="107"/>
      <c r="SQL132" s="107"/>
      <c r="SQM132" s="107"/>
      <c r="SQN132" s="107"/>
      <c r="SQO132" s="107"/>
      <c r="SQP132" s="107"/>
      <c r="SQQ132" s="107"/>
      <c r="SQR132" s="107"/>
      <c r="SQS132" s="107"/>
      <c r="SQT132" s="107"/>
      <c r="SQU132" s="107"/>
      <c r="SQV132" s="107"/>
      <c r="SQW132" s="107"/>
      <c r="SQX132" s="107"/>
      <c r="SQY132" s="107"/>
      <c r="SQZ132" s="107"/>
      <c r="SRA132" s="107"/>
      <c r="SRB132" s="107"/>
      <c r="SRC132" s="107"/>
      <c r="SRD132" s="107"/>
      <c r="SRE132" s="107"/>
      <c r="SRF132" s="107"/>
      <c r="SRG132" s="107"/>
      <c r="SRH132" s="107"/>
      <c r="SRI132" s="107"/>
      <c r="SRJ132" s="107"/>
      <c r="SRK132" s="107"/>
      <c r="SRL132" s="107"/>
      <c r="SRM132" s="107"/>
      <c r="SRN132" s="107"/>
      <c r="SRO132" s="107"/>
      <c r="SRP132" s="107"/>
      <c r="SRQ132" s="107"/>
      <c r="SRR132" s="107"/>
      <c r="SRS132" s="107"/>
      <c r="SRT132" s="107"/>
      <c r="SRU132" s="107"/>
      <c r="SRV132" s="107"/>
      <c r="SRW132" s="107"/>
      <c r="SRX132" s="107"/>
      <c r="SRY132" s="107"/>
      <c r="SRZ132" s="107"/>
      <c r="SSA132" s="107"/>
      <c r="SSB132" s="107"/>
      <c r="SSC132" s="107"/>
      <c r="SSD132" s="107"/>
      <c r="SSE132" s="107"/>
      <c r="SSF132" s="107"/>
      <c r="SSG132" s="107"/>
      <c r="SSH132" s="107"/>
      <c r="SSI132" s="107"/>
      <c r="SSJ132" s="107"/>
      <c r="SSK132" s="107"/>
      <c r="SSL132" s="107"/>
      <c r="SSM132" s="107"/>
      <c r="SSN132" s="107"/>
      <c r="SSO132" s="107"/>
      <c r="SSP132" s="107"/>
      <c r="SSQ132" s="107"/>
      <c r="SSR132" s="107"/>
      <c r="SSS132" s="107"/>
      <c r="SST132" s="107"/>
      <c r="SSU132" s="107"/>
      <c r="SSV132" s="107"/>
      <c r="SSW132" s="107"/>
      <c r="SSX132" s="107"/>
      <c r="SSY132" s="107"/>
      <c r="SSZ132" s="107"/>
      <c r="STA132" s="107"/>
      <c r="STB132" s="107"/>
      <c r="STC132" s="107"/>
      <c r="STD132" s="107"/>
      <c r="STE132" s="107"/>
      <c r="STF132" s="107"/>
      <c r="STG132" s="107"/>
      <c r="STH132" s="107"/>
      <c r="STI132" s="107"/>
      <c r="STJ132" s="107"/>
      <c r="STK132" s="107"/>
      <c r="STL132" s="107"/>
      <c r="STM132" s="107"/>
      <c r="STN132" s="107"/>
      <c r="STO132" s="107"/>
      <c r="STP132" s="107"/>
      <c r="STQ132" s="107"/>
      <c r="STR132" s="107"/>
      <c r="STS132" s="107"/>
      <c r="STT132" s="107"/>
      <c r="STU132" s="107"/>
      <c r="STV132" s="107"/>
      <c r="STW132" s="107"/>
      <c r="STX132" s="107"/>
      <c r="STY132" s="107"/>
      <c r="STZ132" s="107"/>
      <c r="SUA132" s="107"/>
      <c r="SUB132" s="107"/>
      <c r="SUC132" s="107"/>
      <c r="SUD132" s="107"/>
      <c r="SUE132" s="107"/>
      <c r="SUF132" s="107"/>
      <c r="SUG132" s="107"/>
      <c r="SUH132" s="107"/>
      <c r="SUI132" s="107"/>
      <c r="SUJ132" s="107"/>
      <c r="SUK132" s="107"/>
      <c r="SUL132" s="107"/>
      <c r="SUM132" s="107"/>
      <c r="SUN132" s="107"/>
      <c r="SUO132" s="107"/>
      <c r="SUP132" s="107"/>
      <c r="SUQ132" s="107"/>
      <c r="SUR132" s="107"/>
      <c r="SUS132" s="107"/>
      <c r="SUT132" s="107"/>
      <c r="SUU132" s="107"/>
      <c r="SUV132" s="107"/>
      <c r="SUW132" s="107"/>
      <c r="SUX132" s="107"/>
      <c r="SUY132" s="107"/>
      <c r="SUZ132" s="107"/>
      <c r="SVA132" s="107"/>
      <c r="SVB132" s="107"/>
      <c r="SVC132" s="107"/>
      <c r="SVD132" s="107"/>
      <c r="SVE132" s="107"/>
      <c r="SVF132" s="107"/>
      <c r="SVG132" s="107"/>
      <c r="SVH132" s="107"/>
      <c r="SVI132" s="107"/>
      <c r="SVJ132" s="107"/>
      <c r="SVK132" s="107"/>
      <c r="SVL132" s="107"/>
      <c r="SVM132" s="107"/>
      <c r="SVN132" s="107"/>
      <c r="SVO132" s="107"/>
      <c r="SVP132" s="107"/>
      <c r="SVQ132" s="107"/>
      <c r="SVR132" s="107"/>
      <c r="SVS132" s="107"/>
      <c r="SVT132" s="107"/>
      <c r="SVU132" s="107"/>
      <c r="SVV132" s="107"/>
      <c r="SVW132" s="107"/>
      <c r="SVX132" s="107"/>
      <c r="SVY132" s="107"/>
      <c r="SVZ132" s="107"/>
      <c r="SWA132" s="107"/>
      <c r="SWB132" s="107"/>
      <c r="SWC132" s="107"/>
      <c r="SWD132" s="107"/>
      <c r="SWE132" s="107"/>
      <c r="SWF132" s="107"/>
      <c r="SWG132" s="107"/>
      <c r="SWH132" s="107"/>
      <c r="SWI132" s="107"/>
      <c r="SWJ132" s="107"/>
      <c r="SWK132" s="107"/>
      <c r="SWL132" s="107"/>
      <c r="SWM132" s="107"/>
      <c r="SWN132" s="107"/>
      <c r="SWO132" s="107"/>
      <c r="SWP132" s="107"/>
      <c r="SWQ132" s="107"/>
      <c r="SWR132" s="107"/>
      <c r="SWS132" s="107"/>
      <c r="SWT132" s="107"/>
      <c r="SWU132" s="107"/>
      <c r="SWV132" s="107"/>
      <c r="SWW132" s="107"/>
      <c r="SWX132" s="107"/>
      <c r="SWY132" s="107"/>
      <c r="SWZ132" s="107"/>
      <c r="SXA132" s="107"/>
      <c r="SXB132" s="107"/>
      <c r="SXC132" s="107"/>
      <c r="SXD132" s="107"/>
      <c r="SXE132" s="107"/>
      <c r="SXF132" s="107"/>
      <c r="SXG132" s="107"/>
      <c r="SXH132" s="107"/>
      <c r="SXI132" s="107"/>
      <c r="SXJ132" s="107"/>
      <c r="SXK132" s="107"/>
      <c r="SXL132" s="107"/>
      <c r="SXM132" s="107"/>
      <c r="SXN132" s="107"/>
      <c r="SXO132" s="107"/>
      <c r="SXP132" s="107"/>
      <c r="SXQ132" s="107"/>
      <c r="SXR132" s="107"/>
      <c r="SXS132" s="107"/>
      <c r="SXT132" s="107"/>
      <c r="SXU132" s="107"/>
      <c r="SXV132" s="107"/>
      <c r="SXW132" s="107"/>
      <c r="SXX132" s="107"/>
      <c r="SXY132" s="107"/>
      <c r="SXZ132" s="107"/>
      <c r="SYA132" s="107"/>
      <c r="SYB132" s="107"/>
      <c r="SYC132" s="107"/>
      <c r="SYD132" s="107"/>
      <c r="SYE132" s="107"/>
      <c r="SYF132" s="107"/>
      <c r="SYG132" s="107"/>
      <c r="SYH132" s="107"/>
      <c r="SYI132" s="107"/>
      <c r="SYJ132" s="107"/>
      <c r="SYK132" s="107"/>
      <c r="SYL132" s="107"/>
      <c r="SYM132" s="107"/>
      <c r="SYN132" s="107"/>
      <c r="SYO132" s="107"/>
      <c r="SYP132" s="107"/>
      <c r="SYQ132" s="107"/>
      <c r="SYR132" s="107"/>
      <c r="SYS132" s="107"/>
      <c r="SYT132" s="107"/>
      <c r="SYU132" s="107"/>
      <c r="SYV132" s="107"/>
      <c r="SYW132" s="107"/>
      <c r="SYX132" s="107"/>
      <c r="SYY132" s="107"/>
      <c r="SYZ132" s="107"/>
      <c r="SZA132" s="107"/>
      <c r="SZB132" s="107"/>
      <c r="SZC132" s="107"/>
      <c r="SZD132" s="107"/>
      <c r="SZE132" s="107"/>
      <c r="SZF132" s="107"/>
      <c r="SZG132" s="107"/>
      <c r="SZH132" s="107"/>
      <c r="SZI132" s="107"/>
      <c r="SZJ132" s="107"/>
      <c r="SZK132" s="107"/>
      <c r="SZL132" s="107"/>
      <c r="SZM132" s="107"/>
      <c r="SZN132" s="107"/>
      <c r="SZO132" s="107"/>
      <c r="SZP132" s="107"/>
      <c r="SZQ132" s="107"/>
      <c r="SZR132" s="107"/>
      <c r="SZS132" s="107"/>
      <c r="SZT132" s="107"/>
      <c r="SZU132" s="107"/>
      <c r="SZV132" s="107"/>
      <c r="SZW132" s="107"/>
      <c r="SZX132" s="107"/>
      <c r="SZY132" s="107"/>
      <c r="SZZ132" s="107"/>
      <c r="TAA132" s="107"/>
      <c r="TAB132" s="107"/>
      <c r="TAC132" s="107"/>
      <c r="TAD132" s="107"/>
      <c r="TAE132" s="107"/>
      <c r="TAF132" s="107"/>
      <c r="TAG132" s="107"/>
      <c r="TAH132" s="107"/>
      <c r="TAI132" s="107"/>
      <c r="TAJ132" s="107"/>
      <c r="TAK132" s="107"/>
      <c r="TAL132" s="107"/>
      <c r="TAM132" s="107"/>
      <c r="TAN132" s="107"/>
      <c r="TAO132" s="107"/>
      <c r="TAP132" s="107"/>
      <c r="TAQ132" s="107"/>
      <c r="TAR132" s="107"/>
      <c r="TAS132" s="107"/>
      <c r="TAT132" s="107"/>
      <c r="TAU132" s="107"/>
      <c r="TAV132" s="107"/>
      <c r="TAW132" s="107"/>
      <c r="TAX132" s="107"/>
      <c r="TAY132" s="107"/>
      <c r="TAZ132" s="107"/>
      <c r="TBA132" s="107"/>
      <c r="TBB132" s="107"/>
      <c r="TBC132" s="107"/>
      <c r="TBD132" s="107"/>
      <c r="TBE132" s="107"/>
      <c r="TBF132" s="107"/>
      <c r="TBG132" s="107"/>
      <c r="TBH132" s="107"/>
      <c r="TBI132" s="107"/>
      <c r="TBJ132" s="107"/>
      <c r="TBK132" s="107"/>
      <c r="TBL132" s="107"/>
      <c r="TBM132" s="107"/>
      <c r="TBN132" s="107"/>
      <c r="TBO132" s="107"/>
      <c r="TBP132" s="107"/>
      <c r="TBQ132" s="107"/>
      <c r="TBR132" s="107"/>
      <c r="TBS132" s="107"/>
      <c r="TBT132" s="107"/>
      <c r="TBU132" s="107"/>
      <c r="TBV132" s="107"/>
      <c r="TBW132" s="107"/>
      <c r="TBX132" s="107"/>
      <c r="TBY132" s="107"/>
      <c r="TBZ132" s="107"/>
      <c r="TCA132" s="107"/>
      <c r="TCB132" s="107"/>
      <c r="TCC132" s="107"/>
      <c r="TCD132" s="107"/>
      <c r="TCE132" s="107"/>
      <c r="TCF132" s="107"/>
      <c r="TCG132" s="107"/>
      <c r="TCH132" s="107"/>
      <c r="TCI132" s="107"/>
      <c r="TCJ132" s="107"/>
      <c r="TCK132" s="107"/>
      <c r="TCL132" s="107"/>
      <c r="TCM132" s="107"/>
      <c r="TCN132" s="107"/>
      <c r="TCO132" s="107"/>
      <c r="TCP132" s="107"/>
      <c r="TCQ132" s="107"/>
      <c r="TCR132" s="107"/>
      <c r="TCS132" s="107"/>
      <c r="TCT132" s="107"/>
      <c r="TCU132" s="107"/>
      <c r="TCV132" s="107"/>
      <c r="TCW132" s="107"/>
      <c r="TCX132" s="107"/>
      <c r="TCY132" s="107"/>
      <c r="TCZ132" s="107"/>
      <c r="TDA132" s="107"/>
      <c r="TDB132" s="107"/>
      <c r="TDC132" s="107"/>
      <c r="TDD132" s="107"/>
      <c r="TDE132" s="107"/>
      <c r="TDF132" s="107"/>
      <c r="TDG132" s="107"/>
      <c r="TDH132" s="107"/>
      <c r="TDI132" s="107"/>
      <c r="TDJ132" s="107"/>
      <c r="TDK132" s="107"/>
      <c r="TDL132" s="107"/>
      <c r="TDM132" s="107"/>
      <c r="TDN132" s="107"/>
      <c r="TDO132" s="107"/>
      <c r="TDP132" s="107"/>
      <c r="TDQ132" s="107"/>
      <c r="TDR132" s="107"/>
      <c r="TDS132" s="107"/>
      <c r="TDT132" s="107"/>
      <c r="TDU132" s="107"/>
      <c r="TDV132" s="107"/>
      <c r="TDW132" s="107"/>
      <c r="TDX132" s="107"/>
      <c r="TDY132" s="107"/>
      <c r="TDZ132" s="107"/>
      <c r="TEA132" s="107"/>
      <c r="TEB132" s="107"/>
      <c r="TEC132" s="107"/>
      <c r="TED132" s="107"/>
      <c r="TEE132" s="107"/>
      <c r="TEF132" s="107"/>
      <c r="TEG132" s="107"/>
      <c r="TEH132" s="107"/>
      <c r="TEI132" s="107"/>
      <c r="TEJ132" s="107"/>
      <c r="TEK132" s="107"/>
      <c r="TEL132" s="107"/>
      <c r="TEM132" s="107"/>
      <c r="TEN132" s="107"/>
      <c r="TEO132" s="107"/>
      <c r="TEP132" s="107"/>
      <c r="TEQ132" s="107"/>
      <c r="TER132" s="107"/>
      <c r="TES132" s="107"/>
      <c r="TET132" s="107"/>
      <c r="TEU132" s="107"/>
      <c r="TEV132" s="107"/>
      <c r="TEW132" s="107"/>
      <c r="TEX132" s="107"/>
      <c r="TEY132" s="107"/>
      <c r="TEZ132" s="107"/>
      <c r="TFA132" s="107"/>
      <c r="TFB132" s="107"/>
      <c r="TFC132" s="107"/>
      <c r="TFD132" s="107"/>
      <c r="TFE132" s="107"/>
      <c r="TFF132" s="107"/>
      <c r="TFG132" s="107"/>
      <c r="TFH132" s="107"/>
      <c r="TFI132" s="107"/>
      <c r="TFJ132" s="107"/>
      <c r="TFK132" s="107"/>
      <c r="TFL132" s="107"/>
      <c r="TFM132" s="107"/>
      <c r="TFN132" s="107"/>
      <c r="TFO132" s="107"/>
      <c r="TFP132" s="107"/>
      <c r="TFQ132" s="107"/>
      <c r="TFR132" s="107"/>
      <c r="TFS132" s="107"/>
      <c r="TFT132" s="107"/>
      <c r="TFU132" s="107"/>
      <c r="TFV132" s="107"/>
      <c r="TFW132" s="107"/>
      <c r="TFX132" s="107"/>
      <c r="TFY132" s="107"/>
      <c r="TFZ132" s="107"/>
      <c r="TGA132" s="107"/>
      <c r="TGB132" s="107"/>
      <c r="TGC132" s="107"/>
      <c r="TGD132" s="107"/>
      <c r="TGE132" s="107"/>
      <c r="TGF132" s="107"/>
      <c r="TGG132" s="107"/>
      <c r="TGH132" s="107"/>
      <c r="TGI132" s="107"/>
      <c r="TGJ132" s="107"/>
      <c r="TGK132" s="107"/>
      <c r="TGL132" s="107"/>
      <c r="TGM132" s="107"/>
      <c r="TGN132" s="107"/>
      <c r="TGO132" s="107"/>
      <c r="TGP132" s="107"/>
      <c r="TGQ132" s="107"/>
      <c r="TGR132" s="107"/>
      <c r="TGS132" s="107"/>
      <c r="TGT132" s="107"/>
      <c r="TGU132" s="107"/>
      <c r="TGV132" s="107"/>
      <c r="TGW132" s="107"/>
      <c r="TGX132" s="107"/>
      <c r="TGY132" s="107"/>
      <c r="TGZ132" s="107"/>
      <c r="THA132" s="107"/>
      <c r="THB132" s="107"/>
      <c r="THC132" s="107"/>
      <c r="THD132" s="107"/>
      <c r="THE132" s="107"/>
      <c r="THF132" s="107"/>
      <c r="THG132" s="107"/>
      <c r="THH132" s="107"/>
      <c r="THI132" s="107"/>
      <c r="THJ132" s="107"/>
      <c r="THK132" s="107"/>
      <c r="THL132" s="107"/>
      <c r="THM132" s="107"/>
      <c r="THN132" s="107"/>
      <c r="THO132" s="107"/>
      <c r="THP132" s="107"/>
      <c r="THQ132" s="107"/>
      <c r="THR132" s="107"/>
      <c r="THS132" s="107"/>
      <c r="THT132" s="107"/>
      <c r="THU132" s="107"/>
      <c r="THV132" s="107"/>
      <c r="THW132" s="107"/>
      <c r="THX132" s="107"/>
      <c r="THY132" s="107"/>
      <c r="THZ132" s="107"/>
      <c r="TIA132" s="107"/>
      <c r="TIB132" s="107"/>
      <c r="TIC132" s="107"/>
      <c r="TID132" s="107"/>
      <c r="TIE132" s="107"/>
      <c r="TIF132" s="107"/>
      <c r="TIG132" s="107"/>
      <c r="TIH132" s="107"/>
      <c r="TII132" s="107"/>
      <c r="TIJ132" s="107"/>
      <c r="TIK132" s="107"/>
      <c r="TIL132" s="107"/>
      <c r="TIM132" s="107"/>
      <c r="TIN132" s="107"/>
      <c r="TIO132" s="107"/>
      <c r="TIP132" s="107"/>
      <c r="TIQ132" s="107"/>
      <c r="TIR132" s="107"/>
      <c r="TIS132" s="107"/>
      <c r="TIT132" s="107"/>
      <c r="TIU132" s="107"/>
      <c r="TIV132" s="107"/>
      <c r="TIW132" s="107"/>
      <c r="TIX132" s="107"/>
      <c r="TIY132" s="107"/>
      <c r="TIZ132" s="107"/>
      <c r="TJA132" s="107"/>
      <c r="TJB132" s="107"/>
      <c r="TJC132" s="107"/>
      <c r="TJD132" s="107"/>
      <c r="TJE132" s="107"/>
      <c r="TJF132" s="107"/>
      <c r="TJG132" s="107"/>
      <c r="TJH132" s="107"/>
      <c r="TJI132" s="107"/>
      <c r="TJJ132" s="107"/>
      <c r="TJK132" s="107"/>
      <c r="TJL132" s="107"/>
      <c r="TJM132" s="107"/>
      <c r="TJN132" s="107"/>
      <c r="TJO132" s="107"/>
      <c r="TJP132" s="107"/>
      <c r="TJQ132" s="107"/>
      <c r="TJR132" s="107"/>
      <c r="TJS132" s="107"/>
      <c r="TJT132" s="107"/>
      <c r="TJU132" s="107"/>
      <c r="TJV132" s="107"/>
      <c r="TJW132" s="107"/>
      <c r="TJX132" s="107"/>
      <c r="TJY132" s="107"/>
      <c r="TJZ132" s="107"/>
      <c r="TKA132" s="107"/>
      <c r="TKB132" s="107"/>
      <c r="TKC132" s="107"/>
      <c r="TKD132" s="107"/>
      <c r="TKE132" s="107"/>
      <c r="TKF132" s="107"/>
      <c r="TKG132" s="107"/>
      <c r="TKH132" s="107"/>
      <c r="TKI132" s="107"/>
      <c r="TKJ132" s="107"/>
      <c r="TKK132" s="107"/>
      <c r="TKL132" s="107"/>
      <c r="TKM132" s="107"/>
      <c r="TKN132" s="107"/>
      <c r="TKO132" s="107"/>
      <c r="TKP132" s="107"/>
      <c r="TKQ132" s="107"/>
      <c r="TKR132" s="107"/>
      <c r="TKS132" s="107"/>
      <c r="TKT132" s="107"/>
      <c r="TKU132" s="107"/>
      <c r="TKV132" s="107"/>
      <c r="TKW132" s="107"/>
      <c r="TKX132" s="107"/>
      <c r="TKY132" s="107"/>
      <c r="TKZ132" s="107"/>
      <c r="TLA132" s="107"/>
      <c r="TLB132" s="107"/>
      <c r="TLC132" s="107"/>
      <c r="TLD132" s="107"/>
      <c r="TLE132" s="107"/>
      <c r="TLF132" s="107"/>
      <c r="TLG132" s="107"/>
      <c r="TLH132" s="107"/>
      <c r="TLI132" s="107"/>
      <c r="TLJ132" s="107"/>
      <c r="TLK132" s="107"/>
      <c r="TLL132" s="107"/>
      <c r="TLM132" s="107"/>
      <c r="TLN132" s="107"/>
      <c r="TLO132" s="107"/>
      <c r="TLP132" s="107"/>
      <c r="TLQ132" s="107"/>
      <c r="TLR132" s="107"/>
      <c r="TLS132" s="107"/>
      <c r="TLT132" s="107"/>
      <c r="TLU132" s="107"/>
      <c r="TLV132" s="107"/>
      <c r="TLW132" s="107"/>
      <c r="TLX132" s="107"/>
      <c r="TLY132" s="107"/>
      <c r="TLZ132" s="107"/>
      <c r="TMA132" s="107"/>
      <c r="TMB132" s="107"/>
      <c r="TMC132" s="107"/>
      <c r="TMD132" s="107"/>
      <c r="TME132" s="107"/>
      <c r="TMF132" s="107"/>
      <c r="TMG132" s="107"/>
      <c r="TMH132" s="107"/>
      <c r="TMI132" s="107"/>
      <c r="TMJ132" s="107"/>
      <c r="TMK132" s="107"/>
      <c r="TML132" s="107"/>
      <c r="TMM132" s="107"/>
      <c r="TMN132" s="107"/>
      <c r="TMO132" s="107"/>
      <c r="TMP132" s="107"/>
      <c r="TMQ132" s="107"/>
      <c r="TMR132" s="107"/>
      <c r="TMS132" s="107"/>
      <c r="TMT132" s="107"/>
      <c r="TMU132" s="107"/>
      <c r="TMV132" s="107"/>
      <c r="TMW132" s="107"/>
      <c r="TMX132" s="107"/>
      <c r="TMY132" s="107"/>
      <c r="TMZ132" s="107"/>
      <c r="TNA132" s="107"/>
      <c r="TNB132" s="107"/>
      <c r="TNC132" s="107"/>
      <c r="TND132" s="107"/>
      <c r="TNE132" s="107"/>
      <c r="TNF132" s="107"/>
      <c r="TNG132" s="107"/>
      <c r="TNH132" s="107"/>
      <c r="TNI132" s="107"/>
      <c r="TNJ132" s="107"/>
      <c r="TNK132" s="107"/>
      <c r="TNL132" s="107"/>
      <c r="TNM132" s="107"/>
      <c r="TNN132" s="107"/>
      <c r="TNO132" s="107"/>
      <c r="TNP132" s="107"/>
      <c r="TNQ132" s="107"/>
      <c r="TNR132" s="107"/>
      <c r="TNS132" s="107"/>
      <c r="TNT132" s="107"/>
      <c r="TNU132" s="107"/>
      <c r="TNV132" s="107"/>
      <c r="TNW132" s="107"/>
      <c r="TNX132" s="107"/>
      <c r="TNY132" s="107"/>
      <c r="TNZ132" s="107"/>
      <c r="TOA132" s="107"/>
      <c r="TOB132" s="107"/>
      <c r="TOC132" s="107"/>
      <c r="TOD132" s="107"/>
      <c r="TOE132" s="107"/>
      <c r="TOF132" s="107"/>
      <c r="TOG132" s="107"/>
      <c r="TOH132" s="107"/>
      <c r="TOI132" s="107"/>
      <c r="TOJ132" s="107"/>
      <c r="TOK132" s="107"/>
      <c r="TOL132" s="107"/>
      <c r="TOM132" s="107"/>
      <c r="TON132" s="107"/>
      <c r="TOO132" s="107"/>
      <c r="TOP132" s="107"/>
      <c r="TOQ132" s="107"/>
      <c r="TOR132" s="107"/>
      <c r="TOS132" s="107"/>
      <c r="TOT132" s="107"/>
      <c r="TOU132" s="107"/>
      <c r="TOV132" s="107"/>
      <c r="TOW132" s="107"/>
      <c r="TOX132" s="107"/>
      <c r="TOY132" s="107"/>
      <c r="TOZ132" s="107"/>
      <c r="TPA132" s="107"/>
      <c r="TPB132" s="107"/>
      <c r="TPC132" s="107"/>
      <c r="TPD132" s="107"/>
      <c r="TPE132" s="107"/>
      <c r="TPF132" s="107"/>
      <c r="TPG132" s="107"/>
      <c r="TPH132" s="107"/>
      <c r="TPI132" s="107"/>
      <c r="TPJ132" s="107"/>
      <c r="TPK132" s="107"/>
      <c r="TPL132" s="107"/>
      <c r="TPM132" s="107"/>
      <c r="TPN132" s="107"/>
      <c r="TPO132" s="107"/>
      <c r="TPP132" s="107"/>
      <c r="TPQ132" s="107"/>
      <c r="TPR132" s="107"/>
      <c r="TPS132" s="107"/>
      <c r="TPT132" s="107"/>
      <c r="TPU132" s="107"/>
      <c r="TPV132" s="107"/>
      <c r="TPW132" s="107"/>
      <c r="TPX132" s="107"/>
      <c r="TPY132" s="107"/>
      <c r="TPZ132" s="107"/>
      <c r="TQA132" s="107"/>
      <c r="TQB132" s="107"/>
      <c r="TQC132" s="107"/>
      <c r="TQD132" s="107"/>
      <c r="TQE132" s="107"/>
      <c r="TQF132" s="107"/>
      <c r="TQG132" s="107"/>
      <c r="TQH132" s="107"/>
      <c r="TQI132" s="107"/>
      <c r="TQJ132" s="107"/>
      <c r="TQK132" s="107"/>
      <c r="TQL132" s="107"/>
      <c r="TQM132" s="107"/>
      <c r="TQN132" s="107"/>
      <c r="TQO132" s="107"/>
      <c r="TQP132" s="107"/>
      <c r="TQQ132" s="107"/>
      <c r="TQR132" s="107"/>
      <c r="TQS132" s="107"/>
      <c r="TQT132" s="107"/>
      <c r="TQU132" s="107"/>
      <c r="TQV132" s="107"/>
      <c r="TQW132" s="107"/>
      <c r="TQX132" s="107"/>
      <c r="TQY132" s="107"/>
      <c r="TQZ132" s="107"/>
      <c r="TRA132" s="107"/>
      <c r="TRB132" s="107"/>
      <c r="TRC132" s="107"/>
      <c r="TRD132" s="107"/>
      <c r="TRE132" s="107"/>
      <c r="TRF132" s="107"/>
      <c r="TRG132" s="107"/>
      <c r="TRH132" s="107"/>
      <c r="TRI132" s="107"/>
      <c r="TRJ132" s="107"/>
      <c r="TRK132" s="107"/>
      <c r="TRL132" s="107"/>
      <c r="TRM132" s="107"/>
      <c r="TRN132" s="107"/>
      <c r="TRO132" s="107"/>
      <c r="TRP132" s="107"/>
      <c r="TRQ132" s="107"/>
      <c r="TRR132" s="107"/>
      <c r="TRS132" s="107"/>
      <c r="TRT132" s="107"/>
      <c r="TRU132" s="107"/>
      <c r="TRV132" s="107"/>
      <c r="TRW132" s="107"/>
      <c r="TRX132" s="107"/>
      <c r="TRY132" s="107"/>
      <c r="TRZ132" s="107"/>
      <c r="TSA132" s="107"/>
      <c r="TSB132" s="107"/>
      <c r="TSC132" s="107"/>
      <c r="TSD132" s="107"/>
      <c r="TSE132" s="107"/>
      <c r="TSF132" s="107"/>
      <c r="TSG132" s="107"/>
      <c r="TSH132" s="107"/>
      <c r="TSI132" s="107"/>
      <c r="TSJ132" s="107"/>
      <c r="TSK132" s="107"/>
      <c r="TSL132" s="107"/>
      <c r="TSM132" s="107"/>
      <c r="TSN132" s="107"/>
      <c r="TSO132" s="107"/>
      <c r="TSP132" s="107"/>
      <c r="TSQ132" s="107"/>
      <c r="TSR132" s="107"/>
      <c r="TSS132" s="107"/>
      <c r="TST132" s="107"/>
      <c r="TSU132" s="107"/>
      <c r="TSV132" s="107"/>
      <c r="TSW132" s="107"/>
      <c r="TSX132" s="107"/>
      <c r="TSY132" s="107"/>
      <c r="TSZ132" s="107"/>
      <c r="TTA132" s="107"/>
      <c r="TTB132" s="107"/>
      <c r="TTC132" s="107"/>
      <c r="TTD132" s="107"/>
      <c r="TTE132" s="107"/>
      <c r="TTF132" s="107"/>
      <c r="TTG132" s="107"/>
      <c r="TTH132" s="107"/>
      <c r="TTI132" s="107"/>
      <c r="TTJ132" s="107"/>
      <c r="TTK132" s="107"/>
      <c r="TTL132" s="107"/>
      <c r="TTM132" s="107"/>
      <c r="TTN132" s="107"/>
      <c r="TTO132" s="107"/>
      <c r="TTP132" s="107"/>
      <c r="TTQ132" s="107"/>
      <c r="TTR132" s="107"/>
      <c r="TTS132" s="107"/>
      <c r="TTT132" s="107"/>
      <c r="TTU132" s="107"/>
      <c r="TTV132" s="107"/>
      <c r="TTW132" s="107"/>
      <c r="TTX132" s="107"/>
      <c r="TTY132" s="107"/>
      <c r="TTZ132" s="107"/>
      <c r="TUA132" s="107"/>
      <c r="TUB132" s="107"/>
      <c r="TUC132" s="107"/>
      <c r="TUD132" s="107"/>
      <c r="TUE132" s="107"/>
      <c r="TUF132" s="107"/>
      <c r="TUG132" s="107"/>
      <c r="TUH132" s="107"/>
      <c r="TUI132" s="107"/>
      <c r="TUJ132" s="107"/>
      <c r="TUK132" s="107"/>
      <c r="TUL132" s="107"/>
      <c r="TUM132" s="107"/>
      <c r="TUN132" s="107"/>
      <c r="TUO132" s="107"/>
      <c r="TUP132" s="107"/>
      <c r="TUQ132" s="107"/>
      <c r="TUR132" s="107"/>
      <c r="TUS132" s="107"/>
      <c r="TUT132" s="107"/>
      <c r="TUU132" s="107"/>
      <c r="TUV132" s="107"/>
      <c r="TUW132" s="107"/>
      <c r="TUX132" s="107"/>
      <c r="TUY132" s="107"/>
      <c r="TUZ132" s="107"/>
      <c r="TVA132" s="107"/>
      <c r="TVB132" s="107"/>
      <c r="TVC132" s="107"/>
      <c r="TVD132" s="107"/>
      <c r="TVE132" s="107"/>
      <c r="TVF132" s="107"/>
      <c r="TVG132" s="107"/>
      <c r="TVH132" s="107"/>
      <c r="TVI132" s="107"/>
      <c r="TVJ132" s="107"/>
      <c r="TVK132" s="107"/>
      <c r="TVL132" s="107"/>
      <c r="TVM132" s="107"/>
      <c r="TVN132" s="107"/>
      <c r="TVO132" s="107"/>
      <c r="TVP132" s="107"/>
      <c r="TVQ132" s="107"/>
      <c r="TVR132" s="107"/>
      <c r="TVS132" s="107"/>
      <c r="TVT132" s="107"/>
      <c r="TVU132" s="107"/>
      <c r="TVV132" s="107"/>
      <c r="TVW132" s="107"/>
      <c r="TVX132" s="107"/>
      <c r="TVY132" s="107"/>
      <c r="TVZ132" s="107"/>
      <c r="TWA132" s="107"/>
      <c r="TWB132" s="107"/>
      <c r="TWC132" s="107"/>
      <c r="TWD132" s="107"/>
      <c r="TWE132" s="107"/>
      <c r="TWF132" s="107"/>
      <c r="TWG132" s="107"/>
      <c r="TWH132" s="107"/>
      <c r="TWI132" s="107"/>
      <c r="TWJ132" s="107"/>
      <c r="TWK132" s="107"/>
      <c r="TWL132" s="107"/>
      <c r="TWM132" s="107"/>
      <c r="TWN132" s="107"/>
      <c r="TWO132" s="107"/>
      <c r="TWP132" s="107"/>
      <c r="TWQ132" s="107"/>
      <c r="TWR132" s="107"/>
      <c r="TWS132" s="107"/>
      <c r="TWT132" s="107"/>
      <c r="TWU132" s="107"/>
      <c r="TWV132" s="107"/>
      <c r="TWW132" s="107"/>
      <c r="TWX132" s="107"/>
      <c r="TWY132" s="107"/>
      <c r="TWZ132" s="107"/>
      <c r="TXA132" s="107"/>
      <c r="TXB132" s="107"/>
      <c r="TXC132" s="107"/>
      <c r="TXD132" s="107"/>
      <c r="TXE132" s="107"/>
      <c r="TXF132" s="107"/>
      <c r="TXG132" s="107"/>
      <c r="TXH132" s="107"/>
      <c r="TXI132" s="107"/>
      <c r="TXJ132" s="107"/>
      <c r="TXK132" s="107"/>
      <c r="TXL132" s="107"/>
      <c r="TXM132" s="107"/>
      <c r="TXN132" s="107"/>
      <c r="TXO132" s="107"/>
      <c r="TXP132" s="107"/>
      <c r="TXQ132" s="107"/>
      <c r="TXR132" s="107"/>
      <c r="TXS132" s="107"/>
      <c r="TXT132" s="107"/>
      <c r="TXU132" s="107"/>
      <c r="TXV132" s="107"/>
      <c r="TXW132" s="107"/>
      <c r="TXX132" s="107"/>
      <c r="TXY132" s="107"/>
      <c r="TXZ132" s="107"/>
      <c r="TYA132" s="107"/>
      <c r="TYB132" s="107"/>
      <c r="TYC132" s="107"/>
      <c r="TYD132" s="107"/>
      <c r="TYE132" s="107"/>
      <c r="TYF132" s="107"/>
      <c r="TYG132" s="107"/>
      <c r="TYH132" s="107"/>
      <c r="TYI132" s="107"/>
      <c r="TYJ132" s="107"/>
      <c r="TYK132" s="107"/>
      <c r="TYL132" s="107"/>
      <c r="TYM132" s="107"/>
      <c r="TYN132" s="107"/>
      <c r="TYO132" s="107"/>
      <c r="TYP132" s="107"/>
      <c r="TYQ132" s="107"/>
      <c r="TYR132" s="107"/>
      <c r="TYS132" s="107"/>
      <c r="TYT132" s="107"/>
      <c r="TYU132" s="107"/>
      <c r="TYV132" s="107"/>
      <c r="TYW132" s="107"/>
      <c r="TYX132" s="107"/>
      <c r="TYY132" s="107"/>
      <c r="TYZ132" s="107"/>
      <c r="TZA132" s="107"/>
      <c r="TZB132" s="107"/>
      <c r="TZC132" s="107"/>
      <c r="TZD132" s="107"/>
      <c r="TZE132" s="107"/>
      <c r="TZF132" s="107"/>
      <c r="TZG132" s="107"/>
      <c r="TZH132" s="107"/>
      <c r="TZI132" s="107"/>
      <c r="TZJ132" s="107"/>
      <c r="TZK132" s="107"/>
      <c r="TZL132" s="107"/>
      <c r="TZM132" s="107"/>
      <c r="TZN132" s="107"/>
      <c r="TZO132" s="107"/>
      <c r="TZP132" s="107"/>
      <c r="TZQ132" s="107"/>
      <c r="TZR132" s="107"/>
      <c r="TZS132" s="107"/>
      <c r="TZT132" s="107"/>
      <c r="TZU132" s="107"/>
      <c r="TZV132" s="107"/>
      <c r="TZW132" s="107"/>
      <c r="TZX132" s="107"/>
      <c r="TZY132" s="107"/>
      <c r="TZZ132" s="107"/>
      <c r="UAA132" s="107"/>
      <c r="UAB132" s="107"/>
      <c r="UAC132" s="107"/>
      <c r="UAD132" s="107"/>
      <c r="UAE132" s="107"/>
      <c r="UAF132" s="107"/>
      <c r="UAG132" s="107"/>
      <c r="UAH132" s="107"/>
      <c r="UAI132" s="107"/>
      <c r="UAJ132" s="107"/>
      <c r="UAK132" s="107"/>
      <c r="UAL132" s="107"/>
      <c r="UAM132" s="107"/>
      <c r="UAN132" s="107"/>
      <c r="UAO132" s="107"/>
      <c r="UAP132" s="107"/>
      <c r="UAQ132" s="107"/>
      <c r="UAR132" s="107"/>
      <c r="UAS132" s="107"/>
      <c r="UAT132" s="107"/>
      <c r="UAU132" s="107"/>
      <c r="UAV132" s="107"/>
      <c r="UAW132" s="107"/>
      <c r="UAX132" s="107"/>
      <c r="UAY132" s="107"/>
      <c r="UAZ132" s="107"/>
      <c r="UBA132" s="107"/>
      <c r="UBB132" s="107"/>
      <c r="UBC132" s="107"/>
      <c r="UBD132" s="107"/>
      <c r="UBE132" s="107"/>
      <c r="UBF132" s="107"/>
      <c r="UBG132" s="107"/>
      <c r="UBH132" s="107"/>
      <c r="UBI132" s="107"/>
      <c r="UBJ132" s="107"/>
      <c r="UBK132" s="107"/>
      <c r="UBL132" s="107"/>
      <c r="UBM132" s="107"/>
      <c r="UBN132" s="107"/>
      <c r="UBO132" s="107"/>
      <c r="UBP132" s="107"/>
      <c r="UBQ132" s="107"/>
      <c r="UBR132" s="107"/>
      <c r="UBS132" s="107"/>
      <c r="UBT132" s="107"/>
      <c r="UBU132" s="107"/>
      <c r="UBV132" s="107"/>
      <c r="UBW132" s="107"/>
      <c r="UBX132" s="107"/>
      <c r="UBY132" s="107"/>
      <c r="UBZ132" s="107"/>
      <c r="UCA132" s="107"/>
      <c r="UCB132" s="107"/>
      <c r="UCC132" s="107"/>
      <c r="UCD132" s="107"/>
      <c r="UCE132" s="107"/>
      <c r="UCF132" s="107"/>
      <c r="UCG132" s="107"/>
      <c r="UCH132" s="107"/>
      <c r="UCI132" s="107"/>
      <c r="UCJ132" s="107"/>
      <c r="UCK132" s="107"/>
      <c r="UCL132" s="107"/>
      <c r="UCM132" s="107"/>
      <c r="UCN132" s="107"/>
      <c r="UCO132" s="107"/>
      <c r="UCP132" s="107"/>
      <c r="UCQ132" s="107"/>
      <c r="UCR132" s="107"/>
      <c r="UCS132" s="107"/>
      <c r="UCT132" s="107"/>
      <c r="UCU132" s="107"/>
      <c r="UCV132" s="107"/>
      <c r="UCW132" s="107"/>
      <c r="UCX132" s="107"/>
      <c r="UCY132" s="107"/>
      <c r="UCZ132" s="107"/>
      <c r="UDA132" s="107"/>
      <c r="UDB132" s="107"/>
      <c r="UDC132" s="107"/>
      <c r="UDD132" s="107"/>
      <c r="UDE132" s="107"/>
      <c r="UDF132" s="107"/>
      <c r="UDG132" s="107"/>
      <c r="UDH132" s="107"/>
      <c r="UDI132" s="107"/>
      <c r="UDJ132" s="107"/>
      <c r="UDK132" s="107"/>
      <c r="UDL132" s="107"/>
      <c r="UDM132" s="107"/>
      <c r="UDN132" s="107"/>
      <c r="UDO132" s="107"/>
      <c r="UDP132" s="107"/>
      <c r="UDQ132" s="107"/>
      <c r="UDR132" s="107"/>
      <c r="UDS132" s="107"/>
      <c r="UDT132" s="107"/>
      <c r="UDU132" s="107"/>
      <c r="UDV132" s="107"/>
      <c r="UDW132" s="107"/>
      <c r="UDX132" s="107"/>
      <c r="UDY132" s="107"/>
      <c r="UDZ132" s="107"/>
      <c r="UEA132" s="107"/>
      <c r="UEB132" s="107"/>
      <c r="UEC132" s="107"/>
      <c r="UED132" s="107"/>
      <c r="UEE132" s="107"/>
      <c r="UEF132" s="107"/>
      <c r="UEG132" s="107"/>
      <c r="UEH132" s="107"/>
      <c r="UEI132" s="107"/>
      <c r="UEJ132" s="107"/>
      <c r="UEK132" s="107"/>
      <c r="UEL132" s="107"/>
      <c r="UEM132" s="107"/>
      <c r="UEN132" s="107"/>
      <c r="UEO132" s="107"/>
      <c r="UEP132" s="107"/>
      <c r="UEQ132" s="107"/>
      <c r="UER132" s="107"/>
      <c r="UES132" s="107"/>
      <c r="UET132" s="107"/>
      <c r="UEU132" s="107"/>
      <c r="UEV132" s="107"/>
      <c r="UEW132" s="107"/>
      <c r="UEX132" s="107"/>
      <c r="UEY132" s="107"/>
      <c r="UEZ132" s="107"/>
      <c r="UFA132" s="107"/>
      <c r="UFB132" s="107"/>
      <c r="UFC132" s="107"/>
      <c r="UFD132" s="107"/>
      <c r="UFE132" s="107"/>
      <c r="UFF132" s="107"/>
      <c r="UFG132" s="107"/>
      <c r="UFH132" s="107"/>
      <c r="UFI132" s="107"/>
      <c r="UFJ132" s="107"/>
      <c r="UFK132" s="107"/>
      <c r="UFL132" s="107"/>
      <c r="UFM132" s="107"/>
      <c r="UFN132" s="107"/>
      <c r="UFO132" s="107"/>
      <c r="UFP132" s="107"/>
      <c r="UFQ132" s="107"/>
      <c r="UFR132" s="107"/>
      <c r="UFS132" s="107"/>
      <c r="UFT132" s="107"/>
      <c r="UFU132" s="107"/>
      <c r="UFV132" s="107"/>
      <c r="UFW132" s="107"/>
      <c r="UFX132" s="107"/>
      <c r="UFY132" s="107"/>
      <c r="UFZ132" s="107"/>
      <c r="UGA132" s="107"/>
      <c r="UGB132" s="107"/>
      <c r="UGC132" s="107"/>
      <c r="UGD132" s="107"/>
      <c r="UGE132" s="107"/>
      <c r="UGF132" s="107"/>
      <c r="UGG132" s="107"/>
      <c r="UGH132" s="107"/>
      <c r="UGI132" s="107"/>
      <c r="UGJ132" s="107"/>
      <c r="UGK132" s="107"/>
      <c r="UGL132" s="107"/>
      <c r="UGM132" s="107"/>
      <c r="UGN132" s="107"/>
      <c r="UGO132" s="107"/>
      <c r="UGP132" s="107"/>
      <c r="UGQ132" s="107"/>
      <c r="UGR132" s="107"/>
      <c r="UGS132" s="107"/>
      <c r="UGT132" s="107"/>
      <c r="UGU132" s="107"/>
      <c r="UGV132" s="107"/>
      <c r="UGW132" s="107"/>
      <c r="UGX132" s="107"/>
      <c r="UGY132" s="107"/>
      <c r="UGZ132" s="107"/>
      <c r="UHA132" s="107"/>
      <c r="UHB132" s="107"/>
      <c r="UHC132" s="107"/>
      <c r="UHD132" s="107"/>
      <c r="UHE132" s="107"/>
      <c r="UHF132" s="107"/>
      <c r="UHG132" s="107"/>
      <c r="UHH132" s="107"/>
      <c r="UHI132" s="107"/>
      <c r="UHJ132" s="107"/>
      <c r="UHK132" s="107"/>
      <c r="UHL132" s="107"/>
      <c r="UHM132" s="107"/>
      <c r="UHN132" s="107"/>
      <c r="UHO132" s="107"/>
      <c r="UHP132" s="107"/>
      <c r="UHQ132" s="107"/>
      <c r="UHR132" s="107"/>
      <c r="UHS132" s="107"/>
      <c r="UHT132" s="107"/>
      <c r="UHU132" s="107"/>
      <c r="UHV132" s="107"/>
      <c r="UHW132" s="107"/>
      <c r="UHX132" s="107"/>
      <c r="UHY132" s="107"/>
      <c r="UHZ132" s="107"/>
      <c r="UIA132" s="107"/>
      <c r="UIB132" s="107"/>
      <c r="UIC132" s="107"/>
      <c r="UID132" s="107"/>
      <c r="UIE132" s="107"/>
      <c r="UIF132" s="107"/>
      <c r="UIG132" s="107"/>
      <c r="UIH132" s="107"/>
      <c r="UII132" s="107"/>
      <c r="UIJ132" s="107"/>
      <c r="UIK132" s="107"/>
      <c r="UIL132" s="107"/>
      <c r="UIM132" s="107"/>
      <c r="UIN132" s="107"/>
      <c r="UIO132" s="107"/>
      <c r="UIP132" s="107"/>
      <c r="UIQ132" s="107"/>
      <c r="UIR132" s="107"/>
      <c r="UIS132" s="107"/>
      <c r="UIT132" s="107"/>
      <c r="UIU132" s="107"/>
      <c r="UIV132" s="107"/>
      <c r="UIW132" s="107"/>
      <c r="UIX132" s="107"/>
      <c r="UIY132" s="107"/>
      <c r="UIZ132" s="107"/>
      <c r="UJA132" s="107"/>
      <c r="UJB132" s="107"/>
      <c r="UJC132" s="107"/>
      <c r="UJD132" s="107"/>
      <c r="UJE132" s="107"/>
      <c r="UJF132" s="107"/>
      <c r="UJG132" s="107"/>
      <c r="UJH132" s="107"/>
      <c r="UJI132" s="107"/>
      <c r="UJJ132" s="107"/>
      <c r="UJK132" s="107"/>
      <c r="UJL132" s="107"/>
      <c r="UJM132" s="107"/>
      <c r="UJN132" s="107"/>
      <c r="UJO132" s="107"/>
      <c r="UJP132" s="107"/>
      <c r="UJQ132" s="107"/>
      <c r="UJR132" s="107"/>
      <c r="UJS132" s="107"/>
      <c r="UJT132" s="107"/>
      <c r="UJU132" s="107"/>
      <c r="UJV132" s="107"/>
      <c r="UJW132" s="107"/>
      <c r="UJX132" s="107"/>
      <c r="UJY132" s="107"/>
      <c r="UJZ132" s="107"/>
      <c r="UKA132" s="107"/>
      <c r="UKB132" s="107"/>
      <c r="UKC132" s="107"/>
      <c r="UKD132" s="107"/>
      <c r="UKE132" s="107"/>
      <c r="UKF132" s="107"/>
      <c r="UKG132" s="107"/>
      <c r="UKH132" s="107"/>
      <c r="UKI132" s="107"/>
      <c r="UKJ132" s="107"/>
      <c r="UKK132" s="107"/>
      <c r="UKL132" s="107"/>
      <c r="UKM132" s="107"/>
      <c r="UKN132" s="107"/>
      <c r="UKO132" s="107"/>
      <c r="UKP132" s="107"/>
      <c r="UKQ132" s="107"/>
      <c r="UKR132" s="107"/>
      <c r="UKS132" s="107"/>
      <c r="UKT132" s="107"/>
      <c r="UKU132" s="107"/>
      <c r="UKV132" s="107"/>
      <c r="UKW132" s="107"/>
      <c r="UKX132" s="107"/>
      <c r="UKY132" s="107"/>
      <c r="UKZ132" s="107"/>
      <c r="ULA132" s="107"/>
      <c r="ULB132" s="107"/>
      <c r="ULC132" s="107"/>
      <c r="ULD132" s="107"/>
      <c r="ULE132" s="107"/>
      <c r="ULF132" s="107"/>
      <c r="ULG132" s="107"/>
      <c r="ULH132" s="107"/>
      <c r="ULI132" s="107"/>
      <c r="ULJ132" s="107"/>
      <c r="ULK132" s="107"/>
      <c r="ULL132" s="107"/>
      <c r="ULM132" s="107"/>
      <c r="ULN132" s="107"/>
      <c r="ULO132" s="107"/>
      <c r="ULP132" s="107"/>
      <c r="ULQ132" s="107"/>
      <c r="ULR132" s="107"/>
      <c r="ULS132" s="107"/>
      <c r="ULT132" s="107"/>
      <c r="ULU132" s="107"/>
      <c r="ULV132" s="107"/>
      <c r="ULW132" s="107"/>
      <c r="ULX132" s="107"/>
      <c r="ULY132" s="107"/>
      <c r="ULZ132" s="107"/>
      <c r="UMA132" s="107"/>
      <c r="UMB132" s="107"/>
      <c r="UMC132" s="107"/>
      <c r="UMD132" s="107"/>
      <c r="UME132" s="107"/>
      <c r="UMF132" s="107"/>
      <c r="UMG132" s="107"/>
      <c r="UMH132" s="107"/>
      <c r="UMI132" s="107"/>
      <c r="UMJ132" s="107"/>
      <c r="UMK132" s="107"/>
      <c r="UML132" s="107"/>
      <c r="UMM132" s="107"/>
      <c r="UMN132" s="107"/>
      <c r="UMO132" s="107"/>
      <c r="UMP132" s="107"/>
      <c r="UMQ132" s="107"/>
      <c r="UMR132" s="107"/>
      <c r="UMS132" s="107"/>
      <c r="UMT132" s="107"/>
      <c r="UMU132" s="107"/>
      <c r="UMV132" s="107"/>
      <c r="UMW132" s="107"/>
      <c r="UMX132" s="107"/>
      <c r="UMY132" s="107"/>
      <c r="UMZ132" s="107"/>
      <c r="UNA132" s="107"/>
      <c r="UNB132" s="107"/>
      <c r="UNC132" s="107"/>
      <c r="UND132" s="107"/>
      <c r="UNE132" s="107"/>
      <c r="UNF132" s="107"/>
      <c r="UNG132" s="107"/>
      <c r="UNH132" s="107"/>
      <c r="UNI132" s="107"/>
      <c r="UNJ132" s="107"/>
      <c r="UNK132" s="107"/>
      <c r="UNL132" s="107"/>
      <c r="UNM132" s="107"/>
      <c r="UNN132" s="107"/>
      <c r="UNO132" s="107"/>
      <c r="UNP132" s="107"/>
      <c r="UNQ132" s="107"/>
      <c r="UNR132" s="107"/>
      <c r="UNS132" s="107"/>
      <c r="UNT132" s="107"/>
      <c r="UNU132" s="107"/>
      <c r="UNV132" s="107"/>
      <c r="UNW132" s="107"/>
      <c r="UNX132" s="107"/>
      <c r="UNY132" s="107"/>
      <c r="UNZ132" s="107"/>
      <c r="UOA132" s="107"/>
      <c r="UOB132" s="107"/>
      <c r="UOC132" s="107"/>
      <c r="UOD132" s="107"/>
      <c r="UOE132" s="107"/>
      <c r="UOF132" s="107"/>
      <c r="UOG132" s="107"/>
      <c r="UOH132" s="107"/>
      <c r="UOI132" s="107"/>
      <c r="UOJ132" s="107"/>
      <c r="UOK132" s="107"/>
      <c r="UOL132" s="107"/>
      <c r="UOM132" s="107"/>
      <c r="UON132" s="107"/>
      <c r="UOO132" s="107"/>
      <c r="UOP132" s="107"/>
      <c r="UOQ132" s="107"/>
      <c r="UOR132" s="107"/>
      <c r="UOS132" s="107"/>
      <c r="UOT132" s="107"/>
      <c r="UOU132" s="107"/>
      <c r="UOV132" s="107"/>
      <c r="UOW132" s="107"/>
      <c r="UOX132" s="107"/>
      <c r="UOY132" s="107"/>
      <c r="UOZ132" s="107"/>
      <c r="UPA132" s="107"/>
      <c r="UPB132" s="107"/>
      <c r="UPC132" s="107"/>
      <c r="UPD132" s="107"/>
      <c r="UPE132" s="107"/>
      <c r="UPF132" s="107"/>
      <c r="UPG132" s="107"/>
      <c r="UPH132" s="107"/>
      <c r="UPI132" s="107"/>
      <c r="UPJ132" s="107"/>
      <c r="UPK132" s="107"/>
      <c r="UPL132" s="107"/>
      <c r="UPM132" s="107"/>
      <c r="UPN132" s="107"/>
      <c r="UPO132" s="107"/>
      <c r="UPP132" s="107"/>
      <c r="UPQ132" s="107"/>
      <c r="UPR132" s="107"/>
      <c r="UPS132" s="107"/>
      <c r="UPT132" s="107"/>
      <c r="UPU132" s="107"/>
      <c r="UPV132" s="107"/>
      <c r="UPW132" s="107"/>
      <c r="UPX132" s="107"/>
      <c r="UPY132" s="107"/>
      <c r="UPZ132" s="107"/>
      <c r="UQA132" s="107"/>
      <c r="UQB132" s="107"/>
      <c r="UQC132" s="107"/>
      <c r="UQD132" s="107"/>
      <c r="UQE132" s="107"/>
      <c r="UQF132" s="107"/>
      <c r="UQG132" s="107"/>
      <c r="UQH132" s="107"/>
      <c r="UQI132" s="107"/>
      <c r="UQJ132" s="107"/>
      <c r="UQK132" s="107"/>
      <c r="UQL132" s="107"/>
      <c r="UQM132" s="107"/>
      <c r="UQN132" s="107"/>
      <c r="UQO132" s="107"/>
      <c r="UQP132" s="107"/>
      <c r="UQQ132" s="107"/>
      <c r="UQR132" s="107"/>
      <c r="UQS132" s="107"/>
      <c r="UQT132" s="107"/>
      <c r="UQU132" s="107"/>
      <c r="UQV132" s="107"/>
      <c r="UQW132" s="107"/>
      <c r="UQX132" s="107"/>
      <c r="UQY132" s="107"/>
      <c r="UQZ132" s="107"/>
      <c r="URA132" s="107"/>
      <c r="URB132" s="107"/>
      <c r="URC132" s="107"/>
      <c r="URD132" s="107"/>
      <c r="URE132" s="107"/>
      <c r="URF132" s="107"/>
      <c r="URG132" s="107"/>
      <c r="URH132" s="107"/>
      <c r="URI132" s="107"/>
      <c r="URJ132" s="107"/>
      <c r="URK132" s="107"/>
      <c r="URL132" s="107"/>
      <c r="URM132" s="107"/>
      <c r="URN132" s="107"/>
      <c r="URO132" s="107"/>
      <c r="URP132" s="107"/>
      <c r="URQ132" s="107"/>
      <c r="URR132" s="107"/>
      <c r="URS132" s="107"/>
      <c r="URT132" s="107"/>
      <c r="URU132" s="107"/>
      <c r="URV132" s="107"/>
      <c r="URW132" s="107"/>
      <c r="URX132" s="107"/>
      <c r="URY132" s="107"/>
      <c r="URZ132" s="107"/>
      <c r="USA132" s="107"/>
      <c r="USB132" s="107"/>
      <c r="USC132" s="107"/>
      <c r="USD132" s="107"/>
      <c r="USE132" s="107"/>
      <c r="USF132" s="107"/>
      <c r="USG132" s="107"/>
      <c r="USH132" s="107"/>
      <c r="USI132" s="107"/>
      <c r="USJ132" s="107"/>
      <c r="USK132" s="107"/>
      <c r="USL132" s="107"/>
      <c r="USM132" s="107"/>
      <c r="USN132" s="107"/>
      <c r="USO132" s="107"/>
      <c r="USP132" s="107"/>
      <c r="USQ132" s="107"/>
      <c r="USR132" s="107"/>
      <c r="USS132" s="107"/>
      <c r="UST132" s="107"/>
      <c r="USU132" s="107"/>
      <c r="USV132" s="107"/>
      <c r="USW132" s="107"/>
      <c r="USX132" s="107"/>
      <c r="USY132" s="107"/>
      <c r="USZ132" s="107"/>
      <c r="UTA132" s="107"/>
      <c r="UTB132" s="107"/>
      <c r="UTC132" s="107"/>
      <c r="UTD132" s="107"/>
      <c r="UTE132" s="107"/>
      <c r="UTF132" s="107"/>
      <c r="UTG132" s="107"/>
      <c r="UTH132" s="107"/>
      <c r="UTI132" s="107"/>
      <c r="UTJ132" s="107"/>
      <c r="UTK132" s="107"/>
      <c r="UTL132" s="107"/>
      <c r="UTM132" s="107"/>
      <c r="UTN132" s="107"/>
      <c r="UTO132" s="107"/>
      <c r="UTP132" s="107"/>
      <c r="UTQ132" s="107"/>
      <c r="UTR132" s="107"/>
      <c r="UTS132" s="107"/>
      <c r="UTT132" s="107"/>
      <c r="UTU132" s="107"/>
      <c r="UTV132" s="107"/>
      <c r="UTW132" s="107"/>
      <c r="UTX132" s="107"/>
      <c r="UTY132" s="107"/>
      <c r="UTZ132" s="107"/>
      <c r="UUA132" s="107"/>
      <c r="UUB132" s="107"/>
      <c r="UUC132" s="107"/>
      <c r="UUD132" s="107"/>
      <c r="UUE132" s="107"/>
      <c r="UUF132" s="107"/>
      <c r="UUG132" s="107"/>
      <c r="UUH132" s="107"/>
      <c r="UUI132" s="107"/>
      <c r="UUJ132" s="107"/>
      <c r="UUK132" s="107"/>
      <c r="UUL132" s="107"/>
      <c r="UUM132" s="107"/>
      <c r="UUN132" s="107"/>
      <c r="UUO132" s="107"/>
      <c r="UUP132" s="107"/>
      <c r="UUQ132" s="107"/>
      <c r="UUR132" s="107"/>
      <c r="UUS132" s="107"/>
      <c r="UUT132" s="107"/>
      <c r="UUU132" s="107"/>
      <c r="UUV132" s="107"/>
      <c r="UUW132" s="107"/>
      <c r="UUX132" s="107"/>
      <c r="UUY132" s="107"/>
      <c r="UUZ132" s="107"/>
      <c r="UVA132" s="107"/>
      <c r="UVB132" s="107"/>
      <c r="UVC132" s="107"/>
      <c r="UVD132" s="107"/>
      <c r="UVE132" s="107"/>
      <c r="UVF132" s="107"/>
      <c r="UVG132" s="107"/>
      <c r="UVH132" s="107"/>
      <c r="UVI132" s="107"/>
      <c r="UVJ132" s="107"/>
      <c r="UVK132" s="107"/>
      <c r="UVL132" s="107"/>
      <c r="UVM132" s="107"/>
      <c r="UVN132" s="107"/>
      <c r="UVO132" s="107"/>
      <c r="UVP132" s="107"/>
      <c r="UVQ132" s="107"/>
      <c r="UVR132" s="107"/>
      <c r="UVS132" s="107"/>
      <c r="UVT132" s="107"/>
      <c r="UVU132" s="107"/>
      <c r="UVV132" s="107"/>
      <c r="UVW132" s="107"/>
      <c r="UVX132" s="107"/>
      <c r="UVY132" s="107"/>
      <c r="UVZ132" s="107"/>
      <c r="UWA132" s="107"/>
      <c r="UWB132" s="107"/>
      <c r="UWC132" s="107"/>
      <c r="UWD132" s="107"/>
      <c r="UWE132" s="107"/>
      <c r="UWF132" s="107"/>
      <c r="UWG132" s="107"/>
      <c r="UWH132" s="107"/>
      <c r="UWI132" s="107"/>
      <c r="UWJ132" s="107"/>
      <c r="UWK132" s="107"/>
      <c r="UWL132" s="107"/>
      <c r="UWM132" s="107"/>
      <c r="UWN132" s="107"/>
      <c r="UWO132" s="107"/>
      <c r="UWP132" s="107"/>
      <c r="UWQ132" s="107"/>
      <c r="UWR132" s="107"/>
      <c r="UWS132" s="107"/>
      <c r="UWT132" s="107"/>
      <c r="UWU132" s="107"/>
      <c r="UWV132" s="107"/>
      <c r="UWW132" s="107"/>
      <c r="UWX132" s="107"/>
      <c r="UWY132" s="107"/>
      <c r="UWZ132" s="107"/>
      <c r="UXA132" s="107"/>
      <c r="UXB132" s="107"/>
      <c r="UXC132" s="107"/>
      <c r="UXD132" s="107"/>
      <c r="UXE132" s="107"/>
      <c r="UXF132" s="107"/>
      <c r="UXG132" s="107"/>
      <c r="UXH132" s="107"/>
      <c r="UXI132" s="107"/>
      <c r="UXJ132" s="107"/>
      <c r="UXK132" s="107"/>
      <c r="UXL132" s="107"/>
      <c r="UXM132" s="107"/>
      <c r="UXN132" s="107"/>
      <c r="UXO132" s="107"/>
      <c r="UXP132" s="107"/>
      <c r="UXQ132" s="107"/>
      <c r="UXR132" s="107"/>
      <c r="UXS132" s="107"/>
      <c r="UXT132" s="107"/>
      <c r="UXU132" s="107"/>
      <c r="UXV132" s="107"/>
      <c r="UXW132" s="107"/>
      <c r="UXX132" s="107"/>
      <c r="UXY132" s="107"/>
      <c r="UXZ132" s="107"/>
      <c r="UYA132" s="107"/>
      <c r="UYB132" s="107"/>
      <c r="UYC132" s="107"/>
      <c r="UYD132" s="107"/>
      <c r="UYE132" s="107"/>
      <c r="UYF132" s="107"/>
      <c r="UYG132" s="107"/>
      <c r="UYH132" s="107"/>
      <c r="UYI132" s="107"/>
      <c r="UYJ132" s="107"/>
      <c r="UYK132" s="107"/>
      <c r="UYL132" s="107"/>
      <c r="UYM132" s="107"/>
      <c r="UYN132" s="107"/>
      <c r="UYO132" s="107"/>
      <c r="UYP132" s="107"/>
      <c r="UYQ132" s="107"/>
      <c r="UYR132" s="107"/>
      <c r="UYS132" s="107"/>
      <c r="UYT132" s="107"/>
      <c r="UYU132" s="107"/>
      <c r="UYV132" s="107"/>
      <c r="UYW132" s="107"/>
      <c r="UYX132" s="107"/>
      <c r="UYY132" s="107"/>
      <c r="UYZ132" s="107"/>
      <c r="UZA132" s="107"/>
      <c r="UZB132" s="107"/>
      <c r="UZC132" s="107"/>
      <c r="UZD132" s="107"/>
      <c r="UZE132" s="107"/>
      <c r="UZF132" s="107"/>
      <c r="UZG132" s="107"/>
      <c r="UZH132" s="107"/>
      <c r="UZI132" s="107"/>
      <c r="UZJ132" s="107"/>
      <c r="UZK132" s="107"/>
      <c r="UZL132" s="107"/>
      <c r="UZM132" s="107"/>
      <c r="UZN132" s="107"/>
      <c r="UZO132" s="107"/>
      <c r="UZP132" s="107"/>
      <c r="UZQ132" s="107"/>
      <c r="UZR132" s="107"/>
      <c r="UZS132" s="107"/>
      <c r="UZT132" s="107"/>
      <c r="UZU132" s="107"/>
      <c r="UZV132" s="107"/>
      <c r="UZW132" s="107"/>
      <c r="UZX132" s="107"/>
      <c r="UZY132" s="107"/>
      <c r="UZZ132" s="107"/>
      <c r="VAA132" s="107"/>
      <c r="VAB132" s="107"/>
      <c r="VAC132" s="107"/>
      <c r="VAD132" s="107"/>
      <c r="VAE132" s="107"/>
      <c r="VAF132" s="107"/>
      <c r="VAG132" s="107"/>
      <c r="VAH132" s="107"/>
      <c r="VAI132" s="107"/>
      <c r="VAJ132" s="107"/>
      <c r="VAK132" s="107"/>
      <c r="VAL132" s="107"/>
      <c r="VAM132" s="107"/>
      <c r="VAN132" s="107"/>
      <c r="VAO132" s="107"/>
      <c r="VAP132" s="107"/>
      <c r="VAQ132" s="107"/>
      <c r="VAR132" s="107"/>
      <c r="VAS132" s="107"/>
      <c r="VAT132" s="107"/>
      <c r="VAU132" s="107"/>
      <c r="VAV132" s="107"/>
      <c r="VAW132" s="107"/>
      <c r="VAX132" s="107"/>
      <c r="VAY132" s="107"/>
      <c r="VAZ132" s="107"/>
      <c r="VBA132" s="107"/>
      <c r="VBB132" s="107"/>
      <c r="VBC132" s="107"/>
      <c r="VBD132" s="107"/>
      <c r="VBE132" s="107"/>
      <c r="VBF132" s="107"/>
      <c r="VBG132" s="107"/>
      <c r="VBH132" s="107"/>
      <c r="VBI132" s="107"/>
      <c r="VBJ132" s="107"/>
      <c r="VBK132" s="107"/>
      <c r="VBL132" s="107"/>
      <c r="VBM132" s="107"/>
      <c r="VBN132" s="107"/>
      <c r="VBO132" s="107"/>
      <c r="VBP132" s="107"/>
      <c r="VBQ132" s="107"/>
      <c r="VBR132" s="107"/>
      <c r="VBS132" s="107"/>
      <c r="VBT132" s="107"/>
      <c r="VBU132" s="107"/>
      <c r="VBV132" s="107"/>
      <c r="VBW132" s="107"/>
      <c r="VBX132" s="107"/>
      <c r="VBY132" s="107"/>
      <c r="VBZ132" s="107"/>
      <c r="VCA132" s="107"/>
      <c r="VCB132" s="107"/>
      <c r="VCC132" s="107"/>
      <c r="VCD132" s="107"/>
      <c r="VCE132" s="107"/>
      <c r="VCF132" s="107"/>
      <c r="VCG132" s="107"/>
      <c r="VCH132" s="107"/>
      <c r="VCI132" s="107"/>
      <c r="VCJ132" s="107"/>
      <c r="VCK132" s="107"/>
      <c r="VCL132" s="107"/>
      <c r="VCM132" s="107"/>
      <c r="VCN132" s="107"/>
      <c r="VCO132" s="107"/>
      <c r="VCP132" s="107"/>
      <c r="VCQ132" s="107"/>
      <c r="VCR132" s="107"/>
      <c r="VCS132" s="107"/>
      <c r="VCT132" s="107"/>
      <c r="VCU132" s="107"/>
      <c r="VCV132" s="107"/>
      <c r="VCW132" s="107"/>
      <c r="VCX132" s="107"/>
      <c r="VCY132" s="107"/>
      <c r="VCZ132" s="107"/>
      <c r="VDA132" s="107"/>
      <c r="VDB132" s="107"/>
      <c r="VDC132" s="107"/>
      <c r="VDD132" s="107"/>
      <c r="VDE132" s="107"/>
      <c r="VDF132" s="107"/>
      <c r="VDG132" s="107"/>
      <c r="VDH132" s="107"/>
      <c r="VDI132" s="107"/>
      <c r="VDJ132" s="107"/>
      <c r="VDK132" s="107"/>
      <c r="VDL132" s="107"/>
      <c r="VDM132" s="107"/>
      <c r="VDN132" s="107"/>
      <c r="VDO132" s="107"/>
      <c r="VDP132" s="107"/>
      <c r="VDQ132" s="107"/>
      <c r="VDR132" s="107"/>
      <c r="VDS132" s="107"/>
      <c r="VDT132" s="107"/>
      <c r="VDU132" s="107"/>
      <c r="VDV132" s="107"/>
      <c r="VDW132" s="107"/>
      <c r="VDX132" s="107"/>
      <c r="VDY132" s="107"/>
      <c r="VDZ132" s="107"/>
      <c r="VEA132" s="107"/>
      <c r="VEB132" s="107"/>
      <c r="VEC132" s="107"/>
      <c r="VED132" s="107"/>
      <c r="VEE132" s="107"/>
      <c r="VEF132" s="107"/>
      <c r="VEG132" s="107"/>
      <c r="VEH132" s="107"/>
      <c r="VEI132" s="107"/>
      <c r="VEJ132" s="107"/>
      <c r="VEK132" s="107"/>
      <c r="VEL132" s="107"/>
      <c r="VEM132" s="107"/>
      <c r="VEN132" s="107"/>
      <c r="VEO132" s="107"/>
      <c r="VEP132" s="107"/>
      <c r="VEQ132" s="107"/>
      <c r="VER132" s="107"/>
      <c r="VES132" s="107"/>
      <c r="VET132" s="107"/>
      <c r="VEU132" s="107"/>
      <c r="VEV132" s="107"/>
      <c r="VEW132" s="107"/>
      <c r="VEX132" s="107"/>
      <c r="VEY132" s="107"/>
      <c r="VEZ132" s="107"/>
      <c r="VFA132" s="107"/>
      <c r="VFB132" s="107"/>
      <c r="VFC132" s="107"/>
      <c r="VFD132" s="107"/>
      <c r="VFE132" s="107"/>
      <c r="VFF132" s="107"/>
      <c r="VFG132" s="107"/>
      <c r="VFH132" s="107"/>
      <c r="VFI132" s="107"/>
      <c r="VFJ132" s="107"/>
      <c r="VFK132" s="107"/>
      <c r="VFL132" s="107"/>
      <c r="VFM132" s="107"/>
      <c r="VFN132" s="107"/>
      <c r="VFO132" s="107"/>
      <c r="VFP132" s="107"/>
      <c r="VFQ132" s="107"/>
      <c r="VFR132" s="107"/>
      <c r="VFS132" s="107"/>
      <c r="VFT132" s="107"/>
      <c r="VFU132" s="107"/>
      <c r="VFV132" s="107"/>
      <c r="VFW132" s="107"/>
      <c r="VFX132" s="107"/>
      <c r="VFY132" s="107"/>
      <c r="VFZ132" s="107"/>
      <c r="VGA132" s="107"/>
      <c r="VGB132" s="107"/>
      <c r="VGC132" s="107"/>
      <c r="VGD132" s="107"/>
      <c r="VGE132" s="107"/>
      <c r="VGF132" s="107"/>
      <c r="VGG132" s="107"/>
      <c r="VGH132" s="107"/>
      <c r="VGI132" s="107"/>
      <c r="VGJ132" s="107"/>
      <c r="VGK132" s="107"/>
      <c r="VGL132" s="107"/>
      <c r="VGM132" s="107"/>
      <c r="VGN132" s="107"/>
      <c r="VGO132" s="107"/>
      <c r="VGP132" s="107"/>
      <c r="VGQ132" s="107"/>
      <c r="VGR132" s="107"/>
      <c r="VGS132" s="107"/>
      <c r="VGT132" s="107"/>
      <c r="VGU132" s="107"/>
      <c r="VGV132" s="107"/>
      <c r="VGW132" s="107"/>
      <c r="VGX132" s="107"/>
      <c r="VGY132" s="107"/>
      <c r="VGZ132" s="107"/>
      <c r="VHA132" s="107"/>
      <c r="VHB132" s="107"/>
      <c r="VHC132" s="107"/>
      <c r="VHD132" s="107"/>
      <c r="VHE132" s="107"/>
      <c r="VHF132" s="107"/>
      <c r="VHG132" s="107"/>
      <c r="VHH132" s="107"/>
      <c r="VHI132" s="107"/>
      <c r="VHJ132" s="107"/>
      <c r="VHK132" s="107"/>
      <c r="VHL132" s="107"/>
      <c r="VHM132" s="107"/>
      <c r="VHN132" s="107"/>
      <c r="VHO132" s="107"/>
      <c r="VHP132" s="107"/>
      <c r="VHQ132" s="107"/>
      <c r="VHR132" s="107"/>
      <c r="VHS132" s="107"/>
      <c r="VHT132" s="107"/>
      <c r="VHU132" s="107"/>
      <c r="VHV132" s="107"/>
      <c r="VHW132" s="107"/>
      <c r="VHX132" s="107"/>
      <c r="VHY132" s="107"/>
      <c r="VHZ132" s="107"/>
      <c r="VIA132" s="107"/>
      <c r="VIB132" s="107"/>
      <c r="VIC132" s="107"/>
      <c r="VID132" s="107"/>
      <c r="VIE132" s="107"/>
      <c r="VIF132" s="107"/>
      <c r="VIG132" s="107"/>
      <c r="VIH132" s="107"/>
      <c r="VII132" s="107"/>
      <c r="VIJ132" s="107"/>
      <c r="VIK132" s="107"/>
      <c r="VIL132" s="107"/>
      <c r="VIM132" s="107"/>
      <c r="VIN132" s="107"/>
      <c r="VIO132" s="107"/>
      <c r="VIP132" s="107"/>
      <c r="VIQ132" s="107"/>
      <c r="VIR132" s="107"/>
      <c r="VIS132" s="107"/>
      <c r="VIT132" s="107"/>
      <c r="VIU132" s="107"/>
      <c r="VIV132" s="107"/>
      <c r="VIW132" s="107"/>
      <c r="VIX132" s="107"/>
      <c r="VIY132" s="107"/>
      <c r="VIZ132" s="107"/>
      <c r="VJA132" s="107"/>
      <c r="VJB132" s="107"/>
      <c r="VJC132" s="107"/>
      <c r="VJD132" s="107"/>
      <c r="VJE132" s="107"/>
      <c r="VJF132" s="107"/>
      <c r="VJG132" s="107"/>
      <c r="VJH132" s="107"/>
      <c r="VJI132" s="107"/>
      <c r="VJJ132" s="107"/>
      <c r="VJK132" s="107"/>
      <c r="VJL132" s="107"/>
      <c r="VJM132" s="107"/>
      <c r="VJN132" s="107"/>
      <c r="VJO132" s="107"/>
      <c r="VJP132" s="107"/>
      <c r="VJQ132" s="107"/>
      <c r="VJR132" s="107"/>
      <c r="VJS132" s="107"/>
      <c r="VJT132" s="107"/>
      <c r="VJU132" s="107"/>
      <c r="VJV132" s="107"/>
      <c r="VJW132" s="107"/>
      <c r="VJX132" s="107"/>
      <c r="VJY132" s="107"/>
      <c r="VJZ132" s="107"/>
      <c r="VKA132" s="107"/>
      <c r="VKB132" s="107"/>
      <c r="VKC132" s="107"/>
      <c r="VKD132" s="107"/>
      <c r="VKE132" s="107"/>
      <c r="VKF132" s="107"/>
      <c r="VKG132" s="107"/>
      <c r="VKH132" s="107"/>
      <c r="VKI132" s="107"/>
      <c r="VKJ132" s="107"/>
      <c r="VKK132" s="107"/>
      <c r="VKL132" s="107"/>
      <c r="VKM132" s="107"/>
      <c r="VKN132" s="107"/>
      <c r="VKO132" s="107"/>
      <c r="VKP132" s="107"/>
      <c r="VKQ132" s="107"/>
      <c r="VKR132" s="107"/>
      <c r="VKS132" s="107"/>
      <c r="VKT132" s="107"/>
      <c r="VKU132" s="107"/>
      <c r="VKV132" s="107"/>
      <c r="VKW132" s="107"/>
      <c r="VKX132" s="107"/>
      <c r="VKY132" s="107"/>
      <c r="VKZ132" s="107"/>
      <c r="VLA132" s="107"/>
      <c r="VLB132" s="107"/>
      <c r="VLC132" s="107"/>
      <c r="VLD132" s="107"/>
      <c r="VLE132" s="107"/>
      <c r="VLF132" s="107"/>
      <c r="VLG132" s="107"/>
      <c r="VLH132" s="107"/>
      <c r="VLI132" s="107"/>
      <c r="VLJ132" s="107"/>
      <c r="VLK132" s="107"/>
      <c r="VLL132" s="107"/>
      <c r="VLM132" s="107"/>
      <c r="VLN132" s="107"/>
      <c r="VLO132" s="107"/>
      <c r="VLP132" s="107"/>
      <c r="VLQ132" s="107"/>
      <c r="VLR132" s="107"/>
      <c r="VLS132" s="107"/>
      <c r="VLT132" s="107"/>
      <c r="VLU132" s="107"/>
      <c r="VLV132" s="107"/>
      <c r="VLW132" s="107"/>
      <c r="VLX132" s="107"/>
      <c r="VLY132" s="107"/>
      <c r="VLZ132" s="107"/>
      <c r="VMA132" s="107"/>
      <c r="VMB132" s="107"/>
      <c r="VMC132" s="107"/>
      <c r="VMD132" s="107"/>
      <c r="VME132" s="107"/>
      <c r="VMF132" s="107"/>
      <c r="VMG132" s="107"/>
      <c r="VMH132" s="107"/>
      <c r="VMI132" s="107"/>
      <c r="VMJ132" s="107"/>
      <c r="VMK132" s="107"/>
      <c r="VML132" s="107"/>
      <c r="VMM132" s="107"/>
      <c r="VMN132" s="107"/>
      <c r="VMO132" s="107"/>
      <c r="VMP132" s="107"/>
      <c r="VMQ132" s="107"/>
      <c r="VMR132" s="107"/>
      <c r="VMS132" s="107"/>
      <c r="VMT132" s="107"/>
      <c r="VMU132" s="107"/>
      <c r="VMV132" s="107"/>
      <c r="VMW132" s="107"/>
      <c r="VMX132" s="107"/>
      <c r="VMY132" s="107"/>
      <c r="VMZ132" s="107"/>
      <c r="VNA132" s="107"/>
      <c r="VNB132" s="107"/>
      <c r="VNC132" s="107"/>
      <c r="VND132" s="107"/>
      <c r="VNE132" s="107"/>
      <c r="VNF132" s="107"/>
      <c r="VNG132" s="107"/>
      <c r="VNH132" s="107"/>
      <c r="VNI132" s="107"/>
      <c r="VNJ132" s="107"/>
      <c r="VNK132" s="107"/>
      <c r="VNL132" s="107"/>
      <c r="VNM132" s="107"/>
      <c r="VNN132" s="107"/>
      <c r="VNO132" s="107"/>
      <c r="VNP132" s="107"/>
      <c r="VNQ132" s="107"/>
      <c r="VNR132" s="107"/>
      <c r="VNS132" s="107"/>
      <c r="VNT132" s="107"/>
      <c r="VNU132" s="107"/>
      <c r="VNV132" s="107"/>
      <c r="VNW132" s="107"/>
      <c r="VNX132" s="107"/>
      <c r="VNY132" s="107"/>
      <c r="VNZ132" s="107"/>
      <c r="VOA132" s="107"/>
      <c r="VOB132" s="107"/>
      <c r="VOC132" s="107"/>
      <c r="VOD132" s="107"/>
      <c r="VOE132" s="107"/>
      <c r="VOF132" s="107"/>
      <c r="VOG132" s="107"/>
      <c r="VOH132" s="107"/>
      <c r="VOI132" s="107"/>
      <c r="VOJ132" s="107"/>
      <c r="VOK132" s="107"/>
      <c r="VOL132" s="107"/>
      <c r="VOM132" s="107"/>
      <c r="VON132" s="107"/>
      <c r="VOO132" s="107"/>
      <c r="VOP132" s="107"/>
      <c r="VOQ132" s="107"/>
      <c r="VOR132" s="107"/>
      <c r="VOS132" s="107"/>
      <c r="VOT132" s="107"/>
      <c r="VOU132" s="107"/>
      <c r="VOV132" s="107"/>
      <c r="VOW132" s="107"/>
      <c r="VOX132" s="107"/>
      <c r="VOY132" s="107"/>
      <c r="VOZ132" s="107"/>
      <c r="VPA132" s="107"/>
      <c r="VPB132" s="107"/>
      <c r="VPC132" s="107"/>
      <c r="VPD132" s="107"/>
      <c r="VPE132" s="107"/>
      <c r="VPF132" s="107"/>
      <c r="VPG132" s="107"/>
      <c r="VPH132" s="107"/>
      <c r="VPI132" s="107"/>
      <c r="VPJ132" s="107"/>
      <c r="VPK132" s="107"/>
      <c r="VPL132" s="107"/>
      <c r="VPM132" s="107"/>
      <c r="VPN132" s="107"/>
      <c r="VPO132" s="107"/>
      <c r="VPP132" s="107"/>
      <c r="VPQ132" s="107"/>
      <c r="VPR132" s="107"/>
      <c r="VPS132" s="107"/>
      <c r="VPT132" s="107"/>
      <c r="VPU132" s="107"/>
      <c r="VPV132" s="107"/>
      <c r="VPW132" s="107"/>
      <c r="VPX132" s="107"/>
      <c r="VPY132" s="107"/>
      <c r="VPZ132" s="107"/>
      <c r="VQA132" s="107"/>
      <c r="VQB132" s="107"/>
      <c r="VQC132" s="107"/>
      <c r="VQD132" s="107"/>
      <c r="VQE132" s="107"/>
      <c r="VQF132" s="107"/>
      <c r="VQG132" s="107"/>
      <c r="VQH132" s="107"/>
      <c r="VQI132" s="107"/>
      <c r="VQJ132" s="107"/>
      <c r="VQK132" s="107"/>
      <c r="VQL132" s="107"/>
      <c r="VQM132" s="107"/>
      <c r="VQN132" s="107"/>
      <c r="VQO132" s="107"/>
      <c r="VQP132" s="107"/>
      <c r="VQQ132" s="107"/>
      <c r="VQR132" s="107"/>
      <c r="VQS132" s="107"/>
      <c r="VQT132" s="107"/>
      <c r="VQU132" s="107"/>
      <c r="VQV132" s="107"/>
      <c r="VQW132" s="107"/>
      <c r="VQX132" s="107"/>
      <c r="VQY132" s="107"/>
      <c r="VQZ132" s="107"/>
      <c r="VRA132" s="107"/>
      <c r="VRB132" s="107"/>
      <c r="VRC132" s="107"/>
      <c r="VRD132" s="107"/>
      <c r="VRE132" s="107"/>
      <c r="VRF132" s="107"/>
      <c r="VRG132" s="107"/>
      <c r="VRH132" s="107"/>
      <c r="VRI132" s="107"/>
      <c r="VRJ132" s="107"/>
      <c r="VRK132" s="107"/>
      <c r="VRL132" s="107"/>
      <c r="VRM132" s="107"/>
      <c r="VRN132" s="107"/>
      <c r="VRO132" s="107"/>
      <c r="VRP132" s="107"/>
      <c r="VRQ132" s="107"/>
      <c r="VRR132" s="107"/>
      <c r="VRS132" s="107"/>
      <c r="VRT132" s="107"/>
      <c r="VRU132" s="107"/>
      <c r="VRV132" s="107"/>
      <c r="VRW132" s="107"/>
      <c r="VRX132" s="107"/>
      <c r="VRY132" s="107"/>
      <c r="VRZ132" s="107"/>
      <c r="VSA132" s="107"/>
      <c r="VSB132" s="107"/>
      <c r="VSC132" s="107"/>
      <c r="VSD132" s="107"/>
      <c r="VSE132" s="107"/>
      <c r="VSF132" s="107"/>
      <c r="VSG132" s="107"/>
      <c r="VSH132" s="107"/>
      <c r="VSI132" s="107"/>
      <c r="VSJ132" s="107"/>
      <c r="VSK132" s="107"/>
      <c r="VSL132" s="107"/>
      <c r="VSM132" s="107"/>
      <c r="VSN132" s="107"/>
      <c r="VSO132" s="107"/>
      <c r="VSP132" s="107"/>
      <c r="VSQ132" s="107"/>
      <c r="VSR132" s="107"/>
      <c r="VSS132" s="107"/>
      <c r="VST132" s="107"/>
      <c r="VSU132" s="107"/>
      <c r="VSV132" s="107"/>
      <c r="VSW132" s="107"/>
      <c r="VSX132" s="107"/>
      <c r="VSY132" s="107"/>
      <c r="VSZ132" s="107"/>
      <c r="VTA132" s="107"/>
      <c r="VTB132" s="107"/>
      <c r="VTC132" s="107"/>
      <c r="VTD132" s="107"/>
      <c r="VTE132" s="107"/>
      <c r="VTF132" s="107"/>
      <c r="VTG132" s="107"/>
      <c r="VTH132" s="107"/>
      <c r="VTI132" s="107"/>
      <c r="VTJ132" s="107"/>
      <c r="VTK132" s="107"/>
      <c r="VTL132" s="107"/>
      <c r="VTM132" s="107"/>
      <c r="VTN132" s="107"/>
      <c r="VTO132" s="107"/>
      <c r="VTP132" s="107"/>
      <c r="VTQ132" s="107"/>
      <c r="VTR132" s="107"/>
      <c r="VTS132" s="107"/>
      <c r="VTT132" s="107"/>
      <c r="VTU132" s="107"/>
      <c r="VTV132" s="107"/>
      <c r="VTW132" s="107"/>
      <c r="VTX132" s="107"/>
      <c r="VTY132" s="107"/>
      <c r="VTZ132" s="107"/>
      <c r="VUA132" s="107"/>
      <c r="VUB132" s="107"/>
      <c r="VUC132" s="107"/>
      <c r="VUD132" s="107"/>
      <c r="VUE132" s="107"/>
      <c r="VUF132" s="107"/>
      <c r="VUG132" s="107"/>
      <c r="VUH132" s="107"/>
      <c r="VUI132" s="107"/>
      <c r="VUJ132" s="107"/>
      <c r="VUK132" s="107"/>
      <c r="VUL132" s="107"/>
      <c r="VUM132" s="107"/>
      <c r="VUN132" s="107"/>
      <c r="VUO132" s="107"/>
      <c r="VUP132" s="107"/>
      <c r="VUQ132" s="107"/>
      <c r="VUR132" s="107"/>
      <c r="VUS132" s="107"/>
      <c r="VUT132" s="107"/>
      <c r="VUU132" s="107"/>
      <c r="VUV132" s="107"/>
      <c r="VUW132" s="107"/>
      <c r="VUX132" s="107"/>
      <c r="VUY132" s="107"/>
      <c r="VUZ132" s="107"/>
      <c r="VVA132" s="107"/>
      <c r="VVB132" s="107"/>
      <c r="VVC132" s="107"/>
      <c r="VVD132" s="107"/>
      <c r="VVE132" s="107"/>
      <c r="VVF132" s="107"/>
      <c r="VVG132" s="107"/>
      <c r="VVH132" s="107"/>
      <c r="VVI132" s="107"/>
      <c r="VVJ132" s="107"/>
      <c r="VVK132" s="107"/>
      <c r="VVL132" s="107"/>
      <c r="VVM132" s="107"/>
      <c r="VVN132" s="107"/>
      <c r="VVO132" s="107"/>
      <c r="VVP132" s="107"/>
      <c r="VVQ132" s="107"/>
      <c r="VVR132" s="107"/>
      <c r="VVS132" s="107"/>
      <c r="VVT132" s="107"/>
      <c r="VVU132" s="107"/>
      <c r="VVV132" s="107"/>
      <c r="VVW132" s="107"/>
      <c r="VVX132" s="107"/>
      <c r="VVY132" s="107"/>
      <c r="VVZ132" s="107"/>
      <c r="VWA132" s="107"/>
      <c r="VWB132" s="107"/>
      <c r="VWC132" s="107"/>
      <c r="VWD132" s="107"/>
      <c r="VWE132" s="107"/>
      <c r="VWF132" s="107"/>
      <c r="VWG132" s="107"/>
      <c r="VWH132" s="107"/>
      <c r="VWI132" s="107"/>
      <c r="VWJ132" s="107"/>
      <c r="VWK132" s="107"/>
      <c r="VWL132" s="107"/>
      <c r="VWM132" s="107"/>
      <c r="VWN132" s="107"/>
      <c r="VWO132" s="107"/>
      <c r="VWP132" s="107"/>
      <c r="VWQ132" s="107"/>
      <c r="VWR132" s="107"/>
      <c r="VWS132" s="107"/>
      <c r="VWT132" s="107"/>
      <c r="VWU132" s="107"/>
      <c r="VWV132" s="107"/>
      <c r="VWW132" s="107"/>
      <c r="VWX132" s="107"/>
      <c r="VWY132" s="107"/>
      <c r="VWZ132" s="107"/>
      <c r="VXA132" s="107"/>
      <c r="VXB132" s="107"/>
      <c r="VXC132" s="107"/>
      <c r="VXD132" s="107"/>
      <c r="VXE132" s="107"/>
      <c r="VXF132" s="107"/>
      <c r="VXG132" s="107"/>
      <c r="VXH132" s="107"/>
      <c r="VXI132" s="107"/>
      <c r="VXJ132" s="107"/>
      <c r="VXK132" s="107"/>
      <c r="VXL132" s="107"/>
      <c r="VXM132" s="107"/>
      <c r="VXN132" s="107"/>
      <c r="VXO132" s="107"/>
      <c r="VXP132" s="107"/>
      <c r="VXQ132" s="107"/>
      <c r="VXR132" s="107"/>
      <c r="VXS132" s="107"/>
      <c r="VXT132" s="107"/>
      <c r="VXU132" s="107"/>
      <c r="VXV132" s="107"/>
      <c r="VXW132" s="107"/>
      <c r="VXX132" s="107"/>
      <c r="VXY132" s="107"/>
      <c r="VXZ132" s="107"/>
      <c r="VYA132" s="107"/>
      <c r="VYB132" s="107"/>
      <c r="VYC132" s="107"/>
      <c r="VYD132" s="107"/>
      <c r="VYE132" s="107"/>
      <c r="VYF132" s="107"/>
      <c r="VYG132" s="107"/>
      <c r="VYH132" s="107"/>
      <c r="VYI132" s="107"/>
      <c r="VYJ132" s="107"/>
      <c r="VYK132" s="107"/>
      <c r="VYL132" s="107"/>
      <c r="VYM132" s="107"/>
      <c r="VYN132" s="107"/>
      <c r="VYO132" s="107"/>
      <c r="VYP132" s="107"/>
      <c r="VYQ132" s="107"/>
      <c r="VYR132" s="107"/>
      <c r="VYS132" s="107"/>
      <c r="VYT132" s="107"/>
      <c r="VYU132" s="107"/>
      <c r="VYV132" s="107"/>
      <c r="VYW132" s="107"/>
      <c r="VYX132" s="107"/>
      <c r="VYY132" s="107"/>
      <c r="VYZ132" s="107"/>
      <c r="VZA132" s="107"/>
      <c r="VZB132" s="107"/>
      <c r="VZC132" s="107"/>
      <c r="VZD132" s="107"/>
      <c r="VZE132" s="107"/>
      <c r="VZF132" s="107"/>
      <c r="VZG132" s="107"/>
      <c r="VZH132" s="107"/>
      <c r="VZI132" s="107"/>
      <c r="VZJ132" s="107"/>
      <c r="VZK132" s="107"/>
      <c r="VZL132" s="107"/>
      <c r="VZM132" s="107"/>
      <c r="VZN132" s="107"/>
      <c r="VZO132" s="107"/>
      <c r="VZP132" s="107"/>
      <c r="VZQ132" s="107"/>
      <c r="VZR132" s="107"/>
      <c r="VZS132" s="107"/>
      <c r="VZT132" s="107"/>
      <c r="VZU132" s="107"/>
      <c r="VZV132" s="107"/>
      <c r="VZW132" s="107"/>
      <c r="VZX132" s="107"/>
      <c r="VZY132" s="107"/>
      <c r="VZZ132" s="107"/>
      <c r="WAA132" s="107"/>
      <c r="WAB132" s="107"/>
      <c r="WAC132" s="107"/>
      <c r="WAD132" s="107"/>
      <c r="WAE132" s="107"/>
      <c r="WAF132" s="107"/>
      <c r="WAG132" s="107"/>
      <c r="WAH132" s="107"/>
      <c r="WAI132" s="107"/>
      <c r="WAJ132" s="107"/>
      <c r="WAK132" s="107"/>
      <c r="WAL132" s="107"/>
      <c r="WAM132" s="107"/>
      <c r="WAN132" s="107"/>
      <c r="WAO132" s="107"/>
      <c r="WAP132" s="107"/>
      <c r="WAQ132" s="107"/>
      <c r="WAR132" s="107"/>
      <c r="WAS132" s="107"/>
      <c r="WAT132" s="107"/>
      <c r="WAU132" s="107"/>
      <c r="WAV132" s="107"/>
      <c r="WAW132" s="107"/>
      <c r="WAX132" s="107"/>
      <c r="WAY132" s="107"/>
      <c r="WAZ132" s="107"/>
      <c r="WBA132" s="107"/>
      <c r="WBB132" s="107"/>
      <c r="WBC132" s="107"/>
      <c r="WBD132" s="107"/>
      <c r="WBE132" s="107"/>
      <c r="WBF132" s="107"/>
      <c r="WBG132" s="107"/>
      <c r="WBH132" s="107"/>
      <c r="WBI132" s="107"/>
      <c r="WBJ132" s="107"/>
      <c r="WBK132" s="107"/>
      <c r="WBL132" s="107"/>
      <c r="WBM132" s="107"/>
      <c r="WBN132" s="107"/>
      <c r="WBO132" s="107"/>
      <c r="WBP132" s="107"/>
      <c r="WBQ132" s="107"/>
      <c r="WBR132" s="107"/>
      <c r="WBS132" s="107"/>
      <c r="WBT132" s="107"/>
      <c r="WBU132" s="107"/>
      <c r="WBV132" s="107"/>
      <c r="WBW132" s="107"/>
      <c r="WBX132" s="107"/>
      <c r="WBY132" s="107"/>
      <c r="WBZ132" s="107"/>
      <c r="WCA132" s="107"/>
      <c r="WCB132" s="107"/>
      <c r="WCC132" s="107"/>
      <c r="WCD132" s="107"/>
      <c r="WCE132" s="107"/>
      <c r="WCF132" s="107"/>
      <c r="WCG132" s="107"/>
      <c r="WCH132" s="107"/>
      <c r="WCI132" s="107"/>
      <c r="WCJ132" s="107"/>
      <c r="WCK132" s="107"/>
      <c r="WCL132" s="107"/>
      <c r="WCM132" s="107"/>
      <c r="WCN132" s="107"/>
      <c r="WCO132" s="107"/>
      <c r="WCP132" s="107"/>
      <c r="WCQ132" s="107"/>
      <c r="WCR132" s="107"/>
      <c r="WCS132" s="107"/>
      <c r="WCT132" s="107"/>
      <c r="WCU132" s="107"/>
      <c r="WCV132" s="107"/>
      <c r="WCW132" s="107"/>
      <c r="WCX132" s="107"/>
      <c r="WCY132" s="107"/>
      <c r="WCZ132" s="107"/>
      <c r="WDA132" s="107"/>
      <c r="WDB132" s="107"/>
      <c r="WDC132" s="107"/>
      <c r="WDD132" s="107"/>
      <c r="WDE132" s="107"/>
      <c r="WDF132" s="107"/>
      <c r="WDG132" s="107"/>
      <c r="WDH132" s="107"/>
      <c r="WDI132" s="107"/>
      <c r="WDJ132" s="107"/>
      <c r="WDK132" s="107"/>
      <c r="WDL132" s="107"/>
      <c r="WDM132" s="107"/>
      <c r="WDN132" s="107"/>
      <c r="WDO132" s="107"/>
      <c r="WDP132" s="107"/>
      <c r="WDQ132" s="107"/>
      <c r="WDR132" s="107"/>
      <c r="WDS132" s="107"/>
      <c r="WDT132" s="107"/>
      <c r="WDU132" s="107"/>
      <c r="WDV132" s="107"/>
      <c r="WDW132" s="107"/>
      <c r="WDX132" s="107"/>
      <c r="WDY132" s="107"/>
      <c r="WDZ132" s="107"/>
      <c r="WEA132" s="107"/>
      <c r="WEB132" s="107"/>
      <c r="WEC132" s="107"/>
      <c r="WED132" s="107"/>
      <c r="WEE132" s="107"/>
      <c r="WEF132" s="107"/>
      <c r="WEG132" s="107"/>
      <c r="WEH132" s="107"/>
      <c r="WEI132" s="107"/>
      <c r="WEJ132" s="107"/>
      <c r="WEK132" s="107"/>
      <c r="WEL132" s="107"/>
      <c r="WEM132" s="107"/>
      <c r="WEN132" s="107"/>
      <c r="WEO132" s="107"/>
      <c r="WEP132" s="107"/>
      <c r="WEQ132" s="107"/>
      <c r="WER132" s="107"/>
      <c r="WES132" s="107"/>
      <c r="WET132" s="107"/>
      <c r="WEU132" s="107"/>
      <c r="WEV132" s="107"/>
      <c r="WEW132" s="107"/>
      <c r="WEX132" s="107"/>
      <c r="WEY132" s="107"/>
      <c r="WEZ132" s="107"/>
      <c r="WFA132" s="107"/>
      <c r="WFB132" s="107"/>
      <c r="WFC132" s="107"/>
      <c r="WFD132" s="107"/>
      <c r="WFE132" s="107"/>
      <c r="WFF132" s="107"/>
      <c r="WFG132" s="107"/>
      <c r="WFH132" s="107"/>
      <c r="WFI132" s="107"/>
      <c r="WFJ132" s="107"/>
      <c r="WFK132" s="107"/>
      <c r="WFL132" s="107"/>
      <c r="WFM132" s="107"/>
      <c r="WFN132" s="107"/>
      <c r="WFO132" s="107"/>
      <c r="WFP132" s="107"/>
      <c r="WFQ132" s="107"/>
      <c r="WFR132" s="107"/>
      <c r="WFS132" s="107"/>
      <c r="WFT132" s="107"/>
      <c r="WFU132" s="107"/>
      <c r="WFV132" s="107"/>
      <c r="WFW132" s="107"/>
      <c r="WFX132" s="107"/>
      <c r="WFY132" s="107"/>
      <c r="WFZ132" s="107"/>
      <c r="WGA132" s="107"/>
      <c r="WGB132" s="107"/>
      <c r="WGC132" s="107"/>
      <c r="WGD132" s="107"/>
      <c r="WGE132" s="107"/>
      <c r="WGF132" s="107"/>
      <c r="WGG132" s="107"/>
      <c r="WGH132" s="107"/>
      <c r="WGI132" s="107"/>
      <c r="WGJ132" s="107"/>
      <c r="WGK132" s="107"/>
      <c r="WGL132" s="107"/>
      <c r="WGM132" s="107"/>
      <c r="WGN132" s="107"/>
      <c r="WGO132" s="107"/>
      <c r="WGP132" s="107"/>
      <c r="WGQ132" s="107"/>
      <c r="WGR132" s="107"/>
      <c r="WGS132" s="107"/>
      <c r="WGT132" s="107"/>
      <c r="WGU132" s="107"/>
      <c r="WGV132" s="107"/>
      <c r="WGW132" s="107"/>
      <c r="WGX132" s="107"/>
      <c r="WGY132" s="107"/>
      <c r="WGZ132" s="107"/>
      <c r="WHA132" s="107"/>
      <c r="WHB132" s="107"/>
      <c r="WHC132" s="107"/>
      <c r="WHD132" s="107"/>
      <c r="WHE132" s="107"/>
      <c r="WHF132" s="107"/>
      <c r="WHG132" s="107"/>
      <c r="WHH132" s="107"/>
      <c r="WHI132" s="107"/>
      <c r="WHJ132" s="107"/>
      <c r="WHK132" s="107"/>
      <c r="WHL132" s="107"/>
      <c r="WHM132" s="107"/>
      <c r="WHN132" s="107"/>
      <c r="WHO132" s="107"/>
      <c r="WHP132" s="107"/>
      <c r="WHQ132" s="107"/>
      <c r="WHR132" s="107"/>
      <c r="WHS132" s="107"/>
      <c r="WHT132" s="107"/>
      <c r="WHU132" s="107"/>
      <c r="WHV132" s="107"/>
      <c r="WHW132" s="107"/>
      <c r="WHX132" s="107"/>
      <c r="WHY132" s="107"/>
      <c r="WHZ132" s="107"/>
      <c r="WIA132" s="107"/>
      <c r="WIB132" s="107"/>
      <c r="WIC132" s="107"/>
      <c r="WID132" s="107"/>
      <c r="WIE132" s="107"/>
      <c r="WIF132" s="107"/>
      <c r="WIG132" s="107"/>
      <c r="WIH132" s="107"/>
      <c r="WII132" s="107"/>
      <c r="WIJ132" s="107"/>
      <c r="WIK132" s="107"/>
      <c r="WIL132" s="107"/>
      <c r="WIM132" s="107"/>
      <c r="WIN132" s="107"/>
      <c r="WIO132" s="107"/>
      <c r="WIP132" s="107"/>
      <c r="WIQ132" s="107"/>
      <c r="WIR132" s="107"/>
      <c r="WIS132" s="107"/>
      <c r="WIT132" s="107"/>
      <c r="WIU132" s="107"/>
      <c r="WIV132" s="107"/>
      <c r="WIW132" s="107"/>
      <c r="WIX132" s="107"/>
      <c r="WIY132" s="107"/>
      <c r="WIZ132" s="107"/>
      <c r="WJA132" s="107"/>
      <c r="WJB132" s="107"/>
      <c r="WJC132" s="107"/>
      <c r="WJD132" s="107"/>
      <c r="WJE132" s="107"/>
      <c r="WJF132" s="107"/>
      <c r="WJG132" s="107"/>
      <c r="WJH132" s="107"/>
      <c r="WJI132" s="107"/>
      <c r="WJJ132" s="107"/>
      <c r="WJK132" s="107"/>
      <c r="WJL132" s="107"/>
      <c r="WJM132" s="107"/>
      <c r="WJN132" s="107"/>
      <c r="WJO132" s="107"/>
      <c r="WJP132" s="107"/>
      <c r="WJQ132" s="107"/>
      <c r="WJR132" s="107"/>
      <c r="WJS132" s="107"/>
      <c r="WJT132" s="107"/>
      <c r="WJU132" s="107"/>
      <c r="WJV132" s="107"/>
      <c r="WJW132" s="107"/>
      <c r="WJX132" s="107"/>
      <c r="WJY132" s="107"/>
      <c r="WJZ132" s="107"/>
      <c r="WKA132" s="107"/>
      <c r="WKB132" s="107"/>
      <c r="WKC132" s="107"/>
      <c r="WKD132" s="107"/>
      <c r="WKE132" s="107"/>
      <c r="WKF132" s="107"/>
      <c r="WKG132" s="107"/>
      <c r="WKH132" s="107"/>
      <c r="WKI132" s="107"/>
      <c r="WKJ132" s="107"/>
      <c r="WKK132" s="107"/>
      <c r="WKL132" s="107"/>
      <c r="WKM132" s="107"/>
      <c r="WKN132" s="107"/>
      <c r="WKO132" s="107"/>
      <c r="WKP132" s="107"/>
      <c r="WKQ132" s="107"/>
      <c r="WKR132" s="107"/>
      <c r="WKS132" s="107"/>
      <c r="WKT132" s="107"/>
      <c r="WKU132" s="107"/>
      <c r="WKV132" s="107"/>
      <c r="WKW132" s="107"/>
      <c r="WKX132" s="107"/>
      <c r="WKY132" s="107"/>
      <c r="WKZ132" s="107"/>
      <c r="WLA132" s="107"/>
      <c r="WLB132" s="107"/>
      <c r="WLC132" s="107"/>
      <c r="WLD132" s="107"/>
      <c r="WLE132" s="107"/>
      <c r="WLF132" s="107"/>
      <c r="WLG132" s="107"/>
      <c r="WLH132" s="107"/>
      <c r="WLI132" s="107"/>
      <c r="WLJ132" s="107"/>
      <c r="WLK132" s="107"/>
      <c r="WLL132" s="107"/>
      <c r="WLM132" s="107"/>
      <c r="WLN132" s="107"/>
      <c r="WLO132" s="107"/>
      <c r="WLP132" s="107"/>
      <c r="WLQ132" s="107"/>
      <c r="WLR132" s="107"/>
      <c r="WLS132" s="107"/>
      <c r="WLT132" s="107"/>
      <c r="WLU132" s="107"/>
      <c r="WLV132" s="107"/>
      <c r="WLW132" s="107"/>
      <c r="WLX132" s="107"/>
      <c r="WLY132" s="107"/>
      <c r="WLZ132" s="107"/>
      <c r="WMA132" s="107"/>
      <c r="WMB132" s="107"/>
      <c r="WMC132" s="107"/>
      <c r="WMD132" s="107"/>
      <c r="WME132" s="107"/>
      <c r="WMF132" s="107"/>
      <c r="WMG132" s="107"/>
      <c r="WMH132" s="107"/>
      <c r="WMI132" s="107"/>
      <c r="WMJ132" s="107"/>
      <c r="WMK132" s="107"/>
      <c r="WML132" s="107"/>
      <c r="WMM132" s="107"/>
      <c r="WMN132" s="107"/>
      <c r="WMO132" s="107"/>
      <c r="WMP132" s="107"/>
      <c r="WMQ132" s="107"/>
      <c r="WMR132" s="107"/>
      <c r="WMS132" s="107"/>
      <c r="WMT132" s="107"/>
      <c r="WMU132" s="107"/>
      <c r="WMV132" s="107"/>
      <c r="WMW132" s="107"/>
      <c r="WMX132" s="107"/>
      <c r="WMY132" s="107"/>
      <c r="WMZ132" s="107"/>
      <c r="WNA132" s="107"/>
      <c r="WNB132" s="107"/>
      <c r="WNC132" s="107"/>
      <c r="WND132" s="107"/>
      <c r="WNE132" s="107"/>
      <c r="WNF132" s="107"/>
      <c r="WNG132" s="107"/>
      <c r="WNH132" s="107"/>
      <c r="WNI132" s="107"/>
      <c r="WNJ132" s="107"/>
      <c r="WNK132" s="107"/>
      <c r="WNL132" s="107"/>
      <c r="WNM132" s="107"/>
      <c r="WNN132" s="107"/>
      <c r="WNO132" s="107"/>
      <c r="WNP132" s="107"/>
      <c r="WNQ132" s="107"/>
      <c r="WNR132" s="107"/>
      <c r="WNS132" s="107"/>
      <c r="WNT132" s="107"/>
      <c r="WNU132" s="107"/>
      <c r="WNV132" s="107"/>
      <c r="WNW132" s="107"/>
      <c r="WNX132" s="107"/>
      <c r="WNY132" s="107"/>
      <c r="WNZ132" s="107"/>
      <c r="WOA132" s="107"/>
      <c r="WOB132" s="107"/>
      <c r="WOC132" s="107"/>
      <c r="WOD132" s="107"/>
      <c r="WOE132" s="107"/>
      <c r="WOF132" s="107"/>
      <c r="WOG132" s="107"/>
      <c r="WOH132" s="107"/>
      <c r="WOI132" s="107"/>
      <c r="WOJ132" s="107"/>
      <c r="WOK132" s="107"/>
      <c r="WOL132" s="107"/>
      <c r="WOM132" s="107"/>
      <c r="WON132" s="107"/>
      <c r="WOO132" s="107"/>
      <c r="WOP132" s="107"/>
      <c r="WOQ132" s="107"/>
      <c r="WOR132" s="107"/>
      <c r="WOS132" s="107"/>
      <c r="WOT132" s="107"/>
      <c r="WOU132" s="107"/>
      <c r="WOV132" s="107"/>
      <c r="WOW132" s="107"/>
      <c r="WOX132" s="107"/>
      <c r="WOY132" s="107"/>
      <c r="WOZ132" s="107"/>
      <c r="WPA132" s="107"/>
      <c r="WPB132" s="107"/>
      <c r="WPC132" s="107"/>
      <c r="WPD132" s="107"/>
      <c r="WPE132" s="107"/>
      <c r="WPF132" s="107"/>
      <c r="WPG132" s="107"/>
      <c r="WPH132" s="107"/>
      <c r="WPI132" s="107"/>
      <c r="WPJ132" s="107"/>
      <c r="WPK132" s="107"/>
      <c r="WPL132" s="107"/>
      <c r="WPM132" s="107"/>
      <c r="WPN132" s="107"/>
      <c r="WPO132" s="107"/>
      <c r="WPP132" s="107"/>
      <c r="WPQ132" s="107"/>
      <c r="WPR132" s="107"/>
      <c r="WPS132" s="107"/>
      <c r="WPT132" s="107"/>
      <c r="WPU132" s="107"/>
      <c r="WPV132" s="107"/>
      <c r="WPW132" s="107"/>
      <c r="WPX132" s="107"/>
      <c r="WPY132" s="107"/>
      <c r="WPZ132" s="107"/>
      <c r="WQA132" s="107"/>
      <c r="WQB132" s="107"/>
      <c r="WQC132" s="107"/>
      <c r="WQD132" s="107"/>
      <c r="WQE132" s="107"/>
      <c r="WQF132" s="107"/>
      <c r="WQG132" s="107"/>
      <c r="WQH132" s="107"/>
      <c r="WQI132" s="107"/>
      <c r="WQJ132" s="107"/>
      <c r="WQK132" s="107"/>
      <c r="WQL132" s="107"/>
      <c r="WQM132" s="107"/>
      <c r="WQN132" s="107"/>
      <c r="WQO132" s="107"/>
      <c r="WQP132" s="107"/>
      <c r="WQQ132" s="107"/>
      <c r="WQR132" s="107"/>
      <c r="WQS132" s="107"/>
      <c r="WQT132" s="107"/>
      <c r="WQU132" s="107"/>
      <c r="WQV132" s="107"/>
      <c r="WQW132" s="107"/>
      <c r="WQX132" s="107"/>
      <c r="WQY132" s="107"/>
      <c r="WQZ132" s="107"/>
      <c r="WRA132" s="107"/>
      <c r="WRB132" s="107"/>
      <c r="WRC132" s="107"/>
      <c r="WRD132" s="107"/>
      <c r="WRE132" s="107"/>
      <c r="WRF132" s="107"/>
      <c r="WRG132" s="107"/>
      <c r="WRH132" s="107"/>
      <c r="WRI132" s="107"/>
      <c r="WRJ132" s="107"/>
      <c r="WRK132" s="107"/>
      <c r="WRL132" s="107"/>
      <c r="WRM132" s="107"/>
      <c r="WRN132" s="107"/>
      <c r="WRO132" s="107"/>
      <c r="WRP132" s="107"/>
      <c r="WRQ132" s="107"/>
      <c r="WRR132" s="107"/>
      <c r="WRS132" s="107"/>
      <c r="WRT132" s="107"/>
      <c r="WRU132" s="107"/>
      <c r="WRV132" s="107"/>
      <c r="WRW132" s="107"/>
      <c r="WRX132" s="107"/>
      <c r="WRY132" s="107"/>
      <c r="WRZ132" s="107"/>
      <c r="WSA132" s="107"/>
      <c r="WSB132" s="107"/>
      <c r="WSC132" s="107"/>
      <c r="WSD132" s="107"/>
      <c r="WSE132" s="107"/>
      <c r="WSF132" s="107"/>
      <c r="WSG132" s="107"/>
      <c r="WSH132" s="107"/>
      <c r="WSI132" s="107"/>
      <c r="WSJ132" s="107"/>
      <c r="WSK132" s="107"/>
      <c r="WSL132" s="107"/>
      <c r="WSM132" s="107"/>
      <c r="WSN132" s="107"/>
      <c r="WSO132" s="107"/>
      <c r="WSP132" s="107"/>
      <c r="WSQ132" s="107"/>
      <c r="WSR132" s="107"/>
      <c r="WSS132" s="107"/>
      <c r="WST132" s="107"/>
      <c r="WSU132" s="107"/>
      <c r="WSV132" s="107"/>
      <c r="WSW132" s="107"/>
      <c r="WSX132" s="107"/>
      <c r="WSY132" s="107"/>
      <c r="WSZ132" s="107"/>
      <c r="WTA132" s="107"/>
      <c r="WTB132" s="107"/>
      <c r="WTC132" s="107"/>
      <c r="WTD132" s="107"/>
      <c r="WTE132" s="107"/>
      <c r="WTF132" s="107"/>
      <c r="WTG132" s="107"/>
      <c r="WTH132" s="107"/>
      <c r="WTI132" s="107"/>
      <c r="WTJ132" s="107"/>
      <c r="WTK132" s="107"/>
      <c r="WTL132" s="107"/>
      <c r="WTM132" s="107"/>
      <c r="WTN132" s="107"/>
      <c r="WTO132" s="107"/>
      <c r="WTP132" s="107"/>
      <c r="WTQ132" s="107"/>
      <c r="WTR132" s="107"/>
      <c r="WTS132" s="107"/>
      <c r="WTT132" s="107"/>
      <c r="WTU132" s="107"/>
      <c r="WTV132" s="107"/>
      <c r="WTW132" s="107"/>
      <c r="WTX132" s="107"/>
      <c r="WTY132" s="107"/>
      <c r="WTZ132" s="107"/>
      <c r="WUA132" s="107"/>
      <c r="WUB132" s="107"/>
      <c r="WUC132" s="107"/>
      <c r="WUD132" s="107"/>
      <c r="WUE132" s="107"/>
      <c r="WUF132" s="107"/>
      <c r="WUG132" s="107"/>
      <c r="WUH132" s="107"/>
      <c r="WUI132" s="107"/>
      <c r="WUJ132" s="107"/>
      <c r="WUK132" s="107"/>
      <c r="WUL132" s="107"/>
      <c r="WUM132" s="107"/>
      <c r="WUN132" s="107"/>
      <c r="WUO132" s="107"/>
      <c r="WUP132" s="107"/>
      <c r="WUQ132" s="107"/>
      <c r="WUR132" s="107"/>
      <c r="WUS132" s="107"/>
      <c r="WUT132" s="107"/>
      <c r="WUU132" s="107"/>
      <c r="WUV132" s="107"/>
      <c r="WUW132" s="107"/>
      <c r="WUX132" s="107"/>
      <c r="WUY132" s="107"/>
      <c r="WUZ132" s="107"/>
      <c r="WVA132" s="107"/>
      <c r="WVB132" s="107"/>
      <c r="WVC132" s="107"/>
      <c r="WVD132" s="107"/>
      <c r="WVE132" s="107"/>
      <c r="WVF132" s="107"/>
      <c r="WVG132" s="107"/>
      <c r="WVH132" s="107"/>
      <c r="WVI132" s="107"/>
      <c r="WVJ132" s="107"/>
      <c r="WVK132" s="107"/>
      <c r="WVL132" s="107"/>
      <c r="WVM132" s="107"/>
      <c r="WVN132" s="107"/>
      <c r="WVO132" s="107"/>
      <c r="WVP132" s="107"/>
      <c r="WVQ132" s="107"/>
      <c r="WVR132" s="107"/>
      <c r="WVS132" s="107"/>
      <c r="WVT132" s="107"/>
      <c r="WVU132" s="107"/>
      <c r="WVV132" s="107"/>
      <c r="WVW132" s="107"/>
      <c r="WVX132" s="107"/>
      <c r="WVY132" s="107"/>
      <c r="WVZ132" s="107"/>
      <c r="WWA132" s="107"/>
      <c r="WWB132" s="107"/>
      <c r="WWC132" s="107"/>
      <c r="WWD132" s="107"/>
      <c r="WWE132" s="107"/>
      <c r="WWF132" s="107"/>
      <c r="WWG132" s="107"/>
      <c r="WWH132" s="107"/>
      <c r="WWI132" s="107"/>
      <c r="WWJ132" s="107"/>
      <c r="WWK132" s="107"/>
      <c r="WWL132" s="107"/>
      <c r="WWM132" s="107"/>
      <c r="WWN132" s="107"/>
      <c r="WWO132" s="107"/>
      <c r="WWP132" s="107"/>
      <c r="WWQ132" s="107"/>
      <c r="WWR132" s="107"/>
      <c r="WWS132" s="107"/>
      <c r="WWT132" s="107"/>
      <c r="WWU132" s="107"/>
      <c r="WWV132" s="107"/>
      <c r="WWW132" s="107"/>
      <c r="WWX132" s="107"/>
      <c r="WWY132" s="107"/>
      <c r="WWZ132" s="107"/>
      <c r="WXA132" s="107"/>
      <c r="WXB132" s="107"/>
      <c r="WXC132" s="107"/>
      <c r="WXD132" s="107"/>
      <c r="WXE132" s="107"/>
      <c r="WXF132" s="107"/>
      <c r="WXG132" s="107"/>
      <c r="WXH132" s="107"/>
      <c r="WXI132" s="107"/>
      <c r="WXJ132" s="107"/>
      <c r="WXK132" s="107"/>
      <c r="WXL132" s="107"/>
      <c r="WXM132" s="107"/>
      <c r="WXN132" s="107"/>
      <c r="WXO132" s="107"/>
      <c r="WXP132" s="107"/>
      <c r="WXQ132" s="107"/>
      <c r="WXR132" s="107"/>
      <c r="WXS132" s="107"/>
      <c r="WXT132" s="107"/>
      <c r="WXU132" s="107"/>
      <c r="WXV132" s="107"/>
      <c r="WXW132" s="107"/>
      <c r="WXX132" s="107"/>
      <c r="WXY132" s="107"/>
      <c r="WXZ132" s="107"/>
      <c r="WYA132" s="107"/>
      <c r="WYB132" s="107"/>
      <c r="WYC132" s="107"/>
      <c r="WYD132" s="107"/>
      <c r="WYE132" s="107"/>
      <c r="WYF132" s="107"/>
      <c r="WYG132" s="107"/>
      <c r="WYH132" s="107"/>
      <c r="WYI132" s="107"/>
      <c r="WYJ132" s="107"/>
      <c r="WYK132" s="107"/>
      <c r="WYL132" s="107"/>
      <c r="WYM132" s="107"/>
      <c r="WYN132" s="107"/>
      <c r="WYO132" s="107"/>
      <c r="WYP132" s="107"/>
      <c r="WYQ132" s="107"/>
      <c r="WYR132" s="107"/>
      <c r="WYS132" s="107"/>
      <c r="WYT132" s="107"/>
      <c r="WYU132" s="107"/>
      <c r="WYV132" s="107"/>
      <c r="WYW132" s="107"/>
      <c r="WYX132" s="107"/>
      <c r="WYY132" s="107"/>
      <c r="WYZ132" s="107"/>
      <c r="WZA132" s="107"/>
      <c r="WZB132" s="107"/>
      <c r="WZC132" s="107"/>
      <c r="WZD132" s="107"/>
      <c r="WZE132" s="107"/>
      <c r="WZF132" s="107"/>
      <c r="WZG132" s="107"/>
      <c r="WZH132" s="107"/>
      <c r="WZI132" s="107"/>
      <c r="WZJ132" s="107"/>
      <c r="WZK132" s="107"/>
      <c r="WZL132" s="107"/>
      <c r="WZM132" s="107"/>
      <c r="WZN132" s="107"/>
      <c r="WZO132" s="107"/>
      <c r="WZP132" s="107"/>
      <c r="WZQ132" s="107"/>
      <c r="WZR132" s="107"/>
      <c r="WZS132" s="107"/>
      <c r="WZT132" s="107"/>
      <c r="WZU132" s="107"/>
      <c r="WZV132" s="107"/>
      <c r="WZW132" s="107"/>
      <c r="WZX132" s="107"/>
      <c r="WZY132" s="107"/>
      <c r="WZZ132" s="107"/>
      <c r="XAA132" s="107"/>
      <c r="XAB132" s="107"/>
      <c r="XAC132" s="107"/>
      <c r="XAD132" s="107"/>
      <c r="XAE132" s="107"/>
      <c r="XAF132" s="107"/>
      <c r="XAG132" s="107"/>
      <c r="XAH132" s="107"/>
      <c r="XAI132" s="107"/>
      <c r="XAJ132" s="107"/>
      <c r="XAK132" s="107"/>
      <c r="XAL132" s="107"/>
      <c r="XAM132" s="107"/>
      <c r="XAN132" s="107"/>
      <c r="XAO132" s="107"/>
      <c r="XAP132" s="107"/>
      <c r="XAQ132" s="107"/>
      <c r="XAR132" s="107"/>
      <c r="XAS132" s="107"/>
      <c r="XAT132" s="107"/>
      <c r="XAU132" s="107"/>
      <c r="XAV132" s="107"/>
      <c r="XAW132" s="107"/>
      <c r="XAX132" s="107"/>
      <c r="XAY132" s="107"/>
      <c r="XAZ132" s="107"/>
      <c r="XBA132" s="107"/>
      <c r="XBB132" s="107"/>
      <c r="XBC132" s="107"/>
      <c r="XBD132" s="107"/>
      <c r="XBE132" s="107"/>
      <c r="XBF132" s="107"/>
      <c r="XBG132" s="107"/>
      <c r="XBH132" s="107"/>
      <c r="XBI132" s="107"/>
      <c r="XBJ132" s="107"/>
      <c r="XBK132" s="107"/>
      <c r="XBL132" s="107"/>
      <c r="XBM132" s="107"/>
      <c r="XBN132" s="107"/>
      <c r="XBO132" s="107"/>
      <c r="XBP132" s="107"/>
      <c r="XBQ132" s="107"/>
      <c r="XBR132" s="107"/>
      <c r="XBS132" s="107"/>
      <c r="XBT132" s="107"/>
      <c r="XBU132" s="107"/>
      <c r="XBV132" s="107"/>
      <c r="XBW132" s="107"/>
      <c r="XBX132" s="107"/>
      <c r="XBY132" s="107"/>
      <c r="XBZ132" s="107"/>
      <c r="XCA132" s="107"/>
      <c r="XCB132" s="107"/>
      <c r="XCC132" s="107"/>
      <c r="XCD132" s="107"/>
      <c r="XCE132" s="107"/>
      <c r="XCF132" s="107"/>
      <c r="XCG132" s="107"/>
      <c r="XCH132" s="107"/>
      <c r="XCI132" s="107"/>
      <c r="XCJ132" s="107"/>
      <c r="XCK132" s="107"/>
      <c r="XCL132" s="107"/>
      <c r="XCM132" s="107"/>
      <c r="XCN132" s="107"/>
      <c r="XCO132" s="107"/>
      <c r="XCP132" s="107"/>
      <c r="XCQ132" s="107"/>
      <c r="XCR132" s="107"/>
      <c r="XCS132" s="107"/>
      <c r="XCT132" s="107"/>
      <c r="XCU132" s="107"/>
      <c r="XCV132" s="107"/>
      <c r="XCW132" s="107"/>
      <c r="XCX132" s="107"/>
      <c r="XCY132" s="107"/>
      <c r="XCZ132" s="107"/>
      <c r="XDA132" s="107"/>
      <c r="XDB132" s="107"/>
      <c r="XDC132" s="107"/>
      <c r="XDD132" s="107"/>
      <c r="XDE132" s="107"/>
      <c r="XDF132" s="107"/>
      <c r="XDG132" s="107"/>
      <c r="XDH132" s="107"/>
      <c r="XDI132" s="107"/>
      <c r="XDJ132" s="107"/>
      <c r="XDK132" s="107"/>
      <c r="XDL132" s="107"/>
      <c r="XDM132" s="107"/>
      <c r="XDN132" s="107"/>
      <c r="XDO132" s="107"/>
      <c r="XDP132" s="107"/>
      <c r="XDQ132" s="107"/>
      <c r="XDR132" s="107"/>
      <c r="XDS132" s="107"/>
      <c r="XDT132" s="107"/>
      <c r="XDU132" s="107"/>
      <c r="XDV132" s="107"/>
      <c r="XDW132" s="107"/>
      <c r="XDX132" s="107"/>
      <c r="XDY132" s="107"/>
      <c r="XDZ132" s="107"/>
      <c r="XEA132" s="107"/>
      <c r="XEB132" s="107"/>
      <c r="XEC132" s="107"/>
      <c r="XED132" s="107"/>
      <c r="XEE132" s="107"/>
      <c r="XEF132" s="107"/>
      <c r="XEG132" s="107"/>
      <c r="XEH132" s="107"/>
      <c r="XEI132" s="107"/>
      <c r="XEJ132" s="107"/>
      <c r="XEK132" s="107"/>
      <c r="XEL132" s="107"/>
      <c r="XEM132" s="107"/>
      <c r="XEN132" s="107"/>
      <c r="XEO132" s="107"/>
      <c r="XEP132" s="107"/>
      <c r="XEQ132" s="107"/>
      <c r="XER132" s="107"/>
      <c r="XES132" s="107"/>
    </row>
    <row r="133" spans="1:16373" s="107" customFormat="1" ht="42.75" customHeight="1">
      <c r="A133" s="102" t="s">
        <v>507</v>
      </c>
      <c r="B133" s="101" t="s">
        <v>146</v>
      </c>
      <c r="C133" s="152" t="s">
        <v>980</v>
      </c>
      <c r="D133" s="101" t="s">
        <v>191</v>
      </c>
      <c r="E133" s="152" t="s">
        <v>40</v>
      </c>
      <c r="F133" s="102"/>
      <c r="G133" s="180" t="s">
        <v>979</v>
      </c>
      <c r="H133" s="102" t="s">
        <v>542</v>
      </c>
      <c r="I133" s="153">
        <f>4500000/1000/3.85</f>
        <v>1168.8311688311687</v>
      </c>
      <c r="J133" s="103">
        <v>100</v>
      </c>
      <c r="K133" s="177">
        <v>0</v>
      </c>
      <c r="L133" s="102" t="s">
        <v>517</v>
      </c>
      <c r="M133" s="178" t="s">
        <v>4</v>
      </c>
      <c r="N133" s="173">
        <v>42690</v>
      </c>
      <c r="O133" s="173">
        <v>42856</v>
      </c>
      <c r="P133" s="197"/>
      <c r="Q133" s="102"/>
      <c r="R133" s="142" t="s">
        <v>22</v>
      </c>
      <c r="S133" s="129" t="s">
        <v>662</v>
      </c>
      <c r="T133" s="176"/>
      <c r="U133" s="105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</row>
    <row r="134" spans="1:16373" s="157" customFormat="1" ht="37.5" customHeight="1">
      <c r="A134" s="102" t="s">
        <v>558</v>
      </c>
      <c r="B134" s="101" t="s">
        <v>146</v>
      </c>
      <c r="C134" s="101" t="s">
        <v>429</v>
      </c>
      <c r="D134" s="101" t="s">
        <v>881</v>
      </c>
      <c r="E134" s="152" t="s">
        <v>39</v>
      </c>
      <c r="F134" s="102"/>
      <c r="G134" s="180"/>
      <c r="H134" s="102" t="s">
        <v>1049</v>
      </c>
      <c r="I134" s="153">
        <f>24175000/1000/3.27</f>
        <v>7392.9663608562687</v>
      </c>
      <c r="J134" s="103">
        <v>100</v>
      </c>
      <c r="K134" s="177">
        <v>0</v>
      </c>
      <c r="L134" s="102" t="s">
        <v>559</v>
      </c>
      <c r="M134" s="178" t="s">
        <v>4</v>
      </c>
      <c r="N134" s="414">
        <v>43040</v>
      </c>
      <c r="O134" s="414">
        <f>N134+120</f>
        <v>43160</v>
      </c>
      <c r="P134" s="403"/>
      <c r="Q134" s="394"/>
      <c r="R134" s="430" t="s">
        <v>67</v>
      </c>
      <c r="S134" s="418" t="s">
        <v>657</v>
      </c>
      <c r="T134" s="410"/>
      <c r="U134" s="419"/>
      <c r="V134" s="420"/>
      <c r="W134" s="420"/>
      <c r="X134" s="420"/>
      <c r="Y134" s="420"/>
      <c r="Z134" s="420"/>
      <c r="AA134" s="420"/>
      <c r="AB134" s="420"/>
      <c r="AC134" s="420"/>
      <c r="AD134" s="420"/>
      <c r="AE134" s="420"/>
      <c r="AF134" s="420"/>
      <c r="AG134" s="420"/>
      <c r="AH134" s="420"/>
      <c r="AI134" s="420"/>
      <c r="AJ134" s="420"/>
      <c r="AK134" s="420"/>
      <c r="AL134" s="420"/>
      <c r="AM134" s="420"/>
      <c r="AN134" s="420"/>
      <c r="AO134" s="420"/>
    </row>
    <row r="135" spans="1:16373" ht="52.5" customHeight="1">
      <c r="A135" s="102" t="s">
        <v>561</v>
      </c>
      <c r="B135" s="101" t="s">
        <v>146</v>
      </c>
      <c r="C135" s="101" t="s">
        <v>667</v>
      </c>
      <c r="D135" s="101" t="s">
        <v>560</v>
      </c>
      <c r="E135" s="152" t="s">
        <v>38</v>
      </c>
      <c r="F135" s="102"/>
      <c r="G135" s="180"/>
      <c r="H135" s="102"/>
      <c r="I135" s="153">
        <f>1200/3.25</f>
        <v>369.23076923076923</v>
      </c>
      <c r="J135" s="103">
        <v>100</v>
      </c>
      <c r="K135" s="177">
        <v>0</v>
      </c>
      <c r="L135" s="102" t="s">
        <v>893</v>
      </c>
      <c r="M135" s="178" t="s">
        <v>5</v>
      </c>
      <c r="N135" s="414">
        <v>43133</v>
      </c>
      <c r="O135" s="414">
        <f t="shared" ref="O135:O143" si="3">N135+90</f>
        <v>43223</v>
      </c>
      <c r="P135" s="197" t="s">
        <v>79</v>
      </c>
      <c r="Q135" s="102"/>
      <c r="R135" s="142" t="s">
        <v>1</v>
      </c>
      <c r="S135" s="124" t="s">
        <v>668</v>
      </c>
      <c r="T135" s="176"/>
      <c r="U135" s="105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</row>
    <row r="136" spans="1:16373" ht="42.75" customHeight="1">
      <c r="A136" s="102" t="s">
        <v>564</v>
      </c>
      <c r="B136" s="101" t="s">
        <v>146</v>
      </c>
      <c r="C136" s="152" t="s">
        <v>562</v>
      </c>
      <c r="D136" s="101" t="s">
        <v>563</v>
      </c>
      <c r="E136" s="152" t="s">
        <v>38</v>
      </c>
      <c r="F136" s="102"/>
      <c r="G136" s="180"/>
      <c r="H136" s="102"/>
      <c r="I136" s="153">
        <f>850/3.24</f>
        <v>262.34567901234567</v>
      </c>
      <c r="J136" s="103">
        <v>100</v>
      </c>
      <c r="K136" s="177">
        <v>0</v>
      </c>
      <c r="L136" s="102" t="s">
        <v>894</v>
      </c>
      <c r="M136" s="178" t="s">
        <v>5</v>
      </c>
      <c r="N136" s="414">
        <v>43133</v>
      </c>
      <c r="O136" s="414">
        <f t="shared" si="3"/>
        <v>43223</v>
      </c>
      <c r="P136" s="197" t="s">
        <v>79</v>
      </c>
      <c r="Q136" s="102"/>
      <c r="R136" s="142" t="s">
        <v>1</v>
      </c>
      <c r="S136" s="124" t="s">
        <v>668</v>
      </c>
      <c r="T136" s="176"/>
      <c r="U136" s="105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</row>
    <row r="137" spans="1:16373">
      <c r="A137" s="102" t="s">
        <v>566</v>
      </c>
      <c r="B137" s="101" t="s">
        <v>146</v>
      </c>
      <c r="C137" s="152" t="s">
        <v>565</v>
      </c>
      <c r="D137" s="101" t="s">
        <v>769</v>
      </c>
      <c r="E137" s="152" t="s">
        <v>38</v>
      </c>
      <c r="F137" s="102"/>
      <c r="G137" s="180"/>
      <c r="H137" s="102"/>
      <c r="I137" s="153">
        <f>1500/3.24</f>
        <v>462.96296296296293</v>
      </c>
      <c r="J137" s="103">
        <v>100</v>
      </c>
      <c r="K137" s="177">
        <v>0</v>
      </c>
      <c r="L137" s="102" t="s">
        <v>895</v>
      </c>
      <c r="M137" s="178" t="s">
        <v>5</v>
      </c>
      <c r="N137" s="414">
        <v>43133</v>
      </c>
      <c r="O137" s="414">
        <f t="shared" si="3"/>
        <v>43223</v>
      </c>
      <c r="P137" s="197" t="s">
        <v>79</v>
      </c>
      <c r="Q137" s="102"/>
      <c r="R137" s="142" t="s">
        <v>1</v>
      </c>
      <c r="S137" s="124" t="s">
        <v>668</v>
      </c>
      <c r="T137" s="176"/>
      <c r="U137" s="105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</row>
    <row r="138" spans="1:16373">
      <c r="A138" s="102" t="s">
        <v>609</v>
      </c>
      <c r="B138" s="101" t="s">
        <v>146</v>
      </c>
      <c r="C138" s="152" t="s">
        <v>567</v>
      </c>
      <c r="D138" s="154"/>
      <c r="E138" s="152" t="s">
        <v>38</v>
      </c>
      <c r="F138" s="102"/>
      <c r="G138" s="180"/>
      <c r="H138" s="102"/>
      <c r="I138" s="153">
        <f>200/3.24</f>
        <v>61.728395061728392</v>
      </c>
      <c r="J138" s="103">
        <v>100</v>
      </c>
      <c r="K138" s="177">
        <v>0</v>
      </c>
      <c r="L138" s="102" t="s">
        <v>896</v>
      </c>
      <c r="M138" s="178" t="s">
        <v>5</v>
      </c>
      <c r="N138" s="414">
        <v>43133</v>
      </c>
      <c r="O138" s="414">
        <f t="shared" si="3"/>
        <v>43223</v>
      </c>
      <c r="P138" s="197" t="s">
        <v>79</v>
      </c>
      <c r="Q138" s="102"/>
      <c r="R138" s="142" t="s">
        <v>1</v>
      </c>
      <c r="S138" s="124" t="s">
        <v>668</v>
      </c>
      <c r="T138" s="176"/>
      <c r="U138" s="105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</row>
    <row r="139" spans="1:16373" ht="52.5" customHeight="1">
      <c r="A139" s="102" t="s">
        <v>610</v>
      </c>
      <c r="B139" s="101" t="s">
        <v>146</v>
      </c>
      <c r="C139" s="101" t="s">
        <v>810</v>
      </c>
      <c r="D139" s="154" t="s">
        <v>809</v>
      </c>
      <c r="E139" s="152" t="s">
        <v>38</v>
      </c>
      <c r="F139" s="382" t="s">
        <v>950</v>
      </c>
      <c r="G139" s="180" t="s">
        <v>949</v>
      </c>
      <c r="H139" s="102" t="s">
        <v>949</v>
      </c>
      <c r="I139" s="153">
        <f>(3438123.1/3.24/1000)-569.23</f>
        <v>491.9191049382714</v>
      </c>
      <c r="J139" s="103">
        <v>100</v>
      </c>
      <c r="K139" s="177">
        <v>0</v>
      </c>
      <c r="L139" s="180" t="s">
        <v>955</v>
      </c>
      <c r="M139" s="178" t="s">
        <v>5</v>
      </c>
      <c r="N139" s="414">
        <v>43161</v>
      </c>
      <c r="O139" s="414">
        <f t="shared" si="3"/>
        <v>43251</v>
      </c>
      <c r="P139" s="197" t="s">
        <v>79</v>
      </c>
      <c r="Q139" s="102"/>
      <c r="R139" s="142" t="s">
        <v>1</v>
      </c>
      <c r="S139" s="124" t="s">
        <v>661</v>
      </c>
      <c r="T139" s="176"/>
      <c r="U139" s="105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</row>
    <row r="140" spans="1:16373" ht="46.5" customHeight="1">
      <c r="A140" s="102" t="s">
        <v>611</v>
      </c>
      <c r="B140" s="101" t="s">
        <v>146</v>
      </c>
      <c r="C140" s="101" t="s">
        <v>645</v>
      </c>
      <c r="D140" s="154" t="s">
        <v>612</v>
      </c>
      <c r="E140" s="152" t="s">
        <v>38</v>
      </c>
      <c r="F140" s="383" t="s">
        <v>948</v>
      </c>
      <c r="G140" s="152"/>
      <c r="H140" s="102"/>
      <c r="I140" s="153">
        <f>925263.16/3.24/1000</f>
        <v>285.57504938271609</v>
      </c>
      <c r="J140" s="103">
        <v>100</v>
      </c>
      <c r="K140" s="177">
        <v>0</v>
      </c>
      <c r="L140" s="180" t="s">
        <v>836</v>
      </c>
      <c r="M140" s="178" t="s">
        <v>5</v>
      </c>
      <c r="N140" s="414">
        <v>43161</v>
      </c>
      <c r="O140" s="414">
        <f t="shared" si="3"/>
        <v>43251</v>
      </c>
      <c r="P140" s="197" t="s">
        <v>79</v>
      </c>
      <c r="Q140" s="102"/>
      <c r="R140" s="142" t="s">
        <v>1</v>
      </c>
      <c r="S140" s="124" t="s">
        <v>661</v>
      </c>
      <c r="T140" s="176"/>
      <c r="U140" s="105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</row>
    <row r="141" spans="1:16373" ht="50.25" customHeight="1">
      <c r="A141" s="102" t="s">
        <v>616</v>
      </c>
      <c r="B141" s="101" t="s">
        <v>146</v>
      </c>
      <c r="C141" s="101" t="s">
        <v>646</v>
      </c>
      <c r="D141" s="154" t="s">
        <v>613</v>
      </c>
      <c r="E141" s="152" t="s">
        <v>38</v>
      </c>
      <c r="F141" s="383" t="s">
        <v>948</v>
      </c>
      <c r="G141" s="152"/>
      <c r="H141" s="102"/>
      <c r="I141" s="153">
        <f>3637719.3/3.24/1000</f>
        <v>1122.7528703703704</v>
      </c>
      <c r="J141" s="103">
        <v>100</v>
      </c>
      <c r="K141" s="177">
        <v>0</v>
      </c>
      <c r="L141" s="180" t="s">
        <v>954</v>
      </c>
      <c r="M141" s="178" t="s">
        <v>5</v>
      </c>
      <c r="N141" s="414">
        <v>43161</v>
      </c>
      <c r="O141" s="414">
        <f t="shared" si="3"/>
        <v>43251</v>
      </c>
      <c r="P141" s="197" t="s">
        <v>79</v>
      </c>
      <c r="Q141" s="102"/>
      <c r="R141" s="142" t="s">
        <v>1</v>
      </c>
      <c r="S141" s="124" t="s">
        <v>661</v>
      </c>
      <c r="T141" s="176"/>
      <c r="U141" s="105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</row>
    <row r="142" spans="1:16373" s="107" customFormat="1" ht="51.75" customHeight="1">
      <c r="A142" s="102" t="s">
        <v>629</v>
      </c>
      <c r="B142" s="101" t="s">
        <v>146</v>
      </c>
      <c r="C142" s="101" t="s">
        <v>615</v>
      </c>
      <c r="D142" s="154"/>
      <c r="E142" s="152" t="s">
        <v>38</v>
      </c>
      <c r="F142" s="102"/>
      <c r="G142" s="180"/>
      <c r="H142" s="102"/>
      <c r="I142" s="153">
        <v>321.3</v>
      </c>
      <c r="J142" s="103">
        <v>100</v>
      </c>
      <c r="K142" s="177">
        <v>0</v>
      </c>
      <c r="L142" s="102" t="s">
        <v>837</v>
      </c>
      <c r="M142" s="178" t="s">
        <v>5</v>
      </c>
      <c r="N142" s="414">
        <v>43161</v>
      </c>
      <c r="O142" s="414">
        <f t="shared" si="3"/>
        <v>43251</v>
      </c>
      <c r="P142" s="197" t="s">
        <v>79</v>
      </c>
      <c r="Q142" s="102"/>
      <c r="R142" s="142" t="s">
        <v>1</v>
      </c>
      <c r="S142" s="129" t="s">
        <v>661</v>
      </c>
      <c r="T142" s="176"/>
      <c r="U142" s="105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</row>
    <row r="143" spans="1:16373" s="107" customFormat="1" ht="51.75" customHeight="1">
      <c r="A143" s="102" t="s">
        <v>631</v>
      </c>
      <c r="B143" s="101" t="s">
        <v>146</v>
      </c>
      <c r="C143" s="101" t="s">
        <v>659</v>
      </c>
      <c r="D143" s="101" t="s">
        <v>630</v>
      </c>
      <c r="E143" s="152" t="s">
        <v>38</v>
      </c>
      <c r="F143" s="102"/>
      <c r="G143" s="180" t="s">
        <v>756</v>
      </c>
      <c r="H143" s="102"/>
      <c r="I143" s="153">
        <f>(960000+2304000)/3.24/1000</f>
        <v>1007.4074074074073</v>
      </c>
      <c r="J143" s="103">
        <v>100</v>
      </c>
      <c r="K143" s="177">
        <v>0</v>
      </c>
      <c r="L143" s="180" t="s">
        <v>755</v>
      </c>
      <c r="M143" s="178" t="s">
        <v>5</v>
      </c>
      <c r="N143" s="414">
        <v>43102</v>
      </c>
      <c r="O143" s="414">
        <f t="shared" si="3"/>
        <v>43192</v>
      </c>
      <c r="P143" s="197" t="s">
        <v>79</v>
      </c>
      <c r="Q143" s="102"/>
      <c r="R143" s="142" t="s">
        <v>1</v>
      </c>
      <c r="S143" s="124" t="s">
        <v>660</v>
      </c>
      <c r="T143" s="176"/>
      <c r="U143" s="105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</row>
    <row r="144" spans="1:16373" s="107" customFormat="1" ht="52.5" customHeight="1">
      <c r="A144" s="102" t="s">
        <v>632</v>
      </c>
      <c r="B144" s="101" t="s">
        <v>146</v>
      </c>
      <c r="C144" s="101" t="s">
        <v>1030</v>
      </c>
      <c r="D144" s="228">
        <v>6135</v>
      </c>
      <c r="E144" s="152" t="s">
        <v>38</v>
      </c>
      <c r="F144" s="102"/>
      <c r="G144" s="180">
        <v>6135</v>
      </c>
      <c r="H144" s="102" t="s">
        <v>1050</v>
      </c>
      <c r="I144" s="153">
        <f>880000/3.25/1000</f>
        <v>270.76923076923077</v>
      </c>
      <c r="J144" s="103">
        <v>100</v>
      </c>
      <c r="K144" s="177">
        <v>0</v>
      </c>
      <c r="L144" s="102" t="s">
        <v>637</v>
      </c>
      <c r="M144" s="178" t="s">
        <v>5</v>
      </c>
      <c r="N144" s="414">
        <v>43056</v>
      </c>
      <c r="O144" s="414">
        <f>N144+60</f>
        <v>43116</v>
      </c>
      <c r="P144" s="197" t="s">
        <v>79</v>
      </c>
      <c r="Q144" s="102"/>
      <c r="R144" s="430" t="s">
        <v>67</v>
      </c>
      <c r="S144" s="124" t="s">
        <v>658</v>
      </c>
      <c r="T144" s="176"/>
      <c r="U144" s="105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</row>
    <row r="145" spans="1:16373" s="107" customFormat="1" ht="48" customHeight="1">
      <c r="A145" s="102" t="s">
        <v>633</v>
      </c>
      <c r="B145" s="101" t="s">
        <v>146</v>
      </c>
      <c r="C145" s="101" t="s">
        <v>634</v>
      </c>
      <c r="D145" s="251">
        <v>5669</v>
      </c>
      <c r="E145" s="112" t="s">
        <v>38</v>
      </c>
      <c r="F145" s="90"/>
      <c r="H145" s="89" t="s">
        <v>946</v>
      </c>
      <c r="I145" s="139">
        <f>(6992000/3.245/1000)-285.03</f>
        <v>1869.6695377503854</v>
      </c>
      <c r="J145" s="120">
        <v>100</v>
      </c>
      <c r="K145" s="104">
        <v>0</v>
      </c>
      <c r="L145" s="90" t="s">
        <v>706</v>
      </c>
      <c r="M145" s="91" t="s">
        <v>5</v>
      </c>
      <c r="N145" s="414">
        <v>43133</v>
      </c>
      <c r="O145" s="414">
        <f t="shared" ref="O145:O159" si="4">N145+90</f>
        <v>43223</v>
      </c>
      <c r="P145" s="197" t="s">
        <v>79</v>
      </c>
      <c r="Q145" s="102"/>
      <c r="R145" s="142" t="s">
        <v>1</v>
      </c>
      <c r="S145" s="124" t="s">
        <v>658</v>
      </c>
      <c r="T145" s="176"/>
      <c r="U145" s="105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</row>
    <row r="146" spans="1:16373" s="107" customFormat="1" ht="33.75" customHeight="1">
      <c r="A146" s="102" t="s">
        <v>643</v>
      </c>
      <c r="B146" s="101" t="s">
        <v>146</v>
      </c>
      <c r="C146" s="152" t="s">
        <v>635</v>
      </c>
      <c r="D146" s="228">
        <v>5673</v>
      </c>
      <c r="E146" s="152" t="s">
        <v>38</v>
      </c>
      <c r="F146" s="102"/>
      <c r="G146" s="180"/>
      <c r="H146" s="102"/>
      <c r="I146" s="153">
        <f>200000/3.24/1000</f>
        <v>61.728395061728392</v>
      </c>
      <c r="J146" s="103">
        <v>100</v>
      </c>
      <c r="K146" s="177">
        <v>0</v>
      </c>
      <c r="L146" s="102" t="s">
        <v>453</v>
      </c>
      <c r="M146" s="178" t="s">
        <v>5</v>
      </c>
      <c r="N146" s="414">
        <v>43161</v>
      </c>
      <c r="O146" s="414">
        <f t="shared" si="4"/>
        <v>43251</v>
      </c>
      <c r="P146" s="197" t="s">
        <v>79</v>
      </c>
      <c r="Q146" s="102"/>
      <c r="R146" s="142" t="s">
        <v>1</v>
      </c>
      <c r="S146" s="124" t="s">
        <v>658</v>
      </c>
      <c r="T146" s="176"/>
      <c r="U146" s="105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</row>
    <row r="147" spans="1:16373" s="107" customFormat="1">
      <c r="A147" s="102" t="s">
        <v>691</v>
      </c>
      <c r="B147" s="101" t="s">
        <v>146</v>
      </c>
      <c r="C147" s="152" t="s">
        <v>699</v>
      </c>
      <c r="D147" s="228">
        <v>6164</v>
      </c>
      <c r="E147" s="152" t="s">
        <v>38</v>
      </c>
      <c r="F147" s="102"/>
      <c r="G147" s="180"/>
      <c r="H147" s="210"/>
      <c r="I147" s="153">
        <v>154.32</v>
      </c>
      <c r="J147" s="103">
        <v>100</v>
      </c>
      <c r="K147" s="177">
        <v>0</v>
      </c>
      <c r="L147" s="102" t="s">
        <v>638</v>
      </c>
      <c r="M147" s="178" t="s">
        <v>5</v>
      </c>
      <c r="N147" s="414">
        <v>43161</v>
      </c>
      <c r="O147" s="414">
        <f t="shared" si="4"/>
        <v>43251</v>
      </c>
      <c r="P147" s="197" t="s">
        <v>79</v>
      </c>
      <c r="Q147" s="102"/>
      <c r="R147" s="142" t="s">
        <v>1</v>
      </c>
      <c r="S147" s="129" t="s">
        <v>658</v>
      </c>
      <c r="T147" s="176"/>
      <c r="U147" s="105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</row>
    <row r="148" spans="1:16373" s="107" customFormat="1" ht="37.5" customHeight="1">
      <c r="A148" s="102" t="s">
        <v>692</v>
      </c>
      <c r="B148" s="101" t="s">
        <v>146</v>
      </c>
      <c r="C148" s="152" t="s">
        <v>820</v>
      </c>
      <c r="D148" s="228">
        <v>6194</v>
      </c>
      <c r="E148" s="152" t="s">
        <v>38</v>
      </c>
      <c r="F148" s="102"/>
      <c r="G148" s="180"/>
      <c r="H148" s="458">
        <v>2.106098165592464</v>
      </c>
      <c r="I148" s="153">
        <v>111.11</v>
      </c>
      <c r="J148" s="103">
        <v>100</v>
      </c>
      <c r="K148" s="177">
        <v>0</v>
      </c>
      <c r="L148" s="102" t="s">
        <v>704</v>
      </c>
      <c r="M148" s="178" t="s">
        <v>5</v>
      </c>
      <c r="N148" s="173">
        <v>43055</v>
      </c>
      <c r="O148" s="173">
        <f t="shared" si="4"/>
        <v>43145</v>
      </c>
      <c r="P148" s="197" t="s">
        <v>79</v>
      </c>
      <c r="Q148" s="102"/>
      <c r="R148" s="142" t="s">
        <v>67</v>
      </c>
      <c r="S148" s="129" t="s">
        <v>658</v>
      </c>
      <c r="T148" s="176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</row>
    <row r="149" spans="1:16373" s="107" customFormat="1" ht="42.75" customHeight="1">
      <c r="A149" s="102" t="s">
        <v>693</v>
      </c>
      <c r="B149" s="101" t="s">
        <v>146</v>
      </c>
      <c r="C149" s="152" t="s">
        <v>698</v>
      </c>
      <c r="D149" s="228">
        <v>4430</v>
      </c>
      <c r="E149" s="152" t="s">
        <v>38</v>
      </c>
      <c r="F149" s="102"/>
      <c r="G149" s="180" t="s">
        <v>982</v>
      </c>
      <c r="H149" s="180" t="s">
        <v>983</v>
      </c>
      <c r="I149" s="153">
        <f>514000/1000/3.24</f>
        <v>158.64197530864197</v>
      </c>
      <c r="J149" s="103">
        <v>100</v>
      </c>
      <c r="K149" s="177">
        <v>0</v>
      </c>
      <c r="L149" s="102" t="s">
        <v>705</v>
      </c>
      <c r="M149" s="178" t="s">
        <v>5</v>
      </c>
      <c r="N149" s="173">
        <v>42979</v>
      </c>
      <c r="O149" s="173">
        <f t="shared" si="4"/>
        <v>43069</v>
      </c>
      <c r="P149" s="197" t="s">
        <v>79</v>
      </c>
      <c r="Q149" s="102"/>
      <c r="R149" s="142" t="s">
        <v>22</v>
      </c>
      <c r="S149" s="129" t="s">
        <v>658</v>
      </c>
      <c r="T149" s="176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</row>
    <row r="150" spans="1:16373" s="107" customFormat="1">
      <c r="A150" s="102" t="s">
        <v>694</v>
      </c>
      <c r="B150" s="101" t="s">
        <v>146</v>
      </c>
      <c r="C150" s="152" t="s">
        <v>951</v>
      </c>
      <c r="D150" s="228">
        <v>5703</v>
      </c>
      <c r="E150" s="152" t="s">
        <v>38</v>
      </c>
      <c r="F150" s="102"/>
      <c r="G150" s="180"/>
      <c r="H150" s="210"/>
      <c r="I150" s="153">
        <f>600/3.24</f>
        <v>185.18518518518516</v>
      </c>
      <c r="J150" s="103">
        <v>100</v>
      </c>
      <c r="K150" s="177">
        <v>0</v>
      </c>
      <c r="L150" s="102" t="s">
        <v>636</v>
      </c>
      <c r="M150" s="178" t="s">
        <v>5</v>
      </c>
      <c r="N150" s="414">
        <v>43161</v>
      </c>
      <c r="O150" s="414">
        <f t="shared" si="4"/>
        <v>43251</v>
      </c>
      <c r="P150" s="197" t="s">
        <v>79</v>
      </c>
      <c r="Q150" s="102"/>
      <c r="R150" s="142" t="s">
        <v>1</v>
      </c>
      <c r="S150" s="129" t="s">
        <v>658</v>
      </c>
      <c r="T150" s="176"/>
      <c r="U150" s="105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</row>
    <row r="151" spans="1:16373" s="107" customFormat="1" ht="116.25" customHeight="1">
      <c r="A151" s="102" t="s">
        <v>695</v>
      </c>
      <c r="B151" s="101" t="s">
        <v>146</v>
      </c>
      <c r="C151" s="152" t="s">
        <v>813</v>
      </c>
      <c r="D151" s="228" t="s">
        <v>901</v>
      </c>
      <c r="E151" s="152" t="s">
        <v>38</v>
      </c>
      <c r="F151" s="102"/>
      <c r="G151" s="180"/>
      <c r="H151" s="458">
        <v>1.5726326227069907</v>
      </c>
      <c r="I151" s="153">
        <f>177207/1000</f>
        <v>177.20699999999999</v>
      </c>
      <c r="J151" s="103">
        <v>100</v>
      </c>
      <c r="K151" s="177">
        <v>0</v>
      </c>
      <c r="L151" s="180" t="s">
        <v>817</v>
      </c>
      <c r="M151" s="178" t="s">
        <v>5</v>
      </c>
      <c r="N151" s="173">
        <v>42979</v>
      </c>
      <c r="O151" s="173">
        <f t="shared" si="4"/>
        <v>43069</v>
      </c>
      <c r="P151" s="197" t="s">
        <v>79</v>
      </c>
      <c r="Q151" s="102"/>
      <c r="R151" s="142" t="s">
        <v>67</v>
      </c>
      <c r="S151" s="129" t="s">
        <v>658</v>
      </c>
      <c r="T151" s="176"/>
      <c r="U151" s="105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</row>
    <row r="152" spans="1:16373" s="107" customFormat="1">
      <c r="A152" s="102" t="s">
        <v>696</v>
      </c>
      <c r="B152" s="101" t="s">
        <v>146</v>
      </c>
      <c r="C152" s="152" t="s">
        <v>702</v>
      </c>
      <c r="D152" s="101"/>
      <c r="E152" s="152" t="s">
        <v>38</v>
      </c>
      <c r="F152" s="102"/>
      <c r="G152" s="180"/>
      <c r="H152" s="211"/>
      <c r="I152" s="153">
        <f>200000/3.24/1000</f>
        <v>61.728395061728392</v>
      </c>
      <c r="J152" s="103">
        <v>100</v>
      </c>
      <c r="K152" s="177">
        <v>0</v>
      </c>
      <c r="L152" s="102" t="s">
        <v>770</v>
      </c>
      <c r="M152" s="178" t="s">
        <v>5</v>
      </c>
      <c r="N152" s="414">
        <v>43161</v>
      </c>
      <c r="O152" s="414">
        <f t="shared" si="4"/>
        <v>43251</v>
      </c>
      <c r="P152" s="197" t="s">
        <v>79</v>
      </c>
      <c r="Q152" s="102"/>
      <c r="R152" s="142" t="s">
        <v>1</v>
      </c>
      <c r="S152" s="129" t="s">
        <v>658</v>
      </c>
      <c r="T152" s="176"/>
      <c r="U152" s="105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</row>
    <row r="153" spans="1:16373" s="107" customFormat="1" ht="73.5" customHeight="1">
      <c r="A153" s="102" t="s">
        <v>697</v>
      </c>
      <c r="B153" s="101" t="s">
        <v>146</v>
      </c>
      <c r="C153" s="152" t="s">
        <v>736</v>
      </c>
      <c r="D153" s="101" t="s">
        <v>776</v>
      </c>
      <c r="E153" s="152" t="s">
        <v>38</v>
      </c>
      <c r="F153" s="102"/>
      <c r="G153" s="180"/>
      <c r="H153" s="102"/>
      <c r="I153" s="206">
        <f>135000/3.24/1000</f>
        <v>41.666666666666664</v>
      </c>
      <c r="J153" s="103">
        <v>100</v>
      </c>
      <c r="K153" s="177">
        <v>0</v>
      </c>
      <c r="L153" s="180" t="s">
        <v>771</v>
      </c>
      <c r="M153" s="178" t="s">
        <v>5</v>
      </c>
      <c r="N153" s="414">
        <v>43161</v>
      </c>
      <c r="O153" s="414">
        <f t="shared" si="4"/>
        <v>43251</v>
      </c>
      <c r="P153" s="197" t="s">
        <v>79</v>
      </c>
      <c r="Q153" s="102"/>
      <c r="R153" s="142" t="s">
        <v>1</v>
      </c>
      <c r="S153" s="129" t="s">
        <v>674</v>
      </c>
      <c r="T153" s="176"/>
      <c r="U153" s="105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  <c r="OH153" s="115"/>
      <c r="OI153" s="115"/>
      <c r="OJ153" s="115"/>
      <c r="OK153" s="115"/>
      <c r="OL153" s="115"/>
      <c r="OM153" s="115"/>
      <c r="ON153" s="115"/>
      <c r="OO153" s="115"/>
      <c r="OP153" s="115"/>
      <c r="OQ153" s="115"/>
      <c r="OR153" s="115"/>
      <c r="OS153" s="115"/>
      <c r="OT153" s="115"/>
      <c r="OU153" s="115"/>
      <c r="OV153" s="115"/>
      <c r="OW153" s="115"/>
      <c r="OX153" s="115"/>
      <c r="OY153" s="115"/>
      <c r="OZ153" s="115"/>
      <c r="PA153" s="115"/>
      <c r="PB153" s="115"/>
      <c r="PC153" s="115"/>
      <c r="PD153" s="115"/>
      <c r="PE153" s="115"/>
      <c r="PF153" s="115"/>
      <c r="PG153" s="115"/>
      <c r="PH153" s="115"/>
      <c r="PI153" s="115"/>
      <c r="PJ153" s="115"/>
      <c r="PK153" s="115"/>
      <c r="PL153" s="115"/>
      <c r="PM153" s="115"/>
      <c r="PN153" s="115"/>
      <c r="PO153" s="115"/>
      <c r="PP153" s="115"/>
      <c r="PQ153" s="115"/>
      <c r="PR153" s="115"/>
      <c r="PS153" s="115"/>
      <c r="PT153" s="115"/>
      <c r="PU153" s="115"/>
      <c r="PV153" s="115"/>
      <c r="PW153" s="115"/>
      <c r="PX153" s="115"/>
      <c r="PY153" s="115"/>
      <c r="PZ153" s="115"/>
      <c r="QA153" s="115"/>
      <c r="QB153" s="115"/>
      <c r="QC153" s="115"/>
      <c r="QD153" s="115"/>
      <c r="QE153" s="115"/>
      <c r="QF153" s="115"/>
      <c r="QG153" s="115"/>
      <c r="QH153" s="115"/>
      <c r="QI153" s="115"/>
      <c r="QJ153" s="115"/>
      <c r="QK153" s="115"/>
      <c r="QL153" s="115"/>
      <c r="QM153" s="115"/>
      <c r="QN153" s="115"/>
      <c r="QO153" s="115"/>
      <c r="QP153" s="115"/>
      <c r="QQ153" s="115"/>
      <c r="QR153" s="115"/>
      <c r="QS153" s="115"/>
      <c r="QT153" s="115"/>
      <c r="QU153" s="115"/>
      <c r="QV153" s="115"/>
      <c r="QW153" s="115"/>
      <c r="QX153" s="115"/>
      <c r="QY153" s="115"/>
      <c r="QZ153" s="115"/>
      <c r="RA153" s="115"/>
      <c r="RB153" s="115"/>
      <c r="RC153" s="115"/>
      <c r="RD153" s="115"/>
      <c r="RE153" s="115"/>
      <c r="RF153" s="115"/>
      <c r="RG153" s="115"/>
      <c r="RH153" s="115"/>
      <c r="RI153" s="115"/>
      <c r="RJ153" s="115"/>
      <c r="RK153" s="115"/>
      <c r="RL153" s="115"/>
      <c r="RM153" s="115"/>
      <c r="RN153" s="115"/>
      <c r="RO153" s="115"/>
      <c r="RP153" s="115"/>
      <c r="RQ153" s="115"/>
      <c r="RR153" s="115"/>
      <c r="RS153" s="115"/>
      <c r="RT153" s="115"/>
      <c r="RU153" s="115"/>
      <c r="RV153" s="115"/>
      <c r="RW153" s="115"/>
      <c r="RX153" s="115"/>
      <c r="RY153" s="115"/>
      <c r="RZ153" s="115"/>
      <c r="SA153" s="115"/>
      <c r="SB153" s="115"/>
      <c r="SC153" s="115"/>
      <c r="SD153" s="115"/>
      <c r="SE153" s="115"/>
      <c r="SF153" s="115"/>
      <c r="SG153" s="115"/>
      <c r="SH153" s="115"/>
      <c r="SI153" s="115"/>
      <c r="SJ153" s="115"/>
      <c r="SK153" s="115"/>
      <c r="SL153" s="115"/>
      <c r="SM153" s="115"/>
      <c r="SN153" s="115"/>
      <c r="SO153" s="115"/>
      <c r="SP153" s="115"/>
      <c r="SQ153" s="115"/>
      <c r="SR153" s="115"/>
      <c r="SS153" s="115"/>
      <c r="ST153" s="115"/>
      <c r="SU153" s="115"/>
      <c r="SV153" s="115"/>
      <c r="SW153" s="115"/>
      <c r="SX153" s="115"/>
      <c r="SY153" s="115"/>
      <c r="SZ153" s="115"/>
      <c r="TA153" s="115"/>
      <c r="TB153" s="115"/>
      <c r="TC153" s="115"/>
      <c r="TD153" s="115"/>
      <c r="TE153" s="115"/>
      <c r="TF153" s="115"/>
      <c r="TG153" s="115"/>
      <c r="TH153" s="115"/>
      <c r="TI153" s="115"/>
      <c r="TJ153" s="115"/>
      <c r="TK153" s="115"/>
      <c r="TL153" s="115"/>
      <c r="TM153" s="115"/>
      <c r="TN153" s="115"/>
      <c r="TO153" s="115"/>
      <c r="TP153" s="115"/>
      <c r="TQ153" s="115"/>
      <c r="TR153" s="115"/>
      <c r="TS153" s="115"/>
      <c r="TT153" s="115"/>
      <c r="TU153" s="115"/>
      <c r="TV153" s="115"/>
      <c r="TW153" s="115"/>
      <c r="TX153" s="115"/>
      <c r="TY153" s="115"/>
      <c r="TZ153" s="115"/>
      <c r="UA153" s="115"/>
      <c r="UB153" s="115"/>
      <c r="UC153" s="115"/>
      <c r="UD153" s="115"/>
      <c r="UE153" s="115"/>
      <c r="UF153" s="115"/>
      <c r="UG153" s="115"/>
      <c r="UH153" s="115"/>
      <c r="UI153" s="115"/>
      <c r="UJ153" s="115"/>
      <c r="UK153" s="115"/>
      <c r="UL153" s="115"/>
      <c r="UM153" s="115"/>
      <c r="UN153" s="115"/>
      <c r="UO153" s="115"/>
      <c r="UP153" s="115"/>
      <c r="UQ153" s="115"/>
      <c r="UR153" s="115"/>
      <c r="US153" s="115"/>
      <c r="UT153" s="115"/>
      <c r="UU153" s="115"/>
      <c r="UV153" s="115"/>
      <c r="UW153" s="115"/>
      <c r="UX153" s="115"/>
      <c r="UY153" s="115"/>
      <c r="UZ153" s="115"/>
      <c r="VA153" s="115"/>
      <c r="VB153" s="115"/>
      <c r="VC153" s="115"/>
      <c r="VD153" s="115"/>
      <c r="VE153" s="115"/>
      <c r="VF153" s="115"/>
      <c r="VG153" s="115"/>
      <c r="VH153" s="115"/>
      <c r="VI153" s="115"/>
      <c r="VJ153" s="115"/>
      <c r="VK153" s="115"/>
      <c r="VL153" s="115"/>
      <c r="VM153" s="115"/>
      <c r="VN153" s="115"/>
      <c r="VO153" s="115"/>
      <c r="VP153" s="115"/>
      <c r="VQ153" s="115"/>
      <c r="VR153" s="115"/>
      <c r="VS153" s="115"/>
      <c r="VT153" s="115"/>
      <c r="VU153" s="115"/>
      <c r="VV153" s="115"/>
      <c r="VW153" s="115"/>
      <c r="VX153" s="115"/>
      <c r="VY153" s="115"/>
      <c r="VZ153" s="115"/>
      <c r="WA153" s="115"/>
      <c r="WB153" s="115"/>
      <c r="WC153" s="115"/>
      <c r="WD153" s="115"/>
      <c r="WE153" s="115"/>
      <c r="WF153" s="115"/>
      <c r="WG153" s="115"/>
      <c r="WH153" s="115"/>
      <c r="WI153" s="115"/>
      <c r="WJ153" s="115"/>
      <c r="WK153" s="115"/>
      <c r="WL153" s="115"/>
      <c r="WM153" s="115"/>
      <c r="WN153" s="115"/>
      <c r="WO153" s="115"/>
      <c r="WP153" s="115"/>
      <c r="WQ153" s="115"/>
      <c r="WR153" s="115"/>
      <c r="WS153" s="115"/>
      <c r="WT153" s="115"/>
      <c r="WU153" s="115"/>
      <c r="WV153" s="115"/>
      <c r="WW153" s="115"/>
      <c r="WX153" s="115"/>
      <c r="WY153" s="115"/>
      <c r="WZ153" s="115"/>
      <c r="XA153" s="115"/>
      <c r="XB153" s="115"/>
      <c r="XC153" s="115"/>
      <c r="XD153" s="115"/>
      <c r="XE153" s="115"/>
      <c r="XF153" s="115"/>
      <c r="XG153" s="115"/>
      <c r="XH153" s="115"/>
      <c r="XI153" s="115"/>
      <c r="XJ153" s="115"/>
      <c r="XK153" s="115"/>
      <c r="XL153" s="115"/>
      <c r="XM153" s="115"/>
      <c r="XN153" s="115"/>
      <c r="XO153" s="115"/>
      <c r="XP153" s="115"/>
      <c r="XQ153" s="115"/>
      <c r="XR153" s="115"/>
      <c r="XS153" s="115"/>
      <c r="XT153" s="115"/>
      <c r="XU153" s="115"/>
      <c r="XV153" s="115"/>
      <c r="XW153" s="115"/>
      <c r="XX153" s="115"/>
      <c r="XY153" s="115"/>
      <c r="XZ153" s="115"/>
      <c r="YA153" s="115"/>
      <c r="YB153" s="115"/>
      <c r="YC153" s="115"/>
      <c r="YD153" s="115"/>
      <c r="YE153" s="115"/>
      <c r="YF153" s="115"/>
      <c r="YG153" s="115"/>
      <c r="YH153" s="115"/>
      <c r="YI153" s="115"/>
      <c r="YJ153" s="115"/>
      <c r="YK153" s="115"/>
      <c r="YL153" s="115"/>
      <c r="YM153" s="115"/>
      <c r="YN153" s="115"/>
      <c r="YO153" s="115"/>
      <c r="YP153" s="115"/>
      <c r="YQ153" s="115"/>
      <c r="YR153" s="115"/>
      <c r="YS153" s="115"/>
      <c r="YT153" s="115"/>
      <c r="YU153" s="115"/>
      <c r="YV153" s="115"/>
      <c r="YW153" s="115"/>
      <c r="YX153" s="115"/>
      <c r="YY153" s="115"/>
      <c r="YZ153" s="115"/>
      <c r="ZA153" s="115"/>
      <c r="ZB153" s="115"/>
      <c r="ZC153" s="115"/>
      <c r="ZD153" s="115"/>
      <c r="ZE153" s="115"/>
      <c r="ZF153" s="115"/>
      <c r="ZG153" s="115"/>
      <c r="ZH153" s="115"/>
      <c r="ZI153" s="115"/>
      <c r="ZJ153" s="115"/>
      <c r="ZK153" s="115"/>
      <c r="ZL153" s="115"/>
      <c r="ZM153" s="115"/>
      <c r="ZN153" s="115"/>
      <c r="ZO153" s="115"/>
      <c r="ZP153" s="115"/>
      <c r="ZQ153" s="115"/>
      <c r="ZR153" s="115"/>
      <c r="ZS153" s="115"/>
      <c r="ZT153" s="115"/>
      <c r="ZU153" s="115"/>
      <c r="ZV153" s="115"/>
      <c r="ZW153" s="115"/>
      <c r="ZX153" s="115"/>
      <c r="ZY153" s="115"/>
      <c r="ZZ153" s="115"/>
      <c r="AAA153" s="115"/>
      <c r="AAB153" s="115"/>
      <c r="AAC153" s="115"/>
      <c r="AAD153" s="115"/>
      <c r="AAE153" s="115"/>
      <c r="AAF153" s="115"/>
      <c r="AAG153" s="115"/>
      <c r="AAH153" s="115"/>
      <c r="AAI153" s="115"/>
      <c r="AAJ153" s="115"/>
      <c r="AAK153" s="115"/>
      <c r="AAL153" s="115"/>
      <c r="AAM153" s="115"/>
      <c r="AAN153" s="115"/>
      <c r="AAO153" s="115"/>
      <c r="AAP153" s="115"/>
      <c r="AAQ153" s="115"/>
      <c r="AAR153" s="115"/>
      <c r="AAS153" s="115"/>
      <c r="AAT153" s="115"/>
      <c r="AAU153" s="115"/>
      <c r="AAV153" s="115"/>
      <c r="AAW153" s="115"/>
      <c r="AAX153" s="115"/>
      <c r="AAY153" s="115"/>
      <c r="AAZ153" s="115"/>
      <c r="ABA153" s="115"/>
      <c r="ABB153" s="115"/>
      <c r="ABC153" s="115"/>
      <c r="ABD153" s="115"/>
      <c r="ABE153" s="115"/>
      <c r="ABF153" s="115"/>
      <c r="ABG153" s="115"/>
      <c r="ABH153" s="115"/>
      <c r="ABI153" s="115"/>
      <c r="ABJ153" s="115"/>
      <c r="ABK153" s="115"/>
      <c r="ABL153" s="115"/>
      <c r="ABM153" s="115"/>
      <c r="ABN153" s="115"/>
      <c r="ABO153" s="115"/>
      <c r="ABP153" s="115"/>
      <c r="ABQ153" s="115"/>
      <c r="ABR153" s="115"/>
      <c r="ABS153" s="115"/>
      <c r="ABT153" s="115"/>
      <c r="ABU153" s="115"/>
      <c r="ABV153" s="115"/>
      <c r="ABW153" s="115"/>
      <c r="ABX153" s="115"/>
      <c r="ABY153" s="115"/>
      <c r="ABZ153" s="115"/>
      <c r="ACA153" s="115"/>
      <c r="ACB153" s="115"/>
      <c r="ACC153" s="115"/>
      <c r="ACD153" s="115"/>
      <c r="ACE153" s="115"/>
      <c r="ACF153" s="115"/>
      <c r="ACG153" s="115"/>
      <c r="ACH153" s="115"/>
      <c r="ACI153" s="115"/>
      <c r="ACJ153" s="115"/>
      <c r="ACK153" s="115"/>
      <c r="ACL153" s="115"/>
      <c r="ACM153" s="115"/>
      <c r="ACN153" s="115"/>
      <c r="ACO153" s="115"/>
      <c r="ACP153" s="115"/>
      <c r="ACQ153" s="115"/>
      <c r="ACR153" s="115"/>
      <c r="ACS153" s="115"/>
      <c r="ACT153" s="115"/>
      <c r="ACU153" s="115"/>
      <c r="ACV153" s="115"/>
      <c r="ACW153" s="115"/>
      <c r="ACX153" s="115"/>
      <c r="ACY153" s="115"/>
      <c r="ACZ153" s="115"/>
      <c r="ADA153" s="115"/>
      <c r="ADB153" s="115"/>
      <c r="ADC153" s="115"/>
      <c r="ADD153" s="115"/>
      <c r="ADE153" s="115"/>
      <c r="ADF153" s="115"/>
      <c r="ADG153" s="115"/>
      <c r="ADH153" s="115"/>
      <c r="ADI153" s="115"/>
      <c r="ADJ153" s="115"/>
      <c r="ADK153" s="115"/>
      <c r="ADL153" s="115"/>
      <c r="ADM153" s="115"/>
      <c r="ADN153" s="115"/>
      <c r="ADO153" s="115"/>
      <c r="ADP153" s="115"/>
      <c r="ADQ153" s="115"/>
      <c r="ADR153" s="115"/>
      <c r="ADS153" s="115"/>
      <c r="ADT153" s="115"/>
      <c r="ADU153" s="115"/>
      <c r="ADV153" s="115"/>
      <c r="ADW153" s="115"/>
      <c r="ADX153" s="115"/>
      <c r="ADY153" s="115"/>
      <c r="ADZ153" s="115"/>
      <c r="AEA153" s="115"/>
      <c r="AEB153" s="115"/>
      <c r="AEC153" s="115"/>
      <c r="AED153" s="115"/>
      <c r="AEE153" s="115"/>
      <c r="AEF153" s="115"/>
      <c r="AEG153" s="115"/>
      <c r="AEH153" s="115"/>
      <c r="AEI153" s="115"/>
      <c r="AEJ153" s="115"/>
      <c r="AEK153" s="115"/>
      <c r="AEL153" s="115"/>
      <c r="AEM153" s="115"/>
      <c r="AEN153" s="115"/>
      <c r="AEO153" s="115"/>
      <c r="AEP153" s="115"/>
      <c r="AEQ153" s="115"/>
      <c r="AER153" s="115"/>
      <c r="AES153" s="115"/>
      <c r="AET153" s="115"/>
      <c r="AEU153" s="115"/>
      <c r="AEV153" s="115"/>
      <c r="AEW153" s="115"/>
      <c r="AEX153" s="115"/>
      <c r="AEY153" s="115"/>
      <c r="AEZ153" s="115"/>
      <c r="AFA153" s="115"/>
      <c r="AFB153" s="115"/>
      <c r="AFC153" s="115"/>
      <c r="AFD153" s="115"/>
      <c r="AFE153" s="115"/>
      <c r="AFF153" s="115"/>
      <c r="AFG153" s="115"/>
      <c r="AFH153" s="115"/>
      <c r="AFI153" s="115"/>
      <c r="AFJ153" s="115"/>
      <c r="AFK153" s="115"/>
      <c r="AFL153" s="115"/>
      <c r="AFM153" s="115"/>
      <c r="AFN153" s="115"/>
      <c r="AFO153" s="115"/>
      <c r="AFP153" s="115"/>
      <c r="AFQ153" s="115"/>
      <c r="AFR153" s="115"/>
      <c r="AFS153" s="115"/>
      <c r="AFT153" s="115"/>
      <c r="AFU153" s="115"/>
      <c r="AFV153" s="115"/>
      <c r="AFW153" s="115"/>
      <c r="AFX153" s="115"/>
      <c r="AFY153" s="115"/>
      <c r="AFZ153" s="115"/>
      <c r="AGA153" s="115"/>
      <c r="AGB153" s="115"/>
      <c r="AGC153" s="115"/>
      <c r="AGD153" s="115"/>
      <c r="AGE153" s="115"/>
      <c r="AGF153" s="115"/>
      <c r="AGG153" s="115"/>
      <c r="AGH153" s="115"/>
      <c r="AGI153" s="115"/>
      <c r="AGJ153" s="115"/>
      <c r="AGK153" s="115"/>
      <c r="AGL153" s="115"/>
      <c r="AGM153" s="115"/>
      <c r="AGN153" s="115"/>
      <c r="AGO153" s="115"/>
      <c r="AGP153" s="115"/>
      <c r="AGQ153" s="115"/>
      <c r="AGR153" s="115"/>
      <c r="AGS153" s="115"/>
      <c r="AGT153" s="115"/>
      <c r="AGU153" s="115"/>
      <c r="AGV153" s="115"/>
      <c r="AGW153" s="115"/>
      <c r="AGX153" s="115"/>
      <c r="AGY153" s="115"/>
      <c r="AGZ153" s="115"/>
      <c r="AHA153" s="115"/>
      <c r="AHB153" s="115"/>
      <c r="AHC153" s="115"/>
      <c r="AHD153" s="115"/>
      <c r="AHE153" s="115"/>
      <c r="AHF153" s="115"/>
      <c r="AHG153" s="115"/>
      <c r="AHH153" s="115"/>
      <c r="AHI153" s="115"/>
      <c r="AHJ153" s="115"/>
      <c r="AHK153" s="115"/>
      <c r="AHL153" s="115"/>
      <c r="AHM153" s="115"/>
      <c r="AHN153" s="115"/>
      <c r="AHO153" s="115"/>
      <c r="AHP153" s="115"/>
      <c r="AHQ153" s="115"/>
      <c r="AHR153" s="115"/>
      <c r="AHS153" s="115"/>
      <c r="AHT153" s="115"/>
      <c r="AHU153" s="115"/>
      <c r="AHV153" s="115"/>
      <c r="AHW153" s="115"/>
      <c r="AHX153" s="115"/>
      <c r="AHY153" s="115"/>
      <c r="AHZ153" s="115"/>
      <c r="AIA153" s="115"/>
      <c r="AIB153" s="115"/>
      <c r="AIC153" s="115"/>
      <c r="AID153" s="115"/>
      <c r="AIE153" s="115"/>
      <c r="AIF153" s="115"/>
      <c r="AIG153" s="115"/>
      <c r="AIH153" s="115"/>
      <c r="AII153" s="115"/>
      <c r="AIJ153" s="115"/>
      <c r="AIK153" s="115"/>
      <c r="AIL153" s="115"/>
      <c r="AIM153" s="115"/>
      <c r="AIN153" s="115"/>
      <c r="AIO153" s="115"/>
      <c r="AIP153" s="115"/>
      <c r="AIQ153" s="115"/>
      <c r="AIR153" s="115"/>
      <c r="AIS153" s="115"/>
      <c r="AIT153" s="115"/>
      <c r="AIU153" s="115"/>
      <c r="AIV153" s="115"/>
      <c r="AIW153" s="115"/>
      <c r="AIX153" s="115"/>
      <c r="AIY153" s="115"/>
      <c r="AIZ153" s="115"/>
      <c r="AJA153" s="115"/>
      <c r="AJB153" s="115"/>
      <c r="AJC153" s="115"/>
      <c r="AJD153" s="115"/>
      <c r="AJE153" s="115"/>
      <c r="AJF153" s="115"/>
      <c r="AJG153" s="115"/>
      <c r="AJH153" s="115"/>
      <c r="AJI153" s="115"/>
      <c r="AJJ153" s="115"/>
      <c r="AJK153" s="115"/>
      <c r="AJL153" s="115"/>
      <c r="AJM153" s="115"/>
      <c r="AJN153" s="115"/>
      <c r="AJO153" s="115"/>
      <c r="AJP153" s="115"/>
      <c r="AJQ153" s="115"/>
      <c r="AJR153" s="115"/>
      <c r="AJS153" s="115"/>
      <c r="AJT153" s="115"/>
      <c r="AJU153" s="115"/>
      <c r="AJV153" s="115"/>
      <c r="AJW153" s="115"/>
      <c r="AJX153" s="115"/>
      <c r="AJY153" s="115"/>
      <c r="AJZ153" s="115"/>
      <c r="AKA153" s="115"/>
      <c r="AKB153" s="115"/>
      <c r="AKC153" s="115"/>
      <c r="AKD153" s="115"/>
      <c r="AKE153" s="115"/>
      <c r="AKF153" s="115"/>
      <c r="AKG153" s="115"/>
      <c r="AKH153" s="115"/>
      <c r="AKI153" s="115"/>
      <c r="AKJ153" s="115"/>
      <c r="AKK153" s="115"/>
      <c r="AKL153" s="115"/>
      <c r="AKM153" s="115"/>
      <c r="AKN153" s="115"/>
      <c r="AKO153" s="115"/>
      <c r="AKP153" s="115"/>
      <c r="AKQ153" s="115"/>
      <c r="AKR153" s="115"/>
      <c r="AKS153" s="115"/>
      <c r="AKT153" s="115"/>
      <c r="AKU153" s="115"/>
      <c r="AKV153" s="115"/>
      <c r="AKW153" s="115"/>
      <c r="AKX153" s="115"/>
      <c r="AKY153" s="115"/>
      <c r="AKZ153" s="115"/>
      <c r="ALA153" s="115"/>
      <c r="ALB153" s="115"/>
      <c r="ALC153" s="115"/>
      <c r="ALD153" s="115"/>
      <c r="ALE153" s="115"/>
      <c r="ALF153" s="115"/>
      <c r="ALG153" s="115"/>
      <c r="ALH153" s="115"/>
      <c r="ALI153" s="115"/>
      <c r="ALJ153" s="115"/>
      <c r="ALK153" s="115"/>
      <c r="ALL153" s="115"/>
      <c r="ALM153" s="115"/>
      <c r="ALN153" s="115"/>
      <c r="ALO153" s="115"/>
      <c r="ALP153" s="115"/>
      <c r="ALQ153" s="115"/>
      <c r="ALR153" s="115"/>
      <c r="ALS153" s="115"/>
      <c r="ALT153" s="115"/>
      <c r="ALU153" s="115"/>
      <c r="ALV153" s="115"/>
      <c r="ALW153" s="115"/>
      <c r="ALX153" s="115"/>
      <c r="ALY153" s="115"/>
      <c r="ALZ153" s="115"/>
      <c r="AMA153" s="115"/>
      <c r="AMB153" s="115"/>
      <c r="AMC153" s="115"/>
      <c r="AMD153" s="115"/>
      <c r="AME153" s="115"/>
      <c r="AMF153" s="115"/>
      <c r="AMG153" s="115"/>
      <c r="AMH153" s="115"/>
      <c r="AMI153" s="115"/>
      <c r="AMJ153" s="115"/>
      <c r="AMK153" s="115"/>
      <c r="AML153" s="115"/>
      <c r="AMM153" s="115"/>
      <c r="AMN153" s="115"/>
      <c r="AMO153" s="115"/>
      <c r="AMP153" s="115"/>
      <c r="AMQ153" s="115"/>
      <c r="AMR153" s="115"/>
      <c r="AMS153" s="115"/>
      <c r="AMT153" s="115"/>
      <c r="AMU153" s="115"/>
      <c r="AMV153" s="115"/>
      <c r="AMW153" s="115"/>
      <c r="AMX153" s="115"/>
      <c r="AMY153" s="115"/>
      <c r="AMZ153" s="115"/>
      <c r="ANA153" s="115"/>
      <c r="ANB153" s="115"/>
      <c r="ANC153" s="115"/>
      <c r="AND153" s="115"/>
      <c r="ANE153" s="115"/>
      <c r="ANF153" s="115"/>
      <c r="ANG153" s="115"/>
      <c r="ANH153" s="115"/>
      <c r="ANI153" s="115"/>
      <c r="ANJ153" s="115"/>
      <c r="ANK153" s="115"/>
      <c r="ANL153" s="115"/>
      <c r="ANM153" s="115"/>
      <c r="ANN153" s="115"/>
      <c r="ANO153" s="115"/>
      <c r="ANP153" s="115"/>
      <c r="ANQ153" s="115"/>
      <c r="ANR153" s="115"/>
      <c r="ANS153" s="115"/>
      <c r="ANT153" s="115"/>
      <c r="ANU153" s="115"/>
      <c r="ANV153" s="115"/>
      <c r="ANW153" s="115"/>
      <c r="ANX153" s="115"/>
      <c r="ANY153" s="115"/>
      <c r="ANZ153" s="115"/>
      <c r="AOA153" s="115"/>
      <c r="AOB153" s="115"/>
      <c r="AOC153" s="115"/>
      <c r="AOD153" s="115"/>
      <c r="AOE153" s="115"/>
      <c r="AOF153" s="115"/>
      <c r="AOG153" s="115"/>
      <c r="AOH153" s="115"/>
      <c r="AOI153" s="115"/>
      <c r="AOJ153" s="115"/>
      <c r="AOK153" s="115"/>
      <c r="AOL153" s="115"/>
      <c r="AOM153" s="115"/>
      <c r="AON153" s="115"/>
      <c r="AOO153" s="115"/>
      <c r="AOP153" s="115"/>
      <c r="AOQ153" s="115"/>
      <c r="AOR153" s="115"/>
      <c r="AOS153" s="115"/>
      <c r="AOT153" s="115"/>
      <c r="AOU153" s="115"/>
      <c r="AOV153" s="115"/>
      <c r="AOW153" s="115"/>
      <c r="AOX153" s="115"/>
      <c r="AOY153" s="115"/>
      <c r="AOZ153" s="115"/>
      <c r="APA153" s="115"/>
      <c r="APB153" s="115"/>
      <c r="APC153" s="115"/>
      <c r="APD153" s="115"/>
      <c r="APE153" s="115"/>
      <c r="APF153" s="115"/>
      <c r="APG153" s="115"/>
      <c r="APH153" s="115"/>
      <c r="API153" s="115"/>
      <c r="APJ153" s="115"/>
      <c r="APK153" s="115"/>
      <c r="APL153" s="115"/>
      <c r="APM153" s="115"/>
      <c r="APN153" s="115"/>
      <c r="APO153" s="115"/>
      <c r="APP153" s="115"/>
      <c r="APQ153" s="115"/>
      <c r="APR153" s="115"/>
      <c r="APS153" s="115"/>
      <c r="APT153" s="115"/>
      <c r="APU153" s="115"/>
      <c r="APV153" s="115"/>
      <c r="APW153" s="115"/>
      <c r="APX153" s="115"/>
      <c r="APY153" s="115"/>
      <c r="APZ153" s="115"/>
      <c r="AQA153" s="115"/>
      <c r="AQB153" s="115"/>
      <c r="AQC153" s="115"/>
      <c r="AQD153" s="115"/>
      <c r="AQE153" s="115"/>
      <c r="AQF153" s="115"/>
      <c r="AQG153" s="115"/>
      <c r="AQH153" s="115"/>
      <c r="AQI153" s="115"/>
      <c r="AQJ153" s="115"/>
      <c r="AQK153" s="115"/>
      <c r="AQL153" s="115"/>
      <c r="AQM153" s="115"/>
      <c r="AQN153" s="115"/>
      <c r="AQO153" s="115"/>
      <c r="AQP153" s="115"/>
      <c r="AQQ153" s="115"/>
      <c r="AQR153" s="115"/>
      <c r="AQS153" s="115"/>
      <c r="AQT153" s="115"/>
      <c r="AQU153" s="115"/>
      <c r="AQV153" s="115"/>
      <c r="AQW153" s="115"/>
      <c r="AQX153" s="115"/>
      <c r="AQY153" s="115"/>
      <c r="AQZ153" s="115"/>
      <c r="ARA153" s="115"/>
      <c r="ARB153" s="115"/>
      <c r="ARC153" s="115"/>
      <c r="ARD153" s="115"/>
      <c r="ARE153" s="115"/>
      <c r="ARF153" s="115"/>
      <c r="ARG153" s="115"/>
      <c r="ARH153" s="115"/>
      <c r="ARI153" s="115"/>
      <c r="ARJ153" s="115"/>
      <c r="ARK153" s="115"/>
      <c r="ARL153" s="115"/>
      <c r="ARM153" s="115"/>
      <c r="ARN153" s="115"/>
      <c r="ARO153" s="115"/>
      <c r="ARP153" s="115"/>
      <c r="ARQ153" s="115"/>
      <c r="ARR153" s="115"/>
      <c r="ARS153" s="115"/>
      <c r="ART153" s="115"/>
      <c r="ARU153" s="115"/>
      <c r="ARV153" s="115"/>
      <c r="ARW153" s="115"/>
      <c r="ARX153" s="115"/>
      <c r="ARY153" s="115"/>
      <c r="ARZ153" s="115"/>
      <c r="ASA153" s="115"/>
      <c r="ASB153" s="115"/>
      <c r="ASC153" s="115"/>
      <c r="ASD153" s="115"/>
      <c r="ASE153" s="115"/>
      <c r="ASF153" s="115"/>
      <c r="ASG153" s="115"/>
      <c r="ASH153" s="115"/>
      <c r="ASI153" s="115"/>
      <c r="ASJ153" s="115"/>
      <c r="ASK153" s="115"/>
      <c r="ASL153" s="115"/>
      <c r="ASM153" s="115"/>
      <c r="ASN153" s="115"/>
      <c r="ASO153" s="115"/>
      <c r="ASP153" s="115"/>
      <c r="ASQ153" s="115"/>
      <c r="ASR153" s="115"/>
      <c r="ASS153" s="115"/>
      <c r="AST153" s="115"/>
      <c r="ASU153" s="115"/>
      <c r="ASV153" s="115"/>
      <c r="ASW153" s="115"/>
      <c r="ASX153" s="115"/>
      <c r="ASY153" s="115"/>
      <c r="ASZ153" s="115"/>
      <c r="ATA153" s="115"/>
      <c r="ATB153" s="115"/>
      <c r="ATC153" s="115"/>
      <c r="ATD153" s="115"/>
      <c r="ATE153" s="115"/>
      <c r="ATF153" s="115"/>
      <c r="ATG153" s="115"/>
      <c r="ATH153" s="115"/>
      <c r="ATI153" s="115"/>
      <c r="ATJ153" s="115"/>
      <c r="ATK153" s="115"/>
      <c r="ATL153" s="115"/>
      <c r="ATM153" s="115"/>
      <c r="ATN153" s="115"/>
      <c r="ATO153" s="115"/>
      <c r="ATP153" s="115"/>
      <c r="ATQ153" s="115"/>
      <c r="ATR153" s="115"/>
      <c r="ATS153" s="115"/>
      <c r="ATT153" s="115"/>
      <c r="ATU153" s="115"/>
      <c r="ATV153" s="115"/>
      <c r="ATW153" s="115"/>
      <c r="ATX153" s="115"/>
      <c r="ATY153" s="115"/>
      <c r="ATZ153" s="115"/>
      <c r="AUA153" s="115"/>
      <c r="AUB153" s="115"/>
      <c r="AUC153" s="115"/>
      <c r="AUD153" s="115"/>
      <c r="AUE153" s="115"/>
      <c r="AUF153" s="115"/>
      <c r="AUG153" s="115"/>
      <c r="AUH153" s="115"/>
      <c r="AUI153" s="115"/>
      <c r="AUJ153" s="115"/>
      <c r="AUK153" s="115"/>
      <c r="AUL153" s="115"/>
      <c r="AUM153" s="115"/>
      <c r="AUN153" s="115"/>
      <c r="AUO153" s="115"/>
      <c r="AUP153" s="115"/>
      <c r="AUQ153" s="115"/>
      <c r="AUR153" s="115"/>
      <c r="AUS153" s="115"/>
      <c r="AUT153" s="115"/>
      <c r="AUU153" s="115"/>
      <c r="AUV153" s="115"/>
      <c r="AUW153" s="115"/>
      <c r="AUX153" s="115"/>
      <c r="AUY153" s="115"/>
      <c r="AUZ153" s="115"/>
      <c r="AVA153" s="115"/>
      <c r="AVB153" s="115"/>
      <c r="AVC153" s="115"/>
      <c r="AVD153" s="115"/>
      <c r="AVE153" s="115"/>
      <c r="AVF153" s="115"/>
      <c r="AVG153" s="115"/>
      <c r="AVH153" s="115"/>
      <c r="AVI153" s="115"/>
      <c r="AVJ153" s="115"/>
      <c r="AVK153" s="115"/>
      <c r="AVL153" s="115"/>
      <c r="AVM153" s="115"/>
      <c r="AVN153" s="115"/>
      <c r="AVO153" s="115"/>
      <c r="AVP153" s="115"/>
      <c r="AVQ153" s="115"/>
      <c r="AVR153" s="115"/>
      <c r="AVS153" s="115"/>
      <c r="AVT153" s="115"/>
      <c r="AVU153" s="115"/>
      <c r="AVV153" s="115"/>
      <c r="AVW153" s="115"/>
      <c r="AVX153" s="115"/>
      <c r="AVY153" s="115"/>
      <c r="AVZ153" s="115"/>
      <c r="AWA153" s="115"/>
      <c r="AWB153" s="115"/>
      <c r="AWC153" s="115"/>
      <c r="AWD153" s="115"/>
      <c r="AWE153" s="115"/>
      <c r="AWF153" s="115"/>
      <c r="AWG153" s="115"/>
      <c r="AWH153" s="115"/>
      <c r="AWI153" s="115"/>
      <c r="AWJ153" s="115"/>
      <c r="AWK153" s="115"/>
      <c r="AWL153" s="115"/>
      <c r="AWM153" s="115"/>
      <c r="AWN153" s="115"/>
      <c r="AWO153" s="115"/>
      <c r="AWP153" s="115"/>
      <c r="AWQ153" s="115"/>
      <c r="AWR153" s="115"/>
      <c r="AWS153" s="115"/>
      <c r="AWT153" s="115"/>
      <c r="AWU153" s="115"/>
      <c r="AWV153" s="115"/>
      <c r="AWW153" s="115"/>
      <c r="AWX153" s="115"/>
      <c r="AWY153" s="115"/>
      <c r="AWZ153" s="115"/>
      <c r="AXA153" s="115"/>
      <c r="AXB153" s="115"/>
      <c r="AXC153" s="115"/>
      <c r="AXD153" s="115"/>
      <c r="AXE153" s="115"/>
      <c r="AXF153" s="115"/>
      <c r="AXG153" s="115"/>
      <c r="AXH153" s="115"/>
      <c r="AXI153" s="115"/>
      <c r="AXJ153" s="115"/>
      <c r="AXK153" s="115"/>
      <c r="AXL153" s="115"/>
      <c r="AXM153" s="115"/>
      <c r="AXN153" s="115"/>
      <c r="AXO153" s="115"/>
      <c r="AXP153" s="115"/>
      <c r="AXQ153" s="115"/>
      <c r="AXR153" s="115"/>
      <c r="AXS153" s="115"/>
      <c r="AXT153" s="115"/>
      <c r="AXU153" s="115"/>
      <c r="AXV153" s="115"/>
      <c r="AXW153" s="115"/>
      <c r="AXX153" s="115"/>
      <c r="AXY153" s="115"/>
      <c r="AXZ153" s="115"/>
      <c r="AYA153" s="115"/>
      <c r="AYB153" s="115"/>
      <c r="AYC153" s="115"/>
      <c r="AYD153" s="115"/>
      <c r="AYE153" s="115"/>
      <c r="AYF153" s="115"/>
      <c r="AYG153" s="115"/>
      <c r="AYH153" s="115"/>
      <c r="AYI153" s="115"/>
      <c r="AYJ153" s="115"/>
      <c r="AYK153" s="115"/>
      <c r="AYL153" s="115"/>
      <c r="AYM153" s="115"/>
      <c r="AYN153" s="115"/>
      <c r="AYO153" s="115"/>
      <c r="AYP153" s="115"/>
      <c r="AYQ153" s="115"/>
      <c r="AYR153" s="115"/>
      <c r="AYS153" s="115"/>
      <c r="AYT153" s="115"/>
      <c r="AYU153" s="115"/>
      <c r="AYV153" s="115"/>
      <c r="AYW153" s="115"/>
      <c r="AYX153" s="115"/>
      <c r="AYY153" s="115"/>
      <c r="AYZ153" s="115"/>
      <c r="AZA153" s="115"/>
      <c r="AZB153" s="115"/>
      <c r="AZC153" s="115"/>
      <c r="AZD153" s="115"/>
      <c r="AZE153" s="115"/>
      <c r="AZF153" s="115"/>
      <c r="AZG153" s="115"/>
      <c r="AZH153" s="115"/>
      <c r="AZI153" s="115"/>
      <c r="AZJ153" s="115"/>
      <c r="AZK153" s="115"/>
      <c r="AZL153" s="115"/>
      <c r="AZM153" s="115"/>
      <c r="AZN153" s="115"/>
      <c r="AZO153" s="115"/>
      <c r="AZP153" s="115"/>
      <c r="AZQ153" s="115"/>
      <c r="AZR153" s="115"/>
      <c r="AZS153" s="115"/>
      <c r="AZT153" s="115"/>
      <c r="AZU153" s="115"/>
      <c r="AZV153" s="115"/>
      <c r="AZW153" s="115"/>
      <c r="AZX153" s="115"/>
      <c r="AZY153" s="115"/>
      <c r="AZZ153" s="115"/>
      <c r="BAA153" s="115"/>
      <c r="BAB153" s="115"/>
      <c r="BAC153" s="115"/>
      <c r="BAD153" s="115"/>
      <c r="BAE153" s="115"/>
      <c r="BAF153" s="115"/>
      <c r="BAG153" s="115"/>
      <c r="BAH153" s="115"/>
      <c r="BAI153" s="115"/>
      <c r="BAJ153" s="115"/>
      <c r="BAK153" s="115"/>
      <c r="BAL153" s="115"/>
      <c r="BAM153" s="115"/>
      <c r="BAN153" s="115"/>
      <c r="BAO153" s="115"/>
      <c r="BAP153" s="115"/>
      <c r="BAQ153" s="115"/>
      <c r="BAR153" s="115"/>
      <c r="BAS153" s="115"/>
      <c r="BAT153" s="115"/>
      <c r="BAU153" s="115"/>
      <c r="BAV153" s="115"/>
      <c r="BAW153" s="115"/>
      <c r="BAX153" s="115"/>
      <c r="BAY153" s="115"/>
      <c r="BAZ153" s="115"/>
      <c r="BBA153" s="115"/>
      <c r="BBB153" s="115"/>
      <c r="BBC153" s="115"/>
      <c r="BBD153" s="115"/>
      <c r="BBE153" s="115"/>
      <c r="BBF153" s="115"/>
      <c r="BBG153" s="115"/>
      <c r="BBH153" s="115"/>
      <c r="BBI153" s="115"/>
      <c r="BBJ153" s="115"/>
      <c r="BBK153" s="115"/>
      <c r="BBL153" s="115"/>
      <c r="BBM153" s="115"/>
      <c r="BBN153" s="115"/>
      <c r="BBO153" s="115"/>
      <c r="BBP153" s="115"/>
      <c r="BBQ153" s="115"/>
      <c r="BBR153" s="115"/>
      <c r="BBS153" s="115"/>
      <c r="BBT153" s="115"/>
      <c r="BBU153" s="115"/>
      <c r="BBV153" s="115"/>
      <c r="BBW153" s="115"/>
      <c r="BBX153" s="115"/>
      <c r="BBY153" s="115"/>
      <c r="BBZ153" s="115"/>
      <c r="BCA153" s="115"/>
      <c r="BCB153" s="115"/>
      <c r="BCC153" s="115"/>
      <c r="BCD153" s="115"/>
      <c r="BCE153" s="115"/>
      <c r="BCF153" s="115"/>
      <c r="BCG153" s="115"/>
      <c r="BCH153" s="115"/>
      <c r="BCI153" s="115"/>
      <c r="BCJ153" s="115"/>
      <c r="BCK153" s="115"/>
      <c r="BCL153" s="115"/>
      <c r="BCM153" s="115"/>
      <c r="BCN153" s="115"/>
      <c r="BCO153" s="115"/>
      <c r="BCP153" s="115"/>
      <c r="BCQ153" s="115"/>
      <c r="BCR153" s="115"/>
      <c r="BCS153" s="115"/>
      <c r="BCT153" s="115"/>
      <c r="BCU153" s="115"/>
      <c r="BCV153" s="115"/>
      <c r="BCW153" s="115"/>
      <c r="BCX153" s="115"/>
      <c r="BCY153" s="115"/>
      <c r="BCZ153" s="115"/>
      <c r="BDA153" s="115"/>
      <c r="BDB153" s="115"/>
      <c r="BDC153" s="115"/>
      <c r="BDD153" s="115"/>
      <c r="BDE153" s="115"/>
      <c r="BDF153" s="115"/>
      <c r="BDG153" s="115"/>
      <c r="BDH153" s="115"/>
      <c r="BDI153" s="115"/>
      <c r="BDJ153" s="115"/>
      <c r="BDK153" s="115"/>
      <c r="BDL153" s="115"/>
      <c r="BDM153" s="115"/>
      <c r="BDN153" s="115"/>
      <c r="BDO153" s="115"/>
      <c r="BDP153" s="115"/>
      <c r="BDQ153" s="115"/>
      <c r="BDR153" s="115"/>
      <c r="BDS153" s="115"/>
      <c r="BDT153" s="115"/>
      <c r="BDU153" s="115"/>
      <c r="BDV153" s="115"/>
      <c r="BDW153" s="115"/>
      <c r="BDX153" s="115"/>
      <c r="BDY153" s="115"/>
      <c r="BDZ153" s="115"/>
      <c r="BEA153" s="115"/>
      <c r="BEB153" s="115"/>
      <c r="BEC153" s="115"/>
      <c r="BED153" s="115"/>
      <c r="BEE153" s="115"/>
      <c r="BEF153" s="115"/>
      <c r="BEG153" s="115"/>
      <c r="BEH153" s="115"/>
      <c r="BEI153" s="115"/>
      <c r="BEJ153" s="115"/>
      <c r="BEK153" s="115"/>
      <c r="BEL153" s="115"/>
      <c r="BEM153" s="115"/>
      <c r="BEN153" s="115"/>
      <c r="BEO153" s="115"/>
      <c r="BEP153" s="115"/>
      <c r="BEQ153" s="115"/>
      <c r="BER153" s="115"/>
      <c r="BES153" s="115"/>
      <c r="BET153" s="115"/>
      <c r="BEU153" s="115"/>
      <c r="BEV153" s="115"/>
      <c r="BEW153" s="115"/>
      <c r="BEX153" s="115"/>
      <c r="BEY153" s="115"/>
      <c r="BEZ153" s="115"/>
      <c r="BFA153" s="115"/>
      <c r="BFB153" s="115"/>
      <c r="BFC153" s="115"/>
      <c r="BFD153" s="115"/>
      <c r="BFE153" s="115"/>
      <c r="BFF153" s="115"/>
      <c r="BFG153" s="115"/>
      <c r="BFH153" s="115"/>
      <c r="BFI153" s="115"/>
      <c r="BFJ153" s="115"/>
      <c r="BFK153" s="115"/>
      <c r="BFL153" s="115"/>
      <c r="BFM153" s="115"/>
      <c r="BFN153" s="115"/>
      <c r="BFO153" s="115"/>
      <c r="BFP153" s="115"/>
      <c r="BFQ153" s="115"/>
      <c r="BFR153" s="115"/>
      <c r="BFS153" s="115"/>
      <c r="BFT153" s="115"/>
      <c r="BFU153" s="115"/>
      <c r="BFV153" s="115"/>
      <c r="BFW153" s="115"/>
      <c r="BFX153" s="115"/>
      <c r="BFY153" s="115"/>
      <c r="BFZ153" s="115"/>
      <c r="BGA153" s="115"/>
      <c r="BGB153" s="115"/>
      <c r="BGC153" s="115"/>
      <c r="BGD153" s="115"/>
      <c r="BGE153" s="115"/>
      <c r="BGF153" s="115"/>
      <c r="BGG153" s="115"/>
      <c r="BGH153" s="115"/>
      <c r="BGI153" s="115"/>
      <c r="BGJ153" s="115"/>
      <c r="BGK153" s="115"/>
      <c r="BGL153" s="115"/>
      <c r="BGM153" s="115"/>
      <c r="BGN153" s="115"/>
      <c r="BGO153" s="115"/>
      <c r="BGP153" s="115"/>
      <c r="BGQ153" s="115"/>
      <c r="BGR153" s="115"/>
      <c r="BGS153" s="115"/>
      <c r="BGT153" s="115"/>
      <c r="BGU153" s="115"/>
      <c r="BGV153" s="115"/>
      <c r="BGW153" s="115"/>
      <c r="BGX153" s="115"/>
      <c r="BGY153" s="115"/>
      <c r="BGZ153" s="115"/>
      <c r="BHA153" s="115"/>
      <c r="BHB153" s="115"/>
      <c r="BHC153" s="115"/>
      <c r="BHD153" s="115"/>
      <c r="BHE153" s="115"/>
      <c r="BHF153" s="115"/>
      <c r="BHG153" s="115"/>
      <c r="BHH153" s="115"/>
      <c r="BHI153" s="115"/>
      <c r="BHJ153" s="115"/>
      <c r="BHK153" s="115"/>
      <c r="BHL153" s="115"/>
      <c r="BHM153" s="115"/>
      <c r="BHN153" s="115"/>
      <c r="BHO153" s="115"/>
      <c r="BHP153" s="115"/>
      <c r="BHQ153" s="115"/>
      <c r="BHR153" s="115"/>
      <c r="BHS153" s="115"/>
      <c r="BHT153" s="115"/>
      <c r="BHU153" s="115"/>
      <c r="BHV153" s="115"/>
      <c r="BHW153" s="115"/>
      <c r="BHX153" s="115"/>
      <c r="BHY153" s="115"/>
      <c r="BHZ153" s="115"/>
      <c r="BIA153" s="115"/>
      <c r="BIB153" s="115"/>
      <c r="BIC153" s="115"/>
      <c r="BID153" s="115"/>
      <c r="BIE153" s="115"/>
      <c r="BIF153" s="115"/>
      <c r="BIG153" s="115"/>
      <c r="BIH153" s="115"/>
      <c r="BII153" s="115"/>
      <c r="BIJ153" s="115"/>
      <c r="BIK153" s="115"/>
      <c r="BIL153" s="115"/>
      <c r="BIM153" s="115"/>
      <c r="BIN153" s="115"/>
      <c r="BIO153" s="115"/>
      <c r="BIP153" s="115"/>
      <c r="BIQ153" s="115"/>
      <c r="BIR153" s="115"/>
      <c r="BIS153" s="115"/>
      <c r="BIT153" s="115"/>
      <c r="BIU153" s="115"/>
      <c r="BIV153" s="115"/>
      <c r="BIW153" s="115"/>
      <c r="BIX153" s="115"/>
      <c r="BIY153" s="115"/>
      <c r="BIZ153" s="115"/>
      <c r="BJA153" s="115"/>
      <c r="BJB153" s="115"/>
      <c r="BJC153" s="115"/>
      <c r="BJD153" s="115"/>
      <c r="BJE153" s="115"/>
      <c r="BJF153" s="115"/>
      <c r="BJG153" s="115"/>
      <c r="BJH153" s="115"/>
      <c r="BJI153" s="115"/>
      <c r="BJJ153" s="115"/>
      <c r="BJK153" s="115"/>
      <c r="BJL153" s="115"/>
      <c r="BJM153" s="115"/>
      <c r="BJN153" s="115"/>
      <c r="BJO153" s="115"/>
      <c r="BJP153" s="115"/>
      <c r="BJQ153" s="115"/>
      <c r="BJR153" s="115"/>
      <c r="BJS153" s="115"/>
      <c r="BJT153" s="115"/>
      <c r="BJU153" s="115"/>
      <c r="BJV153" s="115"/>
      <c r="BJW153" s="115"/>
      <c r="BJX153" s="115"/>
      <c r="BJY153" s="115"/>
      <c r="BJZ153" s="115"/>
      <c r="BKA153" s="115"/>
      <c r="BKB153" s="115"/>
      <c r="BKC153" s="115"/>
      <c r="BKD153" s="115"/>
      <c r="BKE153" s="115"/>
      <c r="BKF153" s="115"/>
      <c r="BKG153" s="115"/>
      <c r="BKH153" s="115"/>
      <c r="BKI153" s="115"/>
      <c r="BKJ153" s="115"/>
      <c r="BKK153" s="115"/>
      <c r="BKL153" s="115"/>
      <c r="BKM153" s="115"/>
      <c r="BKN153" s="115"/>
      <c r="BKO153" s="115"/>
      <c r="BKP153" s="115"/>
      <c r="BKQ153" s="115"/>
      <c r="BKR153" s="115"/>
      <c r="BKS153" s="115"/>
      <c r="BKT153" s="115"/>
      <c r="BKU153" s="115"/>
      <c r="BKV153" s="115"/>
      <c r="BKW153" s="115"/>
      <c r="BKX153" s="115"/>
      <c r="BKY153" s="115"/>
      <c r="BKZ153" s="115"/>
      <c r="BLA153" s="115"/>
      <c r="BLB153" s="115"/>
      <c r="BLC153" s="115"/>
      <c r="BLD153" s="115"/>
      <c r="BLE153" s="115"/>
      <c r="BLF153" s="115"/>
      <c r="BLG153" s="115"/>
      <c r="BLH153" s="115"/>
      <c r="BLI153" s="115"/>
      <c r="BLJ153" s="115"/>
      <c r="BLK153" s="115"/>
      <c r="BLL153" s="115"/>
      <c r="BLM153" s="115"/>
      <c r="BLN153" s="115"/>
      <c r="BLO153" s="115"/>
      <c r="BLP153" s="115"/>
      <c r="BLQ153" s="115"/>
      <c r="BLR153" s="115"/>
      <c r="BLS153" s="115"/>
      <c r="BLT153" s="115"/>
      <c r="BLU153" s="115"/>
      <c r="BLV153" s="115"/>
      <c r="BLW153" s="115"/>
      <c r="BLX153" s="115"/>
      <c r="BLY153" s="115"/>
      <c r="BLZ153" s="115"/>
      <c r="BMA153" s="115"/>
      <c r="BMB153" s="115"/>
      <c r="BMC153" s="115"/>
      <c r="BMD153" s="115"/>
      <c r="BME153" s="115"/>
      <c r="BMF153" s="115"/>
      <c r="BMG153" s="115"/>
      <c r="BMH153" s="115"/>
      <c r="BMI153" s="115"/>
      <c r="BMJ153" s="115"/>
      <c r="BMK153" s="115"/>
      <c r="BML153" s="115"/>
      <c r="BMM153" s="115"/>
      <c r="BMN153" s="115"/>
      <c r="BMO153" s="115"/>
      <c r="BMP153" s="115"/>
      <c r="BMQ153" s="115"/>
      <c r="BMR153" s="115"/>
      <c r="BMS153" s="115"/>
      <c r="BMT153" s="115"/>
      <c r="BMU153" s="115"/>
      <c r="BMV153" s="115"/>
      <c r="BMW153" s="115"/>
      <c r="BMX153" s="115"/>
      <c r="BMY153" s="115"/>
      <c r="BMZ153" s="115"/>
      <c r="BNA153" s="115"/>
      <c r="BNB153" s="115"/>
      <c r="BNC153" s="115"/>
      <c r="BND153" s="115"/>
      <c r="BNE153" s="115"/>
      <c r="BNF153" s="115"/>
      <c r="BNG153" s="115"/>
      <c r="BNH153" s="115"/>
      <c r="BNI153" s="115"/>
      <c r="BNJ153" s="115"/>
      <c r="BNK153" s="115"/>
      <c r="BNL153" s="115"/>
      <c r="BNM153" s="115"/>
      <c r="BNN153" s="115"/>
      <c r="BNO153" s="115"/>
      <c r="BNP153" s="115"/>
      <c r="BNQ153" s="115"/>
      <c r="BNR153" s="115"/>
      <c r="BNS153" s="115"/>
      <c r="BNT153" s="115"/>
      <c r="BNU153" s="115"/>
      <c r="BNV153" s="115"/>
      <c r="BNW153" s="115"/>
      <c r="BNX153" s="115"/>
      <c r="BNY153" s="115"/>
      <c r="BNZ153" s="115"/>
      <c r="BOA153" s="115"/>
      <c r="BOB153" s="115"/>
      <c r="BOC153" s="115"/>
      <c r="BOD153" s="115"/>
      <c r="BOE153" s="115"/>
      <c r="BOF153" s="115"/>
      <c r="BOG153" s="115"/>
      <c r="BOH153" s="115"/>
      <c r="BOI153" s="115"/>
      <c r="BOJ153" s="115"/>
      <c r="BOK153" s="115"/>
      <c r="BOL153" s="115"/>
      <c r="BOM153" s="115"/>
      <c r="BON153" s="115"/>
      <c r="BOO153" s="115"/>
      <c r="BOP153" s="115"/>
      <c r="BOQ153" s="115"/>
      <c r="BOR153" s="115"/>
      <c r="BOS153" s="115"/>
      <c r="BOT153" s="115"/>
      <c r="BOU153" s="115"/>
      <c r="BOV153" s="115"/>
      <c r="BOW153" s="115"/>
      <c r="BOX153" s="115"/>
      <c r="BOY153" s="115"/>
      <c r="BOZ153" s="115"/>
      <c r="BPA153" s="115"/>
      <c r="BPB153" s="115"/>
      <c r="BPC153" s="115"/>
      <c r="BPD153" s="115"/>
      <c r="BPE153" s="115"/>
      <c r="BPF153" s="115"/>
      <c r="BPG153" s="115"/>
      <c r="BPH153" s="115"/>
      <c r="BPI153" s="115"/>
      <c r="BPJ153" s="115"/>
      <c r="BPK153" s="115"/>
      <c r="BPL153" s="115"/>
      <c r="BPM153" s="115"/>
      <c r="BPN153" s="115"/>
      <c r="BPO153" s="115"/>
      <c r="BPP153" s="115"/>
      <c r="BPQ153" s="115"/>
      <c r="BPR153" s="115"/>
      <c r="BPS153" s="115"/>
      <c r="BPT153" s="115"/>
      <c r="BPU153" s="115"/>
      <c r="BPV153" s="115"/>
      <c r="BPW153" s="115"/>
      <c r="BPX153" s="115"/>
      <c r="BPY153" s="115"/>
      <c r="BPZ153" s="115"/>
      <c r="BQA153" s="115"/>
      <c r="BQB153" s="115"/>
      <c r="BQC153" s="115"/>
      <c r="BQD153" s="115"/>
      <c r="BQE153" s="115"/>
      <c r="BQF153" s="115"/>
      <c r="BQG153" s="115"/>
      <c r="BQH153" s="115"/>
      <c r="BQI153" s="115"/>
      <c r="BQJ153" s="115"/>
      <c r="BQK153" s="115"/>
      <c r="BQL153" s="115"/>
      <c r="BQM153" s="115"/>
      <c r="BQN153" s="115"/>
      <c r="BQO153" s="115"/>
      <c r="BQP153" s="115"/>
      <c r="BQQ153" s="115"/>
      <c r="BQR153" s="115"/>
      <c r="BQS153" s="115"/>
      <c r="BQT153" s="115"/>
      <c r="BQU153" s="115"/>
      <c r="BQV153" s="115"/>
      <c r="BQW153" s="115"/>
      <c r="BQX153" s="115"/>
      <c r="BQY153" s="115"/>
      <c r="BQZ153" s="115"/>
      <c r="BRA153" s="115"/>
      <c r="BRB153" s="115"/>
      <c r="BRC153" s="115"/>
      <c r="BRD153" s="115"/>
      <c r="BRE153" s="115"/>
      <c r="BRF153" s="115"/>
      <c r="BRG153" s="115"/>
      <c r="BRH153" s="115"/>
      <c r="BRI153" s="115"/>
      <c r="BRJ153" s="115"/>
      <c r="BRK153" s="115"/>
      <c r="BRL153" s="115"/>
      <c r="BRM153" s="115"/>
      <c r="BRN153" s="115"/>
      <c r="BRO153" s="115"/>
      <c r="BRP153" s="115"/>
      <c r="BRQ153" s="115"/>
      <c r="BRR153" s="115"/>
      <c r="BRS153" s="115"/>
      <c r="BRT153" s="115"/>
      <c r="BRU153" s="115"/>
      <c r="BRV153" s="115"/>
      <c r="BRW153" s="115"/>
      <c r="BRX153" s="115"/>
      <c r="BRY153" s="115"/>
      <c r="BRZ153" s="115"/>
      <c r="BSA153" s="115"/>
      <c r="BSB153" s="115"/>
      <c r="BSC153" s="115"/>
      <c r="BSD153" s="115"/>
      <c r="BSE153" s="115"/>
      <c r="BSF153" s="115"/>
      <c r="BSG153" s="115"/>
      <c r="BSH153" s="115"/>
      <c r="BSI153" s="115"/>
      <c r="BSJ153" s="115"/>
      <c r="BSK153" s="115"/>
      <c r="BSL153" s="115"/>
      <c r="BSM153" s="115"/>
      <c r="BSN153" s="115"/>
      <c r="BSO153" s="115"/>
      <c r="BSP153" s="115"/>
      <c r="BSQ153" s="115"/>
      <c r="BSR153" s="115"/>
      <c r="BSS153" s="115"/>
      <c r="BST153" s="115"/>
      <c r="BSU153" s="115"/>
      <c r="BSV153" s="115"/>
      <c r="BSW153" s="115"/>
      <c r="BSX153" s="115"/>
      <c r="BSY153" s="115"/>
      <c r="BSZ153" s="115"/>
      <c r="BTA153" s="115"/>
      <c r="BTB153" s="115"/>
      <c r="BTC153" s="115"/>
      <c r="BTD153" s="115"/>
      <c r="BTE153" s="115"/>
      <c r="BTF153" s="115"/>
      <c r="BTG153" s="115"/>
      <c r="BTH153" s="115"/>
      <c r="BTI153" s="115"/>
      <c r="BTJ153" s="115"/>
      <c r="BTK153" s="115"/>
      <c r="BTL153" s="115"/>
      <c r="BTM153" s="115"/>
      <c r="BTN153" s="115"/>
      <c r="BTO153" s="115"/>
      <c r="BTP153" s="115"/>
      <c r="BTQ153" s="115"/>
      <c r="BTR153" s="115"/>
      <c r="BTS153" s="115"/>
      <c r="BTT153" s="115"/>
      <c r="BTU153" s="115"/>
      <c r="BTV153" s="115"/>
      <c r="BTW153" s="115"/>
      <c r="BTX153" s="115"/>
      <c r="BTY153" s="115"/>
      <c r="BTZ153" s="115"/>
      <c r="BUA153" s="115"/>
      <c r="BUB153" s="115"/>
      <c r="BUC153" s="115"/>
      <c r="BUD153" s="115"/>
      <c r="BUE153" s="115"/>
      <c r="BUF153" s="115"/>
      <c r="BUG153" s="115"/>
      <c r="BUH153" s="115"/>
      <c r="BUI153" s="115"/>
      <c r="BUJ153" s="115"/>
      <c r="BUK153" s="115"/>
      <c r="BUL153" s="115"/>
      <c r="BUM153" s="115"/>
      <c r="BUN153" s="115"/>
      <c r="BUO153" s="115"/>
      <c r="BUP153" s="115"/>
      <c r="BUQ153" s="115"/>
      <c r="BUR153" s="115"/>
      <c r="BUS153" s="115"/>
      <c r="BUT153" s="115"/>
      <c r="BUU153" s="115"/>
      <c r="BUV153" s="115"/>
      <c r="BUW153" s="115"/>
      <c r="BUX153" s="115"/>
      <c r="BUY153" s="115"/>
      <c r="BUZ153" s="115"/>
      <c r="BVA153" s="115"/>
      <c r="BVB153" s="115"/>
      <c r="BVC153" s="115"/>
      <c r="BVD153" s="115"/>
      <c r="BVE153" s="115"/>
      <c r="BVF153" s="115"/>
      <c r="BVG153" s="115"/>
      <c r="BVH153" s="115"/>
      <c r="BVI153" s="115"/>
      <c r="BVJ153" s="115"/>
      <c r="BVK153" s="115"/>
      <c r="BVL153" s="115"/>
      <c r="BVM153" s="115"/>
      <c r="BVN153" s="115"/>
      <c r="BVO153" s="115"/>
      <c r="BVP153" s="115"/>
      <c r="BVQ153" s="115"/>
      <c r="BVR153" s="115"/>
      <c r="BVS153" s="115"/>
      <c r="BVT153" s="115"/>
      <c r="BVU153" s="115"/>
      <c r="BVV153" s="115"/>
      <c r="BVW153" s="115"/>
      <c r="BVX153" s="115"/>
      <c r="BVY153" s="115"/>
      <c r="BVZ153" s="115"/>
      <c r="BWA153" s="115"/>
      <c r="BWB153" s="115"/>
      <c r="BWC153" s="115"/>
      <c r="BWD153" s="115"/>
      <c r="BWE153" s="115"/>
      <c r="BWF153" s="115"/>
      <c r="BWG153" s="115"/>
      <c r="BWH153" s="115"/>
      <c r="BWI153" s="115"/>
      <c r="BWJ153" s="115"/>
      <c r="BWK153" s="115"/>
      <c r="BWL153" s="115"/>
      <c r="BWM153" s="115"/>
      <c r="BWN153" s="115"/>
      <c r="BWO153" s="115"/>
      <c r="BWP153" s="115"/>
      <c r="BWQ153" s="115"/>
      <c r="BWR153" s="115"/>
      <c r="BWS153" s="115"/>
      <c r="BWT153" s="115"/>
      <c r="BWU153" s="115"/>
      <c r="BWV153" s="115"/>
      <c r="BWW153" s="115"/>
      <c r="BWX153" s="115"/>
      <c r="BWY153" s="115"/>
      <c r="BWZ153" s="115"/>
      <c r="BXA153" s="115"/>
      <c r="BXB153" s="115"/>
      <c r="BXC153" s="115"/>
      <c r="BXD153" s="115"/>
      <c r="BXE153" s="115"/>
      <c r="BXF153" s="115"/>
      <c r="BXG153" s="115"/>
      <c r="BXH153" s="115"/>
      <c r="BXI153" s="115"/>
      <c r="BXJ153" s="115"/>
      <c r="BXK153" s="115"/>
      <c r="BXL153" s="115"/>
      <c r="BXM153" s="115"/>
      <c r="BXN153" s="115"/>
      <c r="BXO153" s="115"/>
      <c r="BXP153" s="115"/>
      <c r="BXQ153" s="115"/>
      <c r="BXR153" s="115"/>
      <c r="BXS153" s="115"/>
      <c r="BXT153" s="115"/>
      <c r="BXU153" s="115"/>
      <c r="BXV153" s="115"/>
      <c r="BXW153" s="115"/>
      <c r="BXX153" s="115"/>
      <c r="BXY153" s="115"/>
      <c r="BXZ153" s="115"/>
      <c r="BYA153" s="115"/>
      <c r="BYB153" s="115"/>
      <c r="BYC153" s="115"/>
      <c r="BYD153" s="115"/>
      <c r="BYE153" s="115"/>
      <c r="BYF153" s="115"/>
      <c r="BYG153" s="115"/>
      <c r="BYH153" s="115"/>
      <c r="BYI153" s="115"/>
      <c r="BYJ153" s="115"/>
      <c r="BYK153" s="115"/>
      <c r="BYL153" s="115"/>
      <c r="BYM153" s="115"/>
      <c r="BYN153" s="115"/>
      <c r="BYO153" s="115"/>
      <c r="BYP153" s="115"/>
      <c r="BYQ153" s="115"/>
      <c r="BYR153" s="115"/>
      <c r="BYS153" s="115"/>
      <c r="BYT153" s="115"/>
      <c r="BYU153" s="115"/>
      <c r="BYV153" s="115"/>
      <c r="BYW153" s="115"/>
      <c r="BYX153" s="115"/>
      <c r="BYY153" s="115"/>
      <c r="BYZ153" s="115"/>
      <c r="BZA153" s="115"/>
      <c r="BZB153" s="115"/>
      <c r="BZC153" s="115"/>
      <c r="BZD153" s="115"/>
      <c r="BZE153" s="115"/>
      <c r="BZF153" s="115"/>
      <c r="BZG153" s="115"/>
      <c r="BZH153" s="115"/>
      <c r="BZI153" s="115"/>
      <c r="BZJ153" s="115"/>
      <c r="BZK153" s="115"/>
      <c r="BZL153" s="115"/>
      <c r="BZM153" s="115"/>
      <c r="BZN153" s="115"/>
      <c r="BZO153" s="115"/>
      <c r="BZP153" s="115"/>
      <c r="BZQ153" s="115"/>
      <c r="BZR153" s="115"/>
      <c r="BZS153" s="115"/>
      <c r="BZT153" s="115"/>
      <c r="BZU153" s="115"/>
      <c r="BZV153" s="115"/>
      <c r="BZW153" s="115"/>
      <c r="BZX153" s="115"/>
      <c r="BZY153" s="115"/>
      <c r="BZZ153" s="115"/>
      <c r="CAA153" s="115"/>
      <c r="CAB153" s="115"/>
      <c r="CAC153" s="115"/>
      <c r="CAD153" s="115"/>
      <c r="CAE153" s="115"/>
      <c r="CAF153" s="115"/>
      <c r="CAG153" s="115"/>
      <c r="CAH153" s="115"/>
      <c r="CAI153" s="115"/>
      <c r="CAJ153" s="115"/>
      <c r="CAK153" s="115"/>
      <c r="CAL153" s="115"/>
      <c r="CAM153" s="115"/>
      <c r="CAN153" s="115"/>
      <c r="CAO153" s="115"/>
      <c r="CAP153" s="115"/>
      <c r="CAQ153" s="115"/>
      <c r="CAR153" s="115"/>
      <c r="CAS153" s="115"/>
      <c r="CAT153" s="115"/>
      <c r="CAU153" s="115"/>
      <c r="CAV153" s="115"/>
      <c r="CAW153" s="115"/>
      <c r="CAX153" s="115"/>
      <c r="CAY153" s="115"/>
      <c r="CAZ153" s="115"/>
      <c r="CBA153" s="115"/>
      <c r="CBB153" s="115"/>
      <c r="CBC153" s="115"/>
      <c r="CBD153" s="115"/>
      <c r="CBE153" s="115"/>
      <c r="CBF153" s="115"/>
      <c r="CBG153" s="115"/>
      <c r="CBH153" s="115"/>
      <c r="CBI153" s="115"/>
      <c r="CBJ153" s="115"/>
      <c r="CBK153" s="115"/>
      <c r="CBL153" s="115"/>
      <c r="CBM153" s="115"/>
      <c r="CBN153" s="115"/>
      <c r="CBO153" s="115"/>
      <c r="CBP153" s="115"/>
      <c r="CBQ153" s="115"/>
      <c r="CBR153" s="115"/>
      <c r="CBS153" s="115"/>
      <c r="CBT153" s="115"/>
      <c r="CBU153" s="115"/>
      <c r="CBV153" s="115"/>
      <c r="CBW153" s="115"/>
      <c r="CBX153" s="115"/>
      <c r="CBY153" s="115"/>
      <c r="CBZ153" s="115"/>
      <c r="CCA153" s="115"/>
      <c r="CCB153" s="115"/>
      <c r="CCC153" s="115"/>
      <c r="CCD153" s="115"/>
      <c r="CCE153" s="115"/>
      <c r="CCF153" s="115"/>
      <c r="CCG153" s="115"/>
      <c r="CCH153" s="115"/>
      <c r="CCI153" s="115"/>
      <c r="CCJ153" s="115"/>
      <c r="CCK153" s="115"/>
      <c r="CCL153" s="115"/>
      <c r="CCM153" s="115"/>
      <c r="CCN153" s="115"/>
      <c r="CCO153" s="115"/>
      <c r="CCP153" s="115"/>
      <c r="CCQ153" s="115"/>
      <c r="CCR153" s="115"/>
      <c r="CCS153" s="115"/>
      <c r="CCT153" s="115"/>
      <c r="CCU153" s="115"/>
      <c r="CCV153" s="115"/>
      <c r="CCW153" s="115"/>
      <c r="CCX153" s="115"/>
      <c r="CCY153" s="115"/>
      <c r="CCZ153" s="115"/>
      <c r="CDA153" s="115"/>
      <c r="CDB153" s="115"/>
      <c r="CDC153" s="115"/>
      <c r="CDD153" s="115"/>
      <c r="CDE153" s="115"/>
      <c r="CDF153" s="115"/>
      <c r="CDG153" s="115"/>
      <c r="CDH153" s="115"/>
      <c r="CDI153" s="115"/>
      <c r="CDJ153" s="115"/>
      <c r="CDK153" s="115"/>
      <c r="CDL153" s="115"/>
      <c r="CDM153" s="115"/>
      <c r="CDN153" s="115"/>
      <c r="CDO153" s="115"/>
      <c r="CDP153" s="115"/>
      <c r="CDQ153" s="115"/>
      <c r="CDR153" s="115"/>
      <c r="CDS153" s="115"/>
      <c r="CDT153" s="115"/>
      <c r="CDU153" s="115"/>
      <c r="CDV153" s="115"/>
      <c r="CDW153" s="115"/>
      <c r="CDX153" s="115"/>
      <c r="CDY153" s="115"/>
      <c r="CDZ153" s="115"/>
      <c r="CEA153" s="115"/>
      <c r="CEB153" s="115"/>
      <c r="CEC153" s="115"/>
      <c r="CED153" s="115"/>
      <c r="CEE153" s="115"/>
      <c r="CEF153" s="115"/>
      <c r="CEG153" s="115"/>
      <c r="CEH153" s="115"/>
      <c r="CEI153" s="115"/>
      <c r="CEJ153" s="115"/>
      <c r="CEK153" s="115"/>
      <c r="CEL153" s="115"/>
      <c r="CEM153" s="115"/>
      <c r="CEN153" s="115"/>
      <c r="CEO153" s="115"/>
      <c r="CEP153" s="115"/>
      <c r="CEQ153" s="115"/>
      <c r="CER153" s="115"/>
      <c r="CES153" s="115"/>
      <c r="CET153" s="115"/>
      <c r="CEU153" s="115"/>
      <c r="CEV153" s="115"/>
      <c r="CEW153" s="115"/>
      <c r="CEX153" s="115"/>
      <c r="CEY153" s="115"/>
      <c r="CEZ153" s="115"/>
      <c r="CFA153" s="115"/>
      <c r="CFB153" s="115"/>
      <c r="CFC153" s="115"/>
      <c r="CFD153" s="115"/>
      <c r="CFE153" s="115"/>
      <c r="CFF153" s="115"/>
      <c r="CFG153" s="115"/>
      <c r="CFH153" s="115"/>
      <c r="CFI153" s="115"/>
      <c r="CFJ153" s="115"/>
      <c r="CFK153" s="115"/>
      <c r="CFL153" s="115"/>
      <c r="CFM153" s="115"/>
      <c r="CFN153" s="115"/>
      <c r="CFO153" s="115"/>
      <c r="CFP153" s="115"/>
      <c r="CFQ153" s="115"/>
      <c r="CFR153" s="115"/>
      <c r="CFS153" s="115"/>
      <c r="CFT153" s="115"/>
      <c r="CFU153" s="115"/>
      <c r="CFV153" s="115"/>
      <c r="CFW153" s="115"/>
      <c r="CFX153" s="115"/>
      <c r="CFY153" s="115"/>
      <c r="CFZ153" s="115"/>
      <c r="CGA153" s="115"/>
      <c r="CGB153" s="115"/>
      <c r="CGC153" s="115"/>
      <c r="CGD153" s="115"/>
      <c r="CGE153" s="115"/>
      <c r="CGF153" s="115"/>
      <c r="CGG153" s="115"/>
      <c r="CGH153" s="115"/>
      <c r="CGI153" s="115"/>
      <c r="CGJ153" s="115"/>
      <c r="CGK153" s="115"/>
      <c r="CGL153" s="115"/>
      <c r="CGM153" s="115"/>
      <c r="CGN153" s="115"/>
      <c r="CGO153" s="115"/>
      <c r="CGP153" s="115"/>
      <c r="CGQ153" s="115"/>
      <c r="CGR153" s="115"/>
      <c r="CGS153" s="115"/>
      <c r="CGT153" s="115"/>
      <c r="CGU153" s="115"/>
      <c r="CGV153" s="115"/>
      <c r="CGW153" s="115"/>
      <c r="CGX153" s="115"/>
      <c r="CGY153" s="115"/>
      <c r="CGZ153" s="115"/>
      <c r="CHA153" s="115"/>
      <c r="CHB153" s="115"/>
      <c r="CHC153" s="115"/>
      <c r="CHD153" s="115"/>
      <c r="CHE153" s="115"/>
      <c r="CHF153" s="115"/>
      <c r="CHG153" s="115"/>
      <c r="CHH153" s="115"/>
      <c r="CHI153" s="115"/>
      <c r="CHJ153" s="115"/>
      <c r="CHK153" s="115"/>
      <c r="CHL153" s="115"/>
      <c r="CHM153" s="115"/>
      <c r="CHN153" s="115"/>
      <c r="CHO153" s="115"/>
      <c r="CHP153" s="115"/>
      <c r="CHQ153" s="115"/>
      <c r="CHR153" s="115"/>
      <c r="CHS153" s="115"/>
      <c r="CHT153" s="115"/>
      <c r="CHU153" s="115"/>
      <c r="CHV153" s="115"/>
      <c r="CHW153" s="115"/>
      <c r="CHX153" s="115"/>
      <c r="CHY153" s="115"/>
      <c r="CHZ153" s="115"/>
      <c r="CIA153" s="115"/>
      <c r="CIB153" s="115"/>
      <c r="CIC153" s="115"/>
      <c r="CID153" s="115"/>
      <c r="CIE153" s="115"/>
      <c r="CIF153" s="115"/>
      <c r="CIG153" s="115"/>
      <c r="CIH153" s="115"/>
      <c r="CII153" s="115"/>
      <c r="CIJ153" s="115"/>
      <c r="CIK153" s="115"/>
      <c r="CIL153" s="115"/>
      <c r="CIM153" s="115"/>
      <c r="CIN153" s="115"/>
      <c r="CIO153" s="115"/>
      <c r="CIP153" s="115"/>
      <c r="CIQ153" s="115"/>
      <c r="CIR153" s="115"/>
      <c r="CIS153" s="115"/>
      <c r="CIT153" s="115"/>
      <c r="CIU153" s="115"/>
      <c r="CIV153" s="115"/>
      <c r="CIW153" s="115"/>
      <c r="CIX153" s="115"/>
      <c r="CIY153" s="115"/>
      <c r="CIZ153" s="115"/>
      <c r="CJA153" s="115"/>
      <c r="CJB153" s="115"/>
      <c r="CJC153" s="115"/>
      <c r="CJD153" s="115"/>
      <c r="CJE153" s="115"/>
      <c r="CJF153" s="115"/>
      <c r="CJG153" s="115"/>
      <c r="CJH153" s="115"/>
      <c r="CJI153" s="115"/>
      <c r="CJJ153" s="115"/>
      <c r="CJK153" s="115"/>
      <c r="CJL153" s="115"/>
      <c r="CJM153" s="115"/>
      <c r="CJN153" s="115"/>
      <c r="CJO153" s="115"/>
      <c r="CJP153" s="115"/>
      <c r="CJQ153" s="115"/>
      <c r="CJR153" s="115"/>
      <c r="CJS153" s="115"/>
      <c r="CJT153" s="115"/>
      <c r="CJU153" s="115"/>
      <c r="CJV153" s="115"/>
      <c r="CJW153" s="115"/>
      <c r="CJX153" s="115"/>
      <c r="CJY153" s="115"/>
      <c r="CJZ153" s="115"/>
      <c r="CKA153" s="115"/>
      <c r="CKB153" s="115"/>
      <c r="CKC153" s="115"/>
      <c r="CKD153" s="115"/>
      <c r="CKE153" s="115"/>
      <c r="CKF153" s="115"/>
      <c r="CKG153" s="115"/>
      <c r="CKH153" s="115"/>
      <c r="CKI153" s="115"/>
      <c r="CKJ153" s="115"/>
      <c r="CKK153" s="115"/>
      <c r="CKL153" s="115"/>
      <c r="CKM153" s="115"/>
      <c r="CKN153" s="115"/>
      <c r="CKO153" s="115"/>
      <c r="CKP153" s="115"/>
      <c r="CKQ153" s="115"/>
      <c r="CKR153" s="115"/>
      <c r="CKS153" s="115"/>
      <c r="CKT153" s="115"/>
      <c r="CKU153" s="115"/>
      <c r="CKV153" s="115"/>
      <c r="CKW153" s="115"/>
      <c r="CKX153" s="115"/>
      <c r="CKY153" s="115"/>
      <c r="CKZ153" s="115"/>
      <c r="CLA153" s="115"/>
      <c r="CLB153" s="115"/>
      <c r="CLC153" s="115"/>
      <c r="CLD153" s="115"/>
      <c r="CLE153" s="115"/>
      <c r="CLF153" s="115"/>
      <c r="CLG153" s="115"/>
      <c r="CLH153" s="115"/>
      <c r="CLI153" s="115"/>
      <c r="CLJ153" s="115"/>
      <c r="CLK153" s="115"/>
      <c r="CLL153" s="115"/>
      <c r="CLM153" s="115"/>
      <c r="CLN153" s="115"/>
      <c r="CLO153" s="115"/>
      <c r="CLP153" s="115"/>
      <c r="CLQ153" s="115"/>
      <c r="CLR153" s="115"/>
      <c r="CLS153" s="115"/>
      <c r="CLT153" s="115"/>
      <c r="CLU153" s="115"/>
      <c r="CLV153" s="115"/>
      <c r="CLW153" s="115"/>
      <c r="CLX153" s="115"/>
      <c r="CLY153" s="115"/>
      <c r="CLZ153" s="115"/>
      <c r="CMA153" s="115"/>
      <c r="CMB153" s="115"/>
      <c r="CMC153" s="115"/>
      <c r="CMD153" s="115"/>
      <c r="CME153" s="115"/>
      <c r="CMF153" s="115"/>
      <c r="CMG153" s="115"/>
      <c r="CMH153" s="115"/>
      <c r="CMI153" s="115"/>
      <c r="CMJ153" s="115"/>
      <c r="CMK153" s="115"/>
      <c r="CML153" s="115"/>
      <c r="CMM153" s="115"/>
      <c r="CMN153" s="115"/>
      <c r="CMO153" s="115"/>
      <c r="CMP153" s="115"/>
      <c r="CMQ153" s="115"/>
      <c r="CMR153" s="115"/>
      <c r="CMS153" s="115"/>
      <c r="CMT153" s="115"/>
      <c r="CMU153" s="115"/>
      <c r="CMV153" s="115"/>
      <c r="CMW153" s="115"/>
      <c r="CMX153" s="115"/>
      <c r="CMY153" s="115"/>
      <c r="CMZ153" s="115"/>
      <c r="CNA153" s="115"/>
      <c r="CNB153" s="115"/>
      <c r="CNC153" s="115"/>
      <c r="CND153" s="115"/>
      <c r="CNE153" s="115"/>
      <c r="CNF153" s="115"/>
      <c r="CNG153" s="115"/>
      <c r="CNH153" s="115"/>
      <c r="CNI153" s="115"/>
      <c r="CNJ153" s="115"/>
      <c r="CNK153" s="115"/>
      <c r="CNL153" s="115"/>
      <c r="CNM153" s="115"/>
      <c r="CNN153" s="115"/>
      <c r="CNO153" s="115"/>
      <c r="CNP153" s="115"/>
      <c r="CNQ153" s="115"/>
      <c r="CNR153" s="115"/>
      <c r="CNS153" s="115"/>
      <c r="CNT153" s="115"/>
      <c r="CNU153" s="115"/>
      <c r="CNV153" s="115"/>
      <c r="CNW153" s="115"/>
      <c r="CNX153" s="115"/>
      <c r="CNY153" s="115"/>
      <c r="CNZ153" s="115"/>
      <c r="COA153" s="115"/>
      <c r="COB153" s="115"/>
      <c r="COC153" s="115"/>
      <c r="COD153" s="115"/>
      <c r="COE153" s="115"/>
      <c r="COF153" s="115"/>
      <c r="COG153" s="115"/>
      <c r="COH153" s="115"/>
      <c r="COI153" s="115"/>
      <c r="COJ153" s="115"/>
      <c r="COK153" s="115"/>
      <c r="COL153" s="115"/>
      <c r="COM153" s="115"/>
      <c r="CON153" s="115"/>
      <c r="COO153" s="115"/>
      <c r="COP153" s="115"/>
      <c r="COQ153" s="115"/>
      <c r="COR153" s="115"/>
      <c r="COS153" s="115"/>
      <c r="COT153" s="115"/>
      <c r="COU153" s="115"/>
      <c r="COV153" s="115"/>
      <c r="COW153" s="115"/>
      <c r="COX153" s="115"/>
      <c r="COY153" s="115"/>
      <c r="COZ153" s="115"/>
      <c r="CPA153" s="115"/>
      <c r="CPB153" s="115"/>
      <c r="CPC153" s="115"/>
      <c r="CPD153" s="115"/>
      <c r="CPE153" s="115"/>
      <c r="CPF153" s="115"/>
      <c r="CPG153" s="115"/>
      <c r="CPH153" s="115"/>
      <c r="CPI153" s="115"/>
      <c r="CPJ153" s="115"/>
      <c r="CPK153" s="115"/>
      <c r="CPL153" s="115"/>
      <c r="CPM153" s="115"/>
      <c r="CPN153" s="115"/>
      <c r="CPO153" s="115"/>
      <c r="CPP153" s="115"/>
      <c r="CPQ153" s="115"/>
      <c r="CPR153" s="115"/>
      <c r="CPS153" s="115"/>
      <c r="CPT153" s="115"/>
      <c r="CPU153" s="115"/>
      <c r="CPV153" s="115"/>
      <c r="CPW153" s="115"/>
      <c r="CPX153" s="115"/>
      <c r="CPY153" s="115"/>
      <c r="CPZ153" s="115"/>
      <c r="CQA153" s="115"/>
      <c r="CQB153" s="115"/>
      <c r="CQC153" s="115"/>
      <c r="CQD153" s="115"/>
      <c r="CQE153" s="115"/>
      <c r="CQF153" s="115"/>
      <c r="CQG153" s="115"/>
      <c r="CQH153" s="115"/>
      <c r="CQI153" s="115"/>
      <c r="CQJ153" s="115"/>
      <c r="CQK153" s="115"/>
      <c r="CQL153" s="115"/>
      <c r="CQM153" s="115"/>
      <c r="CQN153" s="115"/>
      <c r="CQO153" s="115"/>
      <c r="CQP153" s="115"/>
      <c r="CQQ153" s="115"/>
      <c r="CQR153" s="115"/>
      <c r="CQS153" s="115"/>
      <c r="CQT153" s="115"/>
      <c r="CQU153" s="115"/>
      <c r="CQV153" s="115"/>
      <c r="CQW153" s="115"/>
      <c r="CQX153" s="115"/>
      <c r="CQY153" s="115"/>
      <c r="CQZ153" s="115"/>
      <c r="CRA153" s="115"/>
      <c r="CRB153" s="115"/>
      <c r="CRC153" s="115"/>
      <c r="CRD153" s="115"/>
      <c r="CRE153" s="115"/>
      <c r="CRF153" s="115"/>
      <c r="CRG153" s="115"/>
      <c r="CRH153" s="115"/>
      <c r="CRI153" s="115"/>
      <c r="CRJ153" s="115"/>
      <c r="CRK153" s="115"/>
      <c r="CRL153" s="115"/>
      <c r="CRM153" s="115"/>
      <c r="CRN153" s="115"/>
      <c r="CRO153" s="115"/>
      <c r="CRP153" s="115"/>
      <c r="CRQ153" s="115"/>
      <c r="CRR153" s="115"/>
      <c r="CRS153" s="115"/>
      <c r="CRT153" s="115"/>
      <c r="CRU153" s="115"/>
      <c r="CRV153" s="115"/>
      <c r="CRW153" s="115"/>
      <c r="CRX153" s="115"/>
      <c r="CRY153" s="115"/>
      <c r="CRZ153" s="115"/>
      <c r="CSA153" s="115"/>
      <c r="CSB153" s="115"/>
      <c r="CSC153" s="115"/>
      <c r="CSD153" s="115"/>
      <c r="CSE153" s="115"/>
      <c r="CSF153" s="115"/>
      <c r="CSG153" s="115"/>
      <c r="CSH153" s="115"/>
      <c r="CSI153" s="115"/>
      <c r="CSJ153" s="115"/>
      <c r="CSK153" s="115"/>
      <c r="CSL153" s="115"/>
      <c r="CSM153" s="115"/>
      <c r="CSN153" s="115"/>
      <c r="CSO153" s="115"/>
      <c r="CSP153" s="115"/>
      <c r="CSQ153" s="115"/>
      <c r="CSR153" s="115"/>
      <c r="CSS153" s="115"/>
      <c r="CST153" s="115"/>
      <c r="CSU153" s="115"/>
      <c r="CSV153" s="115"/>
      <c r="CSW153" s="115"/>
      <c r="CSX153" s="115"/>
      <c r="CSY153" s="115"/>
      <c r="CSZ153" s="115"/>
      <c r="CTA153" s="115"/>
      <c r="CTB153" s="115"/>
      <c r="CTC153" s="115"/>
      <c r="CTD153" s="115"/>
      <c r="CTE153" s="115"/>
      <c r="CTF153" s="115"/>
      <c r="CTG153" s="115"/>
      <c r="CTH153" s="115"/>
      <c r="CTI153" s="115"/>
      <c r="CTJ153" s="115"/>
      <c r="CTK153" s="115"/>
      <c r="CTL153" s="115"/>
      <c r="CTM153" s="115"/>
      <c r="CTN153" s="115"/>
      <c r="CTO153" s="115"/>
      <c r="CTP153" s="115"/>
      <c r="CTQ153" s="115"/>
      <c r="CTR153" s="115"/>
      <c r="CTS153" s="115"/>
      <c r="CTT153" s="115"/>
      <c r="CTU153" s="115"/>
      <c r="CTV153" s="115"/>
      <c r="CTW153" s="115"/>
      <c r="CTX153" s="115"/>
      <c r="CTY153" s="115"/>
      <c r="CTZ153" s="115"/>
      <c r="CUA153" s="115"/>
      <c r="CUB153" s="115"/>
      <c r="CUC153" s="115"/>
      <c r="CUD153" s="115"/>
      <c r="CUE153" s="115"/>
      <c r="CUF153" s="115"/>
      <c r="CUG153" s="115"/>
      <c r="CUH153" s="115"/>
      <c r="CUI153" s="115"/>
      <c r="CUJ153" s="115"/>
      <c r="CUK153" s="115"/>
      <c r="CUL153" s="115"/>
      <c r="CUM153" s="115"/>
      <c r="CUN153" s="115"/>
      <c r="CUO153" s="115"/>
      <c r="CUP153" s="115"/>
      <c r="CUQ153" s="115"/>
      <c r="CUR153" s="115"/>
      <c r="CUS153" s="115"/>
      <c r="CUT153" s="115"/>
      <c r="CUU153" s="115"/>
      <c r="CUV153" s="115"/>
      <c r="CUW153" s="115"/>
      <c r="CUX153" s="115"/>
      <c r="CUY153" s="115"/>
      <c r="CUZ153" s="115"/>
      <c r="CVA153" s="115"/>
      <c r="CVB153" s="115"/>
      <c r="CVC153" s="115"/>
      <c r="CVD153" s="115"/>
      <c r="CVE153" s="115"/>
      <c r="CVF153" s="115"/>
      <c r="CVG153" s="115"/>
      <c r="CVH153" s="115"/>
      <c r="CVI153" s="115"/>
      <c r="CVJ153" s="115"/>
      <c r="CVK153" s="115"/>
      <c r="CVL153" s="115"/>
      <c r="CVM153" s="115"/>
      <c r="CVN153" s="115"/>
      <c r="CVO153" s="115"/>
      <c r="CVP153" s="115"/>
      <c r="CVQ153" s="115"/>
      <c r="CVR153" s="115"/>
      <c r="CVS153" s="115"/>
      <c r="CVT153" s="115"/>
      <c r="CVU153" s="115"/>
      <c r="CVV153" s="115"/>
      <c r="CVW153" s="115"/>
      <c r="CVX153" s="115"/>
      <c r="CVY153" s="115"/>
      <c r="CVZ153" s="115"/>
      <c r="CWA153" s="115"/>
      <c r="CWB153" s="115"/>
      <c r="CWC153" s="115"/>
      <c r="CWD153" s="115"/>
      <c r="CWE153" s="115"/>
      <c r="CWF153" s="115"/>
      <c r="CWG153" s="115"/>
      <c r="CWH153" s="115"/>
      <c r="CWI153" s="115"/>
      <c r="CWJ153" s="115"/>
      <c r="CWK153" s="115"/>
      <c r="CWL153" s="115"/>
      <c r="CWM153" s="115"/>
      <c r="CWN153" s="115"/>
      <c r="CWO153" s="115"/>
      <c r="CWP153" s="115"/>
      <c r="CWQ153" s="115"/>
      <c r="CWR153" s="115"/>
      <c r="CWS153" s="115"/>
      <c r="CWT153" s="115"/>
      <c r="CWU153" s="115"/>
      <c r="CWV153" s="115"/>
      <c r="CWW153" s="115"/>
      <c r="CWX153" s="115"/>
      <c r="CWY153" s="115"/>
      <c r="CWZ153" s="115"/>
      <c r="CXA153" s="115"/>
      <c r="CXB153" s="115"/>
      <c r="CXC153" s="115"/>
      <c r="CXD153" s="115"/>
      <c r="CXE153" s="115"/>
      <c r="CXF153" s="115"/>
      <c r="CXG153" s="115"/>
      <c r="CXH153" s="115"/>
      <c r="CXI153" s="115"/>
      <c r="CXJ153" s="115"/>
      <c r="CXK153" s="115"/>
      <c r="CXL153" s="115"/>
      <c r="CXM153" s="115"/>
      <c r="CXN153" s="115"/>
      <c r="CXO153" s="115"/>
      <c r="CXP153" s="115"/>
      <c r="CXQ153" s="115"/>
      <c r="CXR153" s="115"/>
      <c r="CXS153" s="115"/>
      <c r="CXT153" s="115"/>
      <c r="CXU153" s="115"/>
      <c r="CXV153" s="115"/>
      <c r="CXW153" s="115"/>
      <c r="CXX153" s="115"/>
      <c r="CXY153" s="115"/>
      <c r="CXZ153" s="115"/>
      <c r="CYA153" s="115"/>
      <c r="CYB153" s="115"/>
      <c r="CYC153" s="115"/>
      <c r="CYD153" s="115"/>
      <c r="CYE153" s="115"/>
      <c r="CYF153" s="115"/>
      <c r="CYG153" s="115"/>
      <c r="CYH153" s="115"/>
      <c r="CYI153" s="115"/>
      <c r="CYJ153" s="115"/>
      <c r="CYK153" s="115"/>
      <c r="CYL153" s="115"/>
      <c r="CYM153" s="115"/>
      <c r="CYN153" s="115"/>
      <c r="CYO153" s="115"/>
      <c r="CYP153" s="115"/>
      <c r="CYQ153" s="115"/>
      <c r="CYR153" s="115"/>
      <c r="CYS153" s="115"/>
      <c r="CYT153" s="115"/>
      <c r="CYU153" s="115"/>
      <c r="CYV153" s="115"/>
      <c r="CYW153" s="115"/>
      <c r="CYX153" s="115"/>
      <c r="CYY153" s="115"/>
      <c r="CYZ153" s="115"/>
      <c r="CZA153" s="115"/>
      <c r="CZB153" s="115"/>
      <c r="CZC153" s="115"/>
      <c r="CZD153" s="115"/>
      <c r="CZE153" s="115"/>
      <c r="CZF153" s="115"/>
      <c r="CZG153" s="115"/>
      <c r="CZH153" s="115"/>
      <c r="CZI153" s="115"/>
      <c r="CZJ153" s="115"/>
      <c r="CZK153" s="115"/>
      <c r="CZL153" s="115"/>
      <c r="CZM153" s="115"/>
      <c r="CZN153" s="115"/>
      <c r="CZO153" s="115"/>
      <c r="CZP153" s="115"/>
      <c r="CZQ153" s="115"/>
      <c r="CZR153" s="115"/>
      <c r="CZS153" s="115"/>
      <c r="CZT153" s="115"/>
      <c r="CZU153" s="115"/>
      <c r="CZV153" s="115"/>
      <c r="CZW153" s="115"/>
      <c r="CZX153" s="115"/>
      <c r="CZY153" s="115"/>
      <c r="CZZ153" s="115"/>
      <c r="DAA153" s="115"/>
      <c r="DAB153" s="115"/>
      <c r="DAC153" s="115"/>
      <c r="DAD153" s="115"/>
      <c r="DAE153" s="115"/>
      <c r="DAF153" s="115"/>
      <c r="DAG153" s="115"/>
      <c r="DAH153" s="115"/>
      <c r="DAI153" s="115"/>
      <c r="DAJ153" s="115"/>
      <c r="DAK153" s="115"/>
      <c r="DAL153" s="115"/>
      <c r="DAM153" s="115"/>
      <c r="DAN153" s="115"/>
      <c r="DAO153" s="115"/>
      <c r="DAP153" s="115"/>
      <c r="DAQ153" s="115"/>
      <c r="DAR153" s="115"/>
      <c r="DAS153" s="115"/>
      <c r="DAT153" s="115"/>
      <c r="DAU153" s="115"/>
      <c r="DAV153" s="115"/>
      <c r="DAW153" s="115"/>
      <c r="DAX153" s="115"/>
      <c r="DAY153" s="115"/>
      <c r="DAZ153" s="115"/>
      <c r="DBA153" s="115"/>
      <c r="DBB153" s="115"/>
      <c r="DBC153" s="115"/>
      <c r="DBD153" s="115"/>
      <c r="DBE153" s="115"/>
      <c r="DBF153" s="115"/>
      <c r="DBG153" s="115"/>
      <c r="DBH153" s="115"/>
      <c r="DBI153" s="115"/>
      <c r="DBJ153" s="115"/>
      <c r="DBK153" s="115"/>
      <c r="DBL153" s="115"/>
      <c r="DBM153" s="115"/>
      <c r="DBN153" s="115"/>
      <c r="DBO153" s="115"/>
      <c r="DBP153" s="115"/>
      <c r="DBQ153" s="115"/>
      <c r="DBR153" s="115"/>
      <c r="DBS153" s="115"/>
      <c r="DBT153" s="115"/>
      <c r="DBU153" s="115"/>
      <c r="DBV153" s="115"/>
      <c r="DBW153" s="115"/>
      <c r="DBX153" s="115"/>
      <c r="DBY153" s="115"/>
      <c r="DBZ153" s="115"/>
      <c r="DCA153" s="115"/>
      <c r="DCB153" s="115"/>
      <c r="DCC153" s="115"/>
      <c r="DCD153" s="115"/>
      <c r="DCE153" s="115"/>
      <c r="DCF153" s="115"/>
      <c r="DCG153" s="115"/>
      <c r="DCH153" s="115"/>
      <c r="DCI153" s="115"/>
      <c r="DCJ153" s="115"/>
      <c r="DCK153" s="115"/>
      <c r="DCL153" s="115"/>
      <c r="DCM153" s="115"/>
      <c r="DCN153" s="115"/>
      <c r="DCO153" s="115"/>
      <c r="DCP153" s="115"/>
      <c r="DCQ153" s="115"/>
      <c r="DCR153" s="115"/>
      <c r="DCS153" s="115"/>
      <c r="DCT153" s="115"/>
      <c r="DCU153" s="115"/>
      <c r="DCV153" s="115"/>
      <c r="DCW153" s="115"/>
      <c r="DCX153" s="115"/>
      <c r="DCY153" s="115"/>
      <c r="DCZ153" s="115"/>
      <c r="DDA153" s="115"/>
      <c r="DDB153" s="115"/>
      <c r="DDC153" s="115"/>
      <c r="DDD153" s="115"/>
      <c r="DDE153" s="115"/>
      <c r="DDF153" s="115"/>
      <c r="DDG153" s="115"/>
      <c r="DDH153" s="115"/>
      <c r="DDI153" s="115"/>
      <c r="DDJ153" s="115"/>
      <c r="DDK153" s="115"/>
      <c r="DDL153" s="115"/>
      <c r="DDM153" s="115"/>
      <c r="DDN153" s="115"/>
      <c r="DDO153" s="115"/>
      <c r="DDP153" s="115"/>
      <c r="DDQ153" s="115"/>
      <c r="DDR153" s="115"/>
      <c r="DDS153" s="115"/>
      <c r="DDT153" s="115"/>
      <c r="DDU153" s="115"/>
      <c r="DDV153" s="115"/>
      <c r="DDW153" s="115"/>
      <c r="DDX153" s="115"/>
      <c r="DDY153" s="115"/>
      <c r="DDZ153" s="115"/>
      <c r="DEA153" s="115"/>
      <c r="DEB153" s="115"/>
      <c r="DEC153" s="115"/>
      <c r="DED153" s="115"/>
      <c r="DEE153" s="115"/>
      <c r="DEF153" s="115"/>
      <c r="DEG153" s="115"/>
      <c r="DEH153" s="115"/>
      <c r="DEI153" s="115"/>
      <c r="DEJ153" s="115"/>
      <c r="DEK153" s="115"/>
      <c r="DEL153" s="115"/>
      <c r="DEM153" s="115"/>
      <c r="DEN153" s="115"/>
      <c r="DEO153" s="115"/>
      <c r="DEP153" s="115"/>
      <c r="DEQ153" s="115"/>
      <c r="DER153" s="115"/>
      <c r="DES153" s="115"/>
      <c r="DET153" s="115"/>
      <c r="DEU153" s="115"/>
      <c r="DEV153" s="115"/>
      <c r="DEW153" s="115"/>
      <c r="DEX153" s="115"/>
      <c r="DEY153" s="115"/>
      <c r="DEZ153" s="115"/>
      <c r="DFA153" s="115"/>
      <c r="DFB153" s="115"/>
      <c r="DFC153" s="115"/>
      <c r="DFD153" s="115"/>
      <c r="DFE153" s="115"/>
      <c r="DFF153" s="115"/>
      <c r="DFG153" s="115"/>
      <c r="DFH153" s="115"/>
      <c r="DFI153" s="115"/>
      <c r="DFJ153" s="115"/>
      <c r="DFK153" s="115"/>
      <c r="DFL153" s="115"/>
      <c r="DFM153" s="115"/>
      <c r="DFN153" s="115"/>
      <c r="DFO153" s="115"/>
      <c r="DFP153" s="115"/>
      <c r="DFQ153" s="115"/>
      <c r="DFR153" s="115"/>
      <c r="DFS153" s="115"/>
      <c r="DFT153" s="115"/>
      <c r="DFU153" s="115"/>
      <c r="DFV153" s="115"/>
      <c r="DFW153" s="115"/>
      <c r="DFX153" s="115"/>
      <c r="DFY153" s="115"/>
      <c r="DFZ153" s="115"/>
      <c r="DGA153" s="115"/>
      <c r="DGB153" s="115"/>
      <c r="DGC153" s="115"/>
      <c r="DGD153" s="115"/>
      <c r="DGE153" s="115"/>
      <c r="DGF153" s="115"/>
      <c r="DGG153" s="115"/>
      <c r="DGH153" s="115"/>
      <c r="DGI153" s="115"/>
      <c r="DGJ153" s="115"/>
      <c r="DGK153" s="115"/>
      <c r="DGL153" s="115"/>
      <c r="DGM153" s="115"/>
      <c r="DGN153" s="115"/>
      <c r="DGO153" s="115"/>
      <c r="DGP153" s="115"/>
      <c r="DGQ153" s="115"/>
      <c r="DGR153" s="115"/>
      <c r="DGS153" s="115"/>
      <c r="DGT153" s="115"/>
      <c r="DGU153" s="115"/>
      <c r="DGV153" s="115"/>
      <c r="DGW153" s="115"/>
      <c r="DGX153" s="115"/>
      <c r="DGY153" s="115"/>
      <c r="DGZ153" s="115"/>
      <c r="DHA153" s="115"/>
      <c r="DHB153" s="115"/>
      <c r="DHC153" s="115"/>
      <c r="DHD153" s="115"/>
      <c r="DHE153" s="115"/>
      <c r="DHF153" s="115"/>
      <c r="DHG153" s="115"/>
      <c r="DHH153" s="115"/>
      <c r="DHI153" s="115"/>
      <c r="DHJ153" s="115"/>
      <c r="DHK153" s="115"/>
      <c r="DHL153" s="115"/>
      <c r="DHM153" s="115"/>
      <c r="DHN153" s="115"/>
      <c r="DHO153" s="115"/>
      <c r="DHP153" s="115"/>
      <c r="DHQ153" s="115"/>
      <c r="DHR153" s="115"/>
      <c r="DHS153" s="115"/>
      <c r="DHT153" s="115"/>
      <c r="DHU153" s="115"/>
      <c r="DHV153" s="115"/>
      <c r="DHW153" s="115"/>
      <c r="DHX153" s="115"/>
      <c r="DHY153" s="115"/>
      <c r="DHZ153" s="115"/>
      <c r="DIA153" s="115"/>
      <c r="DIB153" s="115"/>
      <c r="DIC153" s="115"/>
      <c r="DID153" s="115"/>
      <c r="DIE153" s="115"/>
      <c r="DIF153" s="115"/>
      <c r="DIG153" s="115"/>
      <c r="DIH153" s="115"/>
      <c r="DII153" s="115"/>
      <c r="DIJ153" s="115"/>
      <c r="DIK153" s="115"/>
      <c r="DIL153" s="115"/>
      <c r="DIM153" s="115"/>
      <c r="DIN153" s="115"/>
      <c r="DIO153" s="115"/>
      <c r="DIP153" s="115"/>
      <c r="DIQ153" s="115"/>
      <c r="DIR153" s="115"/>
      <c r="DIS153" s="115"/>
      <c r="DIT153" s="115"/>
      <c r="DIU153" s="115"/>
      <c r="DIV153" s="115"/>
      <c r="DIW153" s="115"/>
      <c r="DIX153" s="115"/>
      <c r="DIY153" s="115"/>
      <c r="DIZ153" s="115"/>
      <c r="DJA153" s="115"/>
      <c r="DJB153" s="115"/>
      <c r="DJC153" s="115"/>
      <c r="DJD153" s="115"/>
      <c r="DJE153" s="115"/>
      <c r="DJF153" s="115"/>
      <c r="DJG153" s="115"/>
      <c r="DJH153" s="115"/>
      <c r="DJI153" s="115"/>
      <c r="DJJ153" s="115"/>
      <c r="DJK153" s="115"/>
      <c r="DJL153" s="115"/>
      <c r="DJM153" s="115"/>
      <c r="DJN153" s="115"/>
      <c r="DJO153" s="115"/>
      <c r="DJP153" s="115"/>
      <c r="DJQ153" s="115"/>
      <c r="DJR153" s="115"/>
      <c r="DJS153" s="115"/>
      <c r="DJT153" s="115"/>
      <c r="DJU153" s="115"/>
      <c r="DJV153" s="115"/>
      <c r="DJW153" s="115"/>
      <c r="DJX153" s="115"/>
      <c r="DJY153" s="115"/>
      <c r="DJZ153" s="115"/>
      <c r="DKA153" s="115"/>
      <c r="DKB153" s="115"/>
      <c r="DKC153" s="115"/>
      <c r="DKD153" s="115"/>
      <c r="DKE153" s="115"/>
      <c r="DKF153" s="115"/>
      <c r="DKG153" s="115"/>
      <c r="DKH153" s="115"/>
      <c r="DKI153" s="115"/>
      <c r="DKJ153" s="115"/>
      <c r="DKK153" s="115"/>
      <c r="DKL153" s="115"/>
      <c r="DKM153" s="115"/>
      <c r="DKN153" s="115"/>
      <c r="DKO153" s="115"/>
      <c r="DKP153" s="115"/>
      <c r="DKQ153" s="115"/>
      <c r="DKR153" s="115"/>
      <c r="DKS153" s="115"/>
      <c r="DKT153" s="115"/>
      <c r="DKU153" s="115"/>
      <c r="DKV153" s="115"/>
      <c r="DKW153" s="115"/>
      <c r="DKX153" s="115"/>
      <c r="DKY153" s="115"/>
      <c r="DKZ153" s="115"/>
      <c r="DLA153" s="115"/>
      <c r="DLB153" s="115"/>
      <c r="DLC153" s="115"/>
      <c r="DLD153" s="115"/>
      <c r="DLE153" s="115"/>
      <c r="DLF153" s="115"/>
      <c r="DLG153" s="115"/>
      <c r="DLH153" s="115"/>
      <c r="DLI153" s="115"/>
      <c r="DLJ153" s="115"/>
      <c r="DLK153" s="115"/>
      <c r="DLL153" s="115"/>
      <c r="DLM153" s="115"/>
      <c r="DLN153" s="115"/>
      <c r="DLO153" s="115"/>
      <c r="DLP153" s="115"/>
      <c r="DLQ153" s="115"/>
      <c r="DLR153" s="115"/>
      <c r="DLS153" s="115"/>
      <c r="DLT153" s="115"/>
      <c r="DLU153" s="115"/>
      <c r="DLV153" s="115"/>
      <c r="DLW153" s="115"/>
      <c r="DLX153" s="115"/>
      <c r="DLY153" s="115"/>
      <c r="DLZ153" s="115"/>
      <c r="DMA153" s="115"/>
      <c r="DMB153" s="115"/>
      <c r="DMC153" s="115"/>
      <c r="DMD153" s="115"/>
      <c r="DME153" s="115"/>
      <c r="DMF153" s="115"/>
      <c r="DMG153" s="115"/>
      <c r="DMH153" s="115"/>
      <c r="DMI153" s="115"/>
      <c r="DMJ153" s="115"/>
      <c r="DMK153" s="115"/>
      <c r="DML153" s="115"/>
      <c r="DMM153" s="115"/>
      <c r="DMN153" s="115"/>
      <c r="DMO153" s="115"/>
      <c r="DMP153" s="115"/>
      <c r="DMQ153" s="115"/>
      <c r="DMR153" s="115"/>
      <c r="DMS153" s="115"/>
      <c r="DMT153" s="115"/>
      <c r="DMU153" s="115"/>
      <c r="DMV153" s="115"/>
      <c r="DMW153" s="115"/>
      <c r="DMX153" s="115"/>
      <c r="DMY153" s="115"/>
      <c r="DMZ153" s="115"/>
      <c r="DNA153" s="115"/>
      <c r="DNB153" s="115"/>
      <c r="DNC153" s="115"/>
      <c r="DND153" s="115"/>
      <c r="DNE153" s="115"/>
      <c r="DNF153" s="115"/>
      <c r="DNG153" s="115"/>
      <c r="DNH153" s="115"/>
      <c r="DNI153" s="115"/>
      <c r="DNJ153" s="115"/>
      <c r="DNK153" s="115"/>
      <c r="DNL153" s="115"/>
      <c r="DNM153" s="115"/>
      <c r="DNN153" s="115"/>
      <c r="DNO153" s="115"/>
      <c r="DNP153" s="115"/>
      <c r="DNQ153" s="115"/>
      <c r="DNR153" s="115"/>
      <c r="DNS153" s="115"/>
      <c r="DNT153" s="115"/>
      <c r="DNU153" s="115"/>
      <c r="DNV153" s="115"/>
      <c r="DNW153" s="115"/>
      <c r="DNX153" s="115"/>
      <c r="DNY153" s="115"/>
      <c r="DNZ153" s="115"/>
      <c r="DOA153" s="115"/>
      <c r="DOB153" s="115"/>
      <c r="DOC153" s="115"/>
      <c r="DOD153" s="115"/>
      <c r="DOE153" s="115"/>
      <c r="DOF153" s="115"/>
      <c r="DOG153" s="115"/>
      <c r="DOH153" s="115"/>
      <c r="DOI153" s="115"/>
      <c r="DOJ153" s="115"/>
      <c r="DOK153" s="115"/>
      <c r="DOL153" s="115"/>
      <c r="DOM153" s="115"/>
      <c r="DON153" s="115"/>
      <c r="DOO153" s="115"/>
      <c r="DOP153" s="115"/>
      <c r="DOQ153" s="115"/>
      <c r="DOR153" s="115"/>
      <c r="DOS153" s="115"/>
      <c r="DOT153" s="115"/>
      <c r="DOU153" s="115"/>
      <c r="DOV153" s="115"/>
      <c r="DOW153" s="115"/>
      <c r="DOX153" s="115"/>
      <c r="DOY153" s="115"/>
      <c r="DOZ153" s="115"/>
      <c r="DPA153" s="115"/>
      <c r="DPB153" s="115"/>
      <c r="DPC153" s="115"/>
      <c r="DPD153" s="115"/>
      <c r="DPE153" s="115"/>
      <c r="DPF153" s="115"/>
      <c r="DPG153" s="115"/>
      <c r="DPH153" s="115"/>
      <c r="DPI153" s="115"/>
      <c r="DPJ153" s="115"/>
      <c r="DPK153" s="115"/>
      <c r="DPL153" s="115"/>
      <c r="DPM153" s="115"/>
      <c r="DPN153" s="115"/>
      <c r="DPO153" s="115"/>
      <c r="DPP153" s="115"/>
      <c r="DPQ153" s="115"/>
      <c r="DPR153" s="115"/>
      <c r="DPS153" s="115"/>
      <c r="DPT153" s="115"/>
      <c r="DPU153" s="115"/>
      <c r="DPV153" s="115"/>
      <c r="DPW153" s="115"/>
      <c r="DPX153" s="115"/>
      <c r="DPY153" s="115"/>
      <c r="DPZ153" s="115"/>
      <c r="DQA153" s="115"/>
      <c r="DQB153" s="115"/>
      <c r="DQC153" s="115"/>
      <c r="DQD153" s="115"/>
      <c r="DQE153" s="115"/>
      <c r="DQF153" s="115"/>
      <c r="DQG153" s="115"/>
      <c r="DQH153" s="115"/>
      <c r="DQI153" s="115"/>
      <c r="DQJ153" s="115"/>
      <c r="DQK153" s="115"/>
      <c r="DQL153" s="115"/>
      <c r="DQM153" s="115"/>
      <c r="DQN153" s="115"/>
      <c r="DQO153" s="115"/>
      <c r="DQP153" s="115"/>
      <c r="DQQ153" s="115"/>
      <c r="DQR153" s="115"/>
      <c r="DQS153" s="115"/>
      <c r="DQT153" s="115"/>
      <c r="DQU153" s="115"/>
      <c r="DQV153" s="115"/>
      <c r="DQW153" s="115"/>
      <c r="DQX153" s="115"/>
      <c r="DQY153" s="115"/>
      <c r="DQZ153" s="115"/>
      <c r="DRA153" s="115"/>
      <c r="DRB153" s="115"/>
      <c r="DRC153" s="115"/>
      <c r="DRD153" s="115"/>
      <c r="DRE153" s="115"/>
      <c r="DRF153" s="115"/>
      <c r="DRG153" s="115"/>
      <c r="DRH153" s="115"/>
      <c r="DRI153" s="115"/>
      <c r="DRJ153" s="115"/>
      <c r="DRK153" s="115"/>
      <c r="DRL153" s="115"/>
      <c r="DRM153" s="115"/>
      <c r="DRN153" s="115"/>
      <c r="DRO153" s="115"/>
      <c r="DRP153" s="115"/>
      <c r="DRQ153" s="115"/>
      <c r="DRR153" s="115"/>
      <c r="DRS153" s="115"/>
      <c r="DRT153" s="115"/>
      <c r="DRU153" s="115"/>
      <c r="DRV153" s="115"/>
      <c r="DRW153" s="115"/>
      <c r="DRX153" s="115"/>
      <c r="DRY153" s="115"/>
      <c r="DRZ153" s="115"/>
      <c r="DSA153" s="115"/>
      <c r="DSB153" s="115"/>
      <c r="DSC153" s="115"/>
      <c r="DSD153" s="115"/>
      <c r="DSE153" s="115"/>
      <c r="DSF153" s="115"/>
      <c r="DSG153" s="115"/>
      <c r="DSH153" s="115"/>
      <c r="DSI153" s="115"/>
      <c r="DSJ153" s="115"/>
      <c r="DSK153" s="115"/>
      <c r="DSL153" s="115"/>
      <c r="DSM153" s="115"/>
      <c r="DSN153" s="115"/>
      <c r="DSO153" s="115"/>
      <c r="DSP153" s="115"/>
      <c r="DSQ153" s="115"/>
      <c r="DSR153" s="115"/>
      <c r="DSS153" s="115"/>
      <c r="DST153" s="115"/>
      <c r="DSU153" s="115"/>
      <c r="DSV153" s="115"/>
      <c r="DSW153" s="115"/>
      <c r="DSX153" s="115"/>
      <c r="DSY153" s="115"/>
      <c r="DSZ153" s="115"/>
      <c r="DTA153" s="115"/>
      <c r="DTB153" s="115"/>
      <c r="DTC153" s="115"/>
      <c r="DTD153" s="115"/>
      <c r="DTE153" s="115"/>
      <c r="DTF153" s="115"/>
      <c r="DTG153" s="115"/>
      <c r="DTH153" s="115"/>
      <c r="DTI153" s="115"/>
      <c r="DTJ153" s="115"/>
      <c r="DTK153" s="115"/>
      <c r="DTL153" s="115"/>
      <c r="DTM153" s="115"/>
      <c r="DTN153" s="115"/>
      <c r="DTO153" s="115"/>
      <c r="DTP153" s="115"/>
      <c r="DTQ153" s="115"/>
      <c r="DTR153" s="115"/>
      <c r="DTS153" s="115"/>
      <c r="DTT153" s="115"/>
      <c r="DTU153" s="115"/>
      <c r="DTV153" s="115"/>
      <c r="DTW153" s="115"/>
      <c r="DTX153" s="115"/>
      <c r="DTY153" s="115"/>
      <c r="DTZ153" s="115"/>
      <c r="DUA153" s="115"/>
      <c r="DUB153" s="115"/>
      <c r="DUC153" s="115"/>
      <c r="DUD153" s="115"/>
      <c r="DUE153" s="115"/>
      <c r="DUF153" s="115"/>
      <c r="DUG153" s="115"/>
      <c r="DUH153" s="115"/>
      <c r="DUI153" s="115"/>
      <c r="DUJ153" s="115"/>
      <c r="DUK153" s="115"/>
      <c r="DUL153" s="115"/>
      <c r="DUM153" s="115"/>
      <c r="DUN153" s="115"/>
      <c r="DUO153" s="115"/>
      <c r="DUP153" s="115"/>
      <c r="DUQ153" s="115"/>
      <c r="DUR153" s="115"/>
      <c r="DUS153" s="115"/>
      <c r="DUT153" s="115"/>
      <c r="DUU153" s="115"/>
      <c r="DUV153" s="115"/>
      <c r="DUW153" s="115"/>
      <c r="DUX153" s="115"/>
      <c r="DUY153" s="115"/>
      <c r="DUZ153" s="115"/>
      <c r="DVA153" s="115"/>
      <c r="DVB153" s="115"/>
      <c r="DVC153" s="115"/>
      <c r="DVD153" s="115"/>
      <c r="DVE153" s="115"/>
      <c r="DVF153" s="115"/>
      <c r="DVG153" s="115"/>
      <c r="DVH153" s="115"/>
      <c r="DVI153" s="115"/>
      <c r="DVJ153" s="115"/>
      <c r="DVK153" s="115"/>
      <c r="DVL153" s="115"/>
      <c r="DVM153" s="115"/>
      <c r="DVN153" s="115"/>
      <c r="DVO153" s="115"/>
      <c r="DVP153" s="115"/>
      <c r="DVQ153" s="115"/>
      <c r="DVR153" s="115"/>
      <c r="DVS153" s="115"/>
      <c r="DVT153" s="115"/>
      <c r="DVU153" s="115"/>
      <c r="DVV153" s="115"/>
      <c r="DVW153" s="115"/>
      <c r="DVX153" s="115"/>
      <c r="DVY153" s="115"/>
      <c r="DVZ153" s="115"/>
      <c r="DWA153" s="115"/>
      <c r="DWB153" s="115"/>
      <c r="DWC153" s="115"/>
      <c r="DWD153" s="115"/>
      <c r="DWE153" s="115"/>
      <c r="DWF153" s="115"/>
      <c r="DWG153" s="115"/>
      <c r="DWH153" s="115"/>
      <c r="DWI153" s="115"/>
      <c r="DWJ153" s="115"/>
      <c r="DWK153" s="115"/>
      <c r="DWL153" s="115"/>
      <c r="DWM153" s="115"/>
      <c r="DWN153" s="115"/>
      <c r="DWO153" s="115"/>
      <c r="DWP153" s="115"/>
      <c r="DWQ153" s="115"/>
      <c r="DWR153" s="115"/>
      <c r="DWS153" s="115"/>
      <c r="DWT153" s="115"/>
      <c r="DWU153" s="115"/>
      <c r="DWV153" s="115"/>
      <c r="DWW153" s="115"/>
      <c r="DWX153" s="115"/>
      <c r="DWY153" s="115"/>
      <c r="DWZ153" s="115"/>
      <c r="DXA153" s="115"/>
      <c r="DXB153" s="115"/>
      <c r="DXC153" s="115"/>
      <c r="DXD153" s="115"/>
      <c r="DXE153" s="115"/>
      <c r="DXF153" s="115"/>
      <c r="DXG153" s="115"/>
      <c r="DXH153" s="115"/>
      <c r="DXI153" s="115"/>
      <c r="DXJ153" s="115"/>
      <c r="DXK153" s="115"/>
      <c r="DXL153" s="115"/>
      <c r="DXM153" s="115"/>
      <c r="DXN153" s="115"/>
      <c r="DXO153" s="115"/>
      <c r="DXP153" s="115"/>
      <c r="DXQ153" s="115"/>
      <c r="DXR153" s="115"/>
      <c r="DXS153" s="115"/>
      <c r="DXT153" s="115"/>
      <c r="DXU153" s="115"/>
      <c r="DXV153" s="115"/>
      <c r="DXW153" s="115"/>
      <c r="DXX153" s="115"/>
      <c r="DXY153" s="115"/>
      <c r="DXZ153" s="115"/>
      <c r="DYA153" s="115"/>
      <c r="DYB153" s="115"/>
      <c r="DYC153" s="115"/>
      <c r="DYD153" s="115"/>
      <c r="DYE153" s="115"/>
      <c r="DYF153" s="115"/>
      <c r="DYG153" s="115"/>
      <c r="DYH153" s="115"/>
      <c r="DYI153" s="115"/>
      <c r="DYJ153" s="115"/>
      <c r="DYK153" s="115"/>
      <c r="DYL153" s="115"/>
      <c r="DYM153" s="115"/>
      <c r="DYN153" s="115"/>
      <c r="DYO153" s="115"/>
      <c r="DYP153" s="115"/>
      <c r="DYQ153" s="115"/>
      <c r="DYR153" s="115"/>
      <c r="DYS153" s="115"/>
      <c r="DYT153" s="115"/>
      <c r="DYU153" s="115"/>
      <c r="DYV153" s="115"/>
      <c r="DYW153" s="115"/>
      <c r="DYX153" s="115"/>
      <c r="DYY153" s="115"/>
      <c r="DYZ153" s="115"/>
      <c r="DZA153" s="115"/>
      <c r="DZB153" s="115"/>
      <c r="DZC153" s="115"/>
      <c r="DZD153" s="115"/>
      <c r="DZE153" s="115"/>
      <c r="DZF153" s="115"/>
      <c r="DZG153" s="115"/>
      <c r="DZH153" s="115"/>
      <c r="DZI153" s="115"/>
      <c r="DZJ153" s="115"/>
      <c r="DZK153" s="115"/>
      <c r="DZL153" s="115"/>
      <c r="DZM153" s="115"/>
      <c r="DZN153" s="115"/>
      <c r="DZO153" s="115"/>
      <c r="DZP153" s="115"/>
      <c r="DZQ153" s="115"/>
      <c r="DZR153" s="115"/>
      <c r="DZS153" s="115"/>
      <c r="DZT153" s="115"/>
      <c r="DZU153" s="115"/>
      <c r="DZV153" s="115"/>
      <c r="DZW153" s="115"/>
      <c r="DZX153" s="115"/>
      <c r="DZY153" s="115"/>
      <c r="DZZ153" s="115"/>
      <c r="EAA153" s="115"/>
      <c r="EAB153" s="115"/>
      <c r="EAC153" s="115"/>
      <c r="EAD153" s="115"/>
      <c r="EAE153" s="115"/>
      <c r="EAF153" s="115"/>
      <c r="EAG153" s="115"/>
      <c r="EAH153" s="115"/>
      <c r="EAI153" s="115"/>
      <c r="EAJ153" s="115"/>
      <c r="EAK153" s="115"/>
      <c r="EAL153" s="115"/>
      <c r="EAM153" s="115"/>
      <c r="EAN153" s="115"/>
      <c r="EAO153" s="115"/>
      <c r="EAP153" s="115"/>
      <c r="EAQ153" s="115"/>
      <c r="EAR153" s="115"/>
      <c r="EAS153" s="115"/>
      <c r="EAT153" s="115"/>
      <c r="EAU153" s="115"/>
      <c r="EAV153" s="115"/>
      <c r="EAW153" s="115"/>
      <c r="EAX153" s="115"/>
      <c r="EAY153" s="115"/>
      <c r="EAZ153" s="115"/>
      <c r="EBA153" s="115"/>
      <c r="EBB153" s="115"/>
      <c r="EBC153" s="115"/>
      <c r="EBD153" s="115"/>
      <c r="EBE153" s="115"/>
      <c r="EBF153" s="115"/>
      <c r="EBG153" s="115"/>
      <c r="EBH153" s="115"/>
      <c r="EBI153" s="115"/>
      <c r="EBJ153" s="115"/>
      <c r="EBK153" s="115"/>
      <c r="EBL153" s="115"/>
      <c r="EBM153" s="115"/>
      <c r="EBN153" s="115"/>
      <c r="EBO153" s="115"/>
      <c r="EBP153" s="115"/>
      <c r="EBQ153" s="115"/>
      <c r="EBR153" s="115"/>
      <c r="EBS153" s="115"/>
      <c r="EBT153" s="115"/>
      <c r="EBU153" s="115"/>
      <c r="EBV153" s="115"/>
      <c r="EBW153" s="115"/>
      <c r="EBX153" s="115"/>
      <c r="EBY153" s="115"/>
      <c r="EBZ153" s="115"/>
      <c r="ECA153" s="115"/>
      <c r="ECB153" s="115"/>
      <c r="ECC153" s="115"/>
      <c r="ECD153" s="115"/>
      <c r="ECE153" s="115"/>
      <c r="ECF153" s="115"/>
      <c r="ECG153" s="115"/>
      <c r="ECH153" s="115"/>
      <c r="ECI153" s="115"/>
      <c r="ECJ153" s="115"/>
      <c r="ECK153" s="115"/>
      <c r="ECL153" s="115"/>
      <c r="ECM153" s="115"/>
      <c r="ECN153" s="115"/>
      <c r="ECO153" s="115"/>
      <c r="ECP153" s="115"/>
      <c r="ECQ153" s="115"/>
      <c r="ECR153" s="115"/>
      <c r="ECS153" s="115"/>
      <c r="ECT153" s="115"/>
      <c r="ECU153" s="115"/>
      <c r="ECV153" s="115"/>
      <c r="ECW153" s="115"/>
      <c r="ECX153" s="115"/>
      <c r="ECY153" s="115"/>
      <c r="ECZ153" s="115"/>
      <c r="EDA153" s="115"/>
      <c r="EDB153" s="115"/>
      <c r="EDC153" s="115"/>
      <c r="EDD153" s="115"/>
      <c r="EDE153" s="115"/>
      <c r="EDF153" s="115"/>
      <c r="EDG153" s="115"/>
      <c r="EDH153" s="115"/>
      <c r="EDI153" s="115"/>
      <c r="EDJ153" s="115"/>
      <c r="EDK153" s="115"/>
      <c r="EDL153" s="115"/>
      <c r="EDM153" s="115"/>
      <c r="EDN153" s="115"/>
      <c r="EDO153" s="115"/>
      <c r="EDP153" s="115"/>
      <c r="EDQ153" s="115"/>
      <c r="EDR153" s="115"/>
      <c r="EDS153" s="115"/>
      <c r="EDT153" s="115"/>
      <c r="EDU153" s="115"/>
      <c r="EDV153" s="115"/>
      <c r="EDW153" s="115"/>
      <c r="EDX153" s="115"/>
      <c r="EDY153" s="115"/>
      <c r="EDZ153" s="115"/>
      <c r="EEA153" s="115"/>
      <c r="EEB153" s="115"/>
      <c r="EEC153" s="115"/>
      <c r="EED153" s="115"/>
      <c r="EEE153" s="115"/>
      <c r="EEF153" s="115"/>
      <c r="EEG153" s="115"/>
      <c r="EEH153" s="115"/>
      <c r="EEI153" s="115"/>
      <c r="EEJ153" s="115"/>
      <c r="EEK153" s="115"/>
      <c r="EEL153" s="115"/>
      <c r="EEM153" s="115"/>
      <c r="EEN153" s="115"/>
      <c r="EEO153" s="115"/>
      <c r="EEP153" s="115"/>
      <c r="EEQ153" s="115"/>
      <c r="EER153" s="115"/>
      <c r="EES153" s="115"/>
      <c r="EET153" s="115"/>
      <c r="EEU153" s="115"/>
      <c r="EEV153" s="115"/>
      <c r="EEW153" s="115"/>
      <c r="EEX153" s="115"/>
      <c r="EEY153" s="115"/>
      <c r="EEZ153" s="115"/>
      <c r="EFA153" s="115"/>
      <c r="EFB153" s="115"/>
      <c r="EFC153" s="115"/>
      <c r="EFD153" s="115"/>
      <c r="EFE153" s="115"/>
      <c r="EFF153" s="115"/>
      <c r="EFG153" s="115"/>
      <c r="EFH153" s="115"/>
      <c r="EFI153" s="115"/>
      <c r="EFJ153" s="115"/>
      <c r="EFK153" s="115"/>
      <c r="EFL153" s="115"/>
      <c r="EFM153" s="115"/>
      <c r="EFN153" s="115"/>
      <c r="EFO153" s="115"/>
      <c r="EFP153" s="115"/>
      <c r="EFQ153" s="115"/>
      <c r="EFR153" s="115"/>
      <c r="EFS153" s="115"/>
      <c r="EFT153" s="115"/>
      <c r="EFU153" s="115"/>
      <c r="EFV153" s="115"/>
      <c r="EFW153" s="115"/>
      <c r="EFX153" s="115"/>
      <c r="EFY153" s="115"/>
      <c r="EFZ153" s="115"/>
      <c r="EGA153" s="115"/>
      <c r="EGB153" s="115"/>
      <c r="EGC153" s="115"/>
      <c r="EGD153" s="115"/>
      <c r="EGE153" s="115"/>
      <c r="EGF153" s="115"/>
      <c r="EGG153" s="115"/>
      <c r="EGH153" s="115"/>
      <c r="EGI153" s="115"/>
      <c r="EGJ153" s="115"/>
      <c r="EGK153" s="115"/>
      <c r="EGL153" s="115"/>
      <c r="EGM153" s="115"/>
      <c r="EGN153" s="115"/>
      <c r="EGO153" s="115"/>
      <c r="EGP153" s="115"/>
      <c r="EGQ153" s="115"/>
      <c r="EGR153" s="115"/>
      <c r="EGS153" s="115"/>
      <c r="EGT153" s="115"/>
      <c r="EGU153" s="115"/>
      <c r="EGV153" s="115"/>
      <c r="EGW153" s="115"/>
      <c r="EGX153" s="115"/>
      <c r="EGY153" s="115"/>
      <c r="EGZ153" s="115"/>
      <c r="EHA153" s="115"/>
      <c r="EHB153" s="115"/>
      <c r="EHC153" s="115"/>
      <c r="EHD153" s="115"/>
      <c r="EHE153" s="115"/>
      <c r="EHF153" s="115"/>
      <c r="EHG153" s="115"/>
      <c r="EHH153" s="115"/>
      <c r="EHI153" s="115"/>
      <c r="EHJ153" s="115"/>
      <c r="EHK153" s="115"/>
      <c r="EHL153" s="115"/>
      <c r="EHM153" s="115"/>
      <c r="EHN153" s="115"/>
      <c r="EHO153" s="115"/>
      <c r="EHP153" s="115"/>
      <c r="EHQ153" s="115"/>
      <c r="EHR153" s="115"/>
      <c r="EHS153" s="115"/>
      <c r="EHT153" s="115"/>
      <c r="EHU153" s="115"/>
      <c r="EHV153" s="115"/>
      <c r="EHW153" s="115"/>
      <c r="EHX153" s="115"/>
      <c r="EHY153" s="115"/>
      <c r="EHZ153" s="115"/>
      <c r="EIA153" s="115"/>
      <c r="EIB153" s="115"/>
      <c r="EIC153" s="115"/>
      <c r="EID153" s="115"/>
      <c r="EIE153" s="115"/>
      <c r="EIF153" s="115"/>
      <c r="EIG153" s="115"/>
      <c r="EIH153" s="115"/>
      <c r="EII153" s="115"/>
      <c r="EIJ153" s="115"/>
      <c r="EIK153" s="115"/>
      <c r="EIL153" s="115"/>
      <c r="EIM153" s="115"/>
      <c r="EIN153" s="115"/>
      <c r="EIO153" s="115"/>
      <c r="EIP153" s="115"/>
      <c r="EIQ153" s="115"/>
      <c r="EIR153" s="115"/>
      <c r="EIS153" s="115"/>
      <c r="EIT153" s="115"/>
      <c r="EIU153" s="115"/>
      <c r="EIV153" s="115"/>
      <c r="EIW153" s="115"/>
      <c r="EIX153" s="115"/>
      <c r="EIY153" s="115"/>
      <c r="EIZ153" s="115"/>
      <c r="EJA153" s="115"/>
      <c r="EJB153" s="115"/>
      <c r="EJC153" s="115"/>
      <c r="EJD153" s="115"/>
      <c r="EJE153" s="115"/>
      <c r="EJF153" s="115"/>
      <c r="EJG153" s="115"/>
      <c r="EJH153" s="115"/>
      <c r="EJI153" s="115"/>
      <c r="EJJ153" s="115"/>
      <c r="EJK153" s="115"/>
      <c r="EJL153" s="115"/>
      <c r="EJM153" s="115"/>
      <c r="EJN153" s="115"/>
      <c r="EJO153" s="115"/>
      <c r="EJP153" s="115"/>
      <c r="EJQ153" s="115"/>
      <c r="EJR153" s="115"/>
      <c r="EJS153" s="115"/>
      <c r="EJT153" s="115"/>
      <c r="EJU153" s="115"/>
      <c r="EJV153" s="115"/>
      <c r="EJW153" s="115"/>
      <c r="EJX153" s="115"/>
      <c r="EJY153" s="115"/>
      <c r="EJZ153" s="115"/>
      <c r="EKA153" s="115"/>
      <c r="EKB153" s="115"/>
      <c r="EKC153" s="115"/>
      <c r="EKD153" s="115"/>
      <c r="EKE153" s="115"/>
      <c r="EKF153" s="115"/>
      <c r="EKG153" s="115"/>
      <c r="EKH153" s="115"/>
      <c r="EKI153" s="115"/>
      <c r="EKJ153" s="115"/>
      <c r="EKK153" s="115"/>
      <c r="EKL153" s="115"/>
      <c r="EKM153" s="115"/>
      <c r="EKN153" s="115"/>
      <c r="EKO153" s="115"/>
      <c r="EKP153" s="115"/>
      <c r="EKQ153" s="115"/>
      <c r="EKR153" s="115"/>
      <c r="EKS153" s="115"/>
      <c r="EKT153" s="115"/>
      <c r="EKU153" s="115"/>
      <c r="EKV153" s="115"/>
      <c r="EKW153" s="115"/>
      <c r="EKX153" s="115"/>
      <c r="EKY153" s="115"/>
      <c r="EKZ153" s="115"/>
      <c r="ELA153" s="115"/>
      <c r="ELB153" s="115"/>
      <c r="ELC153" s="115"/>
      <c r="ELD153" s="115"/>
      <c r="ELE153" s="115"/>
      <c r="ELF153" s="115"/>
      <c r="ELG153" s="115"/>
      <c r="ELH153" s="115"/>
      <c r="ELI153" s="115"/>
      <c r="ELJ153" s="115"/>
      <c r="ELK153" s="115"/>
      <c r="ELL153" s="115"/>
      <c r="ELM153" s="115"/>
      <c r="ELN153" s="115"/>
      <c r="ELO153" s="115"/>
      <c r="ELP153" s="115"/>
      <c r="ELQ153" s="115"/>
      <c r="ELR153" s="115"/>
      <c r="ELS153" s="115"/>
      <c r="ELT153" s="115"/>
      <c r="ELU153" s="115"/>
      <c r="ELV153" s="115"/>
      <c r="ELW153" s="115"/>
      <c r="ELX153" s="115"/>
      <c r="ELY153" s="115"/>
      <c r="ELZ153" s="115"/>
      <c r="EMA153" s="115"/>
      <c r="EMB153" s="115"/>
      <c r="EMC153" s="115"/>
      <c r="EMD153" s="115"/>
      <c r="EME153" s="115"/>
      <c r="EMF153" s="115"/>
      <c r="EMG153" s="115"/>
      <c r="EMH153" s="115"/>
      <c r="EMI153" s="115"/>
      <c r="EMJ153" s="115"/>
      <c r="EMK153" s="115"/>
      <c r="EML153" s="115"/>
      <c r="EMM153" s="115"/>
      <c r="EMN153" s="115"/>
      <c r="EMO153" s="115"/>
      <c r="EMP153" s="115"/>
      <c r="EMQ153" s="115"/>
      <c r="EMR153" s="115"/>
      <c r="EMS153" s="115"/>
      <c r="EMT153" s="115"/>
      <c r="EMU153" s="115"/>
      <c r="EMV153" s="115"/>
      <c r="EMW153" s="115"/>
      <c r="EMX153" s="115"/>
      <c r="EMY153" s="115"/>
      <c r="EMZ153" s="115"/>
      <c r="ENA153" s="115"/>
      <c r="ENB153" s="115"/>
      <c r="ENC153" s="115"/>
      <c r="END153" s="115"/>
      <c r="ENE153" s="115"/>
      <c r="ENF153" s="115"/>
      <c r="ENG153" s="115"/>
      <c r="ENH153" s="115"/>
      <c r="ENI153" s="115"/>
      <c r="ENJ153" s="115"/>
      <c r="ENK153" s="115"/>
      <c r="ENL153" s="115"/>
      <c r="ENM153" s="115"/>
      <c r="ENN153" s="115"/>
      <c r="ENO153" s="115"/>
      <c r="ENP153" s="115"/>
      <c r="ENQ153" s="115"/>
      <c r="ENR153" s="115"/>
      <c r="ENS153" s="115"/>
      <c r="ENT153" s="115"/>
      <c r="ENU153" s="115"/>
      <c r="ENV153" s="115"/>
      <c r="ENW153" s="115"/>
      <c r="ENX153" s="115"/>
      <c r="ENY153" s="115"/>
      <c r="ENZ153" s="115"/>
      <c r="EOA153" s="115"/>
      <c r="EOB153" s="115"/>
      <c r="EOC153" s="115"/>
      <c r="EOD153" s="115"/>
      <c r="EOE153" s="115"/>
      <c r="EOF153" s="115"/>
      <c r="EOG153" s="115"/>
      <c r="EOH153" s="115"/>
      <c r="EOI153" s="115"/>
      <c r="EOJ153" s="115"/>
      <c r="EOK153" s="115"/>
      <c r="EOL153" s="115"/>
      <c r="EOM153" s="115"/>
      <c r="EON153" s="115"/>
      <c r="EOO153" s="115"/>
      <c r="EOP153" s="115"/>
      <c r="EOQ153" s="115"/>
      <c r="EOR153" s="115"/>
      <c r="EOS153" s="115"/>
      <c r="EOT153" s="115"/>
      <c r="EOU153" s="115"/>
      <c r="EOV153" s="115"/>
      <c r="EOW153" s="115"/>
      <c r="EOX153" s="115"/>
      <c r="EOY153" s="115"/>
      <c r="EOZ153" s="115"/>
      <c r="EPA153" s="115"/>
      <c r="EPB153" s="115"/>
      <c r="EPC153" s="115"/>
      <c r="EPD153" s="115"/>
      <c r="EPE153" s="115"/>
      <c r="EPF153" s="115"/>
      <c r="EPG153" s="115"/>
      <c r="EPH153" s="115"/>
      <c r="EPI153" s="115"/>
      <c r="EPJ153" s="115"/>
      <c r="EPK153" s="115"/>
      <c r="EPL153" s="115"/>
      <c r="EPM153" s="115"/>
      <c r="EPN153" s="115"/>
      <c r="EPO153" s="115"/>
      <c r="EPP153" s="115"/>
      <c r="EPQ153" s="115"/>
      <c r="EPR153" s="115"/>
      <c r="EPS153" s="115"/>
      <c r="EPT153" s="115"/>
      <c r="EPU153" s="115"/>
      <c r="EPV153" s="115"/>
      <c r="EPW153" s="115"/>
      <c r="EPX153" s="115"/>
      <c r="EPY153" s="115"/>
      <c r="EPZ153" s="115"/>
      <c r="EQA153" s="115"/>
      <c r="EQB153" s="115"/>
      <c r="EQC153" s="115"/>
      <c r="EQD153" s="115"/>
      <c r="EQE153" s="115"/>
      <c r="EQF153" s="115"/>
      <c r="EQG153" s="115"/>
      <c r="EQH153" s="115"/>
      <c r="EQI153" s="115"/>
      <c r="EQJ153" s="115"/>
      <c r="EQK153" s="115"/>
      <c r="EQL153" s="115"/>
      <c r="EQM153" s="115"/>
      <c r="EQN153" s="115"/>
      <c r="EQO153" s="115"/>
      <c r="EQP153" s="115"/>
      <c r="EQQ153" s="115"/>
      <c r="EQR153" s="115"/>
      <c r="EQS153" s="115"/>
      <c r="EQT153" s="115"/>
      <c r="EQU153" s="115"/>
      <c r="EQV153" s="115"/>
      <c r="EQW153" s="115"/>
      <c r="EQX153" s="115"/>
      <c r="EQY153" s="115"/>
      <c r="EQZ153" s="115"/>
      <c r="ERA153" s="115"/>
      <c r="ERB153" s="115"/>
      <c r="ERC153" s="115"/>
      <c r="ERD153" s="115"/>
      <c r="ERE153" s="115"/>
      <c r="ERF153" s="115"/>
      <c r="ERG153" s="115"/>
      <c r="ERH153" s="115"/>
      <c r="ERI153" s="115"/>
      <c r="ERJ153" s="115"/>
      <c r="ERK153" s="115"/>
      <c r="ERL153" s="115"/>
      <c r="ERM153" s="115"/>
      <c r="ERN153" s="115"/>
      <c r="ERO153" s="115"/>
      <c r="ERP153" s="115"/>
      <c r="ERQ153" s="115"/>
      <c r="ERR153" s="115"/>
      <c r="ERS153" s="115"/>
      <c r="ERT153" s="115"/>
      <c r="ERU153" s="115"/>
      <c r="ERV153" s="115"/>
      <c r="ERW153" s="115"/>
      <c r="ERX153" s="115"/>
      <c r="ERY153" s="115"/>
      <c r="ERZ153" s="115"/>
      <c r="ESA153" s="115"/>
      <c r="ESB153" s="115"/>
      <c r="ESC153" s="115"/>
      <c r="ESD153" s="115"/>
      <c r="ESE153" s="115"/>
      <c r="ESF153" s="115"/>
      <c r="ESG153" s="115"/>
      <c r="ESH153" s="115"/>
      <c r="ESI153" s="115"/>
      <c r="ESJ153" s="115"/>
      <c r="ESK153" s="115"/>
      <c r="ESL153" s="115"/>
      <c r="ESM153" s="115"/>
      <c r="ESN153" s="115"/>
      <c r="ESO153" s="115"/>
      <c r="ESP153" s="115"/>
      <c r="ESQ153" s="115"/>
      <c r="ESR153" s="115"/>
      <c r="ESS153" s="115"/>
      <c r="EST153" s="115"/>
      <c r="ESU153" s="115"/>
      <c r="ESV153" s="115"/>
      <c r="ESW153" s="115"/>
      <c r="ESX153" s="115"/>
      <c r="ESY153" s="115"/>
      <c r="ESZ153" s="115"/>
      <c r="ETA153" s="115"/>
      <c r="ETB153" s="115"/>
      <c r="ETC153" s="115"/>
      <c r="ETD153" s="115"/>
      <c r="ETE153" s="115"/>
      <c r="ETF153" s="115"/>
      <c r="ETG153" s="115"/>
      <c r="ETH153" s="115"/>
      <c r="ETI153" s="115"/>
      <c r="ETJ153" s="115"/>
      <c r="ETK153" s="115"/>
      <c r="ETL153" s="115"/>
      <c r="ETM153" s="115"/>
      <c r="ETN153" s="115"/>
      <c r="ETO153" s="115"/>
      <c r="ETP153" s="115"/>
      <c r="ETQ153" s="115"/>
      <c r="ETR153" s="115"/>
      <c r="ETS153" s="115"/>
      <c r="ETT153" s="115"/>
      <c r="ETU153" s="115"/>
      <c r="ETV153" s="115"/>
      <c r="ETW153" s="115"/>
      <c r="ETX153" s="115"/>
      <c r="ETY153" s="115"/>
      <c r="ETZ153" s="115"/>
      <c r="EUA153" s="115"/>
      <c r="EUB153" s="115"/>
      <c r="EUC153" s="115"/>
      <c r="EUD153" s="115"/>
      <c r="EUE153" s="115"/>
      <c r="EUF153" s="115"/>
      <c r="EUG153" s="115"/>
      <c r="EUH153" s="115"/>
      <c r="EUI153" s="115"/>
      <c r="EUJ153" s="115"/>
      <c r="EUK153" s="115"/>
      <c r="EUL153" s="115"/>
      <c r="EUM153" s="115"/>
      <c r="EUN153" s="115"/>
      <c r="EUO153" s="115"/>
      <c r="EUP153" s="115"/>
      <c r="EUQ153" s="115"/>
      <c r="EUR153" s="115"/>
      <c r="EUS153" s="115"/>
      <c r="EUT153" s="115"/>
      <c r="EUU153" s="115"/>
      <c r="EUV153" s="115"/>
      <c r="EUW153" s="115"/>
      <c r="EUX153" s="115"/>
      <c r="EUY153" s="115"/>
      <c r="EUZ153" s="115"/>
      <c r="EVA153" s="115"/>
      <c r="EVB153" s="115"/>
      <c r="EVC153" s="115"/>
      <c r="EVD153" s="115"/>
      <c r="EVE153" s="115"/>
      <c r="EVF153" s="115"/>
      <c r="EVG153" s="115"/>
      <c r="EVH153" s="115"/>
      <c r="EVI153" s="115"/>
      <c r="EVJ153" s="115"/>
      <c r="EVK153" s="115"/>
      <c r="EVL153" s="115"/>
      <c r="EVM153" s="115"/>
      <c r="EVN153" s="115"/>
      <c r="EVO153" s="115"/>
      <c r="EVP153" s="115"/>
      <c r="EVQ153" s="115"/>
      <c r="EVR153" s="115"/>
      <c r="EVS153" s="115"/>
      <c r="EVT153" s="115"/>
      <c r="EVU153" s="115"/>
      <c r="EVV153" s="115"/>
      <c r="EVW153" s="115"/>
      <c r="EVX153" s="115"/>
      <c r="EVY153" s="115"/>
      <c r="EVZ153" s="115"/>
      <c r="EWA153" s="115"/>
      <c r="EWB153" s="115"/>
      <c r="EWC153" s="115"/>
      <c r="EWD153" s="115"/>
      <c r="EWE153" s="115"/>
      <c r="EWF153" s="115"/>
      <c r="EWG153" s="115"/>
      <c r="EWH153" s="115"/>
      <c r="EWI153" s="115"/>
      <c r="EWJ153" s="115"/>
      <c r="EWK153" s="115"/>
      <c r="EWL153" s="115"/>
      <c r="EWM153" s="115"/>
      <c r="EWN153" s="115"/>
      <c r="EWO153" s="115"/>
      <c r="EWP153" s="115"/>
      <c r="EWQ153" s="115"/>
      <c r="EWR153" s="115"/>
      <c r="EWS153" s="115"/>
      <c r="EWT153" s="115"/>
      <c r="EWU153" s="115"/>
      <c r="EWV153" s="115"/>
      <c r="EWW153" s="115"/>
      <c r="EWX153" s="115"/>
      <c r="EWY153" s="115"/>
      <c r="EWZ153" s="115"/>
      <c r="EXA153" s="115"/>
      <c r="EXB153" s="115"/>
      <c r="EXC153" s="115"/>
      <c r="EXD153" s="115"/>
      <c r="EXE153" s="115"/>
      <c r="EXF153" s="115"/>
      <c r="EXG153" s="115"/>
      <c r="EXH153" s="115"/>
      <c r="EXI153" s="115"/>
      <c r="EXJ153" s="115"/>
      <c r="EXK153" s="115"/>
      <c r="EXL153" s="115"/>
      <c r="EXM153" s="115"/>
      <c r="EXN153" s="115"/>
      <c r="EXO153" s="115"/>
      <c r="EXP153" s="115"/>
      <c r="EXQ153" s="115"/>
      <c r="EXR153" s="115"/>
      <c r="EXS153" s="115"/>
      <c r="EXT153" s="115"/>
      <c r="EXU153" s="115"/>
      <c r="EXV153" s="115"/>
      <c r="EXW153" s="115"/>
      <c r="EXX153" s="115"/>
      <c r="EXY153" s="115"/>
      <c r="EXZ153" s="115"/>
      <c r="EYA153" s="115"/>
      <c r="EYB153" s="115"/>
      <c r="EYC153" s="115"/>
      <c r="EYD153" s="115"/>
      <c r="EYE153" s="115"/>
      <c r="EYF153" s="115"/>
      <c r="EYG153" s="115"/>
      <c r="EYH153" s="115"/>
      <c r="EYI153" s="115"/>
      <c r="EYJ153" s="115"/>
      <c r="EYK153" s="115"/>
      <c r="EYL153" s="115"/>
      <c r="EYM153" s="115"/>
      <c r="EYN153" s="115"/>
      <c r="EYO153" s="115"/>
      <c r="EYP153" s="115"/>
      <c r="EYQ153" s="115"/>
      <c r="EYR153" s="115"/>
      <c r="EYS153" s="115"/>
      <c r="EYT153" s="115"/>
      <c r="EYU153" s="115"/>
      <c r="EYV153" s="115"/>
      <c r="EYW153" s="115"/>
      <c r="EYX153" s="115"/>
      <c r="EYY153" s="115"/>
      <c r="EYZ153" s="115"/>
      <c r="EZA153" s="115"/>
      <c r="EZB153" s="115"/>
      <c r="EZC153" s="115"/>
      <c r="EZD153" s="115"/>
      <c r="EZE153" s="115"/>
      <c r="EZF153" s="115"/>
      <c r="EZG153" s="115"/>
      <c r="EZH153" s="115"/>
      <c r="EZI153" s="115"/>
      <c r="EZJ153" s="115"/>
      <c r="EZK153" s="115"/>
      <c r="EZL153" s="115"/>
      <c r="EZM153" s="115"/>
      <c r="EZN153" s="115"/>
      <c r="EZO153" s="115"/>
      <c r="EZP153" s="115"/>
      <c r="EZQ153" s="115"/>
      <c r="EZR153" s="115"/>
      <c r="EZS153" s="115"/>
      <c r="EZT153" s="115"/>
      <c r="EZU153" s="115"/>
      <c r="EZV153" s="115"/>
      <c r="EZW153" s="115"/>
      <c r="EZX153" s="115"/>
      <c r="EZY153" s="115"/>
      <c r="EZZ153" s="115"/>
      <c r="FAA153" s="115"/>
      <c r="FAB153" s="115"/>
      <c r="FAC153" s="115"/>
      <c r="FAD153" s="115"/>
      <c r="FAE153" s="115"/>
      <c r="FAF153" s="115"/>
      <c r="FAG153" s="115"/>
      <c r="FAH153" s="115"/>
      <c r="FAI153" s="115"/>
      <c r="FAJ153" s="115"/>
      <c r="FAK153" s="115"/>
      <c r="FAL153" s="115"/>
      <c r="FAM153" s="115"/>
      <c r="FAN153" s="115"/>
      <c r="FAO153" s="115"/>
      <c r="FAP153" s="115"/>
      <c r="FAQ153" s="115"/>
      <c r="FAR153" s="115"/>
      <c r="FAS153" s="115"/>
      <c r="FAT153" s="115"/>
      <c r="FAU153" s="115"/>
      <c r="FAV153" s="115"/>
      <c r="FAW153" s="115"/>
      <c r="FAX153" s="115"/>
      <c r="FAY153" s="115"/>
      <c r="FAZ153" s="115"/>
      <c r="FBA153" s="115"/>
      <c r="FBB153" s="115"/>
      <c r="FBC153" s="115"/>
      <c r="FBD153" s="115"/>
      <c r="FBE153" s="115"/>
      <c r="FBF153" s="115"/>
      <c r="FBG153" s="115"/>
      <c r="FBH153" s="115"/>
      <c r="FBI153" s="115"/>
      <c r="FBJ153" s="115"/>
      <c r="FBK153" s="115"/>
      <c r="FBL153" s="115"/>
      <c r="FBM153" s="115"/>
      <c r="FBN153" s="115"/>
      <c r="FBO153" s="115"/>
      <c r="FBP153" s="115"/>
      <c r="FBQ153" s="115"/>
      <c r="FBR153" s="115"/>
      <c r="FBS153" s="115"/>
      <c r="FBT153" s="115"/>
      <c r="FBU153" s="115"/>
      <c r="FBV153" s="115"/>
      <c r="FBW153" s="115"/>
      <c r="FBX153" s="115"/>
      <c r="FBY153" s="115"/>
      <c r="FBZ153" s="115"/>
      <c r="FCA153" s="115"/>
      <c r="FCB153" s="115"/>
      <c r="FCC153" s="115"/>
      <c r="FCD153" s="115"/>
      <c r="FCE153" s="115"/>
      <c r="FCF153" s="115"/>
      <c r="FCG153" s="115"/>
      <c r="FCH153" s="115"/>
      <c r="FCI153" s="115"/>
      <c r="FCJ153" s="115"/>
      <c r="FCK153" s="115"/>
      <c r="FCL153" s="115"/>
      <c r="FCM153" s="115"/>
      <c r="FCN153" s="115"/>
      <c r="FCO153" s="115"/>
      <c r="FCP153" s="115"/>
      <c r="FCQ153" s="115"/>
      <c r="FCR153" s="115"/>
      <c r="FCS153" s="115"/>
      <c r="FCT153" s="115"/>
      <c r="FCU153" s="115"/>
      <c r="FCV153" s="115"/>
      <c r="FCW153" s="115"/>
      <c r="FCX153" s="115"/>
      <c r="FCY153" s="115"/>
      <c r="FCZ153" s="115"/>
      <c r="FDA153" s="115"/>
      <c r="FDB153" s="115"/>
      <c r="FDC153" s="115"/>
      <c r="FDD153" s="115"/>
      <c r="FDE153" s="115"/>
      <c r="FDF153" s="115"/>
      <c r="FDG153" s="115"/>
      <c r="FDH153" s="115"/>
      <c r="FDI153" s="115"/>
      <c r="FDJ153" s="115"/>
      <c r="FDK153" s="115"/>
      <c r="FDL153" s="115"/>
      <c r="FDM153" s="115"/>
      <c r="FDN153" s="115"/>
      <c r="FDO153" s="115"/>
      <c r="FDP153" s="115"/>
      <c r="FDQ153" s="115"/>
      <c r="FDR153" s="115"/>
      <c r="FDS153" s="115"/>
      <c r="FDT153" s="115"/>
      <c r="FDU153" s="115"/>
      <c r="FDV153" s="115"/>
      <c r="FDW153" s="115"/>
      <c r="FDX153" s="115"/>
      <c r="FDY153" s="115"/>
      <c r="FDZ153" s="115"/>
      <c r="FEA153" s="115"/>
      <c r="FEB153" s="115"/>
      <c r="FEC153" s="115"/>
      <c r="FED153" s="115"/>
      <c r="FEE153" s="115"/>
      <c r="FEF153" s="115"/>
      <c r="FEG153" s="115"/>
      <c r="FEH153" s="115"/>
      <c r="FEI153" s="115"/>
      <c r="FEJ153" s="115"/>
      <c r="FEK153" s="115"/>
      <c r="FEL153" s="115"/>
      <c r="FEM153" s="115"/>
      <c r="FEN153" s="115"/>
      <c r="FEO153" s="115"/>
      <c r="FEP153" s="115"/>
      <c r="FEQ153" s="115"/>
      <c r="FER153" s="115"/>
      <c r="FES153" s="115"/>
      <c r="FET153" s="115"/>
      <c r="FEU153" s="115"/>
      <c r="FEV153" s="115"/>
      <c r="FEW153" s="115"/>
      <c r="FEX153" s="115"/>
      <c r="FEY153" s="115"/>
      <c r="FEZ153" s="115"/>
      <c r="FFA153" s="115"/>
      <c r="FFB153" s="115"/>
      <c r="FFC153" s="115"/>
      <c r="FFD153" s="115"/>
      <c r="FFE153" s="115"/>
      <c r="FFF153" s="115"/>
      <c r="FFG153" s="115"/>
      <c r="FFH153" s="115"/>
      <c r="FFI153" s="115"/>
      <c r="FFJ153" s="115"/>
      <c r="FFK153" s="115"/>
      <c r="FFL153" s="115"/>
      <c r="FFM153" s="115"/>
      <c r="FFN153" s="115"/>
      <c r="FFO153" s="115"/>
      <c r="FFP153" s="115"/>
      <c r="FFQ153" s="115"/>
      <c r="FFR153" s="115"/>
      <c r="FFS153" s="115"/>
      <c r="FFT153" s="115"/>
      <c r="FFU153" s="115"/>
      <c r="FFV153" s="115"/>
      <c r="FFW153" s="115"/>
      <c r="FFX153" s="115"/>
      <c r="FFY153" s="115"/>
      <c r="FFZ153" s="115"/>
      <c r="FGA153" s="115"/>
      <c r="FGB153" s="115"/>
      <c r="FGC153" s="115"/>
      <c r="FGD153" s="115"/>
      <c r="FGE153" s="115"/>
      <c r="FGF153" s="115"/>
      <c r="FGG153" s="115"/>
      <c r="FGH153" s="115"/>
      <c r="FGI153" s="115"/>
      <c r="FGJ153" s="115"/>
      <c r="FGK153" s="115"/>
      <c r="FGL153" s="115"/>
      <c r="FGM153" s="115"/>
      <c r="FGN153" s="115"/>
      <c r="FGO153" s="115"/>
      <c r="FGP153" s="115"/>
      <c r="FGQ153" s="115"/>
      <c r="FGR153" s="115"/>
      <c r="FGS153" s="115"/>
      <c r="FGT153" s="115"/>
      <c r="FGU153" s="115"/>
      <c r="FGV153" s="115"/>
      <c r="FGW153" s="115"/>
      <c r="FGX153" s="115"/>
      <c r="FGY153" s="115"/>
      <c r="FGZ153" s="115"/>
      <c r="FHA153" s="115"/>
      <c r="FHB153" s="115"/>
      <c r="FHC153" s="115"/>
      <c r="FHD153" s="115"/>
      <c r="FHE153" s="115"/>
      <c r="FHF153" s="115"/>
      <c r="FHG153" s="115"/>
      <c r="FHH153" s="115"/>
      <c r="FHI153" s="115"/>
      <c r="FHJ153" s="115"/>
      <c r="FHK153" s="115"/>
      <c r="FHL153" s="115"/>
      <c r="FHM153" s="115"/>
      <c r="FHN153" s="115"/>
      <c r="FHO153" s="115"/>
      <c r="FHP153" s="115"/>
      <c r="FHQ153" s="115"/>
      <c r="FHR153" s="115"/>
      <c r="FHS153" s="115"/>
      <c r="FHT153" s="115"/>
      <c r="FHU153" s="115"/>
      <c r="FHV153" s="115"/>
      <c r="FHW153" s="115"/>
      <c r="FHX153" s="115"/>
      <c r="FHY153" s="115"/>
      <c r="FHZ153" s="115"/>
      <c r="FIA153" s="115"/>
      <c r="FIB153" s="115"/>
      <c r="FIC153" s="115"/>
      <c r="FID153" s="115"/>
      <c r="FIE153" s="115"/>
      <c r="FIF153" s="115"/>
      <c r="FIG153" s="115"/>
      <c r="FIH153" s="115"/>
      <c r="FII153" s="115"/>
      <c r="FIJ153" s="115"/>
      <c r="FIK153" s="115"/>
      <c r="FIL153" s="115"/>
      <c r="FIM153" s="115"/>
      <c r="FIN153" s="115"/>
      <c r="FIO153" s="115"/>
      <c r="FIP153" s="115"/>
      <c r="FIQ153" s="115"/>
      <c r="FIR153" s="115"/>
      <c r="FIS153" s="115"/>
      <c r="FIT153" s="115"/>
      <c r="FIU153" s="115"/>
      <c r="FIV153" s="115"/>
      <c r="FIW153" s="115"/>
      <c r="FIX153" s="115"/>
      <c r="FIY153" s="115"/>
      <c r="FIZ153" s="115"/>
      <c r="FJA153" s="115"/>
      <c r="FJB153" s="115"/>
      <c r="FJC153" s="115"/>
      <c r="FJD153" s="115"/>
      <c r="FJE153" s="115"/>
      <c r="FJF153" s="115"/>
      <c r="FJG153" s="115"/>
      <c r="FJH153" s="115"/>
      <c r="FJI153" s="115"/>
      <c r="FJJ153" s="115"/>
      <c r="FJK153" s="115"/>
      <c r="FJL153" s="115"/>
      <c r="FJM153" s="115"/>
      <c r="FJN153" s="115"/>
      <c r="FJO153" s="115"/>
      <c r="FJP153" s="115"/>
      <c r="FJQ153" s="115"/>
      <c r="FJR153" s="115"/>
      <c r="FJS153" s="115"/>
      <c r="FJT153" s="115"/>
      <c r="FJU153" s="115"/>
      <c r="FJV153" s="115"/>
      <c r="FJW153" s="115"/>
      <c r="FJX153" s="115"/>
      <c r="FJY153" s="115"/>
      <c r="FJZ153" s="115"/>
      <c r="FKA153" s="115"/>
      <c r="FKB153" s="115"/>
      <c r="FKC153" s="115"/>
      <c r="FKD153" s="115"/>
      <c r="FKE153" s="115"/>
      <c r="FKF153" s="115"/>
      <c r="FKG153" s="115"/>
      <c r="FKH153" s="115"/>
      <c r="FKI153" s="115"/>
      <c r="FKJ153" s="115"/>
      <c r="FKK153" s="115"/>
      <c r="FKL153" s="115"/>
      <c r="FKM153" s="115"/>
      <c r="FKN153" s="115"/>
      <c r="FKO153" s="115"/>
      <c r="FKP153" s="115"/>
      <c r="FKQ153" s="115"/>
      <c r="FKR153" s="115"/>
      <c r="FKS153" s="115"/>
      <c r="FKT153" s="115"/>
      <c r="FKU153" s="115"/>
      <c r="FKV153" s="115"/>
      <c r="FKW153" s="115"/>
      <c r="FKX153" s="115"/>
      <c r="FKY153" s="115"/>
      <c r="FKZ153" s="115"/>
      <c r="FLA153" s="115"/>
      <c r="FLB153" s="115"/>
      <c r="FLC153" s="115"/>
      <c r="FLD153" s="115"/>
      <c r="FLE153" s="115"/>
      <c r="FLF153" s="115"/>
      <c r="FLG153" s="115"/>
      <c r="FLH153" s="115"/>
      <c r="FLI153" s="115"/>
      <c r="FLJ153" s="115"/>
      <c r="FLK153" s="115"/>
      <c r="FLL153" s="115"/>
      <c r="FLM153" s="115"/>
      <c r="FLN153" s="115"/>
      <c r="FLO153" s="115"/>
      <c r="FLP153" s="115"/>
      <c r="FLQ153" s="115"/>
      <c r="FLR153" s="115"/>
      <c r="FLS153" s="115"/>
      <c r="FLT153" s="115"/>
      <c r="FLU153" s="115"/>
      <c r="FLV153" s="115"/>
      <c r="FLW153" s="115"/>
      <c r="FLX153" s="115"/>
      <c r="FLY153" s="115"/>
      <c r="FLZ153" s="115"/>
      <c r="FMA153" s="115"/>
      <c r="FMB153" s="115"/>
      <c r="FMC153" s="115"/>
      <c r="FMD153" s="115"/>
      <c r="FME153" s="115"/>
      <c r="FMF153" s="115"/>
      <c r="FMG153" s="115"/>
      <c r="FMH153" s="115"/>
      <c r="FMI153" s="115"/>
      <c r="FMJ153" s="115"/>
      <c r="FMK153" s="115"/>
      <c r="FML153" s="115"/>
      <c r="FMM153" s="115"/>
      <c r="FMN153" s="115"/>
      <c r="FMO153" s="115"/>
      <c r="FMP153" s="115"/>
      <c r="FMQ153" s="115"/>
      <c r="FMR153" s="115"/>
      <c r="FMS153" s="115"/>
      <c r="FMT153" s="115"/>
      <c r="FMU153" s="115"/>
      <c r="FMV153" s="115"/>
      <c r="FMW153" s="115"/>
      <c r="FMX153" s="115"/>
      <c r="FMY153" s="115"/>
      <c r="FMZ153" s="115"/>
      <c r="FNA153" s="115"/>
      <c r="FNB153" s="115"/>
      <c r="FNC153" s="115"/>
      <c r="FND153" s="115"/>
      <c r="FNE153" s="115"/>
      <c r="FNF153" s="115"/>
      <c r="FNG153" s="115"/>
      <c r="FNH153" s="115"/>
      <c r="FNI153" s="115"/>
      <c r="FNJ153" s="115"/>
      <c r="FNK153" s="115"/>
      <c r="FNL153" s="115"/>
      <c r="FNM153" s="115"/>
      <c r="FNN153" s="115"/>
      <c r="FNO153" s="115"/>
      <c r="FNP153" s="115"/>
      <c r="FNQ153" s="115"/>
      <c r="FNR153" s="115"/>
      <c r="FNS153" s="115"/>
      <c r="FNT153" s="115"/>
      <c r="FNU153" s="115"/>
      <c r="FNV153" s="115"/>
      <c r="FNW153" s="115"/>
      <c r="FNX153" s="115"/>
      <c r="FNY153" s="115"/>
      <c r="FNZ153" s="115"/>
      <c r="FOA153" s="115"/>
      <c r="FOB153" s="115"/>
      <c r="FOC153" s="115"/>
      <c r="FOD153" s="115"/>
      <c r="FOE153" s="115"/>
      <c r="FOF153" s="115"/>
      <c r="FOG153" s="115"/>
      <c r="FOH153" s="115"/>
      <c r="FOI153" s="115"/>
      <c r="FOJ153" s="115"/>
      <c r="FOK153" s="115"/>
      <c r="FOL153" s="115"/>
      <c r="FOM153" s="115"/>
      <c r="FON153" s="115"/>
      <c r="FOO153" s="115"/>
      <c r="FOP153" s="115"/>
      <c r="FOQ153" s="115"/>
      <c r="FOR153" s="115"/>
      <c r="FOS153" s="115"/>
      <c r="FOT153" s="115"/>
      <c r="FOU153" s="115"/>
      <c r="FOV153" s="115"/>
      <c r="FOW153" s="115"/>
      <c r="FOX153" s="115"/>
      <c r="FOY153" s="115"/>
      <c r="FOZ153" s="115"/>
      <c r="FPA153" s="115"/>
      <c r="FPB153" s="115"/>
      <c r="FPC153" s="115"/>
      <c r="FPD153" s="115"/>
      <c r="FPE153" s="115"/>
      <c r="FPF153" s="115"/>
      <c r="FPG153" s="115"/>
      <c r="FPH153" s="115"/>
      <c r="FPI153" s="115"/>
      <c r="FPJ153" s="115"/>
      <c r="FPK153" s="115"/>
      <c r="FPL153" s="115"/>
      <c r="FPM153" s="115"/>
      <c r="FPN153" s="115"/>
      <c r="FPO153" s="115"/>
      <c r="FPP153" s="115"/>
      <c r="FPQ153" s="115"/>
      <c r="FPR153" s="115"/>
      <c r="FPS153" s="115"/>
      <c r="FPT153" s="115"/>
      <c r="FPU153" s="115"/>
      <c r="FPV153" s="115"/>
      <c r="FPW153" s="115"/>
      <c r="FPX153" s="115"/>
      <c r="FPY153" s="115"/>
      <c r="FPZ153" s="115"/>
      <c r="FQA153" s="115"/>
      <c r="FQB153" s="115"/>
      <c r="FQC153" s="115"/>
      <c r="FQD153" s="115"/>
      <c r="FQE153" s="115"/>
      <c r="FQF153" s="115"/>
      <c r="FQG153" s="115"/>
      <c r="FQH153" s="115"/>
      <c r="FQI153" s="115"/>
      <c r="FQJ153" s="115"/>
      <c r="FQK153" s="115"/>
      <c r="FQL153" s="115"/>
      <c r="FQM153" s="115"/>
      <c r="FQN153" s="115"/>
      <c r="FQO153" s="115"/>
      <c r="FQP153" s="115"/>
      <c r="FQQ153" s="115"/>
      <c r="FQR153" s="115"/>
      <c r="FQS153" s="115"/>
      <c r="FQT153" s="115"/>
      <c r="FQU153" s="115"/>
      <c r="FQV153" s="115"/>
      <c r="FQW153" s="115"/>
      <c r="FQX153" s="115"/>
      <c r="FQY153" s="115"/>
      <c r="FQZ153" s="115"/>
      <c r="FRA153" s="115"/>
      <c r="FRB153" s="115"/>
      <c r="FRC153" s="115"/>
      <c r="FRD153" s="115"/>
      <c r="FRE153" s="115"/>
      <c r="FRF153" s="115"/>
      <c r="FRG153" s="115"/>
      <c r="FRH153" s="115"/>
      <c r="FRI153" s="115"/>
      <c r="FRJ153" s="115"/>
      <c r="FRK153" s="115"/>
      <c r="FRL153" s="115"/>
      <c r="FRM153" s="115"/>
      <c r="FRN153" s="115"/>
      <c r="FRO153" s="115"/>
      <c r="FRP153" s="115"/>
      <c r="FRQ153" s="115"/>
      <c r="FRR153" s="115"/>
      <c r="FRS153" s="115"/>
      <c r="FRT153" s="115"/>
      <c r="FRU153" s="115"/>
      <c r="FRV153" s="115"/>
      <c r="FRW153" s="115"/>
      <c r="FRX153" s="115"/>
      <c r="FRY153" s="115"/>
      <c r="FRZ153" s="115"/>
      <c r="FSA153" s="115"/>
      <c r="FSB153" s="115"/>
      <c r="FSC153" s="115"/>
      <c r="FSD153" s="115"/>
      <c r="FSE153" s="115"/>
      <c r="FSF153" s="115"/>
      <c r="FSG153" s="115"/>
      <c r="FSH153" s="115"/>
      <c r="FSI153" s="115"/>
      <c r="FSJ153" s="115"/>
      <c r="FSK153" s="115"/>
      <c r="FSL153" s="115"/>
      <c r="FSM153" s="115"/>
      <c r="FSN153" s="115"/>
      <c r="FSO153" s="115"/>
      <c r="FSP153" s="115"/>
      <c r="FSQ153" s="115"/>
      <c r="FSR153" s="115"/>
      <c r="FSS153" s="115"/>
      <c r="FST153" s="115"/>
      <c r="FSU153" s="115"/>
      <c r="FSV153" s="115"/>
      <c r="FSW153" s="115"/>
      <c r="FSX153" s="115"/>
      <c r="FSY153" s="115"/>
      <c r="FSZ153" s="115"/>
      <c r="FTA153" s="115"/>
      <c r="FTB153" s="115"/>
      <c r="FTC153" s="115"/>
      <c r="FTD153" s="115"/>
      <c r="FTE153" s="115"/>
      <c r="FTF153" s="115"/>
      <c r="FTG153" s="115"/>
      <c r="FTH153" s="115"/>
      <c r="FTI153" s="115"/>
      <c r="FTJ153" s="115"/>
      <c r="FTK153" s="115"/>
      <c r="FTL153" s="115"/>
      <c r="FTM153" s="115"/>
      <c r="FTN153" s="115"/>
      <c r="FTO153" s="115"/>
      <c r="FTP153" s="115"/>
      <c r="FTQ153" s="115"/>
      <c r="FTR153" s="115"/>
      <c r="FTS153" s="115"/>
      <c r="FTT153" s="115"/>
      <c r="FTU153" s="115"/>
      <c r="FTV153" s="115"/>
      <c r="FTW153" s="115"/>
      <c r="FTX153" s="115"/>
      <c r="FTY153" s="115"/>
      <c r="FTZ153" s="115"/>
      <c r="FUA153" s="115"/>
      <c r="FUB153" s="115"/>
      <c r="FUC153" s="115"/>
      <c r="FUD153" s="115"/>
      <c r="FUE153" s="115"/>
      <c r="FUF153" s="115"/>
      <c r="FUG153" s="115"/>
      <c r="FUH153" s="115"/>
      <c r="FUI153" s="115"/>
      <c r="FUJ153" s="115"/>
      <c r="FUK153" s="115"/>
      <c r="FUL153" s="115"/>
      <c r="FUM153" s="115"/>
      <c r="FUN153" s="115"/>
      <c r="FUO153" s="115"/>
      <c r="FUP153" s="115"/>
      <c r="FUQ153" s="115"/>
      <c r="FUR153" s="115"/>
      <c r="FUS153" s="115"/>
      <c r="FUT153" s="115"/>
      <c r="FUU153" s="115"/>
      <c r="FUV153" s="115"/>
      <c r="FUW153" s="115"/>
      <c r="FUX153" s="115"/>
      <c r="FUY153" s="115"/>
      <c r="FUZ153" s="115"/>
      <c r="FVA153" s="115"/>
      <c r="FVB153" s="115"/>
      <c r="FVC153" s="115"/>
      <c r="FVD153" s="115"/>
      <c r="FVE153" s="115"/>
      <c r="FVF153" s="115"/>
      <c r="FVG153" s="115"/>
      <c r="FVH153" s="115"/>
      <c r="FVI153" s="115"/>
      <c r="FVJ153" s="115"/>
      <c r="FVK153" s="115"/>
      <c r="FVL153" s="115"/>
      <c r="FVM153" s="115"/>
      <c r="FVN153" s="115"/>
      <c r="FVO153" s="115"/>
      <c r="FVP153" s="115"/>
      <c r="FVQ153" s="115"/>
      <c r="FVR153" s="115"/>
      <c r="FVS153" s="115"/>
      <c r="FVT153" s="115"/>
      <c r="FVU153" s="115"/>
      <c r="FVV153" s="115"/>
      <c r="FVW153" s="115"/>
      <c r="FVX153" s="115"/>
      <c r="FVY153" s="115"/>
      <c r="FVZ153" s="115"/>
      <c r="FWA153" s="115"/>
      <c r="FWB153" s="115"/>
      <c r="FWC153" s="115"/>
      <c r="FWD153" s="115"/>
      <c r="FWE153" s="115"/>
      <c r="FWF153" s="115"/>
      <c r="FWG153" s="115"/>
      <c r="FWH153" s="115"/>
      <c r="FWI153" s="115"/>
      <c r="FWJ153" s="115"/>
      <c r="FWK153" s="115"/>
      <c r="FWL153" s="115"/>
      <c r="FWM153" s="115"/>
      <c r="FWN153" s="115"/>
      <c r="FWO153" s="115"/>
      <c r="FWP153" s="115"/>
      <c r="FWQ153" s="115"/>
      <c r="FWR153" s="115"/>
      <c r="FWS153" s="115"/>
      <c r="FWT153" s="115"/>
      <c r="FWU153" s="115"/>
      <c r="FWV153" s="115"/>
      <c r="FWW153" s="115"/>
      <c r="FWX153" s="115"/>
      <c r="FWY153" s="115"/>
      <c r="FWZ153" s="115"/>
      <c r="FXA153" s="115"/>
      <c r="FXB153" s="115"/>
      <c r="FXC153" s="115"/>
      <c r="FXD153" s="115"/>
      <c r="FXE153" s="115"/>
      <c r="FXF153" s="115"/>
      <c r="FXG153" s="115"/>
      <c r="FXH153" s="115"/>
      <c r="FXI153" s="115"/>
      <c r="FXJ153" s="115"/>
      <c r="FXK153" s="115"/>
      <c r="FXL153" s="115"/>
      <c r="FXM153" s="115"/>
      <c r="FXN153" s="115"/>
      <c r="FXO153" s="115"/>
      <c r="FXP153" s="115"/>
      <c r="FXQ153" s="115"/>
      <c r="FXR153" s="115"/>
      <c r="FXS153" s="115"/>
      <c r="FXT153" s="115"/>
      <c r="FXU153" s="115"/>
      <c r="FXV153" s="115"/>
      <c r="FXW153" s="115"/>
      <c r="FXX153" s="115"/>
      <c r="FXY153" s="115"/>
      <c r="FXZ153" s="115"/>
      <c r="FYA153" s="115"/>
      <c r="FYB153" s="115"/>
      <c r="FYC153" s="115"/>
      <c r="FYD153" s="115"/>
      <c r="FYE153" s="115"/>
      <c r="FYF153" s="115"/>
      <c r="FYG153" s="115"/>
      <c r="FYH153" s="115"/>
      <c r="FYI153" s="115"/>
      <c r="FYJ153" s="115"/>
      <c r="FYK153" s="115"/>
      <c r="FYL153" s="115"/>
      <c r="FYM153" s="115"/>
      <c r="FYN153" s="115"/>
      <c r="FYO153" s="115"/>
      <c r="FYP153" s="115"/>
      <c r="FYQ153" s="115"/>
      <c r="FYR153" s="115"/>
      <c r="FYS153" s="115"/>
      <c r="FYT153" s="115"/>
      <c r="FYU153" s="115"/>
      <c r="FYV153" s="115"/>
      <c r="FYW153" s="115"/>
      <c r="FYX153" s="115"/>
      <c r="FYY153" s="115"/>
      <c r="FYZ153" s="115"/>
      <c r="FZA153" s="115"/>
      <c r="FZB153" s="115"/>
      <c r="FZC153" s="115"/>
      <c r="FZD153" s="115"/>
      <c r="FZE153" s="115"/>
      <c r="FZF153" s="115"/>
      <c r="FZG153" s="115"/>
      <c r="FZH153" s="115"/>
      <c r="FZI153" s="115"/>
      <c r="FZJ153" s="115"/>
      <c r="FZK153" s="115"/>
      <c r="FZL153" s="115"/>
      <c r="FZM153" s="115"/>
      <c r="FZN153" s="115"/>
      <c r="FZO153" s="115"/>
      <c r="FZP153" s="115"/>
      <c r="FZQ153" s="115"/>
      <c r="FZR153" s="115"/>
      <c r="FZS153" s="115"/>
      <c r="FZT153" s="115"/>
      <c r="FZU153" s="115"/>
      <c r="FZV153" s="115"/>
      <c r="FZW153" s="115"/>
      <c r="FZX153" s="115"/>
      <c r="FZY153" s="115"/>
      <c r="FZZ153" s="115"/>
      <c r="GAA153" s="115"/>
      <c r="GAB153" s="115"/>
      <c r="GAC153" s="115"/>
      <c r="GAD153" s="115"/>
      <c r="GAE153" s="115"/>
      <c r="GAF153" s="115"/>
      <c r="GAG153" s="115"/>
      <c r="GAH153" s="115"/>
      <c r="GAI153" s="115"/>
      <c r="GAJ153" s="115"/>
      <c r="GAK153" s="115"/>
      <c r="GAL153" s="115"/>
      <c r="GAM153" s="115"/>
      <c r="GAN153" s="115"/>
      <c r="GAO153" s="115"/>
      <c r="GAP153" s="115"/>
      <c r="GAQ153" s="115"/>
      <c r="GAR153" s="115"/>
      <c r="GAS153" s="115"/>
      <c r="GAT153" s="115"/>
      <c r="GAU153" s="115"/>
      <c r="GAV153" s="115"/>
      <c r="GAW153" s="115"/>
      <c r="GAX153" s="115"/>
      <c r="GAY153" s="115"/>
      <c r="GAZ153" s="115"/>
      <c r="GBA153" s="115"/>
      <c r="GBB153" s="115"/>
      <c r="GBC153" s="115"/>
      <c r="GBD153" s="115"/>
      <c r="GBE153" s="115"/>
      <c r="GBF153" s="115"/>
      <c r="GBG153" s="115"/>
      <c r="GBH153" s="115"/>
      <c r="GBI153" s="115"/>
      <c r="GBJ153" s="115"/>
      <c r="GBK153" s="115"/>
      <c r="GBL153" s="115"/>
      <c r="GBM153" s="115"/>
      <c r="GBN153" s="115"/>
      <c r="GBO153" s="115"/>
      <c r="GBP153" s="115"/>
      <c r="GBQ153" s="115"/>
      <c r="GBR153" s="115"/>
      <c r="GBS153" s="115"/>
      <c r="GBT153" s="115"/>
      <c r="GBU153" s="115"/>
      <c r="GBV153" s="115"/>
      <c r="GBW153" s="115"/>
      <c r="GBX153" s="115"/>
      <c r="GBY153" s="115"/>
      <c r="GBZ153" s="115"/>
      <c r="GCA153" s="115"/>
      <c r="GCB153" s="115"/>
      <c r="GCC153" s="115"/>
      <c r="GCD153" s="115"/>
      <c r="GCE153" s="115"/>
      <c r="GCF153" s="115"/>
      <c r="GCG153" s="115"/>
      <c r="GCH153" s="115"/>
      <c r="GCI153" s="115"/>
      <c r="GCJ153" s="115"/>
      <c r="GCK153" s="115"/>
      <c r="GCL153" s="115"/>
      <c r="GCM153" s="115"/>
      <c r="GCN153" s="115"/>
      <c r="GCO153" s="115"/>
      <c r="GCP153" s="115"/>
      <c r="GCQ153" s="115"/>
      <c r="GCR153" s="115"/>
      <c r="GCS153" s="115"/>
      <c r="GCT153" s="115"/>
      <c r="GCU153" s="115"/>
      <c r="GCV153" s="115"/>
      <c r="GCW153" s="115"/>
      <c r="GCX153" s="115"/>
      <c r="GCY153" s="115"/>
      <c r="GCZ153" s="115"/>
      <c r="GDA153" s="115"/>
      <c r="GDB153" s="115"/>
      <c r="GDC153" s="115"/>
      <c r="GDD153" s="115"/>
      <c r="GDE153" s="115"/>
      <c r="GDF153" s="115"/>
      <c r="GDG153" s="115"/>
      <c r="GDH153" s="115"/>
      <c r="GDI153" s="115"/>
      <c r="GDJ153" s="115"/>
      <c r="GDK153" s="115"/>
      <c r="GDL153" s="115"/>
      <c r="GDM153" s="115"/>
      <c r="GDN153" s="115"/>
      <c r="GDO153" s="115"/>
      <c r="GDP153" s="115"/>
      <c r="GDQ153" s="115"/>
      <c r="GDR153" s="115"/>
      <c r="GDS153" s="115"/>
      <c r="GDT153" s="115"/>
      <c r="GDU153" s="115"/>
      <c r="GDV153" s="115"/>
      <c r="GDW153" s="115"/>
      <c r="GDX153" s="115"/>
      <c r="GDY153" s="115"/>
      <c r="GDZ153" s="115"/>
      <c r="GEA153" s="115"/>
      <c r="GEB153" s="115"/>
      <c r="GEC153" s="115"/>
      <c r="GED153" s="115"/>
      <c r="GEE153" s="115"/>
      <c r="GEF153" s="115"/>
      <c r="GEG153" s="115"/>
      <c r="GEH153" s="115"/>
      <c r="GEI153" s="115"/>
      <c r="GEJ153" s="115"/>
      <c r="GEK153" s="115"/>
      <c r="GEL153" s="115"/>
      <c r="GEM153" s="115"/>
      <c r="GEN153" s="115"/>
      <c r="GEO153" s="115"/>
      <c r="GEP153" s="115"/>
      <c r="GEQ153" s="115"/>
      <c r="GER153" s="115"/>
      <c r="GES153" s="115"/>
      <c r="GET153" s="115"/>
      <c r="GEU153" s="115"/>
      <c r="GEV153" s="115"/>
      <c r="GEW153" s="115"/>
      <c r="GEX153" s="115"/>
      <c r="GEY153" s="115"/>
      <c r="GEZ153" s="115"/>
      <c r="GFA153" s="115"/>
      <c r="GFB153" s="115"/>
      <c r="GFC153" s="115"/>
      <c r="GFD153" s="115"/>
      <c r="GFE153" s="115"/>
      <c r="GFF153" s="115"/>
      <c r="GFG153" s="115"/>
      <c r="GFH153" s="115"/>
      <c r="GFI153" s="115"/>
      <c r="GFJ153" s="115"/>
      <c r="GFK153" s="115"/>
      <c r="GFL153" s="115"/>
      <c r="GFM153" s="115"/>
      <c r="GFN153" s="115"/>
      <c r="GFO153" s="115"/>
      <c r="GFP153" s="115"/>
      <c r="GFQ153" s="115"/>
      <c r="GFR153" s="115"/>
      <c r="GFS153" s="115"/>
      <c r="GFT153" s="115"/>
      <c r="GFU153" s="115"/>
      <c r="GFV153" s="115"/>
      <c r="GFW153" s="115"/>
      <c r="GFX153" s="115"/>
      <c r="GFY153" s="115"/>
      <c r="GFZ153" s="115"/>
      <c r="GGA153" s="115"/>
      <c r="GGB153" s="115"/>
      <c r="GGC153" s="115"/>
      <c r="GGD153" s="115"/>
      <c r="GGE153" s="115"/>
      <c r="GGF153" s="115"/>
      <c r="GGG153" s="115"/>
      <c r="GGH153" s="115"/>
      <c r="GGI153" s="115"/>
      <c r="GGJ153" s="115"/>
      <c r="GGK153" s="115"/>
      <c r="GGL153" s="115"/>
      <c r="GGM153" s="115"/>
      <c r="GGN153" s="115"/>
      <c r="GGO153" s="115"/>
      <c r="GGP153" s="115"/>
      <c r="GGQ153" s="115"/>
      <c r="GGR153" s="115"/>
      <c r="GGS153" s="115"/>
      <c r="GGT153" s="115"/>
      <c r="GGU153" s="115"/>
      <c r="GGV153" s="115"/>
      <c r="GGW153" s="115"/>
      <c r="GGX153" s="115"/>
      <c r="GGY153" s="115"/>
      <c r="GGZ153" s="115"/>
      <c r="GHA153" s="115"/>
      <c r="GHB153" s="115"/>
      <c r="GHC153" s="115"/>
      <c r="GHD153" s="115"/>
      <c r="GHE153" s="115"/>
      <c r="GHF153" s="115"/>
      <c r="GHG153" s="115"/>
      <c r="GHH153" s="115"/>
      <c r="GHI153" s="115"/>
      <c r="GHJ153" s="115"/>
      <c r="GHK153" s="115"/>
      <c r="GHL153" s="115"/>
      <c r="GHM153" s="115"/>
      <c r="GHN153" s="115"/>
      <c r="GHO153" s="115"/>
      <c r="GHP153" s="115"/>
      <c r="GHQ153" s="115"/>
      <c r="GHR153" s="115"/>
      <c r="GHS153" s="115"/>
      <c r="GHT153" s="115"/>
      <c r="GHU153" s="115"/>
      <c r="GHV153" s="115"/>
      <c r="GHW153" s="115"/>
      <c r="GHX153" s="115"/>
      <c r="GHY153" s="115"/>
      <c r="GHZ153" s="115"/>
      <c r="GIA153" s="115"/>
      <c r="GIB153" s="115"/>
      <c r="GIC153" s="115"/>
      <c r="GID153" s="115"/>
      <c r="GIE153" s="115"/>
      <c r="GIF153" s="115"/>
      <c r="GIG153" s="115"/>
      <c r="GIH153" s="115"/>
      <c r="GII153" s="115"/>
      <c r="GIJ153" s="115"/>
      <c r="GIK153" s="115"/>
      <c r="GIL153" s="115"/>
      <c r="GIM153" s="115"/>
      <c r="GIN153" s="115"/>
      <c r="GIO153" s="115"/>
      <c r="GIP153" s="115"/>
      <c r="GIQ153" s="115"/>
      <c r="GIR153" s="115"/>
      <c r="GIS153" s="115"/>
      <c r="GIT153" s="115"/>
      <c r="GIU153" s="115"/>
      <c r="GIV153" s="115"/>
      <c r="GIW153" s="115"/>
      <c r="GIX153" s="115"/>
      <c r="GIY153" s="115"/>
      <c r="GIZ153" s="115"/>
      <c r="GJA153" s="115"/>
      <c r="GJB153" s="115"/>
      <c r="GJC153" s="115"/>
      <c r="GJD153" s="115"/>
      <c r="GJE153" s="115"/>
      <c r="GJF153" s="115"/>
      <c r="GJG153" s="115"/>
      <c r="GJH153" s="115"/>
      <c r="GJI153" s="115"/>
      <c r="GJJ153" s="115"/>
      <c r="GJK153" s="115"/>
      <c r="GJL153" s="115"/>
      <c r="GJM153" s="115"/>
      <c r="GJN153" s="115"/>
      <c r="GJO153" s="115"/>
      <c r="GJP153" s="115"/>
      <c r="GJQ153" s="115"/>
      <c r="GJR153" s="115"/>
      <c r="GJS153" s="115"/>
      <c r="GJT153" s="115"/>
      <c r="GJU153" s="115"/>
      <c r="GJV153" s="115"/>
      <c r="GJW153" s="115"/>
      <c r="GJX153" s="115"/>
      <c r="GJY153" s="115"/>
      <c r="GJZ153" s="115"/>
      <c r="GKA153" s="115"/>
      <c r="GKB153" s="115"/>
      <c r="GKC153" s="115"/>
      <c r="GKD153" s="115"/>
      <c r="GKE153" s="115"/>
      <c r="GKF153" s="115"/>
      <c r="GKG153" s="115"/>
      <c r="GKH153" s="115"/>
      <c r="GKI153" s="115"/>
      <c r="GKJ153" s="115"/>
      <c r="GKK153" s="115"/>
      <c r="GKL153" s="115"/>
      <c r="GKM153" s="115"/>
      <c r="GKN153" s="115"/>
      <c r="GKO153" s="115"/>
      <c r="GKP153" s="115"/>
      <c r="GKQ153" s="115"/>
      <c r="GKR153" s="115"/>
      <c r="GKS153" s="115"/>
      <c r="GKT153" s="115"/>
      <c r="GKU153" s="115"/>
      <c r="GKV153" s="115"/>
      <c r="GKW153" s="115"/>
      <c r="GKX153" s="115"/>
      <c r="GKY153" s="115"/>
      <c r="GKZ153" s="115"/>
      <c r="GLA153" s="115"/>
      <c r="GLB153" s="115"/>
      <c r="GLC153" s="115"/>
      <c r="GLD153" s="115"/>
      <c r="GLE153" s="115"/>
      <c r="GLF153" s="115"/>
      <c r="GLG153" s="115"/>
      <c r="GLH153" s="115"/>
      <c r="GLI153" s="115"/>
      <c r="GLJ153" s="115"/>
      <c r="GLK153" s="115"/>
      <c r="GLL153" s="115"/>
      <c r="GLM153" s="115"/>
      <c r="GLN153" s="115"/>
      <c r="GLO153" s="115"/>
      <c r="GLP153" s="115"/>
      <c r="GLQ153" s="115"/>
      <c r="GLR153" s="115"/>
      <c r="GLS153" s="115"/>
      <c r="GLT153" s="115"/>
      <c r="GLU153" s="115"/>
      <c r="GLV153" s="115"/>
      <c r="GLW153" s="115"/>
      <c r="GLX153" s="115"/>
      <c r="GLY153" s="115"/>
      <c r="GLZ153" s="115"/>
      <c r="GMA153" s="115"/>
      <c r="GMB153" s="115"/>
      <c r="GMC153" s="115"/>
      <c r="GMD153" s="115"/>
      <c r="GME153" s="115"/>
      <c r="GMF153" s="115"/>
      <c r="GMG153" s="115"/>
      <c r="GMH153" s="115"/>
      <c r="GMI153" s="115"/>
      <c r="GMJ153" s="115"/>
      <c r="GMK153" s="115"/>
      <c r="GML153" s="115"/>
      <c r="GMM153" s="115"/>
      <c r="GMN153" s="115"/>
      <c r="GMO153" s="115"/>
      <c r="GMP153" s="115"/>
      <c r="GMQ153" s="115"/>
      <c r="GMR153" s="115"/>
      <c r="GMS153" s="115"/>
      <c r="GMT153" s="115"/>
      <c r="GMU153" s="115"/>
      <c r="GMV153" s="115"/>
      <c r="GMW153" s="115"/>
      <c r="GMX153" s="115"/>
      <c r="GMY153" s="115"/>
      <c r="GMZ153" s="115"/>
      <c r="GNA153" s="115"/>
      <c r="GNB153" s="115"/>
      <c r="GNC153" s="115"/>
      <c r="GND153" s="115"/>
      <c r="GNE153" s="115"/>
      <c r="GNF153" s="115"/>
      <c r="GNG153" s="115"/>
      <c r="GNH153" s="115"/>
      <c r="GNI153" s="115"/>
      <c r="GNJ153" s="115"/>
      <c r="GNK153" s="115"/>
      <c r="GNL153" s="115"/>
      <c r="GNM153" s="115"/>
      <c r="GNN153" s="115"/>
      <c r="GNO153" s="115"/>
      <c r="GNP153" s="115"/>
      <c r="GNQ153" s="115"/>
      <c r="GNR153" s="115"/>
      <c r="GNS153" s="115"/>
      <c r="GNT153" s="115"/>
      <c r="GNU153" s="115"/>
      <c r="GNV153" s="115"/>
      <c r="GNW153" s="115"/>
      <c r="GNX153" s="115"/>
      <c r="GNY153" s="115"/>
      <c r="GNZ153" s="115"/>
      <c r="GOA153" s="115"/>
      <c r="GOB153" s="115"/>
      <c r="GOC153" s="115"/>
      <c r="GOD153" s="115"/>
      <c r="GOE153" s="115"/>
      <c r="GOF153" s="115"/>
      <c r="GOG153" s="115"/>
      <c r="GOH153" s="115"/>
      <c r="GOI153" s="115"/>
      <c r="GOJ153" s="115"/>
      <c r="GOK153" s="115"/>
      <c r="GOL153" s="115"/>
      <c r="GOM153" s="115"/>
      <c r="GON153" s="115"/>
      <c r="GOO153" s="115"/>
      <c r="GOP153" s="115"/>
      <c r="GOQ153" s="115"/>
      <c r="GOR153" s="115"/>
      <c r="GOS153" s="115"/>
      <c r="GOT153" s="115"/>
      <c r="GOU153" s="115"/>
      <c r="GOV153" s="115"/>
      <c r="GOW153" s="115"/>
      <c r="GOX153" s="115"/>
      <c r="GOY153" s="115"/>
      <c r="GOZ153" s="115"/>
      <c r="GPA153" s="115"/>
      <c r="GPB153" s="115"/>
      <c r="GPC153" s="115"/>
      <c r="GPD153" s="115"/>
      <c r="GPE153" s="115"/>
      <c r="GPF153" s="115"/>
      <c r="GPG153" s="115"/>
      <c r="GPH153" s="115"/>
      <c r="GPI153" s="115"/>
      <c r="GPJ153" s="115"/>
      <c r="GPK153" s="115"/>
      <c r="GPL153" s="115"/>
      <c r="GPM153" s="115"/>
      <c r="GPN153" s="115"/>
      <c r="GPO153" s="115"/>
      <c r="GPP153" s="115"/>
      <c r="GPQ153" s="115"/>
      <c r="GPR153" s="115"/>
      <c r="GPS153" s="115"/>
      <c r="GPT153" s="115"/>
      <c r="GPU153" s="115"/>
      <c r="GPV153" s="115"/>
      <c r="GPW153" s="115"/>
      <c r="GPX153" s="115"/>
      <c r="GPY153" s="115"/>
      <c r="GPZ153" s="115"/>
      <c r="GQA153" s="115"/>
      <c r="GQB153" s="115"/>
      <c r="GQC153" s="115"/>
      <c r="GQD153" s="115"/>
      <c r="GQE153" s="115"/>
      <c r="GQF153" s="115"/>
      <c r="GQG153" s="115"/>
      <c r="GQH153" s="115"/>
      <c r="GQI153" s="115"/>
      <c r="GQJ153" s="115"/>
      <c r="GQK153" s="115"/>
      <c r="GQL153" s="115"/>
      <c r="GQM153" s="115"/>
      <c r="GQN153" s="115"/>
      <c r="GQO153" s="115"/>
      <c r="GQP153" s="115"/>
      <c r="GQQ153" s="115"/>
      <c r="GQR153" s="115"/>
      <c r="GQS153" s="115"/>
      <c r="GQT153" s="115"/>
      <c r="GQU153" s="115"/>
      <c r="GQV153" s="115"/>
      <c r="GQW153" s="115"/>
      <c r="GQX153" s="115"/>
      <c r="GQY153" s="115"/>
      <c r="GQZ153" s="115"/>
      <c r="GRA153" s="115"/>
      <c r="GRB153" s="115"/>
      <c r="GRC153" s="115"/>
      <c r="GRD153" s="115"/>
      <c r="GRE153" s="115"/>
      <c r="GRF153" s="115"/>
      <c r="GRG153" s="115"/>
      <c r="GRH153" s="115"/>
      <c r="GRI153" s="115"/>
      <c r="GRJ153" s="115"/>
      <c r="GRK153" s="115"/>
      <c r="GRL153" s="115"/>
      <c r="GRM153" s="115"/>
      <c r="GRN153" s="115"/>
      <c r="GRO153" s="115"/>
      <c r="GRP153" s="115"/>
      <c r="GRQ153" s="115"/>
      <c r="GRR153" s="115"/>
      <c r="GRS153" s="115"/>
      <c r="GRT153" s="115"/>
      <c r="GRU153" s="115"/>
      <c r="GRV153" s="115"/>
      <c r="GRW153" s="115"/>
      <c r="GRX153" s="115"/>
      <c r="GRY153" s="115"/>
      <c r="GRZ153" s="115"/>
      <c r="GSA153" s="115"/>
      <c r="GSB153" s="115"/>
      <c r="GSC153" s="115"/>
      <c r="GSD153" s="115"/>
      <c r="GSE153" s="115"/>
      <c r="GSF153" s="115"/>
      <c r="GSG153" s="115"/>
      <c r="GSH153" s="115"/>
      <c r="GSI153" s="115"/>
      <c r="GSJ153" s="115"/>
      <c r="GSK153" s="115"/>
      <c r="GSL153" s="115"/>
      <c r="GSM153" s="115"/>
      <c r="GSN153" s="115"/>
      <c r="GSO153" s="115"/>
      <c r="GSP153" s="115"/>
      <c r="GSQ153" s="115"/>
      <c r="GSR153" s="115"/>
      <c r="GSS153" s="115"/>
      <c r="GST153" s="115"/>
      <c r="GSU153" s="115"/>
      <c r="GSV153" s="115"/>
      <c r="GSW153" s="115"/>
      <c r="GSX153" s="115"/>
      <c r="GSY153" s="115"/>
      <c r="GSZ153" s="115"/>
      <c r="GTA153" s="115"/>
      <c r="GTB153" s="115"/>
      <c r="GTC153" s="115"/>
      <c r="GTD153" s="115"/>
      <c r="GTE153" s="115"/>
      <c r="GTF153" s="115"/>
      <c r="GTG153" s="115"/>
      <c r="GTH153" s="115"/>
      <c r="GTI153" s="115"/>
      <c r="GTJ153" s="115"/>
      <c r="GTK153" s="115"/>
      <c r="GTL153" s="115"/>
      <c r="GTM153" s="115"/>
      <c r="GTN153" s="115"/>
      <c r="GTO153" s="115"/>
      <c r="GTP153" s="115"/>
      <c r="GTQ153" s="115"/>
      <c r="GTR153" s="115"/>
      <c r="GTS153" s="115"/>
      <c r="GTT153" s="115"/>
      <c r="GTU153" s="115"/>
      <c r="GTV153" s="115"/>
      <c r="GTW153" s="115"/>
      <c r="GTX153" s="115"/>
      <c r="GTY153" s="115"/>
      <c r="GTZ153" s="115"/>
      <c r="GUA153" s="115"/>
      <c r="GUB153" s="115"/>
      <c r="GUC153" s="115"/>
      <c r="GUD153" s="115"/>
      <c r="GUE153" s="115"/>
      <c r="GUF153" s="115"/>
      <c r="GUG153" s="115"/>
      <c r="GUH153" s="115"/>
      <c r="GUI153" s="115"/>
      <c r="GUJ153" s="115"/>
      <c r="GUK153" s="115"/>
      <c r="GUL153" s="115"/>
      <c r="GUM153" s="115"/>
      <c r="GUN153" s="115"/>
      <c r="GUO153" s="115"/>
      <c r="GUP153" s="115"/>
      <c r="GUQ153" s="115"/>
      <c r="GUR153" s="115"/>
      <c r="GUS153" s="115"/>
      <c r="GUT153" s="115"/>
      <c r="GUU153" s="115"/>
      <c r="GUV153" s="115"/>
      <c r="GUW153" s="115"/>
      <c r="GUX153" s="115"/>
      <c r="GUY153" s="115"/>
      <c r="GUZ153" s="115"/>
      <c r="GVA153" s="115"/>
      <c r="GVB153" s="115"/>
      <c r="GVC153" s="115"/>
      <c r="GVD153" s="115"/>
      <c r="GVE153" s="115"/>
      <c r="GVF153" s="115"/>
      <c r="GVG153" s="115"/>
      <c r="GVH153" s="115"/>
      <c r="GVI153" s="115"/>
      <c r="GVJ153" s="115"/>
      <c r="GVK153" s="115"/>
      <c r="GVL153" s="115"/>
      <c r="GVM153" s="115"/>
      <c r="GVN153" s="115"/>
      <c r="GVO153" s="115"/>
      <c r="GVP153" s="115"/>
      <c r="GVQ153" s="115"/>
      <c r="GVR153" s="115"/>
      <c r="GVS153" s="115"/>
      <c r="GVT153" s="115"/>
      <c r="GVU153" s="115"/>
      <c r="GVV153" s="115"/>
      <c r="GVW153" s="115"/>
      <c r="GVX153" s="115"/>
      <c r="GVY153" s="115"/>
      <c r="GVZ153" s="115"/>
      <c r="GWA153" s="115"/>
      <c r="GWB153" s="115"/>
      <c r="GWC153" s="115"/>
      <c r="GWD153" s="115"/>
      <c r="GWE153" s="115"/>
      <c r="GWF153" s="115"/>
      <c r="GWG153" s="115"/>
      <c r="GWH153" s="115"/>
      <c r="GWI153" s="115"/>
      <c r="GWJ153" s="115"/>
      <c r="GWK153" s="115"/>
      <c r="GWL153" s="115"/>
      <c r="GWM153" s="115"/>
      <c r="GWN153" s="115"/>
      <c r="GWO153" s="115"/>
      <c r="GWP153" s="115"/>
      <c r="GWQ153" s="115"/>
      <c r="GWR153" s="115"/>
      <c r="GWS153" s="115"/>
      <c r="GWT153" s="115"/>
      <c r="GWU153" s="115"/>
      <c r="GWV153" s="115"/>
      <c r="GWW153" s="115"/>
      <c r="GWX153" s="115"/>
      <c r="GWY153" s="115"/>
      <c r="GWZ153" s="115"/>
      <c r="GXA153" s="115"/>
      <c r="GXB153" s="115"/>
      <c r="GXC153" s="115"/>
      <c r="GXD153" s="115"/>
      <c r="GXE153" s="115"/>
      <c r="GXF153" s="115"/>
      <c r="GXG153" s="115"/>
      <c r="GXH153" s="115"/>
      <c r="GXI153" s="115"/>
      <c r="GXJ153" s="115"/>
      <c r="GXK153" s="115"/>
      <c r="GXL153" s="115"/>
      <c r="GXM153" s="115"/>
      <c r="GXN153" s="115"/>
      <c r="GXO153" s="115"/>
      <c r="GXP153" s="115"/>
      <c r="GXQ153" s="115"/>
      <c r="GXR153" s="115"/>
      <c r="GXS153" s="115"/>
      <c r="GXT153" s="115"/>
      <c r="GXU153" s="115"/>
      <c r="GXV153" s="115"/>
      <c r="GXW153" s="115"/>
      <c r="GXX153" s="115"/>
      <c r="GXY153" s="115"/>
      <c r="GXZ153" s="115"/>
      <c r="GYA153" s="115"/>
      <c r="GYB153" s="115"/>
      <c r="GYC153" s="115"/>
      <c r="GYD153" s="115"/>
      <c r="GYE153" s="115"/>
      <c r="GYF153" s="115"/>
      <c r="GYG153" s="115"/>
      <c r="GYH153" s="115"/>
      <c r="GYI153" s="115"/>
      <c r="GYJ153" s="115"/>
      <c r="GYK153" s="115"/>
      <c r="GYL153" s="115"/>
      <c r="GYM153" s="115"/>
      <c r="GYN153" s="115"/>
      <c r="GYO153" s="115"/>
      <c r="GYP153" s="115"/>
      <c r="GYQ153" s="115"/>
      <c r="GYR153" s="115"/>
      <c r="GYS153" s="115"/>
      <c r="GYT153" s="115"/>
      <c r="GYU153" s="115"/>
      <c r="GYV153" s="115"/>
      <c r="GYW153" s="115"/>
      <c r="GYX153" s="115"/>
      <c r="GYY153" s="115"/>
      <c r="GYZ153" s="115"/>
      <c r="GZA153" s="115"/>
      <c r="GZB153" s="115"/>
      <c r="GZC153" s="115"/>
      <c r="GZD153" s="115"/>
      <c r="GZE153" s="115"/>
      <c r="GZF153" s="115"/>
      <c r="GZG153" s="115"/>
      <c r="GZH153" s="115"/>
      <c r="GZI153" s="115"/>
      <c r="GZJ153" s="115"/>
      <c r="GZK153" s="115"/>
      <c r="GZL153" s="115"/>
      <c r="GZM153" s="115"/>
      <c r="GZN153" s="115"/>
      <c r="GZO153" s="115"/>
      <c r="GZP153" s="115"/>
      <c r="GZQ153" s="115"/>
      <c r="GZR153" s="115"/>
      <c r="GZS153" s="115"/>
      <c r="GZT153" s="115"/>
      <c r="GZU153" s="115"/>
      <c r="GZV153" s="115"/>
      <c r="GZW153" s="115"/>
      <c r="GZX153" s="115"/>
      <c r="GZY153" s="115"/>
      <c r="GZZ153" s="115"/>
      <c r="HAA153" s="115"/>
      <c r="HAB153" s="115"/>
      <c r="HAC153" s="115"/>
      <c r="HAD153" s="115"/>
      <c r="HAE153" s="115"/>
      <c r="HAF153" s="115"/>
      <c r="HAG153" s="115"/>
      <c r="HAH153" s="115"/>
      <c r="HAI153" s="115"/>
      <c r="HAJ153" s="115"/>
      <c r="HAK153" s="115"/>
      <c r="HAL153" s="115"/>
      <c r="HAM153" s="115"/>
      <c r="HAN153" s="115"/>
      <c r="HAO153" s="115"/>
      <c r="HAP153" s="115"/>
      <c r="HAQ153" s="115"/>
      <c r="HAR153" s="115"/>
      <c r="HAS153" s="115"/>
      <c r="HAT153" s="115"/>
      <c r="HAU153" s="115"/>
      <c r="HAV153" s="115"/>
      <c r="HAW153" s="115"/>
      <c r="HAX153" s="115"/>
      <c r="HAY153" s="115"/>
      <c r="HAZ153" s="115"/>
      <c r="HBA153" s="115"/>
      <c r="HBB153" s="115"/>
      <c r="HBC153" s="115"/>
      <c r="HBD153" s="115"/>
      <c r="HBE153" s="115"/>
      <c r="HBF153" s="115"/>
      <c r="HBG153" s="115"/>
      <c r="HBH153" s="115"/>
      <c r="HBI153" s="115"/>
      <c r="HBJ153" s="115"/>
      <c r="HBK153" s="115"/>
      <c r="HBL153" s="115"/>
      <c r="HBM153" s="115"/>
      <c r="HBN153" s="115"/>
      <c r="HBO153" s="115"/>
      <c r="HBP153" s="115"/>
      <c r="HBQ153" s="115"/>
      <c r="HBR153" s="115"/>
      <c r="HBS153" s="115"/>
      <c r="HBT153" s="115"/>
      <c r="HBU153" s="115"/>
      <c r="HBV153" s="115"/>
      <c r="HBW153" s="115"/>
      <c r="HBX153" s="115"/>
      <c r="HBY153" s="115"/>
      <c r="HBZ153" s="115"/>
      <c r="HCA153" s="115"/>
      <c r="HCB153" s="115"/>
      <c r="HCC153" s="115"/>
      <c r="HCD153" s="115"/>
      <c r="HCE153" s="115"/>
      <c r="HCF153" s="115"/>
      <c r="HCG153" s="115"/>
      <c r="HCH153" s="115"/>
      <c r="HCI153" s="115"/>
      <c r="HCJ153" s="115"/>
      <c r="HCK153" s="115"/>
      <c r="HCL153" s="115"/>
      <c r="HCM153" s="115"/>
      <c r="HCN153" s="115"/>
      <c r="HCO153" s="115"/>
      <c r="HCP153" s="115"/>
      <c r="HCQ153" s="115"/>
      <c r="HCR153" s="115"/>
      <c r="HCS153" s="115"/>
      <c r="HCT153" s="115"/>
      <c r="HCU153" s="115"/>
      <c r="HCV153" s="115"/>
      <c r="HCW153" s="115"/>
      <c r="HCX153" s="115"/>
      <c r="HCY153" s="115"/>
      <c r="HCZ153" s="115"/>
      <c r="HDA153" s="115"/>
      <c r="HDB153" s="115"/>
      <c r="HDC153" s="115"/>
      <c r="HDD153" s="115"/>
      <c r="HDE153" s="115"/>
      <c r="HDF153" s="115"/>
      <c r="HDG153" s="115"/>
      <c r="HDH153" s="115"/>
      <c r="HDI153" s="115"/>
      <c r="HDJ153" s="115"/>
      <c r="HDK153" s="115"/>
      <c r="HDL153" s="115"/>
      <c r="HDM153" s="115"/>
      <c r="HDN153" s="115"/>
      <c r="HDO153" s="115"/>
      <c r="HDP153" s="115"/>
      <c r="HDQ153" s="115"/>
      <c r="HDR153" s="115"/>
      <c r="HDS153" s="115"/>
      <c r="HDT153" s="115"/>
      <c r="HDU153" s="115"/>
      <c r="HDV153" s="115"/>
      <c r="HDW153" s="115"/>
      <c r="HDX153" s="115"/>
      <c r="HDY153" s="115"/>
      <c r="HDZ153" s="115"/>
      <c r="HEA153" s="115"/>
      <c r="HEB153" s="115"/>
      <c r="HEC153" s="115"/>
      <c r="HED153" s="115"/>
      <c r="HEE153" s="115"/>
      <c r="HEF153" s="115"/>
      <c r="HEG153" s="115"/>
      <c r="HEH153" s="115"/>
      <c r="HEI153" s="115"/>
      <c r="HEJ153" s="115"/>
      <c r="HEK153" s="115"/>
      <c r="HEL153" s="115"/>
      <c r="HEM153" s="115"/>
      <c r="HEN153" s="115"/>
      <c r="HEO153" s="115"/>
      <c r="HEP153" s="115"/>
      <c r="HEQ153" s="115"/>
      <c r="HER153" s="115"/>
      <c r="HES153" s="115"/>
      <c r="HET153" s="115"/>
      <c r="HEU153" s="115"/>
      <c r="HEV153" s="115"/>
      <c r="HEW153" s="115"/>
      <c r="HEX153" s="115"/>
      <c r="HEY153" s="115"/>
      <c r="HEZ153" s="115"/>
      <c r="HFA153" s="115"/>
      <c r="HFB153" s="115"/>
      <c r="HFC153" s="115"/>
      <c r="HFD153" s="115"/>
      <c r="HFE153" s="115"/>
      <c r="HFF153" s="115"/>
      <c r="HFG153" s="115"/>
      <c r="HFH153" s="115"/>
      <c r="HFI153" s="115"/>
      <c r="HFJ153" s="115"/>
      <c r="HFK153" s="115"/>
      <c r="HFL153" s="115"/>
      <c r="HFM153" s="115"/>
      <c r="HFN153" s="115"/>
      <c r="HFO153" s="115"/>
      <c r="HFP153" s="115"/>
      <c r="HFQ153" s="115"/>
      <c r="HFR153" s="115"/>
      <c r="HFS153" s="115"/>
      <c r="HFT153" s="115"/>
      <c r="HFU153" s="115"/>
      <c r="HFV153" s="115"/>
      <c r="HFW153" s="115"/>
      <c r="HFX153" s="115"/>
      <c r="HFY153" s="115"/>
      <c r="HFZ153" s="115"/>
      <c r="HGA153" s="115"/>
      <c r="HGB153" s="115"/>
      <c r="HGC153" s="115"/>
      <c r="HGD153" s="115"/>
      <c r="HGE153" s="115"/>
      <c r="HGF153" s="115"/>
      <c r="HGG153" s="115"/>
      <c r="HGH153" s="115"/>
      <c r="HGI153" s="115"/>
      <c r="HGJ153" s="115"/>
      <c r="HGK153" s="115"/>
      <c r="HGL153" s="115"/>
      <c r="HGM153" s="115"/>
      <c r="HGN153" s="115"/>
      <c r="HGO153" s="115"/>
      <c r="HGP153" s="115"/>
      <c r="HGQ153" s="115"/>
      <c r="HGR153" s="115"/>
      <c r="HGS153" s="115"/>
      <c r="HGT153" s="115"/>
      <c r="HGU153" s="115"/>
      <c r="HGV153" s="115"/>
      <c r="HGW153" s="115"/>
      <c r="HGX153" s="115"/>
      <c r="HGY153" s="115"/>
      <c r="HGZ153" s="115"/>
      <c r="HHA153" s="115"/>
      <c r="HHB153" s="115"/>
      <c r="HHC153" s="115"/>
      <c r="HHD153" s="115"/>
      <c r="HHE153" s="115"/>
      <c r="HHF153" s="115"/>
      <c r="HHG153" s="115"/>
      <c r="HHH153" s="115"/>
      <c r="HHI153" s="115"/>
      <c r="HHJ153" s="115"/>
      <c r="HHK153" s="115"/>
      <c r="HHL153" s="115"/>
      <c r="HHM153" s="115"/>
      <c r="HHN153" s="115"/>
      <c r="HHO153" s="115"/>
      <c r="HHP153" s="115"/>
      <c r="HHQ153" s="115"/>
      <c r="HHR153" s="115"/>
      <c r="HHS153" s="115"/>
      <c r="HHT153" s="115"/>
      <c r="HHU153" s="115"/>
      <c r="HHV153" s="115"/>
      <c r="HHW153" s="115"/>
      <c r="HHX153" s="115"/>
      <c r="HHY153" s="115"/>
      <c r="HHZ153" s="115"/>
      <c r="HIA153" s="115"/>
      <c r="HIB153" s="115"/>
      <c r="HIC153" s="115"/>
      <c r="HID153" s="115"/>
      <c r="HIE153" s="115"/>
      <c r="HIF153" s="115"/>
      <c r="HIG153" s="115"/>
      <c r="HIH153" s="115"/>
      <c r="HII153" s="115"/>
      <c r="HIJ153" s="115"/>
      <c r="HIK153" s="115"/>
      <c r="HIL153" s="115"/>
      <c r="HIM153" s="115"/>
      <c r="HIN153" s="115"/>
      <c r="HIO153" s="115"/>
      <c r="HIP153" s="115"/>
      <c r="HIQ153" s="115"/>
      <c r="HIR153" s="115"/>
      <c r="HIS153" s="115"/>
      <c r="HIT153" s="115"/>
      <c r="HIU153" s="115"/>
      <c r="HIV153" s="115"/>
      <c r="HIW153" s="115"/>
      <c r="HIX153" s="115"/>
      <c r="HIY153" s="115"/>
      <c r="HIZ153" s="115"/>
      <c r="HJA153" s="115"/>
      <c r="HJB153" s="115"/>
      <c r="HJC153" s="115"/>
      <c r="HJD153" s="115"/>
      <c r="HJE153" s="115"/>
      <c r="HJF153" s="115"/>
      <c r="HJG153" s="115"/>
      <c r="HJH153" s="115"/>
      <c r="HJI153" s="115"/>
      <c r="HJJ153" s="115"/>
      <c r="HJK153" s="115"/>
      <c r="HJL153" s="115"/>
      <c r="HJM153" s="115"/>
      <c r="HJN153" s="115"/>
      <c r="HJO153" s="115"/>
      <c r="HJP153" s="115"/>
      <c r="HJQ153" s="115"/>
      <c r="HJR153" s="115"/>
      <c r="HJS153" s="115"/>
      <c r="HJT153" s="115"/>
      <c r="HJU153" s="115"/>
      <c r="HJV153" s="115"/>
      <c r="HJW153" s="115"/>
      <c r="HJX153" s="115"/>
      <c r="HJY153" s="115"/>
      <c r="HJZ153" s="115"/>
      <c r="HKA153" s="115"/>
      <c r="HKB153" s="115"/>
      <c r="HKC153" s="115"/>
      <c r="HKD153" s="115"/>
      <c r="HKE153" s="115"/>
      <c r="HKF153" s="115"/>
      <c r="HKG153" s="115"/>
      <c r="HKH153" s="115"/>
      <c r="HKI153" s="115"/>
      <c r="HKJ153" s="115"/>
      <c r="HKK153" s="115"/>
      <c r="HKL153" s="115"/>
      <c r="HKM153" s="115"/>
      <c r="HKN153" s="115"/>
      <c r="HKO153" s="115"/>
      <c r="HKP153" s="115"/>
      <c r="HKQ153" s="115"/>
      <c r="HKR153" s="115"/>
      <c r="HKS153" s="115"/>
      <c r="HKT153" s="115"/>
      <c r="HKU153" s="115"/>
      <c r="HKV153" s="115"/>
      <c r="HKW153" s="115"/>
      <c r="HKX153" s="115"/>
      <c r="HKY153" s="115"/>
      <c r="HKZ153" s="115"/>
      <c r="HLA153" s="115"/>
      <c r="HLB153" s="115"/>
      <c r="HLC153" s="115"/>
      <c r="HLD153" s="115"/>
      <c r="HLE153" s="115"/>
      <c r="HLF153" s="115"/>
      <c r="HLG153" s="115"/>
      <c r="HLH153" s="115"/>
      <c r="HLI153" s="115"/>
      <c r="HLJ153" s="115"/>
      <c r="HLK153" s="115"/>
      <c r="HLL153" s="115"/>
      <c r="HLM153" s="115"/>
      <c r="HLN153" s="115"/>
      <c r="HLO153" s="115"/>
      <c r="HLP153" s="115"/>
      <c r="HLQ153" s="115"/>
      <c r="HLR153" s="115"/>
      <c r="HLS153" s="115"/>
      <c r="HLT153" s="115"/>
      <c r="HLU153" s="115"/>
      <c r="HLV153" s="115"/>
      <c r="HLW153" s="115"/>
      <c r="HLX153" s="115"/>
      <c r="HLY153" s="115"/>
      <c r="HLZ153" s="115"/>
      <c r="HMA153" s="115"/>
      <c r="HMB153" s="115"/>
      <c r="HMC153" s="115"/>
      <c r="HMD153" s="115"/>
      <c r="HME153" s="115"/>
      <c r="HMF153" s="115"/>
      <c r="HMG153" s="115"/>
      <c r="HMH153" s="115"/>
      <c r="HMI153" s="115"/>
      <c r="HMJ153" s="115"/>
      <c r="HMK153" s="115"/>
      <c r="HML153" s="115"/>
      <c r="HMM153" s="115"/>
      <c r="HMN153" s="115"/>
      <c r="HMO153" s="115"/>
      <c r="HMP153" s="115"/>
      <c r="HMQ153" s="115"/>
      <c r="HMR153" s="115"/>
      <c r="HMS153" s="115"/>
      <c r="HMT153" s="115"/>
      <c r="HMU153" s="115"/>
      <c r="HMV153" s="115"/>
      <c r="HMW153" s="115"/>
      <c r="HMX153" s="115"/>
      <c r="HMY153" s="115"/>
      <c r="HMZ153" s="115"/>
      <c r="HNA153" s="115"/>
      <c r="HNB153" s="115"/>
      <c r="HNC153" s="115"/>
      <c r="HND153" s="115"/>
      <c r="HNE153" s="115"/>
      <c r="HNF153" s="115"/>
      <c r="HNG153" s="115"/>
      <c r="HNH153" s="115"/>
      <c r="HNI153" s="115"/>
      <c r="HNJ153" s="115"/>
      <c r="HNK153" s="115"/>
      <c r="HNL153" s="115"/>
      <c r="HNM153" s="115"/>
      <c r="HNN153" s="115"/>
      <c r="HNO153" s="115"/>
      <c r="HNP153" s="115"/>
      <c r="HNQ153" s="115"/>
      <c r="HNR153" s="115"/>
      <c r="HNS153" s="115"/>
      <c r="HNT153" s="115"/>
      <c r="HNU153" s="115"/>
      <c r="HNV153" s="115"/>
      <c r="HNW153" s="115"/>
      <c r="HNX153" s="115"/>
      <c r="HNY153" s="115"/>
      <c r="HNZ153" s="115"/>
      <c r="HOA153" s="115"/>
      <c r="HOB153" s="115"/>
      <c r="HOC153" s="115"/>
      <c r="HOD153" s="115"/>
      <c r="HOE153" s="115"/>
      <c r="HOF153" s="115"/>
      <c r="HOG153" s="115"/>
      <c r="HOH153" s="115"/>
      <c r="HOI153" s="115"/>
      <c r="HOJ153" s="115"/>
      <c r="HOK153" s="115"/>
      <c r="HOL153" s="115"/>
      <c r="HOM153" s="115"/>
      <c r="HON153" s="115"/>
      <c r="HOO153" s="115"/>
      <c r="HOP153" s="115"/>
      <c r="HOQ153" s="115"/>
      <c r="HOR153" s="115"/>
      <c r="HOS153" s="115"/>
      <c r="HOT153" s="115"/>
      <c r="HOU153" s="115"/>
      <c r="HOV153" s="115"/>
      <c r="HOW153" s="115"/>
      <c r="HOX153" s="115"/>
      <c r="HOY153" s="115"/>
      <c r="HOZ153" s="115"/>
      <c r="HPA153" s="115"/>
      <c r="HPB153" s="115"/>
      <c r="HPC153" s="115"/>
      <c r="HPD153" s="115"/>
      <c r="HPE153" s="115"/>
      <c r="HPF153" s="115"/>
      <c r="HPG153" s="115"/>
      <c r="HPH153" s="115"/>
      <c r="HPI153" s="115"/>
      <c r="HPJ153" s="115"/>
      <c r="HPK153" s="115"/>
      <c r="HPL153" s="115"/>
      <c r="HPM153" s="115"/>
      <c r="HPN153" s="115"/>
      <c r="HPO153" s="115"/>
      <c r="HPP153" s="115"/>
      <c r="HPQ153" s="115"/>
      <c r="HPR153" s="115"/>
      <c r="HPS153" s="115"/>
      <c r="HPT153" s="115"/>
      <c r="HPU153" s="115"/>
      <c r="HPV153" s="115"/>
      <c r="HPW153" s="115"/>
      <c r="HPX153" s="115"/>
      <c r="HPY153" s="115"/>
      <c r="HPZ153" s="115"/>
      <c r="HQA153" s="115"/>
      <c r="HQB153" s="115"/>
      <c r="HQC153" s="115"/>
      <c r="HQD153" s="115"/>
      <c r="HQE153" s="115"/>
      <c r="HQF153" s="115"/>
      <c r="HQG153" s="115"/>
      <c r="HQH153" s="115"/>
      <c r="HQI153" s="115"/>
      <c r="HQJ153" s="115"/>
      <c r="HQK153" s="115"/>
      <c r="HQL153" s="115"/>
      <c r="HQM153" s="115"/>
      <c r="HQN153" s="115"/>
      <c r="HQO153" s="115"/>
      <c r="HQP153" s="115"/>
      <c r="HQQ153" s="115"/>
      <c r="HQR153" s="115"/>
      <c r="HQS153" s="115"/>
      <c r="HQT153" s="115"/>
      <c r="HQU153" s="115"/>
      <c r="HQV153" s="115"/>
      <c r="HQW153" s="115"/>
      <c r="HQX153" s="115"/>
      <c r="HQY153" s="115"/>
      <c r="HQZ153" s="115"/>
      <c r="HRA153" s="115"/>
      <c r="HRB153" s="115"/>
      <c r="HRC153" s="115"/>
      <c r="HRD153" s="115"/>
      <c r="HRE153" s="115"/>
      <c r="HRF153" s="115"/>
      <c r="HRG153" s="115"/>
      <c r="HRH153" s="115"/>
      <c r="HRI153" s="115"/>
      <c r="HRJ153" s="115"/>
      <c r="HRK153" s="115"/>
      <c r="HRL153" s="115"/>
      <c r="HRM153" s="115"/>
      <c r="HRN153" s="115"/>
      <c r="HRO153" s="115"/>
      <c r="HRP153" s="115"/>
      <c r="HRQ153" s="115"/>
      <c r="HRR153" s="115"/>
      <c r="HRS153" s="115"/>
      <c r="HRT153" s="115"/>
      <c r="HRU153" s="115"/>
      <c r="HRV153" s="115"/>
      <c r="HRW153" s="115"/>
      <c r="HRX153" s="115"/>
      <c r="HRY153" s="115"/>
      <c r="HRZ153" s="115"/>
      <c r="HSA153" s="115"/>
      <c r="HSB153" s="115"/>
      <c r="HSC153" s="115"/>
      <c r="HSD153" s="115"/>
      <c r="HSE153" s="115"/>
      <c r="HSF153" s="115"/>
      <c r="HSG153" s="115"/>
      <c r="HSH153" s="115"/>
      <c r="HSI153" s="115"/>
      <c r="HSJ153" s="115"/>
      <c r="HSK153" s="115"/>
      <c r="HSL153" s="115"/>
      <c r="HSM153" s="115"/>
      <c r="HSN153" s="115"/>
      <c r="HSO153" s="115"/>
      <c r="HSP153" s="115"/>
      <c r="HSQ153" s="115"/>
      <c r="HSR153" s="115"/>
      <c r="HSS153" s="115"/>
      <c r="HST153" s="115"/>
      <c r="HSU153" s="115"/>
      <c r="HSV153" s="115"/>
      <c r="HSW153" s="115"/>
      <c r="HSX153" s="115"/>
      <c r="HSY153" s="115"/>
      <c r="HSZ153" s="115"/>
      <c r="HTA153" s="115"/>
      <c r="HTB153" s="115"/>
      <c r="HTC153" s="115"/>
      <c r="HTD153" s="115"/>
      <c r="HTE153" s="115"/>
      <c r="HTF153" s="115"/>
      <c r="HTG153" s="115"/>
      <c r="HTH153" s="115"/>
      <c r="HTI153" s="115"/>
      <c r="HTJ153" s="115"/>
      <c r="HTK153" s="115"/>
      <c r="HTL153" s="115"/>
      <c r="HTM153" s="115"/>
      <c r="HTN153" s="115"/>
      <c r="HTO153" s="115"/>
      <c r="HTP153" s="115"/>
      <c r="HTQ153" s="115"/>
      <c r="HTR153" s="115"/>
      <c r="HTS153" s="115"/>
      <c r="HTT153" s="115"/>
      <c r="HTU153" s="115"/>
      <c r="HTV153" s="115"/>
      <c r="HTW153" s="115"/>
      <c r="HTX153" s="115"/>
      <c r="HTY153" s="115"/>
      <c r="HTZ153" s="115"/>
      <c r="HUA153" s="115"/>
      <c r="HUB153" s="115"/>
      <c r="HUC153" s="115"/>
      <c r="HUD153" s="115"/>
      <c r="HUE153" s="115"/>
      <c r="HUF153" s="115"/>
      <c r="HUG153" s="115"/>
      <c r="HUH153" s="115"/>
      <c r="HUI153" s="115"/>
      <c r="HUJ153" s="115"/>
      <c r="HUK153" s="115"/>
      <c r="HUL153" s="115"/>
      <c r="HUM153" s="115"/>
      <c r="HUN153" s="115"/>
      <c r="HUO153" s="115"/>
      <c r="HUP153" s="115"/>
      <c r="HUQ153" s="115"/>
      <c r="HUR153" s="115"/>
      <c r="HUS153" s="115"/>
      <c r="HUT153" s="115"/>
      <c r="HUU153" s="115"/>
      <c r="HUV153" s="115"/>
      <c r="HUW153" s="115"/>
      <c r="HUX153" s="115"/>
      <c r="HUY153" s="115"/>
      <c r="HUZ153" s="115"/>
      <c r="HVA153" s="115"/>
      <c r="HVB153" s="115"/>
      <c r="HVC153" s="115"/>
      <c r="HVD153" s="115"/>
      <c r="HVE153" s="115"/>
      <c r="HVF153" s="115"/>
      <c r="HVG153" s="115"/>
      <c r="HVH153" s="115"/>
      <c r="HVI153" s="115"/>
      <c r="HVJ153" s="115"/>
      <c r="HVK153" s="115"/>
      <c r="HVL153" s="115"/>
      <c r="HVM153" s="115"/>
      <c r="HVN153" s="115"/>
      <c r="HVO153" s="115"/>
      <c r="HVP153" s="115"/>
      <c r="HVQ153" s="115"/>
      <c r="HVR153" s="115"/>
      <c r="HVS153" s="115"/>
      <c r="HVT153" s="115"/>
      <c r="HVU153" s="115"/>
      <c r="HVV153" s="115"/>
      <c r="HVW153" s="115"/>
      <c r="HVX153" s="115"/>
      <c r="HVY153" s="115"/>
      <c r="HVZ153" s="115"/>
      <c r="HWA153" s="115"/>
      <c r="HWB153" s="115"/>
      <c r="HWC153" s="115"/>
      <c r="HWD153" s="115"/>
      <c r="HWE153" s="115"/>
      <c r="HWF153" s="115"/>
      <c r="HWG153" s="115"/>
      <c r="HWH153" s="115"/>
      <c r="HWI153" s="115"/>
      <c r="HWJ153" s="115"/>
      <c r="HWK153" s="115"/>
      <c r="HWL153" s="115"/>
      <c r="HWM153" s="115"/>
      <c r="HWN153" s="115"/>
      <c r="HWO153" s="115"/>
      <c r="HWP153" s="115"/>
      <c r="HWQ153" s="115"/>
      <c r="HWR153" s="115"/>
      <c r="HWS153" s="115"/>
      <c r="HWT153" s="115"/>
      <c r="HWU153" s="115"/>
      <c r="HWV153" s="115"/>
      <c r="HWW153" s="115"/>
      <c r="HWX153" s="115"/>
      <c r="HWY153" s="115"/>
      <c r="HWZ153" s="115"/>
      <c r="HXA153" s="115"/>
      <c r="HXB153" s="115"/>
      <c r="HXC153" s="115"/>
      <c r="HXD153" s="115"/>
      <c r="HXE153" s="115"/>
      <c r="HXF153" s="115"/>
      <c r="HXG153" s="115"/>
      <c r="HXH153" s="115"/>
      <c r="HXI153" s="115"/>
      <c r="HXJ153" s="115"/>
      <c r="HXK153" s="115"/>
      <c r="HXL153" s="115"/>
      <c r="HXM153" s="115"/>
      <c r="HXN153" s="115"/>
      <c r="HXO153" s="115"/>
      <c r="HXP153" s="115"/>
      <c r="HXQ153" s="115"/>
      <c r="HXR153" s="115"/>
      <c r="HXS153" s="115"/>
      <c r="HXT153" s="115"/>
      <c r="HXU153" s="115"/>
      <c r="HXV153" s="115"/>
      <c r="HXW153" s="115"/>
      <c r="HXX153" s="115"/>
      <c r="HXY153" s="115"/>
      <c r="HXZ153" s="115"/>
      <c r="HYA153" s="115"/>
      <c r="HYB153" s="115"/>
      <c r="HYC153" s="115"/>
      <c r="HYD153" s="115"/>
      <c r="HYE153" s="115"/>
      <c r="HYF153" s="115"/>
      <c r="HYG153" s="115"/>
      <c r="HYH153" s="115"/>
      <c r="HYI153" s="115"/>
      <c r="HYJ153" s="115"/>
      <c r="HYK153" s="115"/>
      <c r="HYL153" s="115"/>
      <c r="HYM153" s="115"/>
      <c r="HYN153" s="115"/>
      <c r="HYO153" s="115"/>
      <c r="HYP153" s="115"/>
      <c r="HYQ153" s="115"/>
      <c r="HYR153" s="115"/>
      <c r="HYS153" s="115"/>
      <c r="HYT153" s="115"/>
      <c r="HYU153" s="115"/>
      <c r="HYV153" s="115"/>
      <c r="HYW153" s="115"/>
      <c r="HYX153" s="115"/>
      <c r="HYY153" s="115"/>
      <c r="HYZ153" s="115"/>
      <c r="HZA153" s="115"/>
      <c r="HZB153" s="115"/>
      <c r="HZC153" s="115"/>
      <c r="HZD153" s="115"/>
      <c r="HZE153" s="115"/>
      <c r="HZF153" s="115"/>
      <c r="HZG153" s="115"/>
      <c r="HZH153" s="115"/>
      <c r="HZI153" s="115"/>
      <c r="HZJ153" s="115"/>
      <c r="HZK153" s="115"/>
      <c r="HZL153" s="115"/>
      <c r="HZM153" s="115"/>
      <c r="HZN153" s="115"/>
      <c r="HZO153" s="115"/>
      <c r="HZP153" s="115"/>
      <c r="HZQ153" s="115"/>
      <c r="HZR153" s="115"/>
      <c r="HZS153" s="115"/>
      <c r="HZT153" s="115"/>
      <c r="HZU153" s="115"/>
      <c r="HZV153" s="115"/>
      <c r="HZW153" s="115"/>
      <c r="HZX153" s="115"/>
      <c r="HZY153" s="115"/>
      <c r="HZZ153" s="115"/>
      <c r="IAA153" s="115"/>
      <c r="IAB153" s="115"/>
      <c r="IAC153" s="115"/>
      <c r="IAD153" s="115"/>
      <c r="IAE153" s="115"/>
      <c r="IAF153" s="115"/>
      <c r="IAG153" s="115"/>
      <c r="IAH153" s="115"/>
      <c r="IAI153" s="115"/>
      <c r="IAJ153" s="115"/>
      <c r="IAK153" s="115"/>
      <c r="IAL153" s="115"/>
      <c r="IAM153" s="115"/>
      <c r="IAN153" s="115"/>
      <c r="IAO153" s="115"/>
      <c r="IAP153" s="115"/>
      <c r="IAQ153" s="115"/>
      <c r="IAR153" s="115"/>
      <c r="IAS153" s="115"/>
      <c r="IAT153" s="115"/>
      <c r="IAU153" s="115"/>
      <c r="IAV153" s="115"/>
      <c r="IAW153" s="115"/>
      <c r="IAX153" s="115"/>
      <c r="IAY153" s="115"/>
      <c r="IAZ153" s="115"/>
      <c r="IBA153" s="115"/>
      <c r="IBB153" s="115"/>
      <c r="IBC153" s="115"/>
      <c r="IBD153" s="115"/>
      <c r="IBE153" s="115"/>
      <c r="IBF153" s="115"/>
      <c r="IBG153" s="115"/>
      <c r="IBH153" s="115"/>
      <c r="IBI153" s="115"/>
      <c r="IBJ153" s="115"/>
      <c r="IBK153" s="115"/>
      <c r="IBL153" s="115"/>
      <c r="IBM153" s="115"/>
      <c r="IBN153" s="115"/>
      <c r="IBO153" s="115"/>
      <c r="IBP153" s="115"/>
      <c r="IBQ153" s="115"/>
      <c r="IBR153" s="115"/>
      <c r="IBS153" s="115"/>
      <c r="IBT153" s="115"/>
      <c r="IBU153" s="115"/>
      <c r="IBV153" s="115"/>
      <c r="IBW153" s="115"/>
      <c r="IBX153" s="115"/>
      <c r="IBY153" s="115"/>
      <c r="IBZ153" s="115"/>
      <c r="ICA153" s="115"/>
      <c r="ICB153" s="115"/>
      <c r="ICC153" s="115"/>
      <c r="ICD153" s="115"/>
      <c r="ICE153" s="115"/>
      <c r="ICF153" s="115"/>
      <c r="ICG153" s="115"/>
      <c r="ICH153" s="115"/>
      <c r="ICI153" s="115"/>
      <c r="ICJ153" s="115"/>
      <c r="ICK153" s="115"/>
      <c r="ICL153" s="115"/>
      <c r="ICM153" s="115"/>
      <c r="ICN153" s="115"/>
      <c r="ICO153" s="115"/>
      <c r="ICP153" s="115"/>
      <c r="ICQ153" s="115"/>
      <c r="ICR153" s="115"/>
      <c r="ICS153" s="115"/>
      <c r="ICT153" s="115"/>
      <c r="ICU153" s="115"/>
      <c r="ICV153" s="115"/>
      <c r="ICW153" s="115"/>
      <c r="ICX153" s="115"/>
      <c r="ICY153" s="115"/>
      <c r="ICZ153" s="115"/>
      <c r="IDA153" s="115"/>
      <c r="IDB153" s="115"/>
      <c r="IDC153" s="115"/>
      <c r="IDD153" s="115"/>
      <c r="IDE153" s="115"/>
      <c r="IDF153" s="115"/>
      <c r="IDG153" s="115"/>
      <c r="IDH153" s="115"/>
      <c r="IDI153" s="115"/>
      <c r="IDJ153" s="115"/>
      <c r="IDK153" s="115"/>
      <c r="IDL153" s="115"/>
      <c r="IDM153" s="115"/>
      <c r="IDN153" s="115"/>
      <c r="IDO153" s="115"/>
      <c r="IDP153" s="115"/>
      <c r="IDQ153" s="115"/>
      <c r="IDR153" s="115"/>
      <c r="IDS153" s="115"/>
      <c r="IDT153" s="115"/>
      <c r="IDU153" s="115"/>
      <c r="IDV153" s="115"/>
      <c r="IDW153" s="115"/>
      <c r="IDX153" s="115"/>
      <c r="IDY153" s="115"/>
      <c r="IDZ153" s="115"/>
      <c r="IEA153" s="115"/>
      <c r="IEB153" s="115"/>
      <c r="IEC153" s="115"/>
      <c r="IED153" s="115"/>
      <c r="IEE153" s="115"/>
      <c r="IEF153" s="115"/>
      <c r="IEG153" s="115"/>
      <c r="IEH153" s="115"/>
      <c r="IEI153" s="115"/>
      <c r="IEJ153" s="115"/>
      <c r="IEK153" s="115"/>
      <c r="IEL153" s="115"/>
      <c r="IEM153" s="115"/>
      <c r="IEN153" s="115"/>
      <c r="IEO153" s="115"/>
      <c r="IEP153" s="115"/>
      <c r="IEQ153" s="115"/>
      <c r="IER153" s="115"/>
      <c r="IES153" s="115"/>
      <c r="IET153" s="115"/>
      <c r="IEU153" s="115"/>
      <c r="IEV153" s="115"/>
      <c r="IEW153" s="115"/>
      <c r="IEX153" s="115"/>
      <c r="IEY153" s="115"/>
      <c r="IEZ153" s="115"/>
      <c r="IFA153" s="115"/>
      <c r="IFB153" s="115"/>
      <c r="IFC153" s="115"/>
      <c r="IFD153" s="115"/>
      <c r="IFE153" s="115"/>
      <c r="IFF153" s="115"/>
      <c r="IFG153" s="115"/>
      <c r="IFH153" s="115"/>
      <c r="IFI153" s="115"/>
      <c r="IFJ153" s="115"/>
      <c r="IFK153" s="115"/>
      <c r="IFL153" s="115"/>
      <c r="IFM153" s="115"/>
      <c r="IFN153" s="115"/>
      <c r="IFO153" s="115"/>
      <c r="IFP153" s="115"/>
      <c r="IFQ153" s="115"/>
      <c r="IFR153" s="115"/>
      <c r="IFS153" s="115"/>
      <c r="IFT153" s="115"/>
      <c r="IFU153" s="115"/>
      <c r="IFV153" s="115"/>
      <c r="IFW153" s="115"/>
      <c r="IFX153" s="115"/>
      <c r="IFY153" s="115"/>
      <c r="IFZ153" s="115"/>
      <c r="IGA153" s="115"/>
      <c r="IGB153" s="115"/>
      <c r="IGC153" s="115"/>
      <c r="IGD153" s="115"/>
      <c r="IGE153" s="115"/>
      <c r="IGF153" s="115"/>
      <c r="IGG153" s="115"/>
      <c r="IGH153" s="115"/>
      <c r="IGI153" s="115"/>
      <c r="IGJ153" s="115"/>
      <c r="IGK153" s="115"/>
      <c r="IGL153" s="115"/>
      <c r="IGM153" s="115"/>
      <c r="IGN153" s="115"/>
      <c r="IGO153" s="115"/>
      <c r="IGP153" s="115"/>
      <c r="IGQ153" s="115"/>
      <c r="IGR153" s="115"/>
      <c r="IGS153" s="115"/>
      <c r="IGT153" s="115"/>
      <c r="IGU153" s="115"/>
      <c r="IGV153" s="115"/>
      <c r="IGW153" s="115"/>
      <c r="IGX153" s="115"/>
      <c r="IGY153" s="115"/>
      <c r="IGZ153" s="115"/>
      <c r="IHA153" s="115"/>
      <c r="IHB153" s="115"/>
      <c r="IHC153" s="115"/>
      <c r="IHD153" s="115"/>
      <c r="IHE153" s="115"/>
      <c r="IHF153" s="115"/>
      <c r="IHG153" s="115"/>
      <c r="IHH153" s="115"/>
      <c r="IHI153" s="115"/>
      <c r="IHJ153" s="115"/>
      <c r="IHK153" s="115"/>
      <c r="IHL153" s="115"/>
      <c r="IHM153" s="115"/>
      <c r="IHN153" s="115"/>
      <c r="IHO153" s="115"/>
      <c r="IHP153" s="115"/>
      <c r="IHQ153" s="115"/>
      <c r="IHR153" s="115"/>
      <c r="IHS153" s="115"/>
      <c r="IHT153" s="115"/>
      <c r="IHU153" s="115"/>
      <c r="IHV153" s="115"/>
      <c r="IHW153" s="115"/>
      <c r="IHX153" s="115"/>
      <c r="IHY153" s="115"/>
      <c r="IHZ153" s="115"/>
      <c r="IIA153" s="115"/>
      <c r="IIB153" s="115"/>
      <c r="IIC153" s="115"/>
      <c r="IID153" s="115"/>
      <c r="IIE153" s="115"/>
      <c r="IIF153" s="115"/>
      <c r="IIG153" s="115"/>
      <c r="IIH153" s="115"/>
      <c r="III153" s="115"/>
      <c r="IIJ153" s="115"/>
      <c r="IIK153" s="115"/>
      <c r="IIL153" s="115"/>
      <c r="IIM153" s="115"/>
      <c r="IIN153" s="115"/>
      <c r="IIO153" s="115"/>
      <c r="IIP153" s="115"/>
      <c r="IIQ153" s="115"/>
      <c r="IIR153" s="115"/>
      <c r="IIS153" s="115"/>
      <c r="IIT153" s="115"/>
      <c r="IIU153" s="115"/>
      <c r="IIV153" s="115"/>
      <c r="IIW153" s="115"/>
      <c r="IIX153" s="115"/>
      <c r="IIY153" s="115"/>
      <c r="IIZ153" s="115"/>
      <c r="IJA153" s="115"/>
      <c r="IJB153" s="115"/>
      <c r="IJC153" s="115"/>
      <c r="IJD153" s="115"/>
      <c r="IJE153" s="115"/>
      <c r="IJF153" s="115"/>
      <c r="IJG153" s="115"/>
      <c r="IJH153" s="115"/>
      <c r="IJI153" s="115"/>
      <c r="IJJ153" s="115"/>
      <c r="IJK153" s="115"/>
      <c r="IJL153" s="115"/>
      <c r="IJM153" s="115"/>
      <c r="IJN153" s="115"/>
      <c r="IJO153" s="115"/>
      <c r="IJP153" s="115"/>
      <c r="IJQ153" s="115"/>
      <c r="IJR153" s="115"/>
      <c r="IJS153" s="115"/>
      <c r="IJT153" s="115"/>
      <c r="IJU153" s="115"/>
      <c r="IJV153" s="115"/>
      <c r="IJW153" s="115"/>
      <c r="IJX153" s="115"/>
      <c r="IJY153" s="115"/>
      <c r="IJZ153" s="115"/>
      <c r="IKA153" s="115"/>
      <c r="IKB153" s="115"/>
      <c r="IKC153" s="115"/>
      <c r="IKD153" s="115"/>
      <c r="IKE153" s="115"/>
      <c r="IKF153" s="115"/>
      <c r="IKG153" s="115"/>
      <c r="IKH153" s="115"/>
      <c r="IKI153" s="115"/>
      <c r="IKJ153" s="115"/>
      <c r="IKK153" s="115"/>
      <c r="IKL153" s="115"/>
      <c r="IKM153" s="115"/>
      <c r="IKN153" s="115"/>
      <c r="IKO153" s="115"/>
      <c r="IKP153" s="115"/>
      <c r="IKQ153" s="115"/>
      <c r="IKR153" s="115"/>
      <c r="IKS153" s="115"/>
      <c r="IKT153" s="115"/>
      <c r="IKU153" s="115"/>
      <c r="IKV153" s="115"/>
      <c r="IKW153" s="115"/>
      <c r="IKX153" s="115"/>
      <c r="IKY153" s="115"/>
      <c r="IKZ153" s="115"/>
      <c r="ILA153" s="115"/>
      <c r="ILB153" s="115"/>
      <c r="ILC153" s="115"/>
      <c r="ILD153" s="115"/>
      <c r="ILE153" s="115"/>
      <c r="ILF153" s="115"/>
      <c r="ILG153" s="115"/>
      <c r="ILH153" s="115"/>
      <c r="ILI153" s="115"/>
      <c r="ILJ153" s="115"/>
      <c r="ILK153" s="115"/>
      <c r="ILL153" s="115"/>
      <c r="ILM153" s="115"/>
      <c r="ILN153" s="115"/>
      <c r="ILO153" s="115"/>
      <c r="ILP153" s="115"/>
      <c r="ILQ153" s="115"/>
      <c r="ILR153" s="115"/>
      <c r="ILS153" s="115"/>
      <c r="ILT153" s="115"/>
      <c r="ILU153" s="115"/>
      <c r="ILV153" s="115"/>
      <c r="ILW153" s="115"/>
      <c r="ILX153" s="115"/>
      <c r="ILY153" s="115"/>
      <c r="ILZ153" s="115"/>
      <c r="IMA153" s="115"/>
      <c r="IMB153" s="115"/>
      <c r="IMC153" s="115"/>
      <c r="IMD153" s="115"/>
      <c r="IME153" s="115"/>
      <c r="IMF153" s="115"/>
      <c r="IMG153" s="115"/>
      <c r="IMH153" s="115"/>
      <c r="IMI153" s="115"/>
      <c r="IMJ153" s="115"/>
      <c r="IMK153" s="115"/>
      <c r="IML153" s="115"/>
      <c r="IMM153" s="115"/>
      <c r="IMN153" s="115"/>
      <c r="IMO153" s="115"/>
      <c r="IMP153" s="115"/>
      <c r="IMQ153" s="115"/>
      <c r="IMR153" s="115"/>
      <c r="IMS153" s="115"/>
      <c r="IMT153" s="115"/>
      <c r="IMU153" s="115"/>
      <c r="IMV153" s="115"/>
      <c r="IMW153" s="115"/>
      <c r="IMX153" s="115"/>
      <c r="IMY153" s="115"/>
      <c r="IMZ153" s="115"/>
      <c r="INA153" s="115"/>
      <c r="INB153" s="115"/>
      <c r="INC153" s="115"/>
      <c r="IND153" s="115"/>
      <c r="INE153" s="115"/>
      <c r="INF153" s="115"/>
      <c r="ING153" s="115"/>
      <c r="INH153" s="115"/>
      <c r="INI153" s="115"/>
      <c r="INJ153" s="115"/>
      <c r="INK153" s="115"/>
      <c r="INL153" s="115"/>
      <c r="INM153" s="115"/>
      <c r="INN153" s="115"/>
      <c r="INO153" s="115"/>
      <c r="INP153" s="115"/>
      <c r="INQ153" s="115"/>
      <c r="INR153" s="115"/>
      <c r="INS153" s="115"/>
      <c r="INT153" s="115"/>
      <c r="INU153" s="115"/>
      <c r="INV153" s="115"/>
      <c r="INW153" s="115"/>
      <c r="INX153" s="115"/>
      <c r="INY153" s="115"/>
      <c r="INZ153" s="115"/>
      <c r="IOA153" s="115"/>
      <c r="IOB153" s="115"/>
      <c r="IOC153" s="115"/>
      <c r="IOD153" s="115"/>
      <c r="IOE153" s="115"/>
      <c r="IOF153" s="115"/>
      <c r="IOG153" s="115"/>
      <c r="IOH153" s="115"/>
      <c r="IOI153" s="115"/>
      <c r="IOJ153" s="115"/>
      <c r="IOK153" s="115"/>
      <c r="IOL153" s="115"/>
      <c r="IOM153" s="115"/>
      <c r="ION153" s="115"/>
      <c r="IOO153" s="115"/>
      <c r="IOP153" s="115"/>
      <c r="IOQ153" s="115"/>
      <c r="IOR153" s="115"/>
      <c r="IOS153" s="115"/>
      <c r="IOT153" s="115"/>
      <c r="IOU153" s="115"/>
      <c r="IOV153" s="115"/>
      <c r="IOW153" s="115"/>
      <c r="IOX153" s="115"/>
      <c r="IOY153" s="115"/>
      <c r="IOZ153" s="115"/>
      <c r="IPA153" s="115"/>
      <c r="IPB153" s="115"/>
      <c r="IPC153" s="115"/>
      <c r="IPD153" s="115"/>
      <c r="IPE153" s="115"/>
      <c r="IPF153" s="115"/>
      <c r="IPG153" s="115"/>
      <c r="IPH153" s="115"/>
      <c r="IPI153" s="115"/>
      <c r="IPJ153" s="115"/>
      <c r="IPK153" s="115"/>
      <c r="IPL153" s="115"/>
      <c r="IPM153" s="115"/>
      <c r="IPN153" s="115"/>
      <c r="IPO153" s="115"/>
      <c r="IPP153" s="115"/>
      <c r="IPQ153" s="115"/>
      <c r="IPR153" s="115"/>
      <c r="IPS153" s="115"/>
      <c r="IPT153" s="115"/>
      <c r="IPU153" s="115"/>
      <c r="IPV153" s="115"/>
      <c r="IPW153" s="115"/>
      <c r="IPX153" s="115"/>
      <c r="IPY153" s="115"/>
      <c r="IPZ153" s="115"/>
      <c r="IQA153" s="115"/>
      <c r="IQB153" s="115"/>
      <c r="IQC153" s="115"/>
      <c r="IQD153" s="115"/>
      <c r="IQE153" s="115"/>
      <c r="IQF153" s="115"/>
      <c r="IQG153" s="115"/>
      <c r="IQH153" s="115"/>
      <c r="IQI153" s="115"/>
      <c r="IQJ153" s="115"/>
      <c r="IQK153" s="115"/>
      <c r="IQL153" s="115"/>
      <c r="IQM153" s="115"/>
      <c r="IQN153" s="115"/>
      <c r="IQO153" s="115"/>
      <c r="IQP153" s="115"/>
      <c r="IQQ153" s="115"/>
      <c r="IQR153" s="115"/>
      <c r="IQS153" s="115"/>
      <c r="IQT153" s="115"/>
      <c r="IQU153" s="115"/>
      <c r="IQV153" s="115"/>
      <c r="IQW153" s="115"/>
      <c r="IQX153" s="115"/>
      <c r="IQY153" s="115"/>
      <c r="IQZ153" s="115"/>
      <c r="IRA153" s="115"/>
      <c r="IRB153" s="115"/>
      <c r="IRC153" s="115"/>
      <c r="IRD153" s="115"/>
      <c r="IRE153" s="115"/>
      <c r="IRF153" s="115"/>
      <c r="IRG153" s="115"/>
      <c r="IRH153" s="115"/>
      <c r="IRI153" s="115"/>
      <c r="IRJ153" s="115"/>
      <c r="IRK153" s="115"/>
      <c r="IRL153" s="115"/>
      <c r="IRM153" s="115"/>
      <c r="IRN153" s="115"/>
      <c r="IRO153" s="115"/>
      <c r="IRP153" s="115"/>
      <c r="IRQ153" s="115"/>
      <c r="IRR153" s="115"/>
      <c r="IRS153" s="115"/>
      <c r="IRT153" s="115"/>
      <c r="IRU153" s="115"/>
      <c r="IRV153" s="115"/>
      <c r="IRW153" s="115"/>
      <c r="IRX153" s="115"/>
      <c r="IRY153" s="115"/>
      <c r="IRZ153" s="115"/>
      <c r="ISA153" s="115"/>
      <c r="ISB153" s="115"/>
      <c r="ISC153" s="115"/>
      <c r="ISD153" s="115"/>
      <c r="ISE153" s="115"/>
      <c r="ISF153" s="115"/>
      <c r="ISG153" s="115"/>
      <c r="ISH153" s="115"/>
      <c r="ISI153" s="115"/>
      <c r="ISJ153" s="115"/>
      <c r="ISK153" s="115"/>
      <c r="ISL153" s="115"/>
      <c r="ISM153" s="115"/>
      <c r="ISN153" s="115"/>
      <c r="ISO153" s="115"/>
      <c r="ISP153" s="115"/>
      <c r="ISQ153" s="115"/>
      <c r="ISR153" s="115"/>
      <c r="ISS153" s="115"/>
      <c r="IST153" s="115"/>
      <c r="ISU153" s="115"/>
      <c r="ISV153" s="115"/>
      <c r="ISW153" s="115"/>
      <c r="ISX153" s="115"/>
      <c r="ISY153" s="115"/>
      <c r="ISZ153" s="115"/>
      <c r="ITA153" s="115"/>
      <c r="ITB153" s="115"/>
      <c r="ITC153" s="115"/>
      <c r="ITD153" s="115"/>
      <c r="ITE153" s="115"/>
      <c r="ITF153" s="115"/>
      <c r="ITG153" s="115"/>
      <c r="ITH153" s="115"/>
      <c r="ITI153" s="115"/>
      <c r="ITJ153" s="115"/>
      <c r="ITK153" s="115"/>
      <c r="ITL153" s="115"/>
      <c r="ITM153" s="115"/>
      <c r="ITN153" s="115"/>
      <c r="ITO153" s="115"/>
      <c r="ITP153" s="115"/>
      <c r="ITQ153" s="115"/>
      <c r="ITR153" s="115"/>
      <c r="ITS153" s="115"/>
      <c r="ITT153" s="115"/>
      <c r="ITU153" s="115"/>
      <c r="ITV153" s="115"/>
      <c r="ITW153" s="115"/>
      <c r="ITX153" s="115"/>
      <c r="ITY153" s="115"/>
      <c r="ITZ153" s="115"/>
      <c r="IUA153" s="115"/>
      <c r="IUB153" s="115"/>
      <c r="IUC153" s="115"/>
      <c r="IUD153" s="115"/>
      <c r="IUE153" s="115"/>
      <c r="IUF153" s="115"/>
      <c r="IUG153" s="115"/>
      <c r="IUH153" s="115"/>
      <c r="IUI153" s="115"/>
      <c r="IUJ153" s="115"/>
      <c r="IUK153" s="115"/>
      <c r="IUL153" s="115"/>
      <c r="IUM153" s="115"/>
      <c r="IUN153" s="115"/>
      <c r="IUO153" s="115"/>
      <c r="IUP153" s="115"/>
      <c r="IUQ153" s="115"/>
      <c r="IUR153" s="115"/>
      <c r="IUS153" s="115"/>
      <c r="IUT153" s="115"/>
      <c r="IUU153" s="115"/>
      <c r="IUV153" s="115"/>
      <c r="IUW153" s="115"/>
      <c r="IUX153" s="115"/>
      <c r="IUY153" s="115"/>
      <c r="IUZ153" s="115"/>
      <c r="IVA153" s="115"/>
      <c r="IVB153" s="115"/>
      <c r="IVC153" s="115"/>
      <c r="IVD153" s="115"/>
      <c r="IVE153" s="115"/>
      <c r="IVF153" s="115"/>
      <c r="IVG153" s="115"/>
      <c r="IVH153" s="115"/>
      <c r="IVI153" s="115"/>
      <c r="IVJ153" s="115"/>
      <c r="IVK153" s="115"/>
      <c r="IVL153" s="115"/>
      <c r="IVM153" s="115"/>
      <c r="IVN153" s="115"/>
      <c r="IVO153" s="115"/>
      <c r="IVP153" s="115"/>
      <c r="IVQ153" s="115"/>
      <c r="IVR153" s="115"/>
      <c r="IVS153" s="115"/>
      <c r="IVT153" s="115"/>
      <c r="IVU153" s="115"/>
      <c r="IVV153" s="115"/>
      <c r="IVW153" s="115"/>
      <c r="IVX153" s="115"/>
      <c r="IVY153" s="115"/>
      <c r="IVZ153" s="115"/>
      <c r="IWA153" s="115"/>
      <c r="IWB153" s="115"/>
      <c r="IWC153" s="115"/>
      <c r="IWD153" s="115"/>
      <c r="IWE153" s="115"/>
      <c r="IWF153" s="115"/>
      <c r="IWG153" s="115"/>
      <c r="IWH153" s="115"/>
      <c r="IWI153" s="115"/>
      <c r="IWJ153" s="115"/>
      <c r="IWK153" s="115"/>
      <c r="IWL153" s="115"/>
      <c r="IWM153" s="115"/>
      <c r="IWN153" s="115"/>
      <c r="IWO153" s="115"/>
      <c r="IWP153" s="115"/>
      <c r="IWQ153" s="115"/>
      <c r="IWR153" s="115"/>
      <c r="IWS153" s="115"/>
      <c r="IWT153" s="115"/>
      <c r="IWU153" s="115"/>
      <c r="IWV153" s="115"/>
      <c r="IWW153" s="115"/>
      <c r="IWX153" s="115"/>
      <c r="IWY153" s="115"/>
      <c r="IWZ153" s="115"/>
      <c r="IXA153" s="115"/>
      <c r="IXB153" s="115"/>
      <c r="IXC153" s="115"/>
      <c r="IXD153" s="115"/>
      <c r="IXE153" s="115"/>
      <c r="IXF153" s="115"/>
      <c r="IXG153" s="115"/>
      <c r="IXH153" s="115"/>
      <c r="IXI153" s="115"/>
      <c r="IXJ153" s="115"/>
      <c r="IXK153" s="115"/>
      <c r="IXL153" s="115"/>
      <c r="IXM153" s="115"/>
      <c r="IXN153" s="115"/>
      <c r="IXO153" s="115"/>
      <c r="IXP153" s="115"/>
      <c r="IXQ153" s="115"/>
      <c r="IXR153" s="115"/>
      <c r="IXS153" s="115"/>
      <c r="IXT153" s="115"/>
      <c r="IXU153" s="115"/>
      <c r="IXV153" s="115"/>
      <c r="IXW153" s="115"/>
      <c r="IXX153" s="115"/>
      <c r="IXY153" s="115"/>
      <c r="IXZ153" s="115"/>
      <c r="IYA153" s="115"/>
      <c r="IYB153" s="115"/>
      <c r="IYC153" s="115"/>
      <c r="IYD153" s="115"/>
      <c r="IYE153" s="115"/>
      <c r="IYF153" s="115"/>
      <c r="IYG153" s="115"/>
      <c r="IYH153" s="115"/>
      <c r="IYI153" s="115"/>
      <c r="IYJ153" s="115"/>
      <c r="IYK153" s="115"/>
      <c r="IYL153" s="115"/>
      <c r="IYM153" s="115"/>
      <c r="IYN153" s="115"/>
      <c r="IYO153" s="115"/>
      <c r="IYP153" s="115"/>
      <c r="IYQ153" s="115"/>
      <c r="IYR153" s="115"/>
      <c r="IYS153" s="115"/>
      <c r="IYT153" s="115"/>
      <c r="IYU153" s="115"/>
      <c r="IYV153" s="115"/>
      <c r="IYW153" s="115"/>
      <c r="IYX153" s="115"/>
      <c r="IYY153" s="115"/>
      <c r="IYZ153" s="115"/>
      <c r="IZA153" s="115"/>
      <c r="IZB153" s="115"/>
      <c r="IZC153" s="115"/>
      <c r="IZD153" s="115"/>
      <c r="IZE153" s="115"/>
      <c r="IZF153" s="115"/>
      <c r="IZG153" s="115"/>
      <c r="IZH153" s="115"/>
      <c r="IZI153" s="115"/>
      <c r="IZJ153" s="115"/>
      <c r="IZK153" s="115"/>
      <c r="IZL153" s="115"/>
      <c r="IZM153" s="115"/>
      <c r="IZN153" s="115"/>
      <c r="IZO153" s="115"/>
      <c r="IZP153" s="115"/>
      <c r="IZQ153" s="115"/>
      <c r="IZR153" s="115"/>
      <c r="IZS153" s="115"/>
      <c r="IZT153" s="115"/>
      <c r="IZU153" s="115"/>
      <c r="IZV153" s="115"/>
      <c r="IZW153" s="115"/>
      <c r="IZX153" s="115"/>
      <c r="IZY153" s="115"/>
      <c r="IZZ153" s="115"/>
      <c r="JAA153" s="115"/>
      <c r="JAB153" s="115"/>
      <c r="JAC153" s="115"/>
      <c r="JAD153" s="115"/>
      <c r="JAE153" s="115"/>
      <c r="JAF153" s="115"/>
      <c r="JAG153" s="115"/>
      <c r="JAH153" s="115"/>
      <c r="JAI153" s="115"/>
      <c r="JAJ153" s="115"/>
      <c r="JAK153" s="115"/>
      <c r="JAL153" s="115"/>
      <c r="JAM153" s="115"/>
      <c r="JAN153" s="115"/>
      <c r="JAO153" s="115"/>
      <c r="JAP153" s="115"/>
      <c r="JAQ153" s="115"/>
      <c r="JAR153" s="115"/>
      <c r="JAS153" s="115"/>
      <c r="JAT153" s="115"/>
      <c r="JAU153" s="115"/>
      <c r="JAV153" s="115"/>
      <c r="JAW153" s="115"/>
      <c r="JAX153" s="115"/>
      <c r="JAY153" s="115"/>
      <c r="JAZ153" s="115"/>
      <c r="JBA153" s="115"/>
      <c r="JBB153" s="115"/>
      <c r="JBC153" s="115"/>
      <c r="JBD153" s="115"/>
      <c r="JBE153" s="115"/>
      <c r="JBF153" s="115"/>
      <c r="JBG153" s="115"/>
      <c r="JBH153" s="115"/>
      <c r="JBI153" s="115"/>
      <c r="JBJ153" s="115"/>
      <c r="JBK153" s="115"/>
      <c r="JBL153" s="115"/>
      <c r="JBM153" s="115"/>
      <c r="JBN153" s="115"/>
      <c r="JBO153" s="115"/>
      <c r="JBP153" s="115"/>
      <c r="JBQ153" s="115"/>
      <c r="JBR153" s="115"/>
      <c r="JBS153" s="115"/>
      <c r="JBT153" s="115"/>
      <c r="JBU153" s="115"/>
      <c r="JBV153" s="115"/>
      <c r="JBW153" s="115"/>
      <c r="JBX153" s="115"/>
      <c r="JBY153" s="115"/>
      <c r="JBZ153" s="115"/>
      <c r="JCA153" s="115"/>
      <c r="JCB153" s="115"/>
      <c r="JCC153" s="115"/>
      <c r="JCD153" s="115"/>
      <c r="JCE153" s="115"/>
      <c r="JCF153" s="115"/>
      <c r="JCG153" s="115"/>
      <c r="JCH153" s="115"/>
      <c r="JCI153" s="115"/>
      <c r="JCJ153" s="115"/>
      <c r="JCK153" s="115"/>
      <c r="JCL153" s="115"/>
      <c r="JCM153" s="115"/>
      <c r="JCN153" s="115"/>
      <c r="JCO153" s="115"/>
      <c r="JCP153" s="115"/>
      <c r="JCQ153" s="115"/>
      <c r="JCR153" s="115"/>
      <c r="JCS153" s="115"/>
      <c r="JCT153" s="115"/>
      <c r="JCU153" s="115"/>
      <c r="JCV153" s="115"/>
      <c r="JCW153" s="115"/>
      <c r="JCX153" s="115"/>
      <c r="JCY153" s="115"/>
      <c r="JCZ153" s="115"/>
      <c r="JDA153" s="115"/>
      <c r="JDB153" s="115"/>
      <c r="JDC153" s="115"/>
      <c r="JDD153" s="115"/>
      <c r="JDE153" s="115"/>
      <c r="JDF153" s="115"/>
      <c r="JDG153" s="115"/>
      <c r="JDH153" s="115"/>
      <c r="JDI153" s="115"/>
      <c r="JDJ153" s="115"/>
      <c r="JDK153" s="115"/>
      <c r="JDL153" s="115"/>
      <c r="JDM153" s="115"/>
      <c r="JDN153" s="115"/>
      <c r="JDO153" s="115"/>
      <c r="JDP153" s="115"/>
      <c r="JDQ153" s="115"/>
      <c r="JDR153" s="115"/>
      <c r="JDS153" s="115"/>
      <c r="JDT153" s="115"/>
      <c r="JDU153" s="115"/>
      <c r="JDV153" s="115"/>
      <c r="JDW153" s="115"/>
      <c r="JDX153" s="115"/>
      <c r="JDY153" s="115"/>
      <c r="JDZ153" s="115"/>
      <c r="JEA153" s="115"/>
      <c r="JEB153" s="115"/>
      <c r="JEC153" s="115"/>
      <c r="JED153" s="115"/>
      <c r="JEE153" s="115"/>
      <c r="JEF153" s="115"/>
      <c r="JEG153" s="115"/>
      <c r="JEH153" s="115"/>
      <c r="JEI153" s="115"/>
      <c r="JEJ153" s="115"/>
      <c r="JEK153" s="115"/>
      <c r="JEL153" s="115"/>
      <c r="JEM153" s="115"/>
      <c r="JEN153" s="115"/>
      <c r="JEO153" s="115"/>
      <c r="JEP153" s="115"/>
      <c r="JEQ153" s="115"/>
      <c r="JER153" s="115"/>
      <c r="JES153" s="115"/>
      <c r="JET153" s="115"/>
      <c r="JEU153" s="115"/>
      <c r="JEV153" s="115"/>
      <c r="JEW153" s="115"/>
      <c r="JEX153" s="115"/>
      <c r="JEY153" s="115"/>
      <c r="JEZ153" s="115"/>
      <c r="JFA153" s="115"/>
      <c r="JFB153" s="115"/>
      <c r="JFC153" s="115"/>
      <c r="JFD153" s="115"/>
      <c r="JFE153" s="115"/>
      <c r="JFF153" s="115"/>
      <c r="JFG153" s="115"/>
      <c r="JFH153" s="115"/>
      <c r="JFI153" s="115"/>
      <c r="JFJ153" s="115"/>
      <c r="JFK153" s="115"/>
      <c r="JFL153" s="115"/>
      <c r="JFM153" s="115"/>
      <c r="JFN153" s="115"/>
      <c r="JFO153" s="115"/>
      <c r="JFP153" s="115"/>
      <c r="JFQ153" s="115"/>
      <c r="JFR153" s="115"/>
      <c r="JFS153" s="115"/>
      <c r="JFT153" s="115"/>
      <c r="JFU153" s="115"/>
      <c r="JFV153" s="115"/>
      <c r="JFW153" s="115"/>
      <c r="JFX153" s="115"/>
      <c r="JFY153" s="115"/>
      <c r="JFZ153" s="115"/>
      <c r="JGA153" s="115"/>
      <c r="JGB153" s="115"/>
      <c r="JGC153" s="115"/>
      <c r="JGD153" s="115"/>
      <c r="JGE153" s="115"/>
      <c r="JGF153" s="115"/>
      <c r="JGG153" s="115"/>
      <c r="JGH153" s="115"/>
      <c r="JGI153" s="115"/>
      <c r="JGJ153" s="115"/>
      <c r="JGK153" s="115"/>
      <c r="JGL153" s="115"/>
      <c r="JGM153" s="115"/>
      <c r="JGN153" s="115"/>
      <c r="JGO153" s="115"/>
      <c r="JGP153" s="115"/>
      <c r="JGQ153" s="115"/>
      <c r="JGR153" s="115"/>
      <c r="JGS153" s="115"/>
      <c r="JGT153" s="115"/>
      <c r="JGU153" s="115"/>
      <c r="JGV153" s="115"/>
      <c r="JGW153" s="115"/>
      <c r="JGX153" s="115"/>
      <c r="JGY153" s="115"/>
      <c r="JGZ153" s="115"/>
      <c r="JHA153" s="115"/>
      <c r="JHB153" s="115"/>
      <c r="JHC153" s="115"/>
      <c r="JHD153" s="115"/>
      <c r="JHE153" s="115"/>
      <c r="JHF153" s="115"/>
      <c r="JHG153" s="115"/>
      <c r="JHH153" s="115"/>
      <c r="JHI153" s="115"/>
      <c r="JHJ153" s="115"/>
      <c r="JHK153" s="115"/>
      <c r="JHL153" s="115"/>
      <c r="JHM153" s="115"/>
      <c r="JHN153" s="115"/>
      <c r="JHO153" s="115"/>
      <c r="JHP153" s="115"/>
      <c r="JHQ153" s="115"/>
      <c r="JHR153" s="115"/>
      <c r="JHS153" s="115"/>
      <c r="JHT153" s="115"/>
      <c r="JHU153" s="115"/>
      <c r="JHV153" s="115"/>
      <c r="JHW153" s="115"/>
      <c r="JHX153" s="115"/>
      <c r="JHY153" s="115"/>
      <c r="JHZ153" s="115"/>
      <c r="JIA153" s="115"/>
      <c r="JIB153" s="115"/>
      <c r="JIC153" s="115"/>
      <c r="JID153" s="115"/>
      <c r="JIE153" s="115"/>
      <c r="JIF153" s="115"/>
      <c r="JIG153" s="115"/>
      <c r="JIH153" s="115"/>
      <c r="JII153" s="115"/>
      <c r="JIJ153" s="115"/>
      <c r="JIK153" s="115"/>
      <c r="JIL153" s="115"/>
      <c r="JIM153" s="115"/>
      <c r="JIN153" s="115"/>
      <c r="JIO153" s="115"/>
      <c r="JIP153" s="115"/>
      <c r="JIQ153" s="115"/>
      <c r="JIR153" s="115"/>
      <c r="JIS153" s="115"/>
      <c r="JIT153" s="115"/>
      <c r="JIU153" s="115"/>
      <c r="JIV153" s="115"/>
      <c r="JIW153" s="115"/>
      <c r="JIX153" s="115"/>
      <c r="JIY153" s="115"/>
      <c r="JIZ153" s="115"/>
      <c r="JJA153" s="115"/>
      <c r="JJB153" s="115"/>
      <c r="JJC153" s="115"/>
      <c r="JJD153" s="115"/>
      <c r="JJE153" s="115"/>
      <c r="JJF153" s="115"/>
      <c r="JJG153" s="115"/>
      <c r="JJH153" s="115"/>
      <c r="JJI153" s="115"/>
      <c r="JJJ153" s="115"/>
      <c r="JJK153" s="115"/>
      <c r="JJL153" s="115"/>
      <c r="JJM153" s="115"/>
      <c r="JJN153" s="115"/>
      <c r="JJO153" s="115"/>
      <c r="JJP153" s="115"/>
      <c r="JJQ153" s="115"/>
      <c r="JJR153" s="115"/>
      <c r="JJS153" s="115"/>
      <c r="JJT153" s="115"/>
      <c r="JJU153" s="115"/>
      <c r="JJV153" s="115"/>
      <c r="JJW153" s="115"/>
      <c r="JJX153" s="115"/>
      <c r="JJY153" s="115"/>
      <c r="JJZ153" s="115"/>
      <c r="JKA153" s="115"/>
      <c r="JKB153" s="115"/>
      <c r="JKC153" s="115"/>
      <c r="JKD153" s="115"/>
      <c r="JKE153" s="115"/>
      <c r="JKF153" s="115"/>
      <c r="JKG153" s="115"/>
      <c r="JKH153" s="115"/>
      <c r="JKI153" s="115"/>
      <c r="JKJ153" s="115"/>
      <c r="JKK153" s="115"/>
      <c r="JKL153" s="115"/>
      <c r="JKM153" s="115"/>
      <c r="JKN153" s="115"/>
      <c r="JKO153" s="115"/>
      <c r="JKP153" s="115"/>
      <c r="JKQ153" s="115"/>
      <c r="JKR153" s="115"/>
      <c r="JKS153" s="115"/>
      <c r="JKT153" s="115"/>
      <c r="JKU153" s="115"/>
      <c r="JKV153" s="115"/>
      <c r="JKW153" s="115"/>
      <c r="JKX153" s="115"/>
      <c r="JKY153" s="115"/>
      <c r="JKZ153" s="115"/>
      <c r="JLA153" s="115"/>
      <c r="JLB153" s="115"/>
      <c r="JLC153" s="115"/>
      <c r="JLD153" s="115"/>
      <c r="JLE153" s="115"/>
      <c r="JLF153" s="115"/>
      <c r="JLG153" s="115"/>
      <c r="JLH153" s="115"/>
      <c r="JLI153" s="115"/>
      <c r="JLJ153" s="115"/>
      <c r="JLK153" s="115"/>
      <c r="JLL153" s="115"/>
      <c r="JLM153" s="115"/>
      <c r="JLN153" s="115"/>
      <c r="JLO153" s="115"/>
      <c r="JLP153" s="115"/>
      <c r="JLQ153" s="115"/>
      <c r="JLR153" s="115"/>
      <c r="JLS153" s="115"/>
      <c r="JLT153" s="115"/>
      <c r="JLU153" s="115"/>
      <c r="JLV153" s="115"/>
      <c r="JLW153" s="115"/>
      <c r="JLX153" s="115"/>
      <c r="JLY153" s="115"/>
      <c r="JLZ153" s="115"/>
      <c r="JMA153" s="115"/>
      <c r="JMB153" s="115"/>
      <c r="JMC153" s="115"/>
      <c r="JMD153" s="115"/>
      <c r="JME153" s="115"/>
      <c r="JMF153" s="115"/>
      <c r="JMG153" s="115"/>
      <c r="JMH153" s="115"/>
      <c r="JMI153" s="115"/>
      <c r="JMJ153" s="115"/>
      <c r="JMK153" s="115"/>
      <c r="JML153" s="115"/>
      <c r="JMM153" s="115"/>
      <c r="JMN153" s="115"/>
      <c r="JMO153" s="115"/>
      <c r="JMP153" s="115"/>
      <c r="JMQ153" s="115"/>
      <c r="JMR153" s="115"/>
      <c r="JMS153" s="115"/>
      <c r="JMT153" s="115"/>
      <c r="JMU153" s="115"/>
      <c r="JMV153" s="115"/>
      <c r="JMW153" s="115"/>
      <c r="JMX153" s="115"/>
      <c r="JMY153" s="115"/>
      <c r="JMZ153" s="115"/>
      <c r="JNA153" s="115"/>
      <c r="JNB153" s="115"/>
      <c r="JNC153" s="115"/>
      <c r="JND153" s="115"/>
      <c r="JNE153" s="115"/>
      <c r="JNF153" s="115"/>
      <c r="JNG153" s="115"/>
      <c r="JNH153" s="115"/>
      <c r="JNI153" s="115"/>
      <c r="JNJ153" s="115"/>
      <c r="JNK153" s="115"/>
      <c r="JNL153" s="115"/>
      <c r="JNM153" s="115"/>
      <c r="JNN153" s="115"/>
      <c r="JNO153" s="115"/>
      <c r="JNP153" s="115"/>
      <c r="JNQ153" s="115"/>
      <c r="JNR153" s="115"/>
      <c r="JNS153" s="115"/>
      <c r="JNT153" s="115"/>
      <c r="JNU153" s="115"/>
      <c r="JNV153" s="115"/>
      <c r="JNW153" s="115"/>
      <c r="JNX153" s="115"/>
      <c r="JNY153" s="115"/>
      <c r="JNZ153" s="115"/>
      <c r="JOA153" s="115"/>
      <c r="JOB153" s="115"/>
      <c r="JOC153" s="115"/>
      <c r="JOD153" s="115"/>
      <c r="JOE153" s="115"/>
      <c r="JOF153" s="115"/>
      <c r="JOG153" s="115"/>
      <c r="JOH153" s="115"/>
      <c r="JOI153" s="115"/>
      <c r="JOJ153" s="115"/>
      <c r="JOK153" s="115"/>
      <c r="JOL153" s="115"/>
      <c r="JOM153" s="115"/>
      <c r="JON153" s="115"/>
      <c r="JOO153" s="115"/>
      <c r="JOP153" s="115"/>
      <c r="JOQ153" s="115"/>
      <c r="JOR153" s="115"/>
      <c r="JOS153" s="115"/>
      <c r="JOT153" s="115"/>
      <c r="JOU153" s="115"/>
      <c r="JOV153" s="115"/>
      <c r="JOW153" s="115"/>
      <c r="JOX153" s="115"/>
      <c r="JOY153" s="115"/>
      <c r="JOZ153" s="115"/>
      <c r="JPA153" s="115"/>
      <c r="JPB153" s="115"/>
      <c r="JPC153" s="115"/>
      <c r="JPD153" s="115"/>
      <c r="JPE153" s="115"/>
      <c r="JPF153" s="115"/>
      <c r="JPG153" s="115"/>
      <c r="JPH153" s="115"/>
      <c r="JPI153" s="115"/>
      <c r="JPJ153" s="115"/>
      <c r="JPK153" s="115"/>
      <c r="JPL153" s="115"/>
      <c r="JPM153" s="115"/>
      <c r="JPN153" s="115"/>
      <c r="JPO153" s="115"/>
      <c r="JPP153" s="115"/>
      <c r="JPQ153" s="115"/>
      <c r="JPR153" s="115"/>
      <c r="JPS153" s="115"/>
      <c r="JPT153" s="115"/>
      <c r="JPU153" s="115"/>
      <c r="JPV153" s="115"/>
      <c r="JPW153" s="115"/>
      <c r="JPX153" s="115"/>
      <c r="JPY153" s="115"/>
      <c r="JPZ153" s="115"/>
      <c r="JQA153" s="115"/>
      <c r="JQB153" s="115"/>
      <c r="JQC153" s="115"/>
      <c r="JQD153" s="115"/>
      <c r="JQE153" s="115"/>
      <c r="JQF153" s="115"/>
      <c r="JQG153" s="115"/>
      <c r="JQH153" s="115"/>
      <c r="JQI153" s="115"/>
      <c r="JQJ153" s="115"/>
      <c r="JQK153" s="115"/>
      <c r="JQL153" s="115"/>
      <c r="JQM153" s="115"/>
      <c r="JQN153" s="115"/>
      <c r="JQO153" s="115"/>
      <c r="JQP153" s="115"/>
      <c r="JQQ153" s="115"/>
      <c r="JQR153" s="115"/>
      <c r="JQS153" s="115"/>
      <c r="JQT153" s="115"/>
      <c r="JQU153" s="115"/>
      <c r="JQV153" s="115"/>
      <c r="JQW153" s="115"/>
      <c r="JQX153" s="115"/>
      <c r="JQY153" s="115"/>
      <c r="JQZ153" s="115"/>
      <c r="JRA153" s="115"/>
      <c r="JRB153" s="115"/>
      <c r="JRC153" s="115"/>
      <c r="JRD153" s="115"/>
      <c r="JRE153" s="115"/>
      <c r="JRF153" s="115"/>
      <c r="JRG153" s="115"/>
      <c r="JRH153" s="115"/>
      <c r="JRI153" s="115"/>
      <c r="JRJ153" s="115"/>
      <c r="JRK153" s="115"/>
      <c r="JRL153" s="115"/>
      <c r="JRM153" s="115"/>
      <c r="JRN153" s="115"/>
      <c r="JRO153" s="115"/>
      <c r="JRP153" s="115"/>
      <c r="JRQ153" s="115"/>
      <c r="JRR153" s="115"/>
      <c r="JRS153" s="115"/>
      <c r="JRT153" s="115"/>
      <c r="JRU153" s="115"/>
      <c r="JRV153" s="115"/>
      <c r="JRW153" s="115"/>
      <c r="JRX153" s="115"/>
      <c r="JRY153" s="115"/>
      <c r="JRZ153" s="115"/>
      <c r="JSA153" s="115"/>
      <c r="JSB153" s="115"/>
      <c r="JSC153" s="115"/>
      <c r="JSD153" s="115"/>
      <c r="JSE153" s="115"/>
      <c r="JSF153" s="115"/>
      <c r="JSG153" s="115"/>
      <c r="JSH153" s="115"/>
      <c r="JSI153" s="115"/>
      <c r="JSJ153" s="115"/>
      <c r="JSK153" s="115"/>
      <c r="JSL153" s="115"/>
      <c r="JSM153" s="115"/>
      <c r="JSN153" s="115"/>
      <c r="JSO153" s="115"/>
      <c r="JSP153" s="115"/>
      <c r="JSQ153" s="115"/>
      <c r="JSR153" s="115"/>
      <c r="JSS153" s="115"/>
      <c r="JST153" s="115"/>
      <c r="JSU153" s="115"/>
      <c r="JSV153" s="115"/>
      <c r="JSW153" s="115"/>
      <c r="JSX153" s="115"/>
      <c r="JSY153" s="115"/>
      <c r="JSZ153" s="115"/>
      <c r="JTA153" s="115"/>
      <c r="JTB153" s="115"/>
      <c r="JTC153" s="115"/>
      <c r="JTD153" s="115"/>
      <c r="JTE153" s="115"/>
      <c r="JTF153" s="115"/>
      <c r="JTG153" s="115"/>
      <c r="JTH153" s="115"/>
      <c r="JTI153" s="115"/>
      <c r="JTJ153" s="115"/>
      <c r="JTK153" s="115"/>
      <c r="JTL153" s="115"/>
      <c r="JTM153" s="115"/>
      <c r="JTN153" s="115"/>
      <c r="JTO153" s="115"/>
      <c r="JTP153" s="115"/>
      <c r="JTQ153" s="115"/>
      <c r="JTR153" s="115"/>
      <c r="JTS153" s="115"/>
      <c r="JTT153" s="115"/>
      <c r="JTU153" s="115"/>
      <c r="JTV153" s="115"/>
      <c r="JTW153" s="115"/>
      <c r="JTX153" s="115"/>
      <c r="JTY153" s="115"/>
      <c r="JTZ153" s="115"/>
      <c r="JUA153" s="115"/>
      <c r="JUB153" s="115"/>
      <c r="JUC153" s="115"/>
      <c r="JUD153" s="115"/>
      <c r="JUE153" s="115"/>
      <c r="JUF153" s="115"/>
      <c r="JUG153" s="115"/>
      <c r="JUH153" s="115"/>
      <c r="JUI153" s="115"/>
      <c r="JUJ153" s="115"/>
      <c r="JUK153" s="115"/>
      <c r="JUL153" s="115"/>
      <c r="JUM153" s="115"/>
      <c r="JUN153" s="115"/>
      <c r="JUO153" s="115"/>
      <c r="JUP153" s="115"/>
      <c r="JUQ153" s="115"/>
      <c r="JUR153" s="115"/>
      <c r="JUS153" s="115"/>
      <c r="JUT153" s="115"/>
      <c r="JUU153" s="115"/>
      <c r="JUV153" s="115"/>
      <c r="JUW153" s="115"/>
      <c r="JUX153" s="115"/>
      <c r="JUY153" s="115"/>
      <c r="JUZ153" s="115"/>
      <c r="JVA153" s="115"/>
      <c r="JVB153" s="115"/>
      <c r="JVC153" s="115"/>
      <c r="JVD153" s="115"/>
      <c r="JVE153" s="115"/>
      <c r="JVF153" s="115"/>
      <c r="JVG153" s="115"/>
      <c r="JVH153" s="115"/>
      <c r="JVI153" s="115"/>
      <c r="JVJ153" s="115"/>
      <c r="JVK153" s="115"/>
      <c r="JVL153" s="115"/>
      <c r="JVM153" s="115"/>
      <c r="JVN153" s="115"/>
      <c r="JVO153" s="115"/>
      <c r="JVP153" s="115"/>
      <c r="JVQ153" s="115"/>
      <c r="JVR153" s="115"/>
      <c r="JVS153" s="115"/>
      <c r="JVT153" s="115"/>
      <c r="JVU153" s="115"/>
      <c r="JVV153" s="115"/>
      <c r="JVW153" s="115"/>
      <c r="JVX153" s="115"/>
      <c r="JVY153" s="115"/>
      <c r="JVZ153" s="115"/>
      <c r="JWA153" s="115"/>
      <c r="JWB153" s="115"/>
      <c r="JWC153" s="115"/>
      <c r="JWD153" s="115"/>
      <c r="JWE153" s="115"/>
      <c r="JWF153" s="115"/>
      <c r="JWG153" s="115"/>
      <c r="JWH153" s="115"/>
      <c r="JWI153" s="115"/>
      <c r="JWJ153" s="115"/>
      <c r="JWK153" s="115"/>
      <c r="JWL153" s="115"/>
      <c r="JWM153" s="115"/>
      <c r="JWN153" s="115"/>
      <c r="JWO153" s="115"/>
      <c r="JWP153" s="115"/>
      <c r="JWQ153" s="115"/>
      <c r="JWR153" s="115"/>
      <c r="JWS153" s="115"/>
      <c r="JWT153" s="115"/>
      <c r="JWU153" s="115"/>
      <c r="JWV153" s="115"/>
      <c r="JWW153" s="115"/>
      <c r="JWX153" s="115"/>
      <c r="JWY153" s="115"/>
      <c r="JWZ153" s="115"/>
      <c r="JXA153" s="115"/>
      <c r="JXB153" s="115"/>
      <c r="JXC153" s="115"/>
      <c r="JXD153" s="115"/>
      <c r="JXE153" s="115"/>
      <c r="JXF153" s="115"/>
      <c r="JXG153" s="115"/>
      <c r="JXH153" s="115"/>
      <c r="JXI153" s="115"/>
      <c r="JXJ153" s="115"/>
      <c r="JXK153" s="115"/>
      <c r="JXL153" s="115"/>
      <c r="JXM153" s="115"/>
      <c r="JXN153" s="115"/>
      <c r="JXO153" s="115"/>
      <c r="JXP153" s="115"/>
      <c r="JXQ153" s="115"/>
      <c r="JXR153" s="115"/>
      <c r="JXS153" s="115"/>
      <c r="JXT153" s="115"/>
      <c r="JXU153" s="115"/>
      <c r="JXV153" s="115"/>
      <c r="JXW153" s="115"/>
      <c r="JXX153" s="115"/>
      <c r="JXY153" s="115"/>
      <c r="JXZ153" s="115"/>
      <c r="JYA153" s="115"/>
      <c r="JYB153" s="115"/>
      <c r="JYC153" s="115"/>
      <c r="JYD153" s="115"/>
      <c r="JYE153" s="115"/>
      <c r="JYF153" s="115"/>
      <c r="JYG153" s="115"/>
      <c r="JYH153" s="115"/>
      <c r="JYI153" s="115"/>
      <c r="JYJ153" s="115"/>
      <c r="JYK153" s="115"/>
      <c r="JYL153" s="115"/>
      <c r="JYM153" s="115"/>
      <c r="JYN153" s="115"/>
      <c r="JYO153" s="115"/>
      <c r="JYP153" s="115"/>
      <c r="JYQ153" s="115"/>
      <c r="JYR153" s="115"/>
      <c r="JYS153" s="115"/>
      <c r="JYT153" s="115"/>
      <c r="JYU153" s="115"/>
      <c r="JYV153" s="115"/>
      <c r="JYW153" s="115"/>
      <c r="JYX153" s="115"/>
      <c r="JYY153" s="115"/>
      <c r="JYZ153" s="115"/>
      <c r="JZA153" s="115"/>
      <c r="JZB153" s="115"/>
      <c r="JZC153" s="115"/>
      <c r="JZD153" s="115"/>
      <c r="JZE153" s="115"/>
      <c r="JZF153" s="115"/>
      <c r="JZG153" s="115"/>
      <c r="JZH153" s="115"/>
      <c r="JZI153" s="115"/>
      <c r="JZJ153" s="115"/>
      <c r="JZK153" s="115"/>
      <c r="JZL153" s="115"/>
      <c r="JZM153" s="115"/>
      <c r="JZN153" s="115"/>
      <c r="JZO153" s="115"/>
      <c r="JZP153" s="115"/>
      <c r="JZQ153" s="115"/>
      <c r="JZR153" s="115"/>
      <c r="JZS153" s="115"/>
      <c r="JZT153" s="115"/>
      <c r="JZU153" s="115"/>
      <c r="JZV153" s="115"/>
      <c r="JZW153" s="115"/>
      <c r="JZX153" s="115"/>
      <c r="JZY153" s="115"/>
      <c r="JZZ153" s="115"/>
      <c r="KAA153" s="115"/>
      <c r="KAB153" s="115"/>
      <c r="KAC153" s="115"/>
      <c r="KAD153" s="115"/>
      <c r="KAE153" s="115"/>
      <c r="KAF153" s="115"/>
      <c r="KAG153" s="115"/>
      <c r="KAH153" s="115"/>
      <c r="KAI153" s="115"/>
      <c r="KAJ153" s="115"/>
      <c r="KAK153" s="115"/>
      <c r="KAL153" s="115"/>
      <c r="KAM153" s="115"/>
      <c r="KAN153" s="115"/>
      <c r="KAO153" s="115"/>
      <c r="KAP153" s="115"/>
      <c r="KAQ153" s="115"/>
      <c r="KAR153" s="115"/>
      <c r="KAS153" s="115"/>
      <c r="KAT153" s="115"/>
      <c r="KAU153" s="115"/>
      <c r="KAV153" s="115"/>
      <c r="KAW153" s="115"/>
      <c r="KAX153" s="115"/>
      <c r="KAY153" s="115"/>
      <c r="KAZ153" s="115"/>
      <c r="KBA153" s="115"/>
      <c r="KBB153" s="115"/>
      <c r="KBC153" s="115"/>
      <c r="KBD153" s="115"/>
      <c r="KBE153" s="115"/>
      <c r="KBF153" s="115"/>
      <c r="KBG153" s="115"/>
      <c r="KBH153" s="115"/>
      <c r="KBI153" s="115"/>
      <c r="KBJ153" s="115"/>
      <c r="KBK153" s="115"/>
      <c r="KBL153" s="115"/>
      <c r="KBM153" s="115"/>
      <c r="KBN153" s="115"/>
      <c r="KBO153" s="115"/>
      <c r="KBP153" s="115"/>
      <c r="KBQ153" s="115"/>
      <c r="KBR153" s="115"/>
      <c r="KBS153" s="115"/>
      <c r="KBT153" s="115"/>
      <c r="KBU153" s="115"/>
      <c r="KBV153" s="115"/>
      <c r="KBW153" s="115"/>
      <c r="KBX153" s="115"/>
      <c r="KBY153" s="115"/>
      <c r="KBZ153" s="115"/>
      <c r="KCA153" s="115"/>
      <c r="KCB153" s="115"/>
      <c r="KCC153" s="115"/>
      <c r="KCD153" s="115"/>
      <c r="KCE153" s="115"/>
      <c r="KCF153" s="115"/>
      <c r="KCG153" s="115"/>
      <c r="KCH153" s="115"/>
      <c r="KCI153" s="115"/>
      <c r="KCJ153" s="115"/>
      <c r="KCK153" s="115"/>
      <c r="KCL153" s="115"/>
      <c r="KCM153" s="115"/>
      <c r="KCN153" s="115"/>
      <c r="KCO153" s="115"/>
      <c r="KCP153" s="115"/>
      <c r="KCQ153" s="115"/>
      <c r="KCR153" s="115"/>
      <c r="KCS153" s="115"/>
      <c r="KCT153" s="115"/>
      <c r="KCU153" s="115"/>
      <c r="KCV153" s="115"/>
      <c r="KCW153" s="115"/>
      <c r="KCX153" s="115"/>
      <c r="KCY153" s="115"/>
      <c r="KCZ153" s="115"/>
      <c r="KDA153" s="115"/>
      <c r="KDB153" s="115"/>
      <c r="KDC153" s="115"/>
      <c r="KDD153" s="115"/>
      <c r="KDE153" s="115"/>
      <c r="KDF153" s="115"/>
      <c r="KDG153" s="115"/>
      <c r="KDH153" s="115"/>
      <c r="KDI153" s="115"/>
      <c r="KDJ153" s="115"/>
      <c r="KDK153" s="115"/>
      <c r="KDL153" s="115"/>
      <c r="KDM153" s="115"/>
      <c r="KDN153" s="115"/>
      <c r="KDO153" s="115"/>
      <c r="KDP153" s="115"/>
      <c r="KDQ153" s="115"/>
      <c r="KDR153" s="115"/>
      <c r="KDS153" s="115"/>
      <c r="KDT153" s="115"/>
      <c r="KDU153" s="115"/>
      <c r="KDV153" s="115"/>
      <c r="KDW153" s="115"/>
      <c r="KDX153" s="115"/>
      <c r="KDY153" s="115"/>
      <c r="KDZ153" s="115"/>
      <c r="KEA153" s="115"/>
      <c r="KEB153" s="115"/>
      <c r="KEC153" s="115"/>
      <c r="KED153" s="115"/>
      <c r="KEE153" s="115"/>
      <c r="KEF153" s="115"/>
      <c r="KEG153" s="115"/>
      <c r="KEH153" s="115"/>
      <c r="KEI153" s="115"/>
      <c r="KEJ153" s="115"/>
      <c r="KEK153" s="115"/>
      <c r="KEL153" s="115"/>
      <c r="KEM153" s="115"/>
      <c r="KEN153" s="115"/>
      <c r="KEO153" s="115"/>
      <c r="KEP153" s="115"/>
      <c r="KEQ153" s="115"/>
      <c r="KER153" s="115"/>
      <c r="KES153" s="115"/>
      <c r="KET153" s="115"/>
      <c r="KEU153" s="115"/>
      <c r="KEV153" s="115"/>
      <c r="KEW153" s="115"/>
      <c r="KEX153" s="115"/>
      <c r="KEY153" s="115"/>
      <c r="KEZ153" s="115"/>
      <c r="KFA153" s="115"/>
      <c r="KFB153" s="115"/>
      <c r="KFC153" s="115"/>
      <c r="KFD153" s="115"/>
      <c r="KFE153" s="115"/>
      <c r="KFF153" s="115"/>
      <c r="KFG153" s="115"/>
      <c r="KFH153" s="115"/>
      <c r="KFI153" s="115"/>
      <c r="KFJ153" s="115"/>
      <c r="KFK153" s="115"/>
      <c r="KFL153" s="115"/>
      <c r="KFM153" s="115"/>
      <c r="KFN153" s="115"/>
      <c r="KFO153" s="115"/>
      <c r="KFP153" s="115"/>
      <c r="KFQ153" s="115"/>
      <c r="KFR153" s="115"/>
      <c r="KFS153" s="115"/>
      <c r="KFT153" s="115"/>
      <c r="KFU153" s="115"/>
      <c r="KFV153" s="115"/>
      <c r="KFW153" s="115"/>
      <c r="KFX153" s="115"/>
      <c r="KFY153" s="115"/>
      <c r="KFZ153" s="115"/>
      <c r="KGA153" s="115"/>
      <c r="KGB153" s="115"/>
      <c r="KGC153" s="115"/>
      <c r="KGD153" s="115"/>
      <c r="KGE153" s="115"/>
      <c r="KGF153" s="115"/>
      <c r="KGG153" s="115"/>
      <c r="KGH153" s="115"/>
      <c r="KGI153" s="115"/>
      <c r="KGJ153" s="115"/>
      <c r="KGK153" s="115"/>
      <c r="KGL153" s="115"/>
      <c r="KGM153" s="115"/>
      <c r="KGN153" s="115"/>
      <c r="KGO153" s="115"/>
      <c r="KGP153" s="115"/>
      <c r="KGQ153" s="115"/>
      <c r="KGR153" s="115"/>
      <c r="KGS153" s="115"/>
      <c r="KGT153" s="115"/>
      <c r="KGU153" s="115"/>
      <c r="KGV153" s="115"/>
      <c r="KGW153" s="115"/>
      <c r="KGX153" s="115"/>
      <c r="KGY153" s="115"/>
      <c r="KGZ153" s="115"/>
      <c r="KHA153" s="115"/>
      <c r="KHB153" s="115"/>
      <c r="KHC153" s="115"/>
      <c r="KHD153" s="115"/>
      <c r="KHE153" s="115"/>
      <c r="KHF153" s="115"/>
      <c r="KHG153" s="115"/>
      <c r="KHH153" s="115"/>
      <c r="KHI153" s="115"/>
      <c r="KHJ153" s="115"/>
      <c r="KHK153" s="115"/>
      <c r="KHL153" s="115"/>
      <c r="KHM153" s="115"/>
      <c r="KHN153" s="115"/>
      <c r="KHO153" s="115"/>
      <c r="KHP153" s="115"/>
      <c r="KHQ153" s="115"/>
      <c r="KHR153" s="115"/>
      <c r="KHS153" s="115"/>
      <c r="KHT153" s="115"/>
      <c r="KHU153" s="115"/>
      <c r="KHV153" s="115"/>
      <c r="KHW153" s="115"/>
      <c r="KHX153" s="115"/>
      <c r="KHY153" s="115"/>
      <c r="KHZ153" s="115"/>
      <c r="KIA153" s="115"/>
      <c r="KIB153" s="115"/>
      <c r="KIC153" s="115"/>
      <c r="KID153" s="115"/>
      <c r="KIE153" s="115"/>
      <c r="KIF153" s="115"/>
      <c r="KIG153" s="115"/>
      <c r="KIH153" s="115"/>
      <c r="KII153" s="115"/>
      <c r="KIJ153" s="115"/>
      <c r="KIK153" s="115"/>
      <c r="KIL153" s="115"/>
      <c r="KIM153" s="115"/>
      <c r="KIN153" s="115"/>
      <c r="KIO153" s="115"/>
      <c r="KIP153" s="115"/>
      <c r="KIQ153" s="115"/>
      <c r="KIR153" s="115"/>
      <c r="KIS153" s="115"/>
      <c r="KIT153" s="115"/>
      <c r="KIU153" s="115"/>
      <c r="KIV153" s="115"/>
      <c r="KIW153" s="115"/>
      <c r="KIX153" s="115"/>
      <c r="KIY153" s="115"/>
      <c r="KIZ153" s="115"/>
      <c r="KJA153" s="115"/>
      <c r="KJB153" s="115"/>
      <c r="KJC153" s="115"/>
      <c r="KJD153" s="115"/>
      <c r="KJE153" s="115"/>
      <c r="KJF153" s="115"/>
      <c r="KJG153" s="115"/>
      <c r="KJH153" s="115"/>
      <c r="KJI153" s="115"/>
      <c r="KJJ153" s="115"/>
      <c r="KJK153" s="115"/>
      <c r="KJL153" s="115"/>
      <c r="KJM153" s="115"/>
      <c r="KJN153" s="115"/>
      <c r="KJO153" s="115"/>
      <c r="KJP153" s="115"/>
      <c r="KJQ153" s="115"/>
      <c r="KJR153" s="115"/>
      <c r="KJS153" s="115"/>
      <c r="KJT153" s="115"/>
      <c r="KJU153" s="115"/>
      <c r="KJV153" s="115"/>
      <c r="KJW153" s="115"/>
      <c r="KJX153" s="115"/>
      <c r="KJY153" s="115"/>
      <c r="KJZ153" s="115"/>
      <c r="KKA153" s="115"/>
      <c r="KKB153" s="115"/>
      <c r="KKC153" s="115"/>
      <c r="KKD153" s="115"/>
      <c r="KKE153" s="115"/>
      <c r="KKF153" s="115"/>
      <c r="KKG153" s="115"/>
      <c r="KKH153" s="115"/>
      <c r="KKI153" s="115"/>
      <c r="KKJ153" s="115"/>
      <c r="KKK153" s="115"/>
      <c r="KKL153" s="115"/>
      <c r="KKM153" s="115"/>
      <c r="KKN153" s="115"/>
      <c r="KKO153" s="115"/>
      <c r="KKP153" s="115"/>
      <c r="KKQ153" s="115"/>
      <c r="KKR153" s="115"/>
      <c r="KKS153" s="115"/>
      <c r="KKT153" s="115"/>
      <c r="KKU153" s="115"/>
      <c r="KKV153" s="115"/>
      <c r="KKW153" s="115"/>
      <c r="KKX153" s="115"/>
      <c r="KKY153" s="115"/>
      <c r="KKZ153" s="115"/>
      <c r="KLA153" s="115"/>
      <c r="KLB153" s="115"/>
      <c r="KLC153" s="115"/>
      <c r="KLD153" s="115"/>
      <c r="KLE153" s="115"/>
      <c r="KLF153" s="115"/>
      <c r="KLG153" s="115"/>
      <c r="KLH153" s="115"/>
      <c r="KLI153" s="115"/>
      <c r="KLJ153" s="115"/>
      <c r="KLK153" s="115"/>
      <c r="KLL153" s="115"/>
      <c r="KLM153" s="115"/>
      <c r="KLN153" s="115"/>
      <c r="KLO153" s="115"/>
      <c r="KLP153" s="115"/>
      <c r="KLQ153" s="115"/>
      <c r="KLR153" s="115"/>
      <c r="KLS153" s="115"/>
      <c r="KLT153" s="115"/>
      <c r="KLU153" s="115"/>
      <c r="KLV153" s="115"/>
      <c r="KLW153" s="115"/>
      <c r="KLX153" s="115"/>
      <c r="KLY153" s="115"/>
      <c r="KLZ153" s="115"/>
      <c r="KMA153" s="115"/>
      <c r="KMB153" s="115"/>
      <c r="KMC153" s="115"/>
      <c r="KMD153" s="115"/>
      <c r="KME153" s="115"/>
      <c r="KMF153" s="115"/>
      <c r="KMG153" s="115"/>
      <c r="KMH153" s="115"/>
      <c r="KMI153" s="115"/>
      <c r="KMJ153" s="115"/>
      <c r="KMK153" s="115"/>
      <c r="KML153" s="115"/>
      <c r="KMM153" s="115"/>
      <c r="KMN153" s="115"/>
      <c r="KMO153" s="115"/>
      <c r="KMP153" s="115"/>
      <c r="KMQ153" s="115"/>
      <c r="KMR153" s="115"/>
      <c r="KMS153" s="115"/>
      <c r="KMT153" s="115"/>
      <c r="KMU153" s="115"/>
      <c r="KMV153" s="115"/>
      <c r="KMW153" s="115"/>
      <c r="KMX153" s="115"/>
      <c r="KMY153" s="115"/>
      <c r="KMZ153" s="115"/>
      <c r="KNA153" s="115"/>
      <c r="KNB153" s="115"/>
      <c r="KNC153" s="115"/>
      <c r="KND153" s="115"/>
      <c r="KNE153" s="115"/>
      <c r="KNF153" s="115"/>
      <c r="KNG153" s="115"/>
      <c r="KNH153" s="115"/>
      <c r="KNI153" s="115"/>
      <c r="KNJ153" s="115"/>
      <c r="KNK153" s="115"/>
      <c r="KNL153" s="115"/>
      <c r="KNM153" s="115"/>
      <c r="KNN153" s="115"/>
      <c r="KNO153" s="115"/>
      <c r="KNP153" s="115"/>
      <c r="KNQ153" s="115"/>
      <c r="KNR153" s="115"/>
      <c r="KNS153" s="115"/>
      <c r="KNT153" s="115"/>
      <c r="KNU153" s="115"/>
      <c r="KNV153" s="115"/>
      <c r="KNW153" s="115"/>
      <c r="KNX153" s="115"/>
      <c r="KNY153" s="115"/>
      <c r="KNZ153" s="115"/>
      <c r="KOA153" s="115"/>
      <c r="KOB153" s="115"/>
      <c r="KOC153" s="115"/>
      <c r="KOD153" s="115"/>
      <c r="KOE153" s="115"/>
      <c r="KOF153" s="115"/>
      <c r="KOG153" s="115"/>
      <c r="KOH153" s="115"/>
      <c r="KOI153" s="115"/>
      <c r="KOJ153" s="115"/>
      <c r="KOK153" s="115"/>
      <c r="KOL153" s="115"/>
      <c r="KOM153" s="115"/>
      <c r="KON153" s="115"/>
      <c r="KOO153" s="115"/>
      <c r="KOP153" s="115"/>
      <c r="KOQ153" s="115"/>
      <c r="KOR153" s="115"/>
      <c r="KOS153" s="115"/>
      <c r="KOT153" s="115"/>
      <c r="KOU153" s="115"/>
      <c r="KOV153" s="115"/>
      <c r="KOW153" s="115"/>
      <c r="KOX153" s="115"/>
      <c r="KOY153" s="115"/>
      <c r="KOZ153" s="115"/>
      <c r="KPA153" s="115"/>
      <c r="KPB153" s="115"/>
      <c r="KPC153" s="115"/>
      <c r="KPD153" s="115"/>
      <c r="KPE153" s="115"/>
      <c r="KPF153" s="115"/>
      <c r="KPG153" s="115"/>
      <c r="KPH153" s="115"/>
      <c r="KPI153" s="115"/>
      <c r="KPJ153" s="115"/>
      <c r="KPK153" s="115"/>
      <c r="KPL153" s="115"/>
      <c r="KPM153" s="115"/>
      <c r="KPN153" s="115"/>
      <c r="KPO153" s="115"/>
      <c r="KPP153" s="115"/>
      <c r="KPQ153" s="115"/>
      <c r="KPR153" s="115"/>
      <c r="KPS153" s="115"/>
      <c r="KPT153" s="115"/>
      <c r="KPU153" s="115"/>
      <c r="KPV153" s="115"/>
      <c r="KPW153" s="115"/>
      <c r="KPX153" s="115"/>
      <c r="KPY153" s="115"/>
      <c r="KPZ153" s="115"/>
      <c r="KQA153" s="115"/>
      <c r="KQB153" s="115"/>
      <c r="KQC153" s="115"/>
      <c r="KQD153" s="115"/>
      <c r="KQE153" s="115"/>
      <c r="KQF153" s="115"/>
      <c r="KQG153" s="115"/>
      <c r="KQH153" s="115"/>
      <c r="KQI153" s="115"/>
      <c r="KQJ153" s="115"/>
      <c r="KQK153" s="115"/>
      <c r="KQL153" s="115"/>
      <c r="KQM153" s="115"/>
      <c r="KQN153" s="115"/>
      <c r="KQO153" s="115"/>
      <c r="KQP153" s="115"/>
      <c r="KQQ153" s="115"/>
      <c r="KQR153" s="115"/>
      <c r="KQS153" s="115"/>
      <c r="KQT153" s="115"/>
      <c r="KQU153" s="115"/>
      <c r="KQV153" s="115"/>
      <c r="KQW153" s="115"/>
      <c r="KQX153" s="115"/>
      <c r="KQY153" s="115"/>
      <c r="KQZ153" s="115"/>
      <c r="KRA153" s="115"/>
      <c r="KRB153" s="115"/>
      <c r="KRC153" s="115"/>
      <c r="KRD153" s="115"/>
      <c r="KRE153" s="115"/>
      <c r="KRF153" s="115"/>
      <c r="KRG153" s="115"/>
      <c r="KRH153" s="115"/>
      <c r="KRI153" s="115"/>
      <c r="KRJ153" s="115"/>
      <c r="KRK153" s="115"/>
      <c r="KRL153" s="115"/>
      <c r="KRM153" s="115"/>
      <c r="KRN153" s="115"/>
      <c r="KRO153" s="115"/>
      <c r="KRP153" s="115"/>
      <c r="KRQ153" s="115"/>
      <c r="KRR153" s="115"/>
      <c r="KRS153" s="115"/>
      <c r="KRT153" s="115"/>
      <c r="KRU153" s="115"/>
      <c r="KRV153" s="115"/>
      <c r="KRW153" s="115"/>
      <c r="KRX153" s="115"/>
      <c r="KRY153" s="115"/>
      <c r="KRZ153" s="115"/>
      <c r="KSA153" s="115"/>
      <c r="KSB153" s="115"/>
      <c r="KSC153" s="115"/>
      <c r="KSD153" s="115"/>
      <c r="KSE153" s="115"/>
      <c r="KSF153" s="115"/>
      <c r="KSG153" s="115"/>
      <c r="KSH153" s="115"/>
      <c r="KSI153" s="115"/>
      <c r="KSJ153" s="115"/>
      <c r="KSK153" s="115"/>
      <c r="KSL153" s="115"/>
      <c r="KSM153" s="115"/>
      <c r="KSN153" s="115"/>
      <c r="KSO153" s="115"/>
      <c r="KSP153" s="115"/>
      <c r="KSQ153" s="115"/>
      <c r="KSR153" s="115"/>
      <c r="KSS153" s="115"/>
      <c r="KST153" s="115"/>
      <c r="KSU153" s="115"/>
      <c r="KSV153" s="115"/>
      <c r="KSW153" s="115"/>
      <c r="KSX153" s="115"/>
      <c r="KSY153" s="115"/>
      <c r="KSZ153" s="115"/>
      <c r="KTA153" s="115"/>
      <c r="KTB153" s="115"/>
      <c r="KTC153" s="115"/>
      <c r="KTD153" s="115"/>
      <c r="KTE153" s="115"/>
      <c r="KTF153" s="115"/>
      <c r="KTG153" s="115"/>
      <c r="KTH153" s="115"/>
      <c r="KTI153" s="115"/>
      <c r="KTJ153" s="115"/>
      <c r="KTK153" s="115"/>
      <c r="KTL153" s="115"/>
      <c r="KTM153" s="115"/>
      <c r="KTN153" s="115"/>
      <c r="KTO153" s="115"/>
      <c r="KTP153" s="115"/>
      <c r="KTQ153" s="115"/>
      <c r="KTR153" s="115"/>
      <c r="KTS153" s="115"/>
      <c r="KTT153" s="115"/>
      <c r="KTU153" s="115"/>
      <c r="KTV153" s="115"/>
      <c r="KTW153" s="115"/>
      <c r="KTX153" s="115"/>
      <c r="KTY153" s="115"/>
      <c r="KTZ153" s="115"/>
      <c r="KUA153" s="115"/>
      <c r="KUB153" s="115"/>
      <c r="KUC153" s="115"/>
      <c r="KUD153" s="115"/>
      <c r="KUE153" s="115"/>
      <c r="KUF153" s="115"/>
      <c r="KUG153" s="115"/>
      <c r="KUH153" s="115"/>
      <c r="KUI153" s="115"/>
      <c r="KUJ153" s="115"/>
      <c r="KUK153" s="115"/>
      <c r="KUL153" s="115"/>
      <c r="KUM153" s="115"/>
      <c r="KUN153" s="115"/>
      <c r="KUO153" s="115"/>
      <c r="KUP153" s="115"/>
      <c r="KUQ153" s="115"/>
      <c r="KUR153" s="115"/>
      <c r="KUS153" s="115"/>
      <c r="KUT153" s="115"/>
      <c r="KUU153" s="115"/>
      <c r="KUV153" s="115"/>
      <c r="KUW153" s="115"/>
      <c r="KUX153" s="115"/>
      <c r="KUY153" s="115"/>
      <c r="KUZ153" s="115"/>
      <c r="KVA153" s="115"/>
      <c r="KVB153" s="115"/>
      <c r="KVC153" s="115"/>
      <c r="KVD153" s="115"/>
      <c r="KVE153" s="115"/>
      <c r="KVF153" s="115"/>
      <c r="KVG153" s="115"/>
      <c r="KVH153" s="115"/>
      <c r="KVI153" s="115"/>
      <c r="KVJ153" s="115"/>
      <c r="KVK153" s="115"/>
      <c r="KVL153" s="115"/>
      <c r="KVM153" s="115"/>
      <c r="KVN153" s="115"/>
      <c r="KVO153" s="115"/>
      <c r="KVP153" s="115"/>
      <c r="KVQ153" s="115"/>
      <c r="KVR153" s="115"/>
      <c r="KVS153" s="115"/>
      <c r="KVT153" s="115"/>
      <c r="KVU153" s="115"/>
      <c r="KVV153" s="115"/>
      <c r="KVW153" s="115"/>
      <c r="KVX153" s="115"/>
      <c r="KVY153" s="115"/>
      <c r="KVZ153" s="115"/>
      <c r="KWA153" s="115"/>
      <c r="KWB153" s="115"/>
      <c r="KWC153" s="115"/>
      <c r="KWD153" s="115"/>
      <c r="KWE153" s="115"/>
      <c r="KWF153" s="115"/>
      <c r="KWG153" s="115"/>
      <c r="KWH153" s="115"/>
      <c r="KWI153" s="115"/>
      <c r="KWJ153" s="115"/>
      <c r="KWK153" s="115"/>
      <c r="KWL153" s="115"/>
      <c r="KWM153" s="115"/>
      <c r="KWN153" s="115"/>
      <c r="KWO153" s="115"/>
      <c r="KWP153" s="115"/>
      <c r="KWQ153" s="115"/>
      <c r="KWR153" s="115"/>
      <c r="KWS153" s="115"/>
      <c r="KWT153" s="115"/>
      <c r="KWU153" s="115"/>
      <c r="KWV153" s="115"/>
      <c r="KWW153" s="115"/>
      <c r="KWX153" s="115"/>
      <c r="KWY153" s="115"/>
      <c r="KWZ153" s="115"/>
      <c r="KXA153" s="115"/>
      <c r="KXB153" s="115"/>
      <c r="KXC153" s="115"/>
      <c r="KXD153" s="115"/>
      <c r="KXE153" s="115"/>
      <c r="KXF153" s="115"/>
      <c r="KXG153" s="115"/>
      <c r="KXH153" s="115"/>
      <c r="KXI153" s="115"/>
      <c r="KXJ153" s="115"/>
      <c r="KXK153" s="115"/>
      <c r="KXL153" s="115"/>
      <c r="KXM153" s="115"/>
      <c r="KXN153" s="115"/>
      <c r="KXO153" s="115"/>
      <c r="KXP153" s="115"/>
      <c r="KXQ153" s="115"/>
      <c r="KXR153" s="115"/>
      <c r="KXS153" s="115"/>
      <c r="KXT153" s="115"/>
      <c r="KXU153" s="115"/>
      <c r="KXV153" s="115"/>
      <c r="KXW153" s="115"/>
      <c r="KXX153" s="115"/>
      <c r="KXY153" s="115"/>
      <c r="KXZ153" s="115"/>
      <c r="KYA153" s="115"/>
      <c r="KYB153" s="115"/>
      <c r="KYC153" s="115"/>
      <c r="KYD153" s="115"/>
      <c r="KYE153" s="115"/>
      <c r="KYF153" s="115"/>
      <c r="KYG153" s="115"/>
      <c r="KYH153" s="115"/>
      <c r="KYI153" s="115"/>
      <c r="KYJ153" s="115"/>
      <c r="KYK153" s="115"/>
      <c r="KYL153" s="115"/>
      <c r="KYM153" s="115"/>
      <c r="KYN153" s="115"/>
      <c r="KYO153" s="115"/>
      <c r="KYP153" s="115"/>
      <c r="KYQ153" s="115"/>
      <c r="KYR153" s="115"/>
      <c r="KYS153" s="115"/>
      <c r="KYT153" s="115"/>
      <c r="KYU153" s="115"/>
      <c r="KYV153" s="115"/>
      <c r="KYW153" s="115"/>
      <c r="KYX153" s="115"/>
      <c r="KYY153" s="115"/>
      <c r="KYZ153" s="115"/>
      <c r="KZA153" s="115"/>
      <c r="KZB153" s="115"/>
      <c r="KZC153" s="115"/>
      <c r="KZD153" s="115"/>
      <c r="KZE153" s="115"/>
      <c r="KZF153" s="115"/>
      <c r="KZG153" s="115"/>
      <c r="KZH153" s="115"/>
      <c r="KZI153" s="115"/>
      <c r="KZJ153" s="115"/>
      <c r="KZK153" s="115"/>
      <c r="KZL153" s="115"/>
      <c r="KZM153" s="115"/>
      <c r="KZN153" s="115"/>
      <c r="KZO153" s="115"/>
      <c r="KZP153" s="115"/>
      <c r="KZQ153" s="115"/>
      <c r="KZR153" s="115"/>
      <c r="KZS153" s="115"/>
      <c r="KZT153" s="115"/>
      <c r="KZU153" s="115"/>
      <c r="KZV153" s="115"/>
      <c r="KZW153" s="115"/>
      <c r="KZX153" s="115"/>
      <c r="KZY153" s="115"/>
      <c r="KZZ153" s="115"/>
      <c r="LAA153" s="115"/>
      <c r="LAB153" s="115"/>
      <c r="LAC153" s="115"/>
      <c r="LAD153" s="115"/>
      <c r="LAE153" s="115"/>
      <c r="LAF153" s="115"/>
      <c r="LAG153" s="115"/>
      <c r="LAH153" s="115"/>
      <c r="LAI153" s="115"/>
      <c r="LAJ153" s="115"/>
      <c r="LAK153" s="115"/>
      <c r="LAL153" s="115"/>
      <c r="LAM153" s="115"/>
      <c r="LAN153" s="115"/>
      <c r="LAO153" s="115"/>
      <c r="LAP153" s="115"/>
      <c r="LAQ153" s="115"/>
      <c r="LAR153" s="115"/>
      <c r="LAS153" s="115"/>
      <c r="LAT153" s="115"/>
      <c r="LAU153" s="115"/>
      <c r="LAV153" s="115"/>
      <c r="LAW153" s="115"/>
      <c r="LAX153" s="115"/>
      <c r="LAY153" s="115"/>
      <c r="LAZ153" s="115"/>
      <c r="LBA153" s="115"/>
      <c r="LBB153" s="115"/>
      <c r="LBC153" s="115"/>
      <c r="LBD153" s="115"/>
      <c r="LBE153" s="115"/>
      <c r="LBF153" s="115"/>
      <c r="LBG153" s="115"/>
      <c r="LBH153" s="115"/>
      <c r="LBI153" s="115"/>
      <c r="LBJ153" s="115"/>
      <c r="LBK153" s="115"/>
      <c r="LBL153" s="115"/>
      <c r="LBM153" s="115"/>
      <c r="LBN153" s="115"/>
      <c r="LBO153" s="115"/>
      <c r="LBP153" s="115"/>
      <c r="LBQ153" s="115"/>
      <c r="LBR153" s="115"/>
      <c r="LBS153" s="115"/>
      <c r="LBT153" s="115"/>
      <c r="LBU153" s="115"/>
      <c r="LBV153" s="115"/>
      <c r="LBW153" s="115"/>
      <c r="LBX153" s="115"/>
      <c r="LBY153" s="115"/>
      <c r="LBZ153" s="115"/>
      <c r="LCA153" s="115"/>
      <c r="LCB153" s="115"/>
      <c r="LCC153" s="115"/>
      <c r="LCD153" s="115"/>
      <c r="LCE153" s="115"/>
      <c r="LCF153" s="115"/>
      <c r="LCG153" s="115"/>
      <c r="LCH153" s="115"/>
      <c r="LCI153" s="115"/>
      <c r="LCJ153" s="115"/>
      <c r="LCK153" s="115"/>
      <c r="LCL153" s="115"/>
      <c r="LCM153" s="115"/>
      <c r="LCN153" s="115"/>
      <c r="LCO153" s="115"/>
      <c r="LCP153" s="115"/>
      <c r="LCQ153" s="115"/>
      <c r="LCR153" s="115"/>
      <c r="LCS153" s="115"/>
      <c r="LCT153" s="115"/>
      <c r="LCU153" s="115"/>
      <c r="LCV153" s="115"/>
      <c r="LCW153" s="115"/>
      <c r="LCX153" s="115"/>
      <c r="LCY153" s="115"/>
      <c r="LCZ153" s="115"/>
      <c r="LDA153" s="115"/>
      <c r="LDB153" s="115"/>
      <c r="LDC153" s="115"/>
      <c r="LDD153" s="115"/>
      <c r="LDE153" s="115"/>
      <c r="LDF153" s="115"/>
      <c r="LDG153" s="115"/>
      <c r="LDH153" s="115"/>
      <c r="LDI153" s="115"/>
      <c r="LDJ153" s="115"/>
      <c r="LDK153" s="115"/>
      <c r="LDL153" s="115"/>
      <c r="LDM153" s="115"/>
      <c r="LDN153" s="115"/>
      <c r="LDO153" s="115"/>
      <c r="LDP153" s="115"/>
      <c r="LDQ153" s="115"/>
      <c r="LDR153" s="115"/>
      <c r="LDS153" s="115"/>
      <c r="LDT153" s="115"/>
      <c r="LDU153" s="115"/>
      <c r="LDV153" s="115"/>
      <c r="LDW153" s="115"/>
      <c r="LDX153" s="115"/>
      <c r="LDY153" s="115"/>
      <c r="LDZ153" s="115"/>
      <c r="LEA153" s="115"/>
      <c r="LEB153" s="115"/>
      <c r="LEC153" s="115"/>
      <c r="LED153" s="115"/>
      <c r="LEE153" s="115"/>
      <c r="LEF153" s="115"/>
      <c r="LEG153" s="115"/>
      <c r="LEH153" s="115"/>
      <c r="LEI153" s="115"/>
      <c r="LEJ153" s="115"/>
      <c r="LEK153" s="115"/>
      <c r="LEL153" s="115"/>
      <c r="LEM153" s="115"/>
      <c r="LEN153" s="115"/>
      <c r="LEO153" s="115"/>
      <c r="LEP153" s="115"/>
      <c r="LEQ153" s="115"/>
      <c r="LER153" s="115"/>
      <c r="LES153" s="115"/>
      <c r="LET153" s="115"/>
      <c r="LEU153" s="115"/>
      <c r="LEV153" s="115"/>
      <c r="LEW153" s="115"/>
      <c r="LEX153" s="115"/>
      <c r="LEY153" s="115"/>
      <c r="LEZ153" s="115"/>
      <c r="LFA153" s="115"/>
      <c r="LFB153" s="115"/>
      <c r="LFC153" s="115"/>
      <c r="LFD153" s="115"/>
      <c r="LFE153" s="115"/>
      <c r="LFF153" s="115"/>
      <c r="LFG153" s="115"/>
      <c r="LFH153" s="115"/>
      <c r="LFI153" s="115"/>
      <c r="LFJ153" s="115"/>
      <c r="LFK153" s="115"/>
      <c r="LFL153" s="115"/>
      <c r="LFM153" s="115"/>
      <c r="LFN153" s="115"/>
      <c r="LFO153" s="115"/>
      <c r="LFP153" s="115"/>
      <c r="LFQ153" s="115"/>
      <c r="LFR153" s="115"/>
      <c r="LFS153" s="115"/>
      <c r="LFT153" s="115"/>
      <c r="LFU153" s="115"/>
      <c r="LFV153" s="115"/>
      <c r="LFW153" s="115"/>
      <c r="LFX153" s="115"/>
      <c r="LFY153" s="115"/>
      <c r="LFZ153" s="115"/>
      <c r="LGA153" s="115"/>
      <c r="LGB153" s="115"/>
      <c r="LGC153" s="115"/>
      <c r="LGD153" s="115"/>
      <c r="LGE153" s="115"/>
      <c r="LGF153" s="115"/>
      <c r="LGG153" s="115"/>
      <c r="LGH153" s="115"/>
      <c r="LGI153" s="115"/>
      <c r="LGJ153" s="115"/>
      <c r="LGK153" s="115"/>
      <c r="LGL153" s="115"/>
      <c r="LGM153" s="115"/>
      <c r="LGN153" s="115"/>
      <c r="LGO153" s="115"/>
      <c r="LGP153" s="115"/>
      <c r="LGQ153" s="115"/>
      <c r="LGR153" s="115"/>
      <c r="LGS153" s="115"/>
      <c r="LGT153" s="115"/>
      <c r="LGU153" s="115"/>
      <c r="LGV153" s="115"/>
      <c r="LGW153" s="115"/>
      <c r="LGX153" s="115"/>
      <c r="LGY153" s="115"/>
      <c r="LGZ153" s="115"/>
      <c r="LHA153" s="115"/>
      <c r="LHB153" s="115"/>
      <c r="LHC153" s="115"/>
      <c r="LHD153" s="115"/>
      <c r="LHE153" s="115"/>
      <c r="LHF153" s="115"/>
      <c r="LHG153" s="115"/>
      <c r="LHH153" s="115"/>
      <c r="LHI153" s="115"/>
      <c r="LHJ153" s="115"/>
      <c r="LHK153" s="115"/>
      <c r="LHL153" s="115"/>
      <c r="LHM153" s="115"/>
      <c r="LHN153" s="115"/>
      <c r="LHO153" s="115"/>
      <c r="LHP153" s="115"/>
      <c r="LHQ153" s="115"/>
      <c r="LHR153" s="115"/>
      <c r="LHS153" s="115"/>
      <c r="LHT153" s="115"/>
      <c r="LHU153" s="115"/>
      <c r="LHV153" s="115"/>
      <c r="LHW153" s="115"/>
      <c r="LHX153" s="115"/>
      <c r="LHY153" s="115"/>
      <c r="LHZ153" s="115"/>
      <c r="LIA153" s="115"/>
      <c r="LIB153" s="115"/>
      <c r="LIC153" s="115"/>
      <c r="LID153" s="115"/>
      <c r="LIE153" s="115"/>
      <c r="LIF153" s="115"/>
      <c r="LIG153" s="115"/>
      <c r="LIH153" s="115"/>
      <c r="LII153" s="115"/>
      <c r="LIJ153" s="115"/>
      <c r="LIK153" s="115"/>
      <c r="LIL153" s="115"/>
      <c r="LIM153" s="115"/>
      <c r="LIN153" s="115"/>
      <c r="LIO153" s="115"/>
      <c r="LIP153" s="115"/>
      <c r="LIQ153" s="115"/>
      <c r="LIR153" s="115"/>
      <c r="LIS153" s="115"/>
      <c r="LIT153" s="115"/>
      <c r="LIU153" s="115"/>
      <c r="LIV153" s="115"/>
      <c r="LIW153" s="115"/>
      <c r="LIX153" s="115"/>
      <c r="LIY153" s="115"/>
      <c r="LIZ153" s="115"/>
      <c r="LJA153" s="115"/>
      <c r="LJB153" s="115"/>
      <c r="LJC153" s="115"/>
      <c r="LJD153" s="115"/>
      <c r="LJE153" s="115"/>
      <c r="LJF153" s="115"/>
      <c r="LJG153" s="115"/>
      <c r="LJH153" s="115"/>
      <c r="LJI153" s="115"/>
      <c r="LJJ153" s="115"/>
      <c r="LJK153" s="115"/>
      <c r="LJL153" s="115"/>
      <c r="LJM153" s="115"/>
      <c r="LJN153" s="115"/>
      <c r="LJO153" s="115"/>
      <c r="LJP153" s="115"/>
      <c r="LJQ153" s="115"/>
      <c r="LJR153" s="115"/>
      <c r="LJS153" s="115"/>
      <c r="LJT153" s="115"/>
      <c r="LJU153" s="115"/>
      <c r="LJV153" s="115"/>
      <c r="LJW153" s="115"/>
      <c r="LJX153" s="115"/>
      <c r="LJY153" s="115"/>
      <c r="LJZ153" s="115"/>
      <c r="LKA153" s="115"/>
      <c r="LKB153" s="115"/>
      <c r="LKC153" s="115"/>
      <c r="LKD153" s="115"/>
      <c r="LKE153" s="115"/>
      <c r="LKF153" s="115"/>
      <c r="LKG153" s="115"/>
      <c r="LKH153" s="115"/>
      <c r="LKI153" s="115"/>
      <c r="LKJ153" s="115"/>
      <c r="LKK153" s="115"/>
      <c r="LKL153" s="115"/>
      <c r="LKM153" s="115"/>
      <c r="LKN153" s="115"/>
      <c r="LKO153" s="115"/>
      <c r="LKP153" s="115"/>
      <c r="LKQ153" s="115"/>
      <c r="LKR153" s="115"/>
      <c r="LKS153" s="115"/>
      <c r="LKT153" s="115"/>
      <c r="LKU153" s="115"/>
      <c r="LKV153" s="115"/>
      <c r="LKW153" s="115"/>
      <c r="LKX153" s="115"/>
      <c r="LKY153" s="115"/>
      <c r="LKZ153" s="115"/>
      <c r="LLA153" s="115"/>
      <c r="LLB153" s="115"/>
      <c r="LLC153" s="115"/>
      <c r="LLD153" s="115"/>
      <c r="LLE153" s="115"/>
      <c r="LLF153" s="115"/>
      <c r="LLG153" s="115"/>
      <c r="LLH153" s="115"/>
      <c r="LLI153" s="115"/>
      <c r="LLJ153" s="115"/>
      <c r="LLK153" s="115"/>
      <c r="LLL153" s="115"/>
      <c r="LLM153" s="115"/>
      <c r="LLN153" s="115"/>
      <c r="LLO153" s="115"/>
      <c r="LLP153" s="115"/>
      <c r="LLQ153" s="115"/>
      <c r="LLR153" s="115"/>
      <c r="LLS153" s="115"/>
      <c r="LLT153" s="115"/>
      <c r="LLU153" s="115"/>
      <c r="LLV153" s="115"/>
      <c r="LLW153" s="115"/>
      <c r="LLX153" s="115"/>
      <c r="LLY153" s="115"/>
      <c r="LLZ153" s="115"/>
      <c r="LMA153" s="115"/>
      <c r="LMB153" s="115"/>
      <c r="LMC153" s="115"/>
      <c r="LMD153" s="115"/>
      <c r="LME153" s="115"/>
      <c r="LMF153" s="115"/>
      <c r="LMG153" s="115"/>
      <c r="LMH153" s="115"/>
      <c r="LMI153" s="115"/>
      <c r="LMJ153" s="115"/>
      <c r="LMK153" s="115"/>
      <c r="LML153" s="115"/>
      <c r="LMM153" s="115"/>
      <c r="LMN153" s="115"/>
      <c r="LMO153" s="115"/>
      <c r="LMP153" s="115"/>
      <c r="LMQ153" s="115"/>
      <c r="LMR153" s="115"/>
      <c r="LMS153" s="115"/>
      <c r="LMT153" s="115"/>
      <c r="LMU153" s="115"/>
      <c r="LMV153" s="115"/>
      <c r="LMW153" s="115"/>
      <c r="LMX153" s="115"/>
      <c r="LMY153" s="115"/>
      <c r="LMZ153" s="115"/>
      <c r="LNA153" s="115"/>
      <c r="LNB153" s="115"/>
      <c r="LNC153" s="115"/>
      <c r="LND153" s="115"/>
      <c r="LNE153" s="115"/>
      <c r="LNF153" s="115"/>
      <c r="LNG153" s="115"/>
      <c r="LNH153" s="115"/>
      <c r="LNI153" s="115"/>
      <c r="LNJ153" s="115"/>
      <c r="LNK153" s="115"/>
      <c r="LNL153" s="115"/>
      <c r="LNM153" s="115"/>
      <c r="LNN153" s="115"/>
      <c r="LNO153" s="115"/>
      <c r="LNP153" s="115"/>
      <c r="LNQ153" s="115"/>
      <c r="LNR153" s="115"/>
      <c r="LNS153" s="115"/>
      <c r="LNT153" s="115"/>
      <c r="LNU153" s="115"/>
      <c r="LNV153" s="115"/>
      <c r="LNW153" s="115"/>
      <c r="LNX153" s="115"/>
      <c r="LNY153" s="115"/>
      <c r="LNZ153" s="115"/>
      <c r="LOA153" s="115"/>
      <c r="LOB153" s="115"/>
      <c r="LOC153" s="115"/>
      <c r="LOD153" s="115"/>
      <c r="LOE153" s="115"/>
      <c r="LOF153" s="115"/>
      <c r="LOG153" s="115"/>
      <c r="LOH153" s="115"/>
      <c r="LOI153" s="115"/>
      <c r="LOJ153" s="115"/>
      <c r="LOK153" s="115"/>
      <c r="LOL153" s="115"/>
      <c r="LOM153" s="115"/>
      <c r="LON153" s="115"/>
      <c r="LOO153" s="115"/>
      <c r="LOP153" s="115"/>
      <c r="LOQ153" s="115"/>
      <c r="LOR153" s="115"/>
      <c r="LOS153" s="115"/>
      <c r="LOT153" s="115"/>
      <c r="LOU153" s="115"/>
      <c r="LOV153" s="115"/>
      <c r="LOW153" s="115"/>
      <c r="LOX153" s="115"/>
      <c r="LOY153" s="115"/>
      <c r="LOZ153" s="115"/>
      <c r="LPA153" s="115"/>
      <c r="LPB153" s="115"/>
      <c r="LPC153" s="115"/>
      <c r="LPD153" s="115"/>
      <c r="LPE153" s="115"/>
      <c r="LPF153" s="115"/>
      <c r="LPG153" s="115"/>
      <c r="LPH153" s="115"/>
      <c r="LPI153" s="115"/>
      <c r="LPJ153" s="115"/>
      <c r="LPK153" s="115"/>
      <c r="LPL153" s="115"/>
      <c r="LPM153" s="115"/>
      <c r="LPN153" s="115"/>
      <c r="LPO153" s="115"/>
      <c r="LPP153" s="115"/>
      <c r="LPQ153" s="115"/>
      <c r="LPR153" s="115"/>
      <c r="LPS153" s="115"/>
      <c r="LPT153" s="115"/>
      <c r="LPU153" s="115"/>
      <c r="LPV153" s="115"/>
      <c r="LPW153" s="115"/>
      <c r="LPX153" s="115"/>
      <c r="LPY153" s="115"/>
      <c r="LPZ153" s="115"/>
      <c r="LQA153" s="115"/>
      <c r="LQB153" s="115"/>
      <c r="LQC153" s="115"/>
      <c r="LQD153" s="115"/>
      <c r="LQE153" s="115"/>
      <c r="LQF153" s="115"/>
      <c r="LQG153" s="115"/>
      <c r="LQH153" s="115"/>
      <c r="LQI153" s="115"/>
      <c r="LQJ153" s="115"/>
      <c r="LQK153" s="115"/>
      <c r="LQL153" s="115"/>
      <c r="LQM153" s="115"/>
      <c r="LQN153" s="115"/>
      <c r="LQO153" s="115"/>
      <c r="LQP153" s="115"/>
      <c r="LQQ153" s="115"/>
      <c r="LQR153" s="115"/>
      <c r="LQS153" s="115"/>
      <c r="LQT153" s="115"/>
      <c r="LQU153" s="115"/>
      <c r="LQV153" s="115"/>
      <c r="LQW153" s="115"/>
      <c r="LQX153" s="115"/>
      <c r="LQY153" s="115"/>
      <c r="LQZ153" s="115"/>
      <c r="LRA153" s="115"/>
      <c r="LRB153" s="115"/>
      <c r="LRC153" s="115"/>
      <c r="LRD153" s="115"/>
      <c r="LRE153" s="115"/>
      <c r="LRF153" s="115"/>
      <c r="LRG153" s="115"/>
      <c r="LRH153" s="115"/>
      <c r="LRI153" s="115"/>
      <c r="LRJ153" s="115"/>
      <c r="LRK153" s="115"/>
      <c r="LRL153" s="115"/>
      <c r="LRM153" s="115"/>
      <c r="LRN153" s="115"/>
      <c r="LRO153" s="115"/>
      <c r="LRP153" s="115"/>
      <c r="LRQ153" s="115"/>
      <c r="LRR153" s="115"/>
      <c r="LRS153" s="115"/>
      <c r="LRT153" s="115"/>
      <c r="LRU153" s="115"/>
      <c r="LRV153" s="115"/>
      <c r="LRW153" s="115"/>
      <c r="LRX153" s="115"/>
      <c r="LRY153" s="115"/>
      <c r="LRZ153" s="115"/>
      <c r="LSA153" s="115"/>
      <c r="LSB153" s="115"/>
      <c r="LSC153" s="115"/>
      <c r="LSD153" s="115"/>
      <c r="LSE153" s="115"/>
      <c r="LSF153" s="115"/>
      <c r="LSG153" s="115"/>
      <c r="LSH153" s="115"/>
      <c r="LSI153" s="115"/>
      <c r="LSJ153" s="115"/>
      <c r="LSK153" s="115"/>
      <c r="LSL153" s="115"/>
      <c r="LSM153" s="115"/>
      <c r="LSN153" s="115"/>
      <c r="LSO153" s="115"/>
      <c r="LSP153" s="115"/>
      <c r="LSQ153" s="115"/>
      <c r="LSR153" s="115"/>
      <c r="LSS153" s="115"/>
      <c r="LST153" s="115"/>
      <c r="LSU153" s="115"/>
      <c r="LSV153" s="115"/>
      <c r="LSW153" s="115"/>
      <c r="LSX153" s="115"/>
      <c r="LSY153" s="115"/>
      <c r="LSZ153" s="115"/>
      <c r="LTA153" s="115"/>
      <c r="LTB153" s="115"/>
      <c r="LTC153" s="115"/>
      <c r="LTD153" s="115"/>
      <c r="LTE153" s="115"/>
      <c r="LTF153" s="115"/>
      <c r="LTG153" s="115"/>
      <c r="LTH153" s="115"/>
      <c r="LTI153" s="115"/>
      <c r="LTJ153" s="115"/>
      <c r="LTK153" s="115"/>
      <c r="LTL153" s="115"/>
      <c r="LTM153" s="115"/>
      <c r="LTN153" s="115"/>
      <c r="LTO153" s="115"/>
      <c r="LTP153" s="115"/>
      <c r="LTQ153" s="115"/>
      <c r="LTR153" s="115"/>
      <c r="LTS153" s="115"/>
      <c r="LTT153" s="115"/>
      <c r="LTU153" s="115"/>
      <c r="LTV153" s="115"/>
      <c r="LTW153" s="115"/>
      <c r="LTX153" s="115"/>
      <c r="LTY153" s="115"/>
      <c r="LTZ153" s="115"/>
      <c r="LUA153" s="115"/>
      <c r="LUB153" s="115"/>
      <c r="LUC153" s="115"/>
      <c r="LUD153" s="115"/>
      <c r="LUE153" s="115"/>
      <c r="LUF153" s="115"/>
      <c r="LUG153" s="115"/>
      <c r="LUH153" s="115"/>
      <c r="LUI153" s="115"/>
      <c r="LUJ153" s="115"/>
      <c r="LUK153" s="115"/>
      <c r="LUL153" s="115"/>
      <c r="LUM153" s="115"/>
      <c r="LUN153" s="115"/>
      <c r="LUO153" s="115"/>
      <c r="LUP153" s="115"/>
      <c r="LUQ153" s="115"/>
      <c r="LUR153" s="115"/>
      <c r="LUS153" s="115"/>
      <c r="LUT153" s="115"/>
      <c r="LUU153" s="115"/>
      <c r="LUV153" s="115"/>
      <c r="LUW153" s="115"/>
      <c r="LUX153" s="115"/>
      <c r="LUY153" s="115"/>
      <c r="LUZ153" s="115"/>
      <c r="LVA153" s="115"/>
      <c r="LVB153" s="115"/>
      <c r="LVC153" s="115"/>
      <c r="LVD153" s="115"/>
      <c r="LVE153" s="115"/>
      <c r="LVF153" s="115"/>
      <c r="LVG153" s="115"/>
      <c r="LVH153" s="115"/>
      <c r="LVI153" s="115"/>
      <c r="LVJ153" s="115"/>
      <c r="LVK153" s="115"/>
      <c r="LVL153" s="115"/>
      <c r="LVM153" s="115"/>
      <c r="LVN153" s="115"/>
      <c r="LVO153" s="115"/>
      <c r="LVP153" s="115"/>
      <c r="LVQ153" s="115"/>
      <c r="LVR153" s="115"/>
      <c r="LVS153" s="115"/>
      <c r="LVT153" s="115"/>
      <c r="LVU153" s="115"/>
      <c r="LVV153" s="115"/>
      <c r="LVW153" s="115"/>
      <c r="LVX153" s="115"/>
      <c r="LVY153" s="115"/>
      <c r="LVZ153" s="115"/>
      <c r="LWA153" s="115"/>
      <c r="LWB153" s="115"/>
      <c r="LWC153" s="115"/>
      <c r="LWD153" s="115"/>
      <c r="LWE153" s="115"/>
      <c r="LWF153" s="115"/>
      <c r="LWG153" s="115"/>
      <c r="LWH153" s="115"/>
      <c r="LWI153" s="115"/>
      <c r="LWJ153" s="115"/>
      <c r="LWK153" s="115"/>
      <c r="LWL153" s="115"/>
      <c r="LWM153" s="115"/>
      <c r="LWN153" s="115"/>
      <c r="LWO153" s="115"/>
      <c r="LWP153" s="115"/>
      <c r="LWQ153" s="115"/>
      <c r="LWR153" s="115"/>
      <c r="LWS153" s="115"/>
      <c r="LWT153" s="115"/>
      <c r="LWU153" s="115"/>
      <c r="LWV153" s="115"/>
      <c r="LWW153" s="115"/>
      <c r="LWX153" s="115"/>
      <c r="LWY153" s="115"/>
      <c r="LWZ153" s="115"/>
      <c r="LXA153" s="115"/>
      <c r="LXB153" s="115"/>
      <c r="LXC153" s="115"/>
      <c r="LXD153" s="115"/>
      <c r="LXE153" s="115"/>
      <c r="LXF153" s="115"/>
      <c r="LXG153" s="115"/>
      <c r="LXH153" s="115"/>
      <c r="LXI153" s="115"/>
      <c r="LXJ153" s="115"/>
      <c r="LXK153" s="115"/>
      <c r="LXL153" s="115"/>
      <c r="LXM153" s="115"/>
      <c r="LXN153" s="115"/>
      <c r="LXO153" s="115"/>
      <c r="LXP153" s="115"/>
      <c r="LXQ153" s="115"/>
      <c r="LXR153" s="115"/>
      <c r="LXS153" s="115"/>
      <c r="LXT153" s="115"/>
      <c r="LXU153" s="115"/>
      <c r="LXV153" s="115"/>
      <c r="LXW153" s="115"/>
      <c r="LXX153" s="115"/>
      <c r="LXY153" s="115"/>
      <c r="LXZ153" s="115"/>
      <c r="LYA153" s="115"/>
      <c r="LYB153" s="115"/>
      <c r="LYC153" s="115"/>
      <c r="LYD153" s="115"/>
      <c r="LYE153" s="115"/>
      <c r="LYF153" s="115"/>
      <c r="LYG153" s="115"/>
      <c r="LYH153" s="115"/>
      <c r="LYI153" s="115"/>
      <c r="LYJ153" s="115"/>
      <c r="LYK153" s="115"/>
      <c r="LYL153" s="115"/>
      <c r="LYM153" s="115"/>
      <c r="LYN153" s="115"/>
      <c r="LYO153" s="115"/>
      <c r="LYP153" s="115"/>
      <c r="LYQ153" s="115"/>
      <c r="LYR153" s="115"/>
      <c r="LYS153" s="115"/>
      <c r="LYT153" s="115"/>
      <c r="LYU153" s="115"/>
      <c r="LYV153" s="115"/>
      <c r="LYW153" s="115"/>
      <c r="LYX153" s="115"/>
      <c r="LYY153" s="115"/>
      <c r="LYZ153" s="115"/>
      <c r="LZA153" s="115"/>
      <c r="LZB153" s="115"/>
      <c r="LZC153" s="115"/>
      <c r="LZD153" s="115"/>
      <c r="LZE153" s="115"/>
      <c r="LZF153" s="115"/>
      <c r="LZG153" s="115"/>
      <c r="LZH153" s="115"/>
      <c r="LZI153" s="115"/>
      <c r="LZJ153" s="115"/>
      <c r="LZK153" s="115"/>
      <c r="LZL153" s="115"/>
      <c r="LZM153" s="115"/>
      <c r="LZN153" s="115"/>
      <c r="LZO153" s="115"/>
      <c r="LZP153" s="115"/>
      <c r="LZQ153" s="115"/>
      <c r="LZR153" s="115"/>
      <c r="LZS153" s="115"/>
      <c r="LZT153" s="115"/>
      <c r="LZU153" s="115"/>
      <c r="LZV153" s="115"/>
      <c r="LZW153" s="115"/>
      <c r="LZX153" s="115"/>
      <c r="LZY153" s="115"/>
      <c r="LZZ153" s="115"/>
      <c r="MAA153" s="115"/>
      <c r="MAB153" s="115"/>
      <c r="MAC153" s="115"/>
      <c r="MAD153" s="115"/>
      <c r="MAE153" s="115"/>
      <c r="MAF153" s="115"/>
      <c r="MAG153" s="115"/>
      <c r="MAH153" s="115"/>
      <c r="MAI153" s="115"/>
      <c r="MAJ153" s="115"/>
      <c r="MAK153" s="115"/>
      <c r="MAL153" s="115"/>
      <c r="MAM153" s="115"/>
      <c r="MAN153" s="115"/>
      <c r="MAO153" s="115"/>
      <c r="MAP153" s="115"/>
      <c r="MAQ153" s="115"/>
      <c r="MAR153" s="115"/>
      <c r="MAS153" s="115"/>
      <c r="MAT153" s="115"/>
      <c r="MAU153" s="115"/>
      <c r="MAV153" s="115"/>
      <c r="MAW153" s="115"/>
      <c r="MAX153" s="115"/>
      <c r="MAY153" s="115"/>
      <c r="MAZ153" s="115"/>
      <c r="MBA153" s="115"/>
      <c r="MBB153" s="115"/>
      <c r="MBC153" s="115"/>
      <c r="MBD153" s="115"/>
      <c r="MBE153" s="115"/>
      <c r="MBF153" s="115"/>
      <c r="MBG153" s="115"/>
      <c r="MBH153" s="115"/>
      <c r="MBI153" s="115"/>
      <c r="MBJ153" s="115"/>
      <c r="MBK153" s="115"/>
      <c r="MBL153" s="115"/>
      <c r="MBM153" s="115"/>
      <c r="MBN153" s="115"/>
      <c r="MBO153" s="115"/>
      <c r="MBP153" s="115"/>
      <c r="MBQ153" s="115"/>
      <c r="MBR153" s="115"/>
      <c r="MBS153" s="115"/>
      <c r="MBT153" s="115"/>
      <c r="MBU153" s="115"/>
      <c r="MBV153" s="115"/>
      <c r="MBW153" s="115"/>
      <c r="MBX153" s="115"/>
      <c r="MBY153" s="115"/>
      <c r="MBZ153" s="115"/>
      <c r="MCA153" s="115"/>
      <c r="MCB153" s="115"/>
      <c r="MCC153" s="115"/>
      <c r="MCD153" s="115"/>
      <c r="MCE153" s="115"/>
      <c r="MCF153" s="115"/>
      <c r="MCG153" s="115"/>
      <c r="MCH153" s="115"/>
      <c r="MCI153" s="115"/>
      <c r="MCJ153" s="115"/>
      <c r="MCK153" s="115"/>
      <c r="MCL153" s="115"/>
      <c r="MCM153" s="115"/>
      <c r="MCN153" s="115"/>
      <c r="MCO153" s="115"/>
      <c r="MCP153" s="115"/>
      <c r="MCQ153" s="115"/>
      <c r="MCR153" s="115"/>
      <c r="MCS153" s="115"/>
      <c r="MCT153" s="115"/>
      <c r="MCU153" s="115"/>
      <c r="MCV153" s="115"/>
      <c r="MCW153" s="115"/>
      <c r="MCX153" s="115"/>
      <c r="MCY153" s="115"/>
      <c r="MCZ153" s="115"/>
      <c r="MDA153" s="115"/>
      <c r="MDB153" s="115"/>
      <c r="MDC153" s="115"/>
      <c r="MDD153" s="115"/>
      <c r="MDE153" s="115"/>
      <c r="MDF153" s="115"/>
      <c r="MDG153" s="115"/>
      <c r="MDH153" s="115"/>
      <c r="MDI153" s="115"/>
      <c r="MDJ153" s="115"/>
      <c r="MDK153" s="115"/>
      <c r="MDL153" s="115"/>
      <c r="MDM153" s="115"/>
      <c r="MDN153" s="115"/>
      <c r="MDO153" s="115"/>
      <c r="MDP153" s="115"/>
      <c r="MDQ153" s="115"/>
      <c r="MDR153" s="115"/>
      <c r="MDS153" s="115"/>
      <c r="MDT153" s="115"/>
      <c r="MDU153" s="115"/>
      <c r="MDV153" s="115"/>
      <c r="MDW153" s="115"/>
      <c r="MDX153" s="115"/>
      <c r="MDY153" s="115"/>
      <c r="MDZ153" s="115"/>
      <c r="MEA153" s="115"/>
      <c r="MEB153" s="115"/>
      <c r="MEC153" s="115"/>
      <c r="MED153" s="115"/>
      <c r="MEE153" s="115"/>
      <c r="MEF153" s="115"/>
      <c r="MEG153" s="115"/>
      <c r="MEH153" s="115"/>
      <c r="MEI153" s="115"/>
      <c r="MEJ153" s="115"/>
      <c r="MEK153" s="115"/>
      <c r="MEL153" s="115"/>
      <c r="MEM153" s="115"/>
      <c r="MEN153" s="115"/>
      <c r="MEO153" s="115"/>
      <c r="MEP153" s="115"/>
      <c r="MEQ153" s="115"/>
      <c r="MER153" s="115"/>
      <c r="MES153" s="115"/>
      <c r="MET153" s="115"/>
      <c r="MEU153" s="115"/>
      <c r="MEV153" s="115"/>
      <c r="MEW153" s="115"/>
      <c r="MEX153" s="115"/>
      <c r="MEY153" s="115"/>
      <c r="MEZ153" s="115"/>
      <c r="MFA153" s="115"/>
      <c r="MFB153" s="115"/>
      <c r="MFC153" s="115"/>
      <c r="MFD153" s="115"/>
      <c r="MFE153" s="115"/>
      <c r="MFF153" s="115"/>
      <c r="MFG153" s="115"/>
      <c r="MFH153" s="115"/>
      <c r="MFI153" s="115"/>
      <c r="MFJ153" s="115"/>
      <c r="MFK153" s="115"/>
      <c r="MFL153" s="115"/>
      <c r="MFM153" s="115"/>
      <c r="MFN153" s="115"/>
      <c r="MFO153" s="115"/>
      <c r="MFP153" s="115"/>
      <c r="MFQ153" s="115"/>
      <c r="MFR153" s="115"/>
      <c r="MFS153" s="115"/>
      <c r="MFT153" s="115"/>
      <c r="MFU153" s="115"/>
      <c r="MFV153" s="115"/>
      <c r="MFW153" s="115"/>
      <c r="MFX153" s="115"/>
      <c r="MFY153" s="115"/>
      <c r="MFZ153" s="115"/>
      <c r="MGA153" s="115"/>
      <c r="MGB153" s="115"/>
      <c r="MGC153" s="115"/>
      <c r="MGD153" s="115"/>
      <c r="MGE153" s="115"/>
      <c r="MGF153" s="115"/>
      <c r="MGG153" s="115"/>
      <c r="MGH153" s="115"/>
      <c r="MGI153" s="115"/>
      <c r="MGJ153" s="115"/>
      <c r="MGK153" s="115"/>
      <c r="MGL153" s="115"/>
      <c r="MGM153" s="115"/>
      <c r="MGN153" s="115"/>
      <c r="MGO153" s="115"/>
      <c r="MGP153" s="115"/>
      <c r="MGQ153" s="115"/>
      <c r="MGR153" s="115"/>
      <c r="MGS153" s="115"/>
      <c r="MGT153" s="115"/>
      <c r="MGU153" s="115"/>
      <c r="MGV153" s="115"/>
      <c r="MGW153" s="115"/>
      <c r="MGX153" s="115"/>
      <c r="MGY153" s="115"/>
      <c r="MGZ153" s="115"/>
      <c r="MHA153" s="115"/>
      <c r="MHB153" s="115"/>
      <c r="MHC153" s="115"/>
      <c r="MHD153" s="115"/>
      <c r="MHE153" s="115"/>
      <c r="MHF153" s="115"/>
      <c r="MHG153" s="115"/>
      <c r="MHH153" s="115"/>
      <c r="MHI153" s="115"/>
      <c r="MHJ153" s="115"/>
      <c r="MHK153" s="115"/>
      <c r="MHL153" s="115"/>
      <c r="MHM153" s="115"/>
      <c r="MHN153" s="115"/>
      <c r="MHO153" s="115"/>
      <c r="MHP153" s="115"/>
      <c r="MHQ153" s="115"/>
      <c r="MHR153" s="115"/>
      <c r="MHS153" s="115"/>
      <c r="MHT153" s="115"/>
      <c r="MHU153" s="115"/>
      <c r="MHV153" s="115"/>
      <c r="MHW153" s="115"/>
      <c r="MHX153" s="115"/>
      <c r="MHY153" s="115"/>
      <c r="MHZ153" s="115"/>
      <c r="MIA153" s="115"/>
      <c r="MIB153" s="115"/>
      <c r="MIC153" s="115"/>
      <c r="MID153" s="115"/>
      <c r="MIE153" s="115"/>
      <c r="MIF153" s="115"/>
      <c r="MIG153" s="115"/>
      <c r="MIH153" s="115"/>
      <c r="MII153" s="115"/>
      <c r="MIJ153" s="115"/>
      <c r="MIK153" s="115"/>
      <c r="MIL153" s="115"/>
      <c r="MIM153" s="115"/>
      <c r="MIN153" s="115"/>
      <c r="MIO153" s="115"/>
      <c r="MIP153" s="115"/>
      <c r="MIQ153" s="115"/>
      <c r="MIR153" s="115"/>
      <c r="MIS153" s="115"/>
      <c r="MIT153" s="115"/>
      <c r="MIU153" s="115"/>
      <c r="MIV153" s="115"/>
      <c r="MIW153" s="115"/>
      <c r="MIX153" s="115"/>
      <c r="MIY153" s="115"/>
      <c r="MIZ153" s="115"/>
      <c r="MJA153" s="115"/>
      <c r="MJB153" s="115"/>
      <c r="MJC153" s="115"/>
      <c r="MJD153" s="115"/>
      <c r="MJE153" s="115"/>
      <c r="MJF153" s="115"/>
      <c r="MJG153" s="115"/>
      <c r="MJH153" s="115"/>
      <c r="MJI153" s="115"/>
      <c r="MJJ153" s="115"/>
      <c r="MJK153" s="115"/>
      <c r="MJL153" s="115"/>
      <c r="MJM153" s="115"/>
      <c r="MJN153" s="115"/>
      <c r="MJO153" s="115"/>
      <c r="MJP153" s="115"/>
      <c r="MJQ153" s="115"/>
      <c r="MJR153" s="115"/>
      <c r="MJS153" s="115"/>
      <c r="MJT153" s="115"/>
      <c r="MJU153" s="115"/>
      <c r="MJV153" s="115"/>
      <c r="MJW153" s="115"/>
      <c r="MJX153" s="115"/>
      <c r="MJY153" s="115"/>
      <c r="MJZ153" s="115"/>
      <c r="MKA153" s="115"/>
      <c r="MKB153" s="115"/>
      <c r="MKC153" s="115"/>
      <c r="MKD153" s="115"/>
      <c r="MKE153" s="115"/>
      <c r="MKF153" s="115"/>
      <c r="MKG153" s="115"/>
      <c r="MKH153" s="115"/>
      <c r="MKI153" s="115"/>
      <c r="MKJ153" s="115"/>
      <c r="MKK153" s="115"/>
      <c r="MKL153" s="115"/>
      <c r="MKM153" s="115"/>
      <c r="MKN153" s="115"/>
      <c r="MKO153" s="115"/>
      <c r="MKP153" s="115"/>
      <c r="MKQ153" s="115"/>
      <c r="MKR153" s="115"/>
      <c r="MKS153" s="115"/>
      <c r="MKT153" s="115"/>
      <c r="MKU153" s="115"/>
      <c r="MKV153" s="115"/>
      <c r="MKW153" s="115"/>
      <c r="MKX153" s="115"/>
      <c r="MKY153" s="115"/>
      <c r="MKZ153" s="115"/>
      <c r="MLA153" s="115"/>
      <c r="MLB153" s="115"/>
      <c r="MLC153" s="115"/>
      <c r="MLD153" s="115"/>
      <c r="MLE153" s="115"/>
      <c r="MLF153" s="115"/>
      <c r="MLG153" s="115"/>
      <c r="MLH153" s="115"/>
      <c r="MLI153" s="115"/>
      <c r="MLJ153" s="115"/>
      <c r="MLK153" s="115"/>
      <c r="MLL153" s="115"/>
      <c r="MLM153" s="115"/>
      <c r="MLN153" s="115"/>
      <c r="MLO153" s="115"/>
      <c r="MLP153" s="115"/>
      <c r="MLQ153" s="115"/>
      <c r="MLR153" s="115"/>
      <c r="MLS153" s="115"/>
      <c r="MLT153" s="115"/>
      <c r="MLU153" s="115"/>
      <c r="MLV153" s="115"/>
      <c r="MLW153" s="115"/>
      <c r="MLX153" s="115"/>
      <c r="MLY153" s="115"/>
      <c r="MLZ153" s="115"/>
      <c r="MMA153" s="115"/>
      <c r="MMB153" s="115"/>
      <c r="MMC153" s="115"/>
      <c r="MMD153" s="115"/>
      <c r="MME153" s="115"/>
      <c r="MMF153" s="115"/>
      <c r="MMG153" s="115"/>
      <c r="MMH153" s="115"/>
      <c r="MMI153" s="115"/>
      <c r="MMJ153" s="115"/>
      <c r="MMK153" s="115"/>
      <c r="MML153" s="115"/>
      <c r="MMM153" s="115"/>
      <c r="MMN153" s="115"/>
      <c r="MMO153" s="115"/>
      <c r="MMP153" s="115"/>
      <c r="MMQ153" s="115"/>
      <c r="MMR153" s="115"/>
      <c r="MMS153" s="115"/>
      <c r="MMT153" s="115"/>
      <c r="MMU153" s="115"/>
      <c r="MMV153" s="115"/>
      <c r="MMW153" s="115"/>
      <c r="MMX153" s="115"/>
      <c r="MMY153" s="115"/>
      <c r="MMZ153" s="115"/>
      <c r="MNA153" s="115"/>
      <c r="MNB153" s="115"/>
      <c r="MNC153" s="115"/>
      <c r="MND153" s="115"/>
      <c r="MNE153" s="115"/>
      <c r="MNF153" s="115"/>
      <c r="MNG153" s="115"/>
      <c r="MNH153" s="115"/>
      <c r="MNI153" s="115"/>
      <c r="MNJ153" s="115"/>
      <c r="MNK153" s="115"/>
      <c r="MNL153" s="115"/>
      <c r="MNM153" s="115"/>
      <c r="MNN153" s="115"/>
      <c r="MNO153" s="115"/>
      <c r="MNP153" s="115"/>
      <c r="MNQ153" s="115"/>
      <c r="MNR153" s="115"/>
      <c r="MNS153" s="115"/>
      <c r="MNT153" s="115"/>
      <c r="MNU153" s="115"/>
      <c r="MNV153" s="115"/>
      <c r="MNW153" s="115"/>
      <c r="MNX153" s="115"/>
      <c r="MNY153" s="115"/>
      <c r="MNZ153" s="115"/>
      <c r="MOA153" s="115"/>
      <c r="MOB153" s="115"/>
      <c r="MOC153" s="115"/>
      <c r="MOD153" s="115"/>
      <c r="MOE153" s="115"/>
      <c r="MOF153" s="115"/>
      <c r="MOG153" s="115"/>
      <c r="MOH153" s="115"/>
      <c r="MOI153" s="115"/>
      <c r="MOJ153" s="115"/>
      <c r="MOK153" s="115"/>
      <c r="MOL153" s="115"/>
      <c r="MOM153" s="115"/>
      <c r="MON153" s="115"/>
      <c r="MOO153" s="115"/>
      <c r="MOP153" s="115"/>
      <c r="MOQ153" s="115"/>
      <c r="MOR153" s="115"/>
      <c r="MOS153" s="115"/>
      <c r="MOT153" s="115"/>
      <c r="MOU153" s="115"/>
      <c r="MOV153" s="115"/>
      <c r="MOW153" s="115"/>
      <c r="MOX153" s="115"/>
      <c r="MOY153" s="115"/>
      <c r="MOZ153" s="115"/>
      <c r="MPA153" s="115"/>
      <c r="MPB153" s="115"/>
      <c r="MPC153" s="115"/>
      <c r="MPD153" s="115"/>
      <c r="MPE153" s="115"/>
      <c r="MPF153" s="115"/>
      <c r="MPG153" s="115"/>
      <c r="MPH153" s="115"/>
      <c r="MPI153" s="115"/>
      <c r="MPJ153" s="115"/>
      <c r="MPK153" s="115"/>
      <c r="MPL153" s="115"/>
      <c r="MPM153" s="115"/>
      <c r="MPN153" s="115"/>
      <c r="MPO153" s="115"/>
      <c r="MPP153" s="115"/>
      <c r="MPQ153" s="115"/>
      <c r="MPR153" s="115"/>
      <c r="MPS153" s="115"/>
      <c r="MPT153" s="115"/>
      <c r="MPU153" s="115"/>
      <c r="MPV153" s="115"/>
      <c r="MPW153" s="115"/>
      <c r="MPX153" s="115"/>
      <c r="MPY153" s="115"/>
      <c r="MPZ153" s="115"/>
      <c r="MQA153" s="115"/>
      <c r="MQB153" s="115"/>
      <c r="MQC153" s="115"/>
      <c r="MQD153" s="115"/>
      <c r="MQE153" s="115"/>
      <c r="MQF153" s="115"/>
      <c r="MQG153" s="115"/>
      <c r="MQH153" s="115"/>
      <c r="MQI153" s="115"/>
      <c r="MQJ153" s="115"/>
      <c r="MQK153" s="115"/>
      <c r="MQL153" s="115"/>
      <c r="MQM153" s="115"/>
      <c r="MQN153" s="115"/>
      <c r="MQO153" s="115"/>
      <c r="MQP153" s="115"/>
      <c r="MQQ153" s="115"/>
      <c r="MQR153" s="115"/>
      <c r="MQS153" s="115"/>
      <c r="MQT153" s="115"/>
      <c r="MQU153" s="115"/>
      <c r="MQV153" s="115"/>
      <c r="MQW153" s="115"/>
      <c r="MQX153" s="115"/>
      <c r="MQY153" s="115"/>
      <c r="MQZ153" s="115"/>
      <c r="MRA153" s="115"/>
      <c r="MRB153" s="115"/>
      <c r="MRC153" s="115"/>
      <c r="MRD153" s="115"/>
      <c r="MRE153" s="115"/>
      <c r="MRF153" s="115"/>
      <c r="MRG153" s="115"/>
      <c r="MRH153" s="115"/>
      <c r="MRI153" s="115"/>
      <c r="MRJ153" s="115"/>
      <c r="MRK153" s="115"/>
      <c r="MRL153" s="115"/>
      <c r="MRM153" s="115"/>
      <c r="MRN153" s="115"/>
      <c r="MRO153" s="115"/>
      <c r="MRP153" s="115"/>
      <c r="MRQ153" s="115"/>
      <c r="MRR153" s="115"/>
      <c r="MRS153" s="115"/>
      <c r="MRT153" s="115"/>
      <c r="MRU153" s="115"/>
      <c r="MRV153" s="115"/>
      <c r="MRW153" s="115"/>
      <c r="MRX153" s="115"/>
      <c r="MRY153" s="115"/>
      <c r="MRZ153" s="115"/>
      <c r="MSA153" s="115"/>
      <c r="MSB153" s="115"/>
      <c r="MSC153" s="115"/>
      <c r="MSD153" s="115"/>
      <c r="MSE153" s="115"/>
      <c r="MSF153" s="115"/>
      <c r="MSG153" s="115"/>
      <c r="MSH153" s="115"/>
      <c r="MSI153" s="115"/>
      <c r="MSJ153" s="115"/>
      <c r="MSK153" s="115"/>
      <c r="MSL153" s="115"/>
      <c r="MSM153" s="115"/>
      <c r="MSN153" s="115"/>
      <c r="MSO153" s="115"/>
      <c r="MSP153" s="115"/>
      <c r="MSQ153" s="115"/>
      <c r="MSR153" s="115"/>
      <c r="MSS153" s="115"/>
      <c r="MST153" s="115"/>
      <c r="MSU153" s="115"/>
      <c r="MSV153" s="115"/>
      <c r="MSW153" s="115"/>
      <c r="MSX153" s="115"/>
      <c r="MSY153" s="115"/>
      <c r="MSZ153" s="115"/>
      <c r="MTA153" s="115"/>
      <c r="MTB153" s="115"/>
      <c r="MTC153" s="115"/>
      <c r="MTD153" s="115"/>
      <c r="MTE153" s="115"/>
      <c r="MTF153" s="115"/>
      <c r="MTG153" s="115"/>
      <c r="MTH153" s="115"/>
      <c r="MTI153" s="115"/>
      <c r="MTJ153" s="115"/>
      <c r="MTK153" s="115"/>
      <c r="MTL153" s="115"/>
      <c r="MTM153" s="115"/>
      <c r="MTN153" s="115"/>
      <c r="MTO153" s="115"/>
      <c r="MTP153" s="115"/>
      <c r="MTQ153" s="115"/>
      <c r="MTR153" s="115"/>
      <c r="MTS153" s="115"/>
      <c r="MTT153" s="115"/>
      <c r="MTU153" s="115"/>
      <c r="MTV153" s="115"/>
      <c r="MTW153" s="115"/>
      <c r="MTX153" s="115"/>
      <c r="MTY153" s="115"/>
      <c r="MTZ153" s="115"/>
      <c r="MUA153" s="115"/>
      <c r="MUB153" s="115"/>
      <c r="MUC153" s="115"/>
      <c r="MUD153" s="115"/>
      <c r="MUE153" s="115"/>
      <c r="MUF153" s="115"/>
      <c r="MUG153" s="115"/>
      <c r="MUH153" s="115"/>
      <c r="MUI153" s="115"/>
      <c r="MUJ153" s="115"/>
      <c r="MUK153" s="115"/>
      <c r="MUL153" s="115"/>
      <c r="MUM153" s="115"/>
      <c r="MUN153" s="115"/>
      <c r="MUO153" s="115"/>
      <c r="MUP153" s="115"/>
      <c r="MUQ153" s="115"/>
      <c r="MUR153" s="115"/>
      <c r="MUS153" s="115"/>
      <c r="MUT153" s="115"/>
      <c r="MUU153" s="115"/>
      <c r="MUV153" s="115"/>
      <c r="MUW153" s="115"/>
      <c r="MUX153" s="115"/>
      <c r="MUY153" s="115"/>
      <c r="MUZ153" s="115"/>
      <c r="MVA153" s="115"/>
      <c r="MVB153" s="115"/>
      <c r="MVC153" s="115"/>
      <c r="MVD153" s="115"/>
      <c r="MVE153" s="115"/>
      <c r="MVF153" s="115"/>
      <c r="MVG153" s="115"/>
      <c r="MVH153" s="115"/>
      <c r="MVI153" s="115"/>
      <c r="MVJ153" s="115"/>
      <c r="MVK153" s="115"/>
      <c r="MVL153" s="115"/>
      <c r="MVM153" s="115"/>
      <c r="MVN153" s="115"/>
      <c r="MVO153" s="115"/>
      <c r="MVP153" s="115"/>
      <c r="MVQ153" s="115"/>
      <c r="MVR153" s="115"/>
      <c r="MVS153" s="115"/>
      <c r="MVT153" s="115"/>
      <c r="MVU153" s="115"/>
      <c r="MVV153" s="115"/>
      <c r="MVW153" s="115"/>
      <c r="MVX153" s="115"/>
      <c r="MVY153" s="115"/>
      <c r="MVZ153" s="115"/>
      <c r="MWA153" s="115"/>
      <c r="MWB153" s="115"/>
      <c r="MWC153" s="115"/>
      <c r="MWD153" s="115"/>
      <c r="MWE153" s="115"/>
      <c r="MWF153" s="115"/>
      <c r="MWG153" s="115"/>
      <c r="MWH153" s="115"/>
      <c r="MWI153" s="115"/>
      <c r="MWJ153" s="115"/>
      <c r="MWK153" s="115"/>
      <c r="MWL153" s="115"/>
      <c r="MWM153" s="115"/>
      <c r="MWN153" s="115"/>
      <c r="MWO153" s="115"/>
      <c r="MWP153" s="115"/>
      <c r="MWQ153" s="115"/>
      <c r="MWR153" s="115"/>
      <c r="MWS153" s="115"/>
      <c r="MWT153" s="115"/>
      <c r="MWU153" s="115"/>
      <c r="MWV153" s="115"/>
      <c r="MWW153" s="115"/>
      <c r="MWX153" s="115"/>
      <c r="MWY153" s="115"/>
      <c r="MWZ153" s="115"/>
      <c r="MXA153" s="115"/>
      <c r="MXB153" s="115"/>
      <c r="MXC153" s="115"/>
      <c r="MXD153" s="115"/>
      <c r="MXE153" s="115"/>
      <c r="MXF153" s="115"/>
      <c r="MXG153" s="115"/>
      <c r="MXH153" s="115"/>
      <c r="MXI153" s="115"/>
      <c r="MXJ153" s="115"/>
      <c r="MXK153" s="115"/>
      <c r="MXL153" s="115"/>
      <c r="MXM153" s="115"/>
      <c r="MXN153" s="115"/>
      <c r="MXO153" s="115"/>
      <c r="MXP153" s="115"/>
      <c r="MXQ153" s="115"/>
      <c r="MXR153" s="115"/>
      <c r="MXS153" s="115"/>
      <c r="MXT153" s="115"/>
      <c r="MXU153" s="115"/>
      <c r="MXV153" s="115"/>
      <c r="MXW153" s="115"/>
      <c r="MXX153" s="115"/>
      <c r="MXY153" s="115"/>
      <c r="MXZ153" s="115"/>
      <c r="MYA153" s="115"/>
      <c r="MYB153" s="115"/>
      <c r="MYC153" s="115"/>
      <c r="MYD153" s="115"/>
      <c r="MYE153" s="115"/>
      <c r="MYF153" s="115"/>
      <c r="MYG153" s="115"/>
      <c r="MYH153" s="115"/>
      <c r="MYI153" s="115"/>
      <c r="MYJ153" s="115"/>
      <c r="MYK153" s="115"/>
      <c r="MYL153" s="115"/>
      <c r="MYM153" s="115"/>
      <c r="MYN153" s="115"/>
      <c r="MYO153" s="115"/>
      <c r="MYP153" s="115"/>
      <c r="MYQ153" s="115"/>
      <c r="MYR153" s="115"/>
      <c r="MYS153" s="115"/>
      <c r="MYT153" s="115"/>
      <c r="MYU153" s="115"/>
      <c r="MYV153" s="115"/>
      <c r="MYW153" s="115"/>
      <c r="MYX153" s="115"/>
      <c r="MYY153" s="115"/>
      <c r="MYZ153" s="115"/>
      <c r="MZA153" s="115"/>
      <c r="MZB153" s="115"/>
      <c r="MZC153" s="115"/>
      <c r="MZD153" s="115"/>
      <c r="MZE153" s="115"/>
      <c r="MZF153" s="115"/>
      <c r="MZG153" s="115"/>
      <c r="MZH153" s="115"/>
      <c r="MZI153" s="115"/>
      <c r="MZJ153" s="115"/>
      <c r="MZK153" s="115"/>
      <c r="MZL153" s="115"/>
      <c r="MZM153" s="115"/>
      <c r="MZN153" s="115"/>
      <c r="MZO153" s="115"/>
      <c r="MZP153" s="115"/>
      <c r="MZQ153" s="115"/>
      <c r="MZR153" s="115"/>
      <c r="MZS153" s="115"/>
      <c r="MZT153" s="115"/>
      <c r="MZU153" s="115"/>
      <c r="MZV153" s="115"/>
      <c r="MZW153" s="115"/>
      <c r="MZX153" s="115"/>
      <c r="MZY153" s="115"/>
      <c r="MZZ153" s="115"/>
      <c r="NAA153" s="115"/>
      <c r="NAB153" s="115"/>
      <c r="NAC153" s="115"/>
      <c r="NAD153" s="115"/>
      <c r="NAE153" s="115"/>
      <c r="NAF153" s="115"/>
      <c r="NAG153" s="115"/>
      <c r="NAH153" s="115"/>
      <c r="NAI153" s="115"/>
      <c r="NAJ153" s="115"/>
      <c r="NAK153" s="115"/>
      <c r="NAL153" s="115"/>
      <c r="NAM153" s="115"/>
      <c r="NAN153" s="115"/>
      <c r="NAO153" s="115"/>
      <c r="NAP153" s="115"/>
      <c r="NAQ153" s="115"/>
      <c r="NAR153" s="115"/>
      <c r="NAS153" s="115"/>
      <c r="NAT153" s="115"/>
      <c r="NAU153" s="115"/>
      <c r="NAV153" s="115"/>
      <c r="NAW153" s="115"/>
      <c r="NAX153" s="115"/>
      <c r="NAY153" s="115"/>
      <c r="NAZ153" s="115"/>
      <c r="NBA153" s="115"/>
      <c r="NBB153" s="115"/>
      <c r="NBC153" s="115"/>
      <c r="NBD153" s="115"/>
      <c r="NBE153" s="115"/>
      <c r="NBF153" s="115"/>
      <c r="NBG153" s="115"/>
      <c r="NBH153" s="115"/>
      <c r="NBI153" s="115"/>
      <c r="NBJ153" s="115"/>
      <c r="NBK153" s="115"/>
      <c r="NBL153" s="115"/>
      <c r="NBM153" s="115"/>
      <c r="NBN153" s="115"/>
      <c r="NBO153" s="115"/>
      <c r="NBP153" s="115"/>
      <c r="NBQ153" s="115"/>
      <c r="NBR153" s="115"/>
      <c r="NBS153" s="115"/>
      <c r="NBT153" s="115"/>
      <c r="NBU153" s="115"/>
      <c r="NBV153" s="115"/>
      <c r="NBW153" s="115"/>
      <c r="NBX153" s="115"/>
      <c r="NBY153" s="115"/>
      <c r="NBZ153" s="115"/>
      <c r="NCA153" s="115"/>
      <c r="NCB153" s="115"/>
      <c r="NCC153" s="115"/>
      <c r="NCD153" s="115"/>
      <c r="NCE153" s="115"/>
      <c r="NCF153" s="115"/>
      <c r="NCG153" s="115"/>
      <c r="NCH153" s="115"/>
      <c r="NCI153" s="115"/>
      <c r="NCJ153" s="115"/>
      <c r="NCK153" s="115"/>
      <c r="NCL153" s="115"/>
      <c r="NCM153" s="115"/>
      <c r="NCN153" s="115"/>
      <c r="NCO153" s="115"/>
      <c r="NCP153" s="115"/>
      <c r="NCQ153" s="115"/>
      <c r="NCR153" s="115"/>
      <c r="NCS153" s="115"/>
      <c r="NCT153" s="115"/>
      <c r="NCU153" s="115"/>
      <c r="NCV153" s="115"/>
      <c r="NCW153" s="115"/>
      <c r="NCX153" s="115"/>
      <c r="NCY153" s="115"/>
      <c r="NCZ153" s="115"/>
      <c r="NDA153" s="115"/>
      <c r="NDB153" s="115"/>
      <c r="NDC153" s="115"/>
      <c r="NDD153" s="115"/>
      <c r="NDE153" s="115"/>
      <c r="NDF153" s="115"/>
      <c r="NDG153" s="115"/>
      <c r="NDH153" s="115"/>
      <c r="NDI153" s="115"/>
      <c r="NDJ153" s="115"/>
      <c r="NDK153" s="115"/>
      <c r="NDL153" s="115"/>
      <c r="NDM153" s="115"/>
      <c r="NDN153" s="115"/>
      <c r="NDO153" s="115"/>
      <c r="NDP153" s="115"/>
      <c r="NDQ153" s="115"/>
      <c r="NDR153" s="115"/>
      <c r="NDS153" s="115"/>
      <c r="NDT153" s="115"/>
      <c r="NDU153" s="115"/>
      <c r="NDV153" s="115"/>
      <c r="NDW153" s="115"/>
      <c r="NDX153" s="115"/>
      <c r="NDY153" s="115"/>
      <c r="NDZ153" s="115"/>
      <c r="NEA153" s="115"/>
      <c r="NEB153" s="115"/>
      <c r="NEC153" s="115"/>
      <c r="NED153" s="115"/>
      <c r="NEE153" s="115"/>
      <c r="NEF153" s="115"/>
      <c r="NEG153" s="115"/>
      <c r="NEH153" s="115"/>
      <c r="NEI153" s="115"/>
      <c r="NEJ153" s="115"/>
      <c r="NEK153" s="115"/>
      <c r="NEL153" s="115"/>
      <c r="NEM153" s="115"/>
      <c r="NEN153" s="115"/>
      <c r="NEO153" s="115"/>
      <c r="NEP153" s="115"/>
      <c r="NEQ153" s="115"/>
      <c r="NER153" s="115"/>
      <c r="NES153" s="115"/>
      <c r="NET153" s="115"/>
      <c r="NEU153" s="115"/>
      <c r="NEV153" s="115"/>
      <c r="NEW153" s="115"/>
      <c r="NEX153" s="115"/>
      <c r="NEY153" s="115"/>
      <c r="NEZ153" s="115"/>
      <c r="NFA153" s="115"/>
      <c r="NFB153" s="115"/>
      <c r="NFC153" s="115"/>
      <c r="NFD153" s="115"/>
      <c r="NFE153" s="115"/>
      <c r="NFF153" s="115"/>
      <c r="NFG153" s="115"/>
      <c r="NFH153" s="115"/>
      <c r="NFI153" s="115"/>
      <c r="NFJ153" s="115"/>
      <c r="NFK153" s="115"/>
      <c r="NFL153" s="115"/>
      <c r="NFM153" s="115"/>
      <c r="NFN153" s="115"/>
      <c r="NFO153" s="115"/>
      <c r="NFP153" s="115"/>
      <c r="NFQ153" s="115"/>
      <c r="NFR153" s="115"/>
      <c r="NFS153" s="115"/>
      <c r="NFT153" s="115"/>
      <c r="NFU153" s="115"/>
      <c r="NFV153" s="115"/>
      <c r="NFW153" s="115"/>
      <c r="NFX153" s="115"/>
      <c r="NFY153" s="115"/>
      <c r="NFZ153" s="115"/>
      <c r="NGA153" s="115"/>
      <c r="NGB153" s="115"/>
      <c r="NGC153" s="115"/>
      <c r="NGD153" s="115"/>
      <c r="NGE153" s="115"/>
      <c r="NGF153" s="115"/>
      <c r="NGG153" s="115"/>
      <c r="NGH153" s="115"/>
      <c r="NGI153" s="115"/>
      <c r="NGJ153" s="115"/>
      <c r="NGK153" s="115"/>
      <c r="NGL153" s="115"/>
      <c r="NGM153" s="115"/>
      <c r="NGN153" s="115"/>
      <c r="NGO153" s="115"/>
      <c r="NGP153" s="115"/>
      <c r="NGQ153" s="115"/>
      <c r="NGR153" s="115"/>
      <c r="NGS153" s="115"/>
      <c r="NGT153" s="115"/>
      <c r="NGU153" s="115"/>
      <c r="NGV153" s="115"/>
      <c r="NGW153" s="115"/>
      <c r="NGX153" s="115"/>
      <c r="NGY153" s="115"/>
      <c r="NGZ153" s="115"/>
      <c r="NHA153" s="115"/>
      <c r="NHB153" s="115"/>
      <c r="NHC153" s="115"/>
      <c r="NHD153" s="115"/>
      <c r="NHE153" s="115"/>
      <c r="NHF153" s="115"/>
      <c r="NHG153" s="115"/>
      <c r="NHH153" s="115"/>
      <c r="NHI153" s="115"/>
      <c r="NHJ153" s="115"/>
      <c r="NHK153" s="115"/>
      <c r="NHL153" s="115"/>
      <c r="NHM153" s="115"/>
      <c r="NHN153" s="115"/>
      <c r="NHO153" s="115"/>
      <c r="NHP153" s="115"/>
      <c r="NHQ153" s="115"/>
      <c r="NHR153" s="115"/>
      <c r="NHS153" s="115"/>
      <c r="NHT153" s="115"/>
      <c r="NHU153" s="115"/>
      <c r="NHV153" s="115"/>
      <c r="NHW153" s="115"/>
      <c r="NHX153" s="115"/>
      <c r="NHY153" s="115"/>
      <c r="NHZ153" s="115"/>
      <c r="NIA153" s="115"/>
      <c r="NIB153" s="115"/>
      <c r="NIC153" s="115"/>
      <c r="NID153" s="115"/>
      <c r="NIE153" s="115"/>
      <c r="NIF153" s="115"/>
      <c r="NIG153" s="115"/>
      <c r="NIH153" s="115"/>
      <c r="NII153" s="115"/>
      <c r="NIJ153" s="115"/>
      <c r="NIK153" s="115"/>
      <c r="NIL153" s="115"/>
      <c r="NIM153" s="115"/>
      <c r="NIN153" s="115"/>
      <c r="NIO153" s="115"/>
      <c r="NIP153" s="115"/>
      <c r="NIQ153" s="115"/>
      <c r="NIR153" s="115"/>
      <c r="NIS153" s="115"/>
      <c r="NIT153" s="115"/>
      <c r="NIU153" s="115"/>
      <c r="NIV153" s="115"/>
      <c r="NIW153" s="115"/>
      <c r="NIX153" s="115"/>
      <c r="NIY153" s="115"/>
      <c r="NIZ153" s="115"/>
      <c r="NJA153" s="115"/>
      <c r="NJB153" s="115"/>
      <c r="NJC153" s="115"/>
      <c r="NJD153" s="115"/>
      <c r="NJE153" s="115"/>
      <c r="NJF153" s="115"/>
      <c r="NJG153" s="115"/>
      <c r="NJH153" s="115"/>
      <c r="NJI153" s="115"/>
      <c r="NJJ153" s="115"/>
      <c r="NJK153" s="115"/>
      <c r="NJL153" s="115"/>
      <c r="NJM153" s="115"/>
      <c r="NJN153" s="115"/>
      <c r="NJO153" s="115"/>
      <c r="NJP153" s="115"/>
      <c r="NJQ153" s="115"/>
      <c r="NJR153" s="115"/>
      <c r="NJS153" s="115"/>
      <c r="NJT153" s="115"/>
      <c r="NJU153" s="115"/>
      <c r="NJV153" s="115"/>
      <c r="NJW153" s="115"/>
      <c r="NJX153" s="115"/>
      <c r="NJY153" s="115"/>
      <c r="NJZ153" s="115"/>
      <c r="NKA153" s="115"/>
      <c r="NKB153" s="115"/>
      <c r="NKC153" s="115"/>
      <c r="NKD153" s="115"/>
      <c r="NKE153" s="115"/>
      <c r="NKF153" s="115"/>
      <c r="NKG153" s="115"/>
      <c r="NKH153" s="115"/>
      <c r="NKI153" s="115"/>
      <c r="NKJ153" s="115"/>
      <c r="NKK153" s="115"/>
      <c r="NKL153" s="115"/>
      <c r="NKM153" s="115"/>
      <c r="NKN153" s="115"/>
      <c r="NKO153" s="115"/>
      <c r="NKP153" s="115"/>
      <c r="NKQ153" s="115"/>
      <c r="NKR153" s="115"/>
      <c r="NKS153" s="115"/>
      <c r="NKT153" s="115"/>
      <c r="NKU153" s="115"/>
      <c r="NKV153" s="115"/>
      <c r="NKW153" s="115"/>
      <c r="NKX153" s="115"/>
      <c r="NKY153" s="115"/>
      <c r="NKZ153" s="115"/>
      <c r="NLA153" s="115"/>
      <c r="NLB153" s="115"/>
      <c r="NLC153" s="115"/>
      <c r="NLD153" s="115"/>
      <c r="NLE153" s="115"/>
      <c r="NLF153" s="115"/>
      <c r="NLG153" s="115"/>
      <c r="NLH153" s="115"/>
      <c r="NLI153" s="115"/>
      <c r="NLJ153" s="115"/>
      <c r="NLK153" s="115"/>
      <c r="NLL153" s="115"/>
      <c r="NLM153" s="115"/>
      <c r="NLN153" s="115"/>
      <c r="NLO153" s="115"/>
      <c r="NLP153" s="115"/>
      <c r="NLQ153" s="115"/>
      <c r="NLR153" s="115"/>
      <c r="NLS153" s="115"/>
      <c r="NLT153" s="115"/>
      <c r="NLU153" s="115"/>
      <c r="NLV153" s="115"/>
      <c r="NLW153" s="115"/>
      <c r="NLX153" s="115"/>
      <c r="NLY153" s="115"/>
      <c r="NLZ153" s="115"/>
      <c r="NMA153" s="115"/>
      <c r="NMB153" s="115"/>
      <c r="NMC153" s="115"/>
      <c r="NMD153" s="115"/>
      <c r="NME153" s="115"/>
      <c r="NMF153" s="115"/>
      <c r="NMG153" s="115"/>
      <c r="NMH153" s="115"/>
      <c r="NMI153" s="115"/>
      <c r="NMJ153" s="115"/>
      <c r="NMK153" s="115"/>
      <c r="NML153" s="115"/>
      <c r="NMM153" s="115"/>
      <c r="NMN153" s="115"/>
      <c r="NMO153" s="115"/>
      <c r="NMP153" s="115"/>
      <c r="NMQ153" s="115"/>
      <c r="NMR153" s="115"/>
      <c r="NMS153" s="115"/>
      <c r="NMT153" s="115"/>
      <c r="NMU153" s="115"/>
      <c r="NMV153" s="115"/>
      <c r="NMW153" s="115"/>
      <c r="NMX153" s="115"/>
      <c r="NMY153" s="115"/>
      <c r="NMZ153" s="115"/>
      <c r="NNA153" s="115"/>
      <c r="NNB153" s="115"/>
      <c r="NNC153" s="115"/>
      <c r="NND153" s="115"/>
      <c r="NNE153" s="115"/>
      <c r="NNF153" s="115"/>
      <c r="NNG153" s="115"/>
      <c r="NNH153" s="115"/>
      <c r="NNI153" s="115"/>
      <c r="NNJ153" s="115"/>
      <c r="NNK153" s="115"/>
      <c r="NNL153" s="115"/>
      <c r="NNM153" s="115"/>
      <c r="NNN153" s="115"/>
      <c r="NNO153" s="115"/>
      <c r="NNP153" s="115"/>
      <c r="NNQ153" s="115"/>
      <c r="NNR153" s="115"/>
      <c r="NNS153" s="115"/>
      <c r="NNT153" s="115"/>
      <c r="NNU153" s="115"/>
      <c r="NNV153" s="115"/>
      <c r="NNW153" s="115"/>
      <c r="NNX153" s="115"/>
      <c r="NNY153" s="115"/>
      <c r="NNZ153" s="115"/>
      <c r="NOA153" s="115"/>
      <c r="NOB153" s="115"/>
      <c r="NOC153" s="115"/>
      <c r="NOD153" s="115"/>
      <c r="NOE153" s="115"/>
      <c r="NOF153" s="115"/>
      <c r="NOG153" s="115"/>
      <c r="NOH153" s="115"/>
      <c r="NOI153" s="115"/>
      <c r="NOJ153" s="115"/>
      <c r="NOK153" s="115"/>
      <c r="NOL153" s="115"/>
      <c r="NOM153" s="115"/>
      <c r="NON153" s="115"/>
      <c r="NOO153" s="115"/>
      <c r="NOP153" s="115"/>
      <c r="NOQ153" s="115"/>
      <c r="NOR153" s="115"/>
      <c r="NOS153" s="115"/>
      <c r="NOT153" s="115"/>
      <c r="NOU153" s="115"/>
      <c r="NOV153" s="115"/>
      <c r="NOW153" s="115"/>
      <c r="NOX153" s="115"/>
      <c r="NOY153" s="115"/>
      <c r="NOZ153" s="115"/>
      <c r="NPA153" s="115"/>
      <c r="NPB153" s="115"/>
      <c r="NPC153" s="115"/>
      <c r="NPD153" s="115"/>
      <c r="NPE153" s="115"/>
      <c r="NPF153" s="115"/>
      <c r="NPG153" s="115"/>
      <c r="NPH153" s="115"/>
      <c r="NPI153" s="115"/>
      <c r="NPJ153" s="115"/>
      <c r="NPK153" s="115"/>
      <c r="NPL153" s="115"/>
      <c r="NPM153" s="115"/>
      <c r="NPN153" s="115"/>
      <c r="NPO153" s="115"/>
      <c r="NPP153" s="115"/>
      <c r="NPQ153" s="115"/>
      <c r="NPR153" s="115"/>
      <c r="NPS153" s="115"/>
      <c r="NPT153" s="115"/>
      <c r="NPU153" s="115"/>
      <c r="NPV153" s="115"/>
      <c r="NPW153" s="115"/>
      <c r="NPX153" s="115"/>
      <c r="NPY153" s="115"/>
      <c r="NPZ153" s="115"/>
      <c r="NQA153" s="115"/>
      <c r="NQB153" s="115"/>
      <c r="NQC153" s="115"/>
      <c r="NQD153" s="115"/>
      <c r="NQE153" s="115"/>
      <c r="NQF153" s="115"/>
      <c r="NQG153" s="115"/>
      <c r="NQH153" s="115"/>
      <c r="NQI153" s="115"/>
      <c r="NQJ153" s="115"/>
      <c r="NQK153" s="115"/>
      <c r="NQL153" s="115"/>
      <c r="NQM153" s="115"/>
      <c r="NQN153" s="115"/>
      <c r="NQO153" s="115"/>
      <c r="NQP153" s="115"/>
      <c r="NQQ153" s="115"/>
      <c r="NQR153" s="115"/>
      <c r="NQS153" s="115"/>
      <c r="NQT153" s="115"/>
      <c r="NQU153" s="115"/>
      <c r="NQV153" s="115"/>
      <c r="NQW153" s="115"/>
      <c r="NQX153" s="115"/>
      <c r="NQY153" s="115"/>
      <c r="NQZ153" s="115"/>
      <c r="NRA153" s="115"/>
      <c r="NRB153" s="115"/>
      <c r="NRC153" s="115"/>
      <c r="NRD153" s="115"/>
      <c r="NRE153" s="115"/>
      <c r="NRF153" s="115"/>
      <c r="NRG153" s="115"/>
      <c r="NRH153" s="115"/>
      <c r="NRI153" s="115"/>
      <c r="NRJ153" s="115"/>
      <c r="NRK153" s="115"/>
      <c r="NRL153" s="115"/>
      <c r="NRM153" s="115"/>
      <c r="NRN153" s="115"/>
      <c r="NRO153" s="115"/>
      <c r="NRP153" s="115"/>
      <c r="NRQ153" s="115"/>
      <c r="NRR153" s="115"/>
      <c r="NRS153" s="115"/>
      <c r="NRT153" s="115"/>
      <c r="NRU153" s="115"/>
      <c r="NRV153" s="115"/>
      <c r="NRW153" s="115"/>
      <c r="NRX153" s="115"/>
      <c r="NRY153" s="115"/>
      <c r="NRZ153" s="115"/>
      <c r="NSA153" s="115"/>
      <c r="NSB153" s="115"/>
      <c r="NSC153" s="115"/>
      <c r="NSD153" s="115"/>
      <c r="NSE153" s="115"/>
      <c r="NSF153" s="115"/>
      <c r="NSG153" s="115"/>
      <c r="NSH153" s="115"/>
      <c r="NSI153" s="115"/>
      <c r="NSJ153" s="115"/>
      <c r="NSK153" s="115"/>
      <c r="NSL153" s="115"/>
      <c r="NSM153" s="115"/>
      <c r="NSN153" s="115"/>
      <c r="NSO153" s="115"/>
      <c r="NSP153" s="115"/>
      <c r="NSQ153" s="115"/>
      <c r="NSR153" s="115"/>
      <c r="NSS153" s="115"/>
      <c r="NST153" s="115"/>
      <c r="NSU153" s="115"/>
      <c r="NSV153" s="115"/>
      <c r="NSW153" s="115"/>
      <c r="NSX153" s="115"/>
      <c r="NSY153" s="115"/>
      <c r="NSZ153" s="115"/>
      <c r="NTA153" s="115"/>
      <c r="NTB153" s="115"/>
      <c r="NTC153" s="115"/>
      <c r="NTD153" s="115"/>
      <c r="NTE153" s="115"/>
      <c r="NTF153" s="115"/>
      <c r="NTG153" s="115"/>
      <c r="NTH153" s="115"/>
      <c r="NTI153" s="115"/>
      <c r="NTJ153" s="115"/>
      <c r="NTK153" s="115"/>
      <c r="NTL153" s="115"/>
      <c r="NTM153" s="115"/>
      <c r="NTN153" s="115"/>
      <c r="NTO153" s="115"/>
      <c r="NTP153" s="115"/>
      <c r="NTQ153" s="115"/>
      <c r="NTR153" s="115"/>
      <c r="NTS153" s="115"/>
      <c r="NTT153" s="115"/>
      <c r="NTU153" s="115"/>
      <c r="NTV153" s="115"/>
      <c r="NTW153" s="115"/>
      <c r="NTX153" s="115"/>
      <c r="NTY153" s="115"/>
      <c r="NTZ153" s="115"/>
      <c r="NUA153" s="115"/>
      <c r="NUB153" s="115"/>
      <c r="NUC153" s="115"/>
      <c r="NUD153" s="115"/>
      <c r="NUE153" s="115"/>
      <c r="NUF153" s="115"/>
      <c r="NUG153" s="115"/>
      <c r="NUH153" s="115"/>
      <c r="NUI153" s="115"/>
      <c r="NUJ153" s="115"/>
      <c r="NUK153" s="115"/>
      <c r="NUL153" s="115"/>
      <c r="NUM153" s="115"/>
      <c r="NUN153" s="115"/>
      <c r="NUO153" s="115"/>
      <c r="NUP153" s="115"/>
      <c r="NUQ153" s="115"/>
      <c r="NUR153" s="115"/>
      <c r="NUS153" s="115"/>
      <c r="NUT153" s="115"/>
      <c r="NUU153" s="115"/>
      <c r="NUV153" s="115"/>
      <c r="NUW153" s="115"/>
      <c r="NUX153" s="115"/>
      <c r="NUY153" s="115"/>
      <c r="NUZ153" s="115"/>
      <c r="NVA153" s="115"/>
      <c r="NVB153" s="115"/>
      <c r="NVC153" s="115"/>
      <c r="NVD153" s="115"/>
      <c r="NVE153" s="115"/>
      <c r="NVF153" s="115"/>
      <c r="NVG153" s="115"/>
      <c r="NVH153" s="115"/>
      <c r="NVI153" s="115"/>
      <c r="NVJ153" s="115"/>
      <c r="NVK153" s="115"/>
      <c r="NVL153" s="115"/>
      <c r="NVM153" s="115"/>
      <c r="NVN153" s="115"/>
      <c r="NVO153" s="115"/>
      <c r="NVP153" s="115"/>
      <c r="NVQ153" s="115"/>
      <c r="NVR153" s="115"/>
      <c r="NVS153" s="115"/>
      <c r="NVT153" s="115"/>
      <c r="NVU153" s="115"/>
      <c r="NVV153" s="115"/>
      <c r="NVW153" s="115"/>
      <c r="NVX153" s="115"/>
      <c r="NVY153" s="115"/>
      <c r="NVZ153" s="115"/>
      <c r="NWA153" s="115"/>
      <c r="NWB153" s="115"/>
      <c r="NWC153" s="115"/>
      <c r="NWD153" s="115"/>
      <c r="NWE153" s="115"/>
      <c r="NWF153" s="115"/>
      <c r="NWG153" s="115"/>
      <c r="NWH153" s="115"/>
      <c r="NWI153" s="115"/>
      <c r="NWJ153" s="115"/>
      <c r="NWK153" s="115"/>
      <c r="NWL153" s="115"/>
      <c r="NWM153" s="115"/>
      <c r="NWN153" s="115"/>
      <c r="NWO153" s="115"/>
      <c r="NWP153" s="115"/>
      <c r="NWQ153" s="115"/>
      <c r="NWR153" s="115"/>
      <c r="NWS153" s="115"/>
      <c r="NWT153" s="115"/>
      <c r="NWU153" s="115"/>
      <c r="NWV153" s="115"/>
      <c r="NWW153" s="115"/>
      <c r="NWX153" s="115"/>
      <c r="NWY153" s="115"/>
      <c r="NWZ153" s="115"/>
      <c r="NXA153" s="115"/>
      <c r="NXB153" s="115"/>
      <c r="NXC153" s="115"/>
      <c r="NXD153" s="115"/>
      <c r="NXE153" s="115"/>
      <c r="NXF153" s="115"/>
      <c r="NXG153" s="115"/>
      <c r="NXH153" s="115"/>
      <c r="NXI153" s="115"/>
      <c r="NXJ153" s="115"/>
      <c r="NXK153" s="115"/>
      <c r="NXL153" s="115"/>
      <c r="NXM153" s="115"/>
      <c r="NXN153" s="115"/>
      <c r="NXO153" s="115"/>
      <c r="NXP153" s="115"/>
      <c r="NXQ153" s="115"/>
      <c r="NXR153" s="115"/>
      <c r="NXS153" s="115"/>
      <c r="NXT153" s="115"/>
      <c r="NXU153" s="115"/>
      <c r="NXV153" s="115"/>
      <c r="NXW153" s="115"/>
      <c r="NXX153" s="115"/>
      <c r="NXY153" s="115"/>
      <c r="NXZ153" s="115"/>
      <c r="NYA153" s="115"/>
      <c r="NYB153" s="115"/>
      <c r="NYC153" s="115"/>
      <c r="NYD153" s="115"/>
      <c r="NYE153" s="115"/>
      <c r="NYF153" s="115"/>
      <c r="NYG153" s="115"/>
      <c r="NYH153" s="115"/>
      <c r="NYI153" s="115"/>
      <c r="NYJ153" s="115"/>
      <c r="NYK153" s="115"/>
      <c r="NYL153" s="115"/>
      <c r="NYM153" s="115"/>
      <c r="NYN153" s="115"/>
      <c r="NYO153" s="115"/>
      <c r="NYP153" s="115"/>
      <c r="NYQ153" s="115"/>
      <c r="NYR153" s="115"/>
      <c r="NYS153" s="115"/>
      <c r="NYT153" s="115"/>
      <c r="NYU153" s="115"/>
      <c r="NYV153" s="115"/>
      <c r="NYW153" s="115"/>
      <c r="NYX153" s="115"/>
      <c r="NYY153" s="115"/>
      <c r="NYZ153" s="115"/>
      <c r="NZA153" s="115"/>
      <c r="NZB153" s="115"/>
      <c r="NZC153" s="115"/>
      <c r="NZD153" s="115"/>
      <c r="NZE153" s="115"/>
      <c r="NZF153" s="115"/>
      <c r="NZG153" s="115"/>
      <c r="NZH153" s="115"/>
      <c r="NZI153" s="115"/>
      <c r="NZJ153" s="115"/>
      <c r="NZK153" s="115"/>
      <c r="NZL153" s="115"/>
      <c r="NZM153" s="115"/>
      <c r="NZN153" s="115"/>
      <c r="NZO153" s="115"/>
      <c r="NZP153" s="115"/>
      <c r="NZQ153" s="115"/>
      <c r="NZR153" s="115"/>
      <c r="NZS153" s="115"/>
      <c r="NZT153" s="115"/>
      <c r="NZU153" s="115"/>
      <c r="NZV153" s="115"/>
      <c r="NZW153" s="115"/>
      <c r="NZX153" s="115"/>
      <c r="NZY153" s="115"/>
      <c r="NZZ153" s="115"/>
      <c r="OAA153" s="115"/>
      <c r="OAB153" s="115"/>
      <c r="OAC153" s="115"/>
      <c r="OAD153" s="115"/>
      <c r="OAE153" s="115"/>
      <c r="OAF153" s="115"/>
      <c r="OAG153" s="115"/>
      <c r="OAH153" s="115"/>
      <c r="OAI153" s="115"/>
      <c r="OAJ153" s="115"/>
      <c r="OAK153" s="115"/>
      <c r="OAL153" s="115"/>
      <c r="OAM153" s="115"/>
      <c r="OAN153" s="115"/>
      <c r="OAO153" s="115"/>
      <c r="OAP153" s="115"/>
      <c r="OAQ153" s="115"/>
      <c r="OAR153" s="115"/>
      <c r="OAS153" s="115"/>
      <c r="OAT153" s="115"/>
      <c r="OAU153" s="115"/>
      <c r="OAV153" s="115"/>
      <c r="OAW153" s="115"/>
      <c r="OAX153" s="115"/>
      <c r="OAY153" s="115"/>
      <c r="OAZ153" s="115"/>
      <c r="OBA153" s="115"/>
      <c r="OBB153" s="115"/>
      <c r="OBC153" s="115"/>
      <c r="OBD153" s="115"/>
      <c r="OBE153" s="115"/>
      <c r="OBF153" s="115"/>
      <c r="OBG153" s="115"/>
      <c r="OBH153" s="115"/>
      <c r="OBI153" s="115"/>
      <c r="OBJ153" s="115"/>
      <c r="OBK153" s="115"/>
      <c r="OBL153" s="115"/>
      <c r="OBM153" s="115"/>
      <c r="OBN153" s="115"/>
      <c r="OBO153" s="115"/>
      <c r="OBP153" s="115"/>
      <c r="OBQ153" s="115"/>
      <c r="OBR153" s="115"/>
      <c r="OBS153" s="115"/>
      <c r="OBT153" s="115"/>
      <c r="OBU153" s="115"/>
      <c r="OBV153" s="115"/>
      <c r="OBW153" s="115"/>
      <c r="OBX153" s="115"/>
      <c r="OBY153" s="115"/>
      <c r="OBZ153" s="115"/>
      <c r="OCA153" s="115"/>
      <c r="OCB153" s="115"/>
      <c r="OCC153" s="115"/>
      <c r="OCD153" s="115"/>
      <c r="OCE153" s="115"/>
      <c r="OCF153" s="115"/>
      <c r="OCG153" s="115"/>
      <c r="OCH153" s="115"/>
      <c r="OCI153" s="115"/>
      <c r="OCJ153" s="115"/>
      <c r="OCK153" s="115"/>
      <c r="OCL153" s="115"/>
      <c r="OCM153" s="115"/>
      <c r="OCN153" s="115"/>
      <c r="OCO153" s="115"/>
      <c r="OCP153" s="115"/>
      <c r="OCQ153" s="115"/>
      <c r="OCR153" s="115"/>
      <c r="OCS153" s="115"/>
      <c r="OCT153" s="115"/>
      <c r="OCU153" s="115"/>
      <c r="OCV153" s="115"/>
      <c r="OCW153" s="115"/>
      <c r="OCX153" s="115"/>
      <c r="OCY153" s="115"/>
      <c r="OCZ153" s="115"/>
      <c r="ODA153" s="115"/>
      <c r="ODB153" s="115"/>
      <c r="ODC153" s="115"/>
      <c r="ODD153" s="115"/>
      <c r="ODE153" s="115"/>
      <c r="ODF153" s="115"/>
      <c r="ODG153" s="115"/>
      <c r="ODH153" s="115"/>
      <c r="ODI153" s="115"/>
      <c r="ODJ153" s="115"/>
      <c r="ODK153" s="115"/>
      <c r="ODL153" s="115"/>
      <c r="ODM153" s="115"/>
      <c r="ODN153" s="115"/>
      <c r="ODO153" s="115"/>
      <c r="ODP153" s="115"/>
      <c r="ODQ153" s="115"/>
      <c r="ODR153" s="115"/>
      <c r="ODS153" s="115"/>
      <c r="ODT153" s="115"/>
      <c r="ODU153" s="115"/>
      <c r="ODV153" s="115"/>
      <c r="ODW153" s="115"/>
      <c r="ODX153" s="115"/>
      <c r="ODY153" s="115"/>
      <c r="ODZ153" s="115"/>
      <c r="OEA153" s="115"/>
      <c r="OEB153" s="115"/>
      <c r="OEC153" s="115"/>
      <c r="OED153" s="115"/>
      <c r="OEE153" s="115"/>
      <c r="OEF153" s="115"/>
      <c r="OEG153" s="115"/>
      <c r="OEH153" s="115"/>
      <c r="OEI153" s="115"/>
      <c r="OEJ153" s="115"/>
      <c r="OEK153" s="115"/>
      <c r="OEL153" s="115"/>
      <c r="OEM153" s="115"/>
      <c r="OEN153" s="115"/>
      <c r="OEO153" s="115"/>
      <c r="OEP153" s="115"/>
      <c r="OEQ153" s="115"/>
      <c r="OER153" s="115"/>
      <c r="OES153" s="115"/>
      <c r="OET153" s="115"/>
      <c r="OEU153" s="115"/>
      <c r="OEV153" s="115"/>
      <c r="OEW153" s="115"/>
      <c r="OEX153" s="115"/>
      <c r="OEY153" s="115"/>
      <c r="OEZ153" s="115"/>
      <c r="OFA153" s="115"/>
      <c r="OFB153" s="115"/>
      <c r="OFC153" s="115"/>
      <c r="OFD153" s="115"/>
      <c r="OFE153" s="115"/>
      <c r="OFF153" s="115"/>
      <c r="OFG153" s="115"/>
      <c r="OFH153" s="115"/>
      <c r="OFI153" s="115"/>
      <c r="OFJ153" s="115"/>
      <c r="OFK153" s="115"/>
      <c r="OFL153" s="115"/>
      <c r="OFM153" s="115"/>
      <c r="OFN153" s="115"/>
      <c r="OFO153" s="115"/>
      <c r="OFP153" s="115"/>
      <c r="OFQ153" s="115"/>
      <c r="OFR153" s="115"/>
      <c r="OFS153" s="115"/>
      <c r="OFT153" s="115"/>
      <c r="OFU153" s="115"/>
      <c r="OFV153" s="115"/>
      <c r="OFW153" s="115"/>
      <c r="OFX153" s="115"/>
      <c r="OFY153" s="115"/>
      <c r="OFZ153" s="115"/>
      <c r="OGA153" s="115"/>
      <c r="OGB153" s="115"/>
      <c r="OGC153" s="115"/>
      <c r="OGD153" s="115"/>
      <c r="OGE153" s="115"/>
      <c r="OGF153" s="115"/>
      <c r="OGG153" s="115"/>
      <c r="OGH153" s="115"/>
      <c r="OGI153" s="115"/>
      <c r="OGJ153" s="115"/>
      <c r="OGK153" s="115"/>
      <c r="OGL153" s="115"/>
      <c r="OGM153" s="115"/>
      <c r="OGN153" s="115"/>
      <c r="OGO153" s="115"/>
      <c r="OGP153" s="115"/>
      <c r="OGQ153" s="115"/>
      <c r="OGR153" s="115"/>
      <c r="OGS153" s="115"/>
      <c r="OGT153" s="115"/>
      <c r="OGU153" s="115"/>
      <c r="OGV153" s="115"/>
      <c r="OGW153" s="115"/>
      <c r="OGX153" s="115"/>
      <c r="OGY153" s="115"/>
      <c r="OGZ153" s="115"/>
      <c r="OHA153" s="115"/>
      <c r="OHB153" s="115"/>
      <c r="OHC153" s="115"/>
      <c r="OHD153" s="115"/>
      <c r="OHE153" s="115"/>
      <c r="OHF153" s="115"/>
      <c r="OHG153" s="115"/>
      <c r="OHH153" s="115"/>
      <c r="OHI153" s="115"/>
      <c r="OHJ153" s="115"/>
      <c r="OHK153" s="115"/>
      <c r="OHL153" s="115"/>
      <c r="OHM153" s="115"/>
      <c r="OHN153" s="115"/>
      <c r="OHO153" s="115"/>
      <c r="OHP153" s="115"/>
      <c r="OHQ153" s="115"/>
      <c r="OHR153" s="115"/>
      <c r="OHS153" s="115"/>
      <c r="OHT153" s="115"/>
      <c r="OHU153" s="115"/>
      <c r="OHV153" s="115"/>
      <c r="OHW153" s="115"/>
      <c r="OHX153" s="115"/>
      <c r="OHY153" s="115"/>
      <c r="OHZ153" s="115"/>
      <c r="OIA153" s="115"/>
      <c r="OIB153" s="115"/>
      <c r="OIC153" s="115"/>
      <c r="OID153" s="115"/>
      <c r="OIE153" s="115"/>
      <c r="OIF153" s="115"/>
      <c r="OIG153" s="115"/>
      <c r="OIH153" s="115"/>
      <c r="OII153" s="115"/>
      <c r="OIJ153" s="115"/>
      <c r="OIK153" s="115"/>
      <c r="OIL153" s="115"/>
      <c r="OIM153" s="115"/>
      <c r="OIN153" s="115"/>
      <c r="OIO153" s="115"/>
      <c r="OIP153" s="115"/>
      <c r="OIQ153" s="115"/>
      <c r="OIR153" s="115"/>
      <c r="OIS153" s="115"/>
      <c r="OIT153" s="115"/>
      <c r="OIU153" s="115"/>
      <c r="OIV153" s="115"/>
      <c r="OIW153" s="115"/>
      <c r="OIX153" s="115"/>
      <c r="OIY153" s="115"/>
      <c r="OIZ153" s="115"/>
      <c r="OJA153" s="115"/>
      <c r="OJB153" s="115"/>
      <c r="OJC153" s="115"/>
      <c r="OJD153" s="115"/>
      <c r="OJE153" s="115"/>
      <c r="OJF153" s="115"/>
      <c r="OJG153" s="115"/>
      <c r="OJH153" s="115"/>
      <c r="OJI153" s="115"/>
      <c r="OJJ153" s="115"/>
      <c r="OJK153" s="115"/>
      <c r="OJL153" s="115"/>
      <c r="OJM153" s="115"/>
      <c r="OJN153" s="115"/>
      <c r="OJO153" s="115"/>
      <c r="OJP153" s="115"/>
      <c r="OJQ153" s="115"/>
      <c r="OJR153" s="115"/>
      <c r="OJS153" s="115"/>
      <c r="OJT153" s="115"/>
      <c r="OJU153" s="115"/>
      <c r="OJV153" s="115"/>
      <c r="OJW153" s="115"/>
      <c r="OJX153" s="115"/>
      <c r="OJY153" s="115"/>
      <c r="OJZ153" s="115"/>
      <c r="OKA153" s="115"/>
      <c r="OKB153" s="115"/>
      <c r="OKC153" s="115"/>
      <c r="OKD153" s="115"/>
      <c r="OKE153" s="115"/>
      <c r="OKF153" s="115"/>
      <c r="OKG153" s="115"/>
      <c r="OKH153" s="115"/>
      <c r="OKI153" s="115"/>
      <c r="OKJ153" s="115"/>
      <c r="OKK153" s="115"/>
      <c r="OKL153" s="115"/>
      <c r="OKM153" s="115"/>
      <c r="OKN153" s="115"/>
      <c r="OKO153" s="115"/>
      <c r="OKP153" s="115"/>
      <c r="OKQ153" s="115"/>
      <c r="OKR153" s="115"/>
      <c r="OKS153" s="115"/>
      <c r="OKT153" s="115"/>
      <c r="OKU153" s="115"/>
      <c r="OKV153" s="115"/>
      <c r="OKW153" s="115"/>
      <c r="OKX153" s="115"/>
      <c r="OKY153" s="115"/>
      <c r="OKZ153" s="115"/>
      <c r="OLA153" s="115"/>
      <c r="OLB153" s="115"/>
      <c r="OLC153" s="115"/>
      <c r="OLD153" s="115"/>
      <c r="OLE153" s="115"/>
      <c r="OLF153" s="115"/>
      <c r="OLG153" s="115"/>
      <c r="OLH153" s="115"/>
      <c r="OLI153" s="115"/>
      <c r="OLJ153" s="115"/>
      <c r="OLK153" s="115"/>
      <c r="OLL153" s="115"/>
      <c r="OLM153" s="115"/>
      <c r="OLN153" s="115"/>
      <c r="OLO153" s="115"/>
      <c r="OLP153" s="115"/>
      <c r="OLQ153" s="115"/>
      <c r="OLR153" s="115"/>
      <c r="OLS153" s="115"/>
      <c r="OLT153" s="115"/>
      <c r="OLU153" s="115"/>
      <c r="OLV153" s="115"/>
      <c r="OLW153" s="115"/>
      <c r="OLX153" s="115"/>
      <c r="OLY153" s="115"/>
      <c r="OLZ153" s="115"/>
      <c r="OMA153" s="115"/>
      <c r="OMB153" s="115"/>
      <c r="OMC153" s="115"/>
      <c r="OMD153" s="115"/>
      <c r="OME153" s="115"/>
      <c r="OMF153" s="115"/>
      <c r="OMG153" s="115"/>
      <c r="OMH153" s="115"/>
      <c r="OMI153" s="115"/>
      <c r="OMJ153" s="115"/>
      <c r="OMK153" s="115"/>
      <c r="OML153" s="115"/>
      <c r="OMM153" s="115"/>
      <c r="OMN153" s="115"/>
      <c r="OMO153" s="115"/>
      <c r="OMP153" s="115"/>
      <c r="OMQ153" s="115"/>
      <c r="OMR153" s="115"/>
      <c r="OMS153" s="115"/>
      <c r="OMT153" s="115"/>
      <c r="OMU153" s="115"/>
      <c r="OMV153" s="115"/>
      <c r="OMW153" s="115"/>
      <c r="OMX153" s="115"/>
      <c r="OMY153" s="115"/>
      <c r="OMZ153" s="115"/>
      <c r="ONA153" s="115"/>
      <c r="ONB153" s="115"/>
      <c r="ONC153" s="115"/>
      <c r="OND153" s="115"/>
      <c r="ONE153" s="115"/>
      <c r="ONF153" s="115"/>
      <c r="ONG153" s="115"/>
      <c r="ONH153" s="115"/>
      <c r="ONI153" s="115"/>
      <c r="ONJ153" s="115"/>
      <c r="ONK153" s="115"/>
      <c r="ONL153" s="115"/>
      <c r="ONM153" s="115"/>
      <c r="ONN153" s="115"/>
      <c r="ONO153" s="115"/>
      <c r="ONP153" s="115"/>
      <c r="ONQ153" s="115"/>
      <c r="ONR153" s="115"/>
      <c r="ONS153" s="115"/>
      <c r="ONT153" s="115"/>
      <c r="ONU153" s="115"/>
      <c r="ONV153" s="115"/>
      <c r="ONW153" s="115"/>
      <c r="ONX153" s="115"/>
      <c r="ONY153" s="115"/>
      <c r="ONZ153" s="115"/>
      <c r="OOA153" s="115"/>
      <c r="OOB153" s="115"/>
      <c r="OOC153" s="115"/>
      <c r="OOD153" s="115"/>
      <c r="OOE153" s="115"/>
      <c r="OOF153" s="115"/>
      <c r="OOG153" s="115"/>
      <c r="OOH153" s="115"/>
      <c r="OOI153" s="115"/>
      <c r="OOJ153" s="115"/>
      <c r="OOK153" s="115"/>
      <c r="OOL153" s="115"/>
      <c r="OOM153" s="115"/>
      <c r="OON153" s="115"/>
      <c r="OOO153" s="115"/>
      <c r="OOP153" s="115"/>
      <c r="OOQ153" s="115"/>
      <c r="OOR153" s="115"/>
      <c r="OOS153" s="115"/>
      <c r="OOT153" s="115"/>
      <c r="OOU153" s="115"/>
      <c r="OOV153" s="115"/>
      <c r="OOW153" s="115"/>
      <c r="OOX153" s="115"/>
      <c r="OOY153" s="115"/>
      <c r="OOZ153" s="115"/>
      <c r="OPA153" s="115"/>
      <c r="OPB153" s="115"/>
      <c r="OPC153" s="115"/>
      <c r="OPD153" s="115"/>
      <c r="OPE153" s="115"/>
      <c r="OPF153" s="115"/>
      <c r="OPG153" s="115"/>
      <c r="OPH153" s="115"/>
      <c r="OPI153" s="115"/>
      <c r="OPJ153" s="115"/>
      <c r="OPK153" s="115"/>
      <c r="OPL153" s="115"/>
      <c r="OPM153" s="115"/>
      <c r="OPN153" s="115"/>
      <c r="OPO153" s="115"/>
      <c r="OPP153" s="115"/>
      <c r="OPQ153" s="115"/>
      <c r="OPR153" s="115"/>
      <c r="OPS153" s="115"/>
      <c r="OPT153" s="115"/>
      <c r="OPU153" s="115"/>
      <c r="OPV153" s="115"/>
      <c r="OPW153" s="115"/>
      <c r="OPX153" s="115"/>
      <c r="OPY153" s="115"/>
      <c r="OPZ153" s="115"/>
      <c r="OQA153" s="115"/>
      <c r="OQB153" s="115"/>
      <c r="OQC153" s="115"/>
      <c r="OQD153" s="115"/>
      <c r="OQE153" s="115"/>
      <c r="OQF153" s="115"/>
      <c r="OQG153" s="115"/>
      <c r="OQH153" s="115"/>
      <c r="OQI153" s="115"/>
      <c r="OQJ153" s="115"/>
      <c r="OQK153" s="115"/>
      <c r="OQL153" s="115"/>
      <c r="OQM153" s="115"/>
      <c r="OQN153" s="115"/>
      <c r="OQO153" s="115"/>
      <c r="OQP153" s="115"/>
      <c r="OQQ153" s="115"/>
      <c r="OQR153" s="115"/>
      <c r="OQS153" s="115"/>
      <c r="OQT153" s="115"/>
      <c r="OQU153" s="115"/>
      <c r="OQV153" s="115"/>
      <c r="OQW153" s="115"/>
      <c r="OQX153" s="115"/>
      <c r="OQY153" s="115"/>
      <c r="OQZ153" s="115"/>
      <c r="ORA153" s="115"/>
      <c r="ORB153" s="115"/>
      <c r="ORC153" s="115"/>
      <c r="ORD153" s="115"/>
      <c r="ORE153" s="115"/>
      <c r="ORF153" s="115"/>
      <c r="ORG153" s="115"/>
      <c r="ORH153" s="115"/>
      <c r="ORI153" s="115"/>
      <c r="ORJ153" s="115"/>
      <c r="ORK153" s="115"/>
      <c r="ORL153" s="115"/>
      <c r="ORM153" s="115"/>
      <c r="ORN153" s="115"/>
      <c r="ORO153" s="115"/>
      <c r="ORP153" s="115"/>
      <c r="ORQ153" s="115"/>
      <c r="ORR153" s="115"/>
      <c r="ORS153" s="115"/>
      <c r="ORT153" s="115"/>
      <c r="ORU153" s="115"/>
      <c r="ORV153" s="115"/>
      <c r="ORW153" s="115"/>
      <c r="ORX153" s="115"/>
      <c r="ORY153" s="115"/>
      <c r="ORZ153" s="115"/>
      <c r="OSA153" s="115"/>
      <c r="OSB153" s="115"/>
      <c r="OSC153" s="115"/>
      <c r="OSD153" s="115"/>
      <c r="OSE153" s="115"/>
      <c r="OSF153" s="115"/>
      <c r="OSG153" s="115"/>
      <c r="OSH153" s="115"/>
      <c r="OSI153" s="115"/>
      <c r="OSJ153" s="115"/>
      <c r="OSK153" s="115"/>
      <c r="OSL153" s="115"/>
      <c r="OSM153" s="115"/>
      <c r="OSN153" s="115"/>
      <c r="OSO153" s="115"/>
      <c r="OSP153" s="115"/>
      <c r="OSQ153" s="115"/>
      <c r="OSR153" s="115"/>
      <c r="OSS153" s="115"/>
      <c r="OST153" s="115"/>
      <c r="OSU153" s="115"/>
      <c r="OSV153" s="115"/>
      <c r="OSW153" s="115"/>
      <c r="OSX153" s="115"/>
      <c r="OSY153" s="115"/>
      <c r="OSZ153" s="115"/>
      <c r="OTA153" s="115"/>
      <c r="OTB153" s="115"/>
      <c r="OTC153" s="115"/>
      <c r="OTD153" s="115"/>
      <c r="OTE153" s="115"/>
      <c r="OTF153" s="115"/>
      <c r="OTG153" s="115"/>
      <c r="OTH153" s="115"/>
      <c r="OTI153" s="115"/>
      <c r="OTJ153" s="115"/>
      <c r="OTK153" s="115"/>
      <c r="OTL153" s="115"/>
      <c r="OTM153" s="115"/>
      <c r="OTN153" s="115"/>
      <c r="OTO153" s="115"/>
      <c r="OTP153" s="115"/>
      <c r="OTQ153" s="115"/>
      <c r="OTR153" s="115"/>
      <c r="OTS153" s="115"/>
      <c r="OTT153" s="115"/>
      <c r="OTU153" s="115"/>
      <c r="OTV153" s="115"/>
      <c r="OTW153" s="115"/>
      <c r="OTX153" s="115"/>
      <c r="OTY153" s="115"/>
      <c r="OTZ153" s="115"/>
      <c r="OUA153" s="115"/>
      <c r="OUB153" s="115"/>
      <c r="OUC153" s="115"/>
      <c r="OUD153" s="115"/>
      <c r="OUE153" s="115"/>
      <c r="OUF153" s="115"/>
      <c r="OUG153" s="115"/>
      <c r="OUH153" s="115"/>
      <c r="OUI153" s="115"/>
      <c r="OUJ153" s="115"/>
      <c r="OUK153" s="115"/>
      <c r="OUL153" s="115"/>
      <c r="OUM153" s="115"/>
      <c r="OUN153" s="115"/>
      <c r="OUO153" s="115"/>
      <c r="OUP153" s="115"/>
      <c r="OUQ153" s="115"/>
      <c r="OUR153" s="115"/>
      <c r="OUS153" s="115"/>
      <c r="OUT153" s="115"/>
      <c r="OUU153" s="115"/>
      <c r="OUV153" s="115"/>
      <c r="OUW153" s="115"/>
      <c r="OUX153" s="115"/>
      <c r="OUY153" s="115"/>
      <c r="OUZ153" s="115"/>
      <c r="OVA153" s="115"/>
      <c r="OVB153" s="115"/>
      <c r="OVC153" s="115"/>
      <c r="OVD153" s="115"/>
      <c r="OVE153" s="115"/>
      <c r="OVF153" s="115"/>
      <c r="OVG153" s="115"/>
      <c r="OVH153" s="115"/>
      <c r="OVI153" s="115"/>
      <c r="OVJ153" s="115"/>
      <c r="OVK153" s="115"/>
      <c r="OVL153" s="115"/>
      <c r="OVM153" s="115"/>
      <c r="OVN153" s="115"/>
      <c r="OVO153" s="115"/>
      <c r="OVP153" s="115"/>
      <c r="OVQ153" s="115"/>
      <c r="OVR153" s="115"/>
      <c r="OVS153" s="115"/>
      <c r="OVT153" s="115"/>
      <c r="OVU153" s="115"/>
      <c r="OVV153" s="115"/>
      <c r="OVW153" s="115"/>
      <c r="OVX153" s="115"/>
      <c r="OVY153" s="115"/>
      <c r="OVZ153" s="115"/>
      <c r="OWA153" s="115"/>
      <c r="OWB153" s="115"/>
      <c r="OWC153" s="115"/>
      <c r="OWD153" s="115"/>
      <c r="OWE153" s="115"/>
      <c r="OWF153" s="115"/>
      <c r="OWG153" s="115"/>
      <c r="OWH153" s="115"/>
      <c r="OWI153" s="115"/>
      <c r="OWJ153" s="115"/>
      <c r="OWK153" s="115"/>
      <c r="OWL153" s="115"/>
      <c r="OWM153" s="115"/>
      <c r="OWN153" s="115"/>
      <c r="OWO153" s="115"/>
      <c r="OWP153" s="115"/>
      <c r="OWQ153" s="115"/>
      <c r="OWR153" s="115"/>
      <c r="OWS153" s="115"/>
      <c r="OWT153" s="115"/>
      <c r="OWU153" s="115"/>
      <c r="OWV153" s="115"/>
      <c r="OWW153" s="115"/>
      <c r="OWX153" s="115"/>
      <c r="OWY153" s="115"/>
      <c r="OWZ153" s="115"/>
      <c r="OXA153" s="115"/>
      <c r="OXB153" s="115"/>
      <c r="OXC153" s="115"/>
      <c r="OXD153" s="115"/>
      <c r="OXE153" s="115"/>
      <c r="OXF153" s="115"/>
      <c r="OXG153" s="115"/>
      <c r="OXH153" s="115"/>
      <c r="OXI153" s="115"/>
      <c r="OXJ153" s="115"/>
      <c r="OXK153" s="115"/>
      <c r="OXL153" s="115"/>
      <c r="OXM153" s="115"/>
      <c r="OXN153" s="115"/>
      <c r="OXO153" s="115"/>
      <c r="OXP153" s="115"/>
      <c r="OXQ153" s="115"/>
      <c r="OXR153" s="115"/>
      <c r="OXS153" s="115"/>
      <c r="OXT153" s="115"/>
      <c r="OXU153" s="115"/>
      <c r="OXV153" s="115"/>
      <c r="OXW153" s="115"/>
      <c r="OXX153" s="115"/>
      <c r="OXY153" s="115"/>
      <c r="OXZ153" s="115"/>
      <c r="OYA153" s="115"/>
      <c r="OYB153" s="115"/>
      <c r="OYC153" s="115"/>
      <c r="OYD153" s="115"/>
      <c r="OYE153" s="115"/>
      <c r="OYF153" s="115"/>
      <c r="OYG153" s="115"/>
      <c r="OYH153" s="115"/>
      <c r="OYI153" s="115"/>
      <c r="OYJ153" s="115"/>
      <c r="OYK153" s="115"/>
      <c r="OYL153" s="115"/>
      <c r="OYM153" s="115"/>
      <c r="OYN153" s="115"/>
      <c r="OYO153" s="115"/>
      <c r="OYP153" s="115"/>
      <c r="OYQ153" s="115"/>
      <c r="OYR153" s="115"/>
      <c r="OYS153" s="115"/>
      <c r="OYT153" s="115"/>
      <c r="OYU153" s="115"/>
      <c r="OYV153" s="115"/>
      <c r="OYW153" s="115"/>
      <c r="OYX153" s="115"/>
      <c r="OYY153" s="115"/>
      <c r="OYZ153" s="115"/>
      <c r="OZA153" s="115"/>
      <c r="OZB153" s="115"/>
      <c r="OZC153" s="115"/>
      <c r="OZD153" s="115"/>
      <c r="OZE153" s="115"/>
      <c r="OZF153" s="115"/>
      <c r="OZG153" s="115"/>
      <c r="OZH153" s="115"/>
      <c r="OZI153" s="115"/>
      <c r="OZJ153" s="115"/>
      <c r="OZK153" s="115"/>
      <c r="OZL153" s="115"/>
      <c r="OZM153" s="115"/>
      <c r="OZN153" s="115"/>
      <c r="OZO153" s="115"/>
      <c r="OZP153" s="115"/>
      <c r="OZQ153" s="115"/>
      <c r="OZR153" s="115"/>
      <c r="OZS153" s="115"/>
      <c r="OZT153" s="115"/>
      <c r="OZU153" s="115"/>
      <c r="OZV153" s="115"/>
      <c r="OZW153" s="115"/>
      <c r="OZX153" s="115"/>
      <c r="OZY153" s="115"/>
      <c r="OZZ153" s="115"/>
      <c r="PAA153" s="115"/>
      <c r="PAB153" s="115"/>
      <c r="PAC153" s="115"/>
      <c r="PAD153" s="115"/>
      <c r="PAE153" s="115"/>
      <c r="PAF153" s="115"/>
      <c r="PAG153" s="115"/>
      <c r="PAH153" s="115"/>
      <c r="PAI153" s="115"/>
      <c r="PAJ153" s="115"/>
      <c r="PAK153" s="115"/>
      <c r="PAL153" s="115"/>
      <c r="PAM153" s="115"/>
      <c r="PAN153" s="115"/>
      <c r="PAO153" s="115"/>
      <c r="PAP153" s="115"/>
      <c r="PAQ153" s="115"/>
      <c r="PAR153" s="115"/>
      <c r="PAS153" s="115"/>
      <c r="PAT153" s="115"/>
      <c r="PAU153" s="115"/>
      <c r="PAV153" s="115"/>
      <c r="PAW153" s="115"/>
      <c r="PAX153" s="115"/>
      <c r="PAY153" s="115"/>
      <c r="PAZ153" s="115"/>
      <c r="PBA153" s="115"/>
      <c r="PBB153" s="115"/>
      <c r="PBC153" s="115"/>
      <c r="PBD153" s="115"/>
      <c r="PBE153" s="115"/>
      <c r="PBF153" s="115"/>
      <c r="PBG153" s="115"/>
      <c r="PBH153" s="115"/>
      <c r="PBI153" s="115"/>
      <c r="PBJ153" s="115"/>
      <c r="PBK153" s="115"/>
      <c r="PBL153" s="115"/>
      <c r="PBM153" s="115"/>
      <c r="PBN153" s="115"/>
      <c r="PBO153" s="115"/>
      <c r="PBP153" s="115"/>
      <c r="PBQ153" s="115"/>
      <c r="PBR153" s="115"/>
      <c r="PBS153" s="115"/>
      <c r="PBT153" s="115"/>
      <c r="PBU153" s="115"/>
      <c r="PBV153" s="115"/>
      <c r="PBW153" s="115"/>
      <c r="PBX153" s="115"/>
      <c r="PBY153" s="115"/>
      <c r="PBZ153" s="115"/>
      <c r="PCA153" s="115"/>
      <c r="PCB153" s="115"/>
      <c r="PCC153" s="115"/>
      <c r="PCD153" s="115"/>
      <c r="PCE153" s="115"/>
      <c r="PCF153" s="115"/>
      <c r="PCG153" s="115"/>
      <c r="PCH153" s="115"/>
      <c r="PCI153" s="115"/>
      <c r="PCJ153" s="115"/>
      <c r="PCK153" s="115"/>
      <c r="PCL153" s="115"/>
      <c r="PCM153" s="115"/>
      <c r="PCN153" s="115"/>
      <c r="PCO153" s="115"/>
      <c r="PCP153" s="115"/>
      <c r="PCQ153" s="115"/>
      <c r="PCR153" s="115"/>
      <c r="PCS153" s="115"/>
      <c r="PCT153" s="115"/>
      <c r="PCU153" s="115"/>
      <c r="PCV153" s="115"/>
      <c r="PCW153" s="115"/>
      <c r="PCX153" s="115"/>
      <c r="PCY153" s="115"/>
      <c r="PCZ153" s="115"/>
      <c r="PDA153" s="115"/>
      <c r="PDB153" s="115"/>
      <c r="PDC153" s="115"/>
      <c r="PDD153" s="115"/>
      <c r="PDE153" s="115"/>
      <c r="PDF153" s="115"/>
      <c r="PDG153" s="115"/>
      <c r="PDH153" s="115"/>
      <c r="PDI153" s="115"/>
      <c r="PDJ153" s="115"/>
      <c r="PDK153" s="115"/>
      <c r="PDL153" s="115"/>
      <c r="PDM153" s="115"/>
      <c r="PDN153" s="115"/>
      <c r="PDO153" s="115"/>
      <c r="PDP153" s="115"/>
      <c r="PDQ153" s="115"/>
      <c r="PDR153" s="115"/>
      <c r="PDS153" s="115"/>
      <c r="PDT153" s="115"/>
      <c r="PDU153" s="115"/>
      <c r="PDV153" s="115"/>
      <c r="PDW153" s="115"/>
      <c r="PDX153" s="115"/>
      <c r="PDY153" s="115"/>
      <c r="PDZ153" s="115"/>
      <c r="PEA153" s="115"/>
      <c r="PEB153" s="115"/>
      <c r="PEC153" s="115"/>
      <c r="PED153" s="115"/>
      <c r="PEE153" s="115"/>
      <c r="PEF153" s="115"/>
      <c r="PEG153" s="115"/>
      <c r="PEH153" s="115"/>
      <c r="PEI153" s="115"/>
      <c r="PEJ153" s="115"/>
      <c r="PEK153" s="115"/>
      <c r="PEL153" s="115"/>
      <c r="PEM153" s="115"/>
      <c r="PEN153" s="115"/>
      <c r="PEO153" s="115"/>
      <c r="PEP153" s="115"/>
      <c r="PEQ153" s="115"/>
      <c r="PER153" s="115"/>
      <c r="PES153" s="115"/>
      <c r="PET153" s="115"/>
      <c r="PEU153" s="115"/>
      <c r="PEV153" s="115"/>
      <c r="PEW153" s="115"/>
      <c r="PEX153" s="115"/>
      <c r="PEY153" s="115"/>
      <c r="PEZ153" s="115"/>
      <c r="PFA153" s="115"/>
      <c r="PFB153" s="115"/>
      <c r="PFC153" s="115"/>
      <c r="PFD153" s="115"/>
      <c r="PFE153" s="115"/>
      <c r="PFF153" s="115"/>
      <c r="PFG153" s="115"/>
      <c r="PFH153" s="115"/>
      <c r="PFI153" s="115"/>
      <c r="PFJ153" s="115"/>
      <c r="PFK153" s="115"/>
      <c r="PFL153" s="115"/>
      <c r="PFM153" s="115"/>
      <c r="PFN153" s="115"/>
      <c r="PFO153" s="115"/>
      <c r="PFP153" s="115"/>
      <c r="PFQ153" s="115"/>
      <c r="PFR153" s="115"/>
      <c r="PFS153" s="115"/>
      <c r="PFT153" s="115"/>
      <c r="PFU153" s="115"/>
      <c r="PFV153" s="115"/>
      <c r="PFW153" s="115"/>
      <c r="PFX153" s="115"/>
      <c r="PFY153" s="115"/>
      <c r="PFZ153" s="115"/>
      <c r="PGA153" s="115"/>
      <c r="PGB153" s="115"/>
      <c r="PGC153" s="115"/>
      <c r="PGD153" s="115"/>
      <c r="PGE153" s="115"/>
      <c r="PGF153" s="115"/>
      <c r="PGG153" s="115"/>
      <c r="PGH153" s="115"/>
      <c r="PGI153" s="115"/>
      <c r="PGJ153" s="115"/>
      <c r="PGK153" s="115"/>
      <c r="PGL153" s="115"/>
      <c r="PGM153" s="115"/>
      <c r="PGN153" s="115"/>
      <c r="PGO153" s="115"/>
      <c r="PGP153" s="115"/>
      <c r="PGQ153" s="115"/>
      <c r="PGR153" s="115"/>
      <c r="PGS153" s="115"/>
      <c r="PGT153" s="115"/>
      <c r="PGU153" s="115"/>
      <c r="PGV153" s="115"/>
      <c r="PGW153" s="115"/>
      <c r="PGX153" s="115"/>
      <c r="PGY153" s="115"/>
      <c r="PGZ153" s="115"/>
      <c r="PHA153" s="115"/>
      <c r="PHB153" s="115"/>
      <c r="PHC153" s="115"/>
      <c r="PHD153" s="115"/>
      <c r="PHE153" s="115"/>
      <c r="PHF153" s="115"/>
      <c r="PHG153" s="115"/>
      <c r="PHH153" s="115"/>
      <c r="PHI153" s="115"/>
      <c r="PHJ153" s="115"/>
      <c r="PHK153" s="115"/>
      <c r="PHL153" s="115"/>
      <c r="PHM153" s="115"/>
      <c r="PHN153" s="115"/>
      <c r="PHO153" s="115"/>
      <c r="PHP153" s="115"/>
      <c r="PHQ153" s="115"/>
      <c r="PHR153" s="115"/>
      <c r="PHS153" s="115"/>
      <c r="PHT153" s="115"/>
      <c r="PHU153" s="115"/>
      <c r="PHV153" s="115"/>
      <c r="PHW153" s="115"/>
      <c r="PHX153" s="115"/>
      <c r="PHY153" s="115"/>
      <c r="PHZ153" s="115"/>
      <c r="PIA153" s="115"/>
      <c r="PIB153" s="115"/>
      <c r="PIC153" s="115"/>
      <c r="PID153" s="115"/>
      <c r="PIE153" s="115"/>
      <c r="PIF153" s="115"/>
      <c r="PIG153" s="115"/>
      <c r="PIH153" s="115"/>
      <c r="PII153" s="115"/>
      <c r="PIJ153" s="115"/>
      <c r="PIK153" s="115"/>
      <c r="PIL153" s="115"/>
      <c r="PIM153" s="115"/>
      <c r="PIN153" s="115"/>
      <c r="PIO153" s="115"/>
      <c r="PIP153" s="115"/>
      <c r="PIQ153" s="115"/>
      <c r="PIR153" s="115"/>
      <c r="PIS153" s="115"/>
      <c r="PIT153" s="115"/>
      <c r="PIU153" s="115"/>
      <c r="PIV153" s="115"/>
      <c r="PIW153" s="115"/>
      <c r="PIX153" s="115"/>
      <c r="PIY153" s="115"/>
      <c r="PIZ153" s="115"/>
      <c r="PJA153" s="115"/>
      <c r="PJB153" s="115"/>
      <c r="PJC153" s="115"/>
      <c r="PJD153" s="115"/>
      <c r="PJE153" s="115"/>
      <c r="PJF153" s="115"/>
      <c r="PJG153" s="115"/>
      <c r="PJH153" s="115"/>
      <c r="PJI153" s="115"/>
      <c r="PJJ153" s="115"/>
      <c r="PJK153" s="115"/>
      <c r="PJL153" s="115"/>
      <c r="PJM153" s="115"/>
      <c r="PJN153" s="115"/>
      <c r="PJO153" s="115"/>
      <c r="PJP153" s="115"/>
      <c r="PJQ153" s="115"/>
      <c r="PJR153" s="115"/>
      <c r="PJS153" s="115"/>
      <c r="PJT153" s="115"/>
      <c r="PJU153" s="115"/>
      <c r="PJV153" s="115"/>
      <c r="PJW153" s="115"/>
      <c r="PJX153" s="115"/>
      <c r="PJY153" s="115"/>
      <c r="PJZ153" s="115"/>
      <c r="PKA153" s="115"/>
      <c r="PKB153" s="115"/>
      <c r="PKC153" s="115"/>
      <c r="PKD153" s="115"/>
      <c r="PKE153" s="115"/>
      <c r="PKF153" s="115"/>
      <c r="PKG153" s="115"/>
      <c r="PKH153" s="115"/>
      <c r="PKI153" s="115"/>
      <c r="PKJ153" s="115"/>
      <c r="PKK153" s="115"/>
      <c r="PKL153" s="115"/>
      <c r="PKM153" s="115"/>
      <c r="PKN153" s="115"/>
      <c r="PKO153" s="115"/>
      <c r="PKP153" s="115"/>
      <c r="PKQ153" s="115"/>
      <c r="PKR153" s="115"/>
      <c r="PKS153" s="115"/>
      <c r="PKT153" s="115"/>
      <c r="PKU153" s="115"/>
      <c r="PKV153" s="115"/>
      <c r="PKW153" s="115"/>
      <c r="PKX153" s="115"/>
      <c r="PKY153" s="115"/>
      <c r="PKZ153" s="115"/>
      <c r="PLA153" s="115"/>
      <c r="PLB153" s="115"/>
      <c r="PLC153" s="115"/>
      <c r="PLD153" s="115"/>
      <c r="PLE153" s="115"/>
      <c r="PLF153" s="115"/>
      <c r="PLG153" s="115"/>
      <c r="PLH153" s="115"/>
      <c r="PLI153" s="115"/>
      <c r="PLJ153" s="115"/>
      <c r="PLK153" s="115"/>
      <c r="PLL153" s="115"/>
      <c r="PLM153" s="115"/>
      <c r="PLN153" s="115"/>
      <c r="PLO153" s="115"/>
      <c r="PLP153" s="115"/>
      <c r="PLQ153" s="115"/>
      <c r="PLR153" s="115"/>
      <c r="PLS153" s="115"/>
      <c r="PLT153" s="115"/>
      <c r="PLU153" s="115"/>
      <c r="PLV153" s="115"/>
      <c r="PLW153" s="115"/>
      <c r="PLX153" s="115"/>
      <c r="PLY153" s="115"/>
      <c r="PLZ153" s="115"/>
      <c r="PMA153" s="115"/>
      <c r="PMB153" s="115"/>
      <c r="PMC153" s="115"/>
      <c r="PMD153" s="115"/>
      <c r="PME153" s="115"/>
      <c r="PMF153" s="115"/>
      <c r="PMG153" s="115"/>
      <c r="PMH153" s="115"/>
      <c r="PMI153" s="115"/>
      <c r="PMJ153" s="115"/>
      <c r="PMK153" s="115"/>
      <c r="PML153" s="115"/>
      <c r="PMM153" s="115"/>
      <c r="PMN153" s="115"/>
      <c r="PMO153" s="115"/>
      <c r="PMP153" s="115"/>
      <c r="PMQ153" s="115"/>
      <c r="PMR153" s="115"/>
      <c r="PMS153" s="115"/>
      <c r="PMT153" s="115"/>
      <c r="PMU153" s="115"/>
      <c r="PMV153" s="115"/>
      <c r="PMW153" s="115"/>
      <c r="PMX153" s="115"/>
      <c r="PMY153" s="115"/>
      <c r="PMZ153" s="115"/>
      <c r="PNA153" s="115"/>
      <c r="PNB153" s="115"/>
      <c r="PNC153" s="115"/>
      <c r="PND153" s="115"/>
      <c r="PNE153" s="115"/>
      <c r="PNF153" s="115"/>
      <c r="PNG153" s="115"/>
      <c r="PNH153" s="115"/>
      <c r="PNI153" s="115"/>
      <c r="PNJ153" s="115"/>
      <c r="PNK153" s="115"/>
      <c r="PNL153" s="115"/>
      <c r="PNM153" s="115"/>
      <c r="PNN153" s="115"/>
      <c r="PNO153" s="115"/>
      <c r="PNP153" s="115"/>
      <c r="PNQ153" s="115"/>
      <c r="PNR153" s="115"/>
      <c r="PNS153" s="115"/>
      <c r="PNT153" s="115"/>
      <c r="PNU153" s="115"/>
      <c r="PNV153" s="115"/>
      <c r="PNW153" s="115"/>
      <c r="PNX153" s="115"/>
      <c r="PNY153" s="115"/>
      <c r="PNZ153" s="115"/>
      <c r="POA153" s="115"/>
      <c r="POB153" s="115"/>
      <c r="POC153" s="115"/>
      <c r="POD153" s="115"/>
      <c r="POE153" s="115"/>
      <c r="POF153" s="115"/>
      <c r="POG153" s="115"/>
      <c r="POH153" s="115"/>
      <c r="POI153" s="115"/>
      <c r="POJ153" s="115"/>
      <c r="POK153" s="115"/>
      <c r="POL153" s="115"/>
      <c r="POM153" s="115"/>
      <c r="PON153" s="115"/>
      <c r="POO153" s="115"/>
      <c r="POP153" s="115"/>
      <c r="POQ153" s="115"/>
      <c r="POR153" s="115"/>
      <c r="POS153" s="115"/>
      <c r="POT153" s="115"/>
      <c r="POU153" s="115"/>
      <c r="POV153" s="115"/>
      <c r="POW153" s="115"/>
      <c r="POX153" s="115"/>
      <c r="POY153" s="115"/>
      <c r="POZ153" s="115"/>
      <c r="PPA153" s="115"/>
      <c r="PPB153" s="115"/>
      <c r="PPC153" s="115"/>
      <c r="PPD153" s="115"/>
      <c r="PPE153" s="115"/>
      <c r="PPF153" s="115"/>
      <c r="PPG153" s="115"/>
      <c r="PPH153" s="115"/>
      <c r="PPI153" s="115"/>
      <c r="PPJ153" s="115"/>
      <c r="PPK153" s="115"/>
      <c r="PPL153" s="115"/>
      <c r="PPM153" s="115"/>
      <c r="PPN153" s="115"/>
      <c r="PPO153" s="115"/>
      <c r="PPP153" s="115"/>
      <c r="PPQ153" s="115"/>
      <c r="PPR153" s="115"/>
      <c r="PPS153" s="115"/>
      <c r="PPT153" s="115"/>
      <c r="PPU153" s="115"/>
      <c r="PPV153" s="115"/>
      <c r="PPW153" s="115"/>
      <c r="PPX153" s="115"/>
      <c r="PPY153" s="115"/>
      <c r="PPZ153" s="115"/>
      <c r="PQA153" s="115"/>
      <c r="PQB153" s="115"/>
      <c r="PQC153" s="115"/>
      <c r="PQD153" s="115"/>
      <c r="PQE153" s="115"/>
      <c r="PQF153" s="115"/>
      <c r="PQG153" s="115"/>
      <c r="PQH153" s="115"/>
      <c r="PQI153" s="115"/>
      <c r="PQJ153" s="115"/>
      <c r="PQK153" s="115"/>
      <c r="PQL153" s="115"/>
      <c r="PQM153" s="115"/>
      <c r="PQN153" s="115"/>
      <c r="PQO153" s="115"/>
      <c r="PQP153" s="115"/>
      <c r="PQQ153" s="115"/>
      <c r="PQR153" s="115"/>
      <c r="PQS153" s="115"/>
      <c r="PQT153" s="115"/>
      <c r="PQU153" s="115"/>
      <c r="PQV153" s="115"/>
      <c r="PQW153" s="115"/>
      <c r="PQX153" s="115"/>
      <c r="PQY153" s="115"/>
      <c r="PQZ153" s="115"/>
      <c r="PRA153" s="115"/>
      <c r="PRB153" s="115"/>
      <c r="PRC153" s="115"/>
      <c r="PRD153" s="115"/>
      <c r="PRE153" s="115"/>
      <c r="PRF153" s="115"/>
      <c r="PRG153" s="115"/>
      <c r="PRH153" s="115"/>
      <c r="PRI153" s="115"/>
      <c r="PRJ153" s="115"/>
      <c r="PRK153" s="115"/>
      <c r="PRL153" s="115"/>
      <c r="PRM153" s="115"/>
      <c r="PRN153" s="115"/>
      <c r="PRO153" s="115"/>
      <c r="PRP153" s="115"/>
      <c r="PRQ153" s="115"/>
      <c r="PRR153" s="115"/>
      <c r="PRS153" s="115"/>
      <c r="PRT153" s="115"/>
      <c r="PRU153" s="115"/>
      <c r="PRV153" s="115"/>
      <c r="PRW153" s="115"/>
      <c r="PRX153" s="115"/>
      <c r="PRY153" s="115"/>
      <c r="PRZ153" s="115"/>
      <c r="PSA153" s="115"/>
      <c r="PSB153" s="115"/>
      <c r="PSC153" s="115"/>
      <c r="PSD153" s="115"/>
      <c r="PSE153" s="115"/>
      <c r="PSF153" s="115"/>
      <c r="PSG153" s="115"/>
      <c r="PSH153" s="115"/>
      <c r="PSI153" s="115"/>
      <c r="PSJ153" s="115"/>
      <c r="PSK153" s="115"/>
      <c r="PSL153" s="115"/>
      <c r="PSM153" s="115"/>
      <c r="PSN153" s="115"/>
      <c r="PSO153" s="115"/>
      <c r="PSP153" s="115"/>
      <c r="PSQ153" s="115"/>
      <c r="PSR153" s="115"/>
      <c r="PSS153" s="115"/>
      <c r="PST153" s="115"/>
      <c r="PSU153" s="115"/>
      <c r="PSV153" s="115"/>
      <c r="PSW153" s="115"/>
      <c r="PSX153" s="115"/>
      <c r="PSY153" s="115"/>
      <c r="PSZ153" s="115"/>
      <c r="PTA153" s="115"/>
      <c r="PTB153" s="115"/>
      <c r="PTC153" s="115"/>
      <c r="PTD153" s="115"/>
      <c r="PTE153" s="115"/>
      <c r="PTF153" s="115"/>
      <c r="PTG153" s="115"/>
      <c r="PTH153" s="115"/>
      <c r="PTI153" s="115"/>
      <c r="PTJ153" s="115"/>
      <c r="PTK153" s="115"/>
      <c r="PTL153" s="115"/>
      <c r="PTM153" s="115"/>
      <c r="PTN153" s="115"/>
      <c r="PTO153" s="115"/>
      <c r="PTP153" s="115"/>
      <c r="PTQ153" s="115"/>
      <c r="PTR153" s="115"/>
      <c r="PTS153" s="115"/>
      <c r="PTT153" s="115"/>
      <c r="PTU153" s="115"/>
      <c r="PTV153" s="115"/>
      <c r="PTW153" s="115"/>
      <c r="PTX153" s="115"/>
      <c r="PTY153" s="115"/>
      <c r="PTZ153" s="115"/>
      <c r="PUA153" s="115"/>
      <c r="PUB153" s="115"/>
      <c r="PUC153" s="115"/>
      <c r="PUD153" s="115"/>
      <c r="PUE153" s="115"/>
      <c r="PUF153" s="115"/>
      <c r="PUG153" s="115"/>
      <c r="PUH153" s="115"/>
      <c r="PUI153" s="115"/>
      <c r="PUJ153" s="115"/>
      <c r="PUK153" s="115"/>
      <c r="PUL153" s="115"/>
      <c r="PUM153" s="115"/>
      <c r="PUN153" s="115"/>
      <c r="PUO153" s="115"/>
      <c r="PUP153" s="115"/>
      <c r="PUQ153" s="115"/>
      <c r="PUR153" s="115"/>
      <c r="PUS153" s="115"/>
      <c r="PUT153" s="115"/>
      <c r="PUU153" s="115"/>
      <c r="PUV153" s="115"/>
      <c r="PUW153" s="115"/>
      <c r="PUX153" s="115"/>
      <c r="PUY153" s="115"/>
      <c r="PUZ153" s="115"/>
      <c r="PVA153" s="115"/>
      <c r="PVB153" s="115"/>
      <c r="PVC153" s="115"/>
      <c r="PVD153" s="115"/>
      <c r="PVE153" s="115"/>
      <c r="PVF153" s="115"/>
      <c r="PVG153" s="115"/>
      <c r="PVH153" s="115"/>
      <c r="PVI153" s="115"/>
      <c r="PVJ153" s="115"/>
      <c r="PVK153" s="115"/>
      <c r="PVL153" s="115"/>
      <c r="PVM153" s="115"/>
      <c r="PVN153" s="115"/>
      <c r="PVO153" s="115"/>
      <c r="PVP153" s="115"/>
      <c r="PVQ153" s="115"/>
      <c r="PVR153" s="115"/>
      <c r="PVS153" s="115"/>
      <c r="PVT153" s="115"/>
      <c r="PVU153" s="115"/>
      <c r="PVV153" s="115"/>
      <c r="PVW153" s="115"/>
      <c r="PVX153" s="115"/>
      <c r="PVY153" s="115"/>
      <c r="PVZ153" s="115"/>
      <c r="PWA153" s="115"/>
      <c r="PWB153" s="115"/>
      <c r="PWC153" s="115"/>
      <c r="PWD153" s="115"/>
      <c r="PWE153" s="115"/>
      <c r="PWF153" s="115"/>
      <c r="PWG153" s="115"/>
      <c r="PWH153" s="115"/>
      <c r="PWI153" s="115"/>
      <c r="PWJ153" s="115"/>
      <c r="PWK153" s="115"/>
      <c r="PWL153" s="115"/>
      <c r="PWM153" s="115"/>
      <c r="PWN153" s="115"/>
      <c r="PWO153" s="115"/>
      <c r="PWP153" s="115"/>
      <c r="PWQ153" s="115"/>
      <c r="PWR153" s="115"/>
      <c r="PWS153" s="115"/>
      <c r="PWT153" s="115"/>
      <c r="PWU153" s="115"/>
      <c r="PWV153" s="115"/>
      <c r="PWW153" s="115"/>
      <c r="PWX153" s="115"/>
      <c r="PWY153" s="115"/>
      <c r="PWZ153" s="115"/>
      <c r="PXA153" s="115"/>
      <c r="PXB153" s="115"/>
      <c r="PXC153" s="115"/>
      <c r="PXD153" s="115"/>
      <c r="PXE153" s="115"/>
      <c r="PXF153" s="115"/>
      <c r="PXG153" s="115"/>
      <c r="PXH153" s="115"/>
      <c r="PXI153" s="115"/>
      <c r="PXJ153" s="115"/>
      <c r="PXK153" s="115"/>
      <c r="PXL153" s="115"/>
      <c r="PXM153" s="115"/>
      <c r="PXN153" s="115"/>
      <c r="PXO153" s="115"/>
      <c r="PXP153" s="115"/>
      <c r="PXQ153" s="115"/>
      <c r="PXR153" s="115"/>
      <c r="PXS153" s="115"/>
      <c r="PXT153" s="115"/>
      <c r="PXU153" s="115"/>
      <c r="PXV153" s="115"/>
      <c r="PXW153" s="115"/>
      <c r="PXX153" s="115"/>
      <c r="PXY153" s="115"/>
      <c r="PXZ153" s="115"/>
      <c r="PYA153" s="115"/>
      <c r="PYB153" s="115"/>
      <c r="PYC153" s="115"/>
      <c r="PYD153" s="115"/>
      <c r="PYE153" s="115"/>
      <c r="PYF153" s="115"/>
      <c r="PYG153" s="115"/>
      <c r="PYH153" s="115"/>
      <c r="PYI153" s="115"/>
      <c r="PYJ153" s="115"/>
      <c r="PYK153" s="115"/>
      <c r="PYL153" s="115"/>
      <c r="PYM153" s="115"/>
      <c r="PYN153" s="115"/>
      <c r="PYO153" s="115"/>
      <c r="PYP153" s="115"/>
      <c r="PYQ153" s="115"/>
      <c r="PYR153" s="115"/>
      <c r="PYS153" s="115"/>
      <c r="PYT153" s="115"/>
      <c r="PYU153" s="115"/>
      <c r="PYV153" s="115"/>
      <c r="PYW153" s="115"/>
      <c r="PYX153" s="115"/>
      <c r="PYY153" s="115"/>
      <c r="PYZ153" s="115"/>
      <c r="PZA153" s="115"/>
      <c r="PZB153" s="115"/>
      <c r="PZC153" s="115"/>
      <c r="PZD153" s="115"/>
      <c r="PZE153" s="115"/>
      <c r="PZF153" s="115"/>
      <c r="PZG153" s="115"/>
      <c r="PZH153" s="115"/>
      <c r="PZI153" s="115"/>
      <c r="PZJ153" s="115"/>
      <c r="PZK153" s="115"/>
      <c r="PZL153" s="115"/>
      <c r="PZM153" s="115"/>
      <c r="PZN153" s="115"/>
      <c r="PZO153" s="115"/>
      <c r="PZP153" s="115"/>
      <c r="PZQ153" s="115"/>
      <c r="PZR153" s="115"/>
      <c r="PZS153" s="115"/>
      <c r="PZT153" s="115"/>
      <c r="PZU153" s="115"/>
      <c r="PZV153" s="115"/>
      <c r="PZW153" s="115"/>
      <c r="PZX153" s="115"/>
      <c r="PZY153" s="115"/>
      <c r="PZZ153" s="115"/>
      <c r="QAA153" s="115"/>
      <c r="QAB153" s="115"/>
      <c r="QAC153" s="115"/>
      <c r="QAD153" s="115"/>
      <c r="QAE153" s="115"/>
      <c r="QAF153" s="115"/>
      <c r="QAG153" s="115"/>
      <c r="QAH153" s="115"/>
      <c r="QAI153" s="115"/>
      <c r="QAJ153" s="115"/>
      <c r="QAK153" s="115"/>
      <c r="QAL153" s="115"/>
      <c r="QAM153" s="115"/>
      <c r="QAN153" s="115"/>
      <c r="QAO153" s="115"/>
      <c r="QAP153" s="115"/>
      <c r="QAQ153" s="115"/>
      <c r="QAR153" s="115"/>
      <c r="QAS153" s="115"/>
      <c r="QAT153" s="115"/>
      <c r="QAU153" s="115"/>
      <c r="QAV153" s="115"/>
      <c r="QAW153" s="115"/>
      <c r="QAX153" s="115"/>
      <c r="QAY153" s="115"/>
      <c r="QAZ153" s="115"/>
      <c r="QBA153" s="115"/>
      <c r="QBB153" s="115"/>
      <c r="QBC153" s="115"/>
      <c r="QBD153" s="115"/>
      <c r="QBE153" s="115"/>
      <c r="QBF153" s="115"/>
      <c r="QBG153" s="115"/>
      <c r="QBH153" s="115"/>
      <c r="QBI153" s="115"/>
      <c r="QBJ153" s="115"/>
      <c r="QBK153" s="115"/>
      <c r="QBL153" s="115"/>
      <c r="QBM153" s="115"/>
      <c r="QBN153" s="115"/>
      <c r="QBO153" s="115"/>
      <c r="QBP153" s="115"/>
      <c r="QBQ153" s="115"/>
      <c r="QBR153" s="115"/>
      <c r="QBS153" s="115"/>
      <c r="QBT153" s="115"/>
      <c r="QBU153" s="115"/>
      <c r="QBV153" s="115"/>
      <c r="QBW153" s="115"/>
      <c r="QBX153" s="115"/>
      <c r="QBY153" s="115"/>
      <c r="QBZ153" s="115"/>
      <c r="QCA153" s="115"/>
      <c r="QCB153" s="115"/>
      <c r="QCC153" s="115"/>
      <c r="QCD153" s="115"/>
      <c r="QCE153" s="115"/>
      <c r="QCF153" s="115"/>
      <c r="QCG153" s="115"/>
      <c r="QCH153" s="115"/>
      <c r="QCI153" s="115"/>
      <c r="QCJ153" s="115"/>
      <c r="QCK153" s="115"/>
      <c r="QCL153" s="115"/>
      <c r="QCM153" s="115"/>
      <c r="QCN153" s="115"/>
      <c r="QCO153" s="115"/>
      <c r="QCP153" s="115"/>
      <c r="QCQ153" s="115"/>
      <c r="QCR153" s="115"/>
      <c r="QCS153" s="115"/>
      <c r="QCT153" s="115"/>
      <c r="QCU153" s="115"/>
      <c r="QCV153" s="115"/>
      <c r="QCW153" s="115"/>
      <c r="QCX153" s="115"/>
      <c r="QCY153" s="115"/>
      <c r="QCZ153" s="115"/>
      <c r="QDA153" s="115"/>
      <c r="QDB153" s="115"/>
      <c r="QDC153" s="115"/>
      <c r="QDD153" s="115"/>
      <c r="QDE153" s="115"/>
      <c r="QDF153" s="115"/>
      <c r="QDG153" s="115"/>
      <c r="QDH153" s="115"/>
      <c r="QDI153" s="115"/>
      <c r="QDJ153" s="115"/>
      <c r="QDK153" s="115"/>
      <c r="QDL153" s="115"/>
      <c r="QDM153" s="115"/>
      <c r="QDN153" s="115"/>
      <c r="QDO153" s="115"/>
      <c r="QDP153" s="115"/>
      <c r="QDQ153" s="115"/>
      <c r="QDR153" s="115"/>
      <c r="QDS153" s="115"/>
      <c r="QDT153" s="115"/>
      <c r="QDU153" s="115"/>
      <c r="QDV153" s="115"/>
      <c r="QDW153" s="115"/>
      <c r="QDX153" s="115"/>
      <c r="QDY153" s="115"/>
      <c r="QDZ153" s="115"/>
      <c r="QEA153" s="115"/>
      <c r="QEB153" s="115"/>
      <c r="QEC153" s="115"/>
      <c r="QED153" s="115"/>
      <c r="QEE153" s="115"/>
      <c r="QEF153" s="115"/>
      <c r="QEG153" s="115"/>
      <c r="QEH153" s="115"/>
      <c r="QEI153" s="115"/>
      <c r="QEJ153" s="115"/>
      <c r="QEK153" s="115"/>
      <c r="QEL153" s="115"/>
      <c r="QEM153" s="115"/>
      <c r="QEN153" s="115"/>
      <c r="QEO153" s="115"/>
      <c r="QEP153" s="115"/>
      <c r="QEQ153" s="115"/>
      <c r="QER153" s="115"/>
      <c r="QES153" s="115"/>
      <c r="QET153" s="115"/>
      <c r="QEU153" s="115"/>
      <c r="QEV153" s="115"/>
      <c r="QEW153" s="115"/>
      <c r="QEX153" s="115"/>
      <c r="QEY153" s="115"/>
      <c r="QEZ153" s="115"/>
      <c r="QFA153" s="115"/>
      <c r="QFB153" s="115"/>
      <c r="QFC153" s="115"/>
      <c r="QFD153" s="115"/>
      <c r="QFE153" s="115"/>
      <c r="QFF153" s="115"/>
      <c r="QFG153" s="115"/>
      <c r="QFH153" s="115"/>
      <c r="QFI153" s="115"/>
      <c r="QFJ153" s="115"/>
      <c r="QFK153" s="115"/>
      <c r="QFL153" s="115"/>
      <c r="QFM153" s="115"/>
      <c r="QFN153" s="115"/>
      <c r="QFO153" s="115"/>
      <c r="QFP153" s="115"/>
      <c r="QFQ153" s="115"/>
      <c r="QFR153" s="115"/>
      <c r="QFS153" s="115"/>
      <c r="QFT153" s="115"/>
      <c r="QFU153" s="115"/>
      <c r="QFV153" s="115"/>
      <c r="QFW153" s="115"/>
      <c r="QFX153" s="115"/>
      <c r="QFY153" s="115"/>
      <c r="QFZ153" s="115"/>
      <c r="QGA153" s="115"/>
      <c r="QGB153" s="115"/>
      <c r="QGC153" s="115"/>
      <c r="QGD153" s="115"/>
      <c r="QGE153" s="115"/>
      <c r="QGF153" s="115"/>
      <c r="QGG153" s="115"/>
      <c r="QGH153" s="115"/>
      <c r="QGI153" s="115"/>
      <c r="QGJ153" s="115"/>
      <c r="QGK153" s="115"/>
      <c r="QGL153" s="115"/>
      <c r="QGM153" s="115"/>
      <c r="QGN153" s="115"/>
      <c r="QGO153" s="115"/>
      <c r="QGP153" s="115"/>
      <c r="QGQ153" s="115"/>
      <c r="QGR153" s="115"/>
      <c r="QGS153" s="115"/>
      <c r="QGT153" s="115"/>
      <c r="QGU153" s="115"/>
      <c r="QGV153" s="115"/>
      <c r="QGW153" s="115"/>
      <c r="QGX153" s="115"/>
      <c r="QGY153" s="115"/>
      <c r="QGZ153" s="115"/>
      <c r="QHA153" s="115"/>
      <c r="QHB153" s="115"/>
      <c r="QHC153" s="115"/>
      <c r="QHD153" s="115"/>
      <c r="QHE153" s="115"/>
      <c r="QHF153" s="115"/>
      <c r="QHG153" s="115"/>
      <c r="QHH153" s="115"/>
      <c r="QHI153" s="115"/>
      <c r="QHJ153" s="115"/>
      <c r="QHK153" s="115"/>
      <c r="QHL153" s="115"/>
      <c r="QHM153" s="115"/>
      <c r="QHN153" s="115"/>
      <c r="QHO153" s="115"/>
      <c r="QHP153" s="115"/>
      <c r="QHQ153" s="115"/>
      <c r="QHR153" s="115"/>
      <c r="QHS153" s="115"/>
      <c r="QHT153" s="115"/>
      <c r="QHU153" s="115"/>
      <c r="QHV153" s="115"/>
      <c r="QHW153" s="115"/>
      <c r="QHX153" s="115"/>
      <c r="QHY153" s="115"/>
      <c r="QHZ153" s="115"/>
      <c r="QIA153" s="115"/>
      <c r="QIB153" s="115"/>
      <c r="QIC153" s="115"/>
      <c r="QID153" s="115"/>
      <c r="QIE153" s="115"/>
      <c r="QIF153" s="115"/>
      <c r="QIG153" s="115"/>
      <c r="QIH153" s="115"/>
      <c r="QII153" s="115"/>
      <c r="QIJ153" s="115"/>
      <c r="QIK153" s="115"/>
      <c r="QIL153" s="115"/>
      <c r="QIM153" s="115"/>
      <c r="QIN153" s="115"/>
      <c r="QIO153" s="115"/>
      <c r="QIP153" s="115"/>
      <c r="QIQ153" s="115"/>
      <c r="QIR153" s="115"/>
      <c r="QIS153" s="115"/>
      <c r="QIT153" s="115"/>
      <c r="QIU153" s="115"/>
      <c r="QIV153" s="115"/>
      <c r="QIW153" s="115"/>
      <c r="QIX153" s="115"/>
      <c r="QIY153" s="115"/>
      <c r="QIZ153" s="115"/>
      <c r="QJA153" s="115"/>
      <c r="QJB153" s="115"/>
      <c r="QJC153" s="115"/>
      <c r="QJD153" s="115"/>
      <c r="QJE153" s="115"/>
      <c r="QJF153" s="115"/>
      <c r="QJG153" s="115"/>
      <c r="QJH153" s="115"/>
      <c r="QJI153" s="115"/>
      <c r="QJJ153" s="115"/>
      <c r="QJK153" s="115"/>
      <c r="QJL153" s="115"/>
      <c r="QJM153" s="115"/>
      <c r="QJN153" s="115"/>
      <c r="QJO153" s="115"/>
      <c r="QJP153" s="115"/>
      <c r="QJQ153" s="115"/>
      <c r="QJR153" s="115"/>
      <c r="QJS153" s="115"/>
      <c r="QJT153" s="115"/>
      <c r="QJU153" s="115"/>
      <c r="QJV153" s="115"/>
      <c r="QJW153" s="115"/>
      <c r="QJX153" s="115"/>
      <c r="QJY153" s="115"/>
      <c r="QJZ153" s="115"/>
      <c r="QKA153" s="115"/>
      <c r="QKB153" s="115"/>
      <c r="QKC153" s="115"/>
      <c r="QKD153" s="115"/>
      <c r="QKE153" s="115"/>
      <c r="QKF153" s="115"/>
      <c r="QKG153" s="115"/>
      <c r="QKH153" s="115"/>
      <c r="QKI153" s="115"/>
      <c r="QKJ153" s="115"/>
      <c r="QKK153" s="115"/>
      <c r="QKL153" s="115"/>
      <c r="QKM153" s="115"/>
      <c r="QKN153" s="115"/>
      <c r="QKO153" s="115"/>
      <c r="QKP153" s="115"/>
      <c r="QKQ153" s="115"/>
      <c r="QKR153" s="115"/>
      <c r="QKS153" s="115"/>
      <c r="QKT153" s="115"/>
      <c r="QKU153" s="115"/>
      <c r="QKV153" s="115"/>
      <c r="QKW153" s="115"/>
      <c r="QKX153" s="115"/>
      <c r="QKY153" s="115"/>
      <c r="QKZ153" s="115"/>
      <c r="QLA153" s="115"/>
      <c r="QLB153" s="115"/>
      <c r="QLC153" s="115"/>
      <c r="QLD153" s="115"/>
      <c r="QLE153" s="115"/>
      <c r="QLF153" s="115"/>
      <c r="QLG153" s="115"/>
      <c r="QLH153" s="115"/>
      <c r="QLI153" s="115"/>
      <c r="QLJ153" s="115"/>
      <c r="QLK153" s="115"/>
      <c r="QLL153" s="115"/>
      <c r="QLM153" s="115"/>
      <c r="QLN153" s="115"/>
      <c r="QLO153" s="115"/>
      <c r="QLP153" s="115"/>
      <c r="QLQ153" s="115"/>
      <c r="QLR153" s="115"/>
      <c r="QLS153" s="115"/>
      <c r="QLT153" s="115"/>
      <c r="QLU153" s="115"/>
      <c r="QLV153" s="115"/>
      <c r="QLW153" s="115"/>
      <c r="QLX153" s="115"/>
      <c r="QLY153" s="115"/>
      <c r="QLZ153" s="115"/>
      <c r="QMA153" s="115"/>
      <c r="QMB153" s="115"/>
      <c r="QMC153" s="115"/>
      <c r="QMD153" s="115"/>
      <c r="QME153" s="115"/>
      <c r="QMF153" s="115"/>
      <c r="QMG153" s="115"/>
      <c r="QMH153" s="115"/>
      <c r="QMI153" s="115"/>
      <c r="QMJ153" s="115"/>
      <c r="QMK153" s="115"/>
      <c r="QML153" s="115"/>
      <c r="QMM153" s="115"/>
      <c r="QMN153" s="115"/>
      <c r="QMO153" s="115"/>
      <c r="QMP153" s="115"/>
      <c r="QMQ153" s="115"/>
      <c r="QMR153" s="115"/>
      <c r="QMS153" s="115"/>
      <c r="QMT153" s="115"/>
      <c r="QMU153" s="115"/>
      <c r="QMV153" s="115"/>
      <c r="QMW153" s="115"/>
      <c r="QMX153" s="115"/>
      <c r="QMY153" s="115"/>
      <c r="QMZ153" s="115"/>
      <c r="QNA153" s="115"/>
      <c r="QNB153" s="115"/>
      <c r="QNC153" s="115"/>
      <c r="QND153" s="115"/>
      <c r="QNE153" s="115"/>
      <c r="QNF153" s="115"/>
      <c r="QNG153" s="115"/>
      <c r="QNH153" s="115"/>
      <c r="QNI153" s="115"/>
      <c r="QNJ153" s="115"/>
      <c r="QNK153" s="115"/>
      <c r="QNL153" s="115"/>
      <c r="QNM153" s="115"/>
      <c r="QNN153" s="115"/>
      <c r="QNO153" s="115"/>
      <c r="QNP153" s="115"/>
      <c r="QNQ153" s="115"/>
      <c r="QNR153" s="115"/>
      <c r="QNS153" s="115"/>
      <c r="QNT153" s="115"/>
      <c r="QNU153" s="115"/>
      <c r="QNV153" s="115"/>
      <c r="QNW153" s="115"/>
      <c r="QNX153" s="115"/>
      <c r="QNY153" s="115"/>
      <c r="QNZ153" s="115"/>
      <c r="QOA153" s="115"/>
      <c r="QOB153" s="115"/>
      <c r="QOC153" s="115"/>
      <c r="QOD153" s="115"/>
      <c r="QOE153" s="115"/>
      <c r="QOF153" s="115"/>
      <c r="QOG153" s="115"/>
      <c r="QOH153" s="115"/>
      <c r="QOI153" s="115"/>
      <c r="QOJ153" s="115"/>
      <c r="QOK153" s="115"/>
      <c r="QOL153" s="115"/>
      <c r="QOM153" s="115"/>
      <c r="QON153" s="115"/>
      <c r="QOO153" s="115"/>
      <c r="QOP153" s="115"/>
      <c r="QOQ153" s="115"/>
      <c r="QOR153" s="115"/>
      <c r="QOS153" s="115"/>
      <c r="QOT153" s="115"/>
      <c r="QOU153" s="115"/>
      <c r="QOV153" s="115"/>
      <c r="QOW153" s="115"/>
      <c r="QOX153" s="115"/>
      <c r="QOY153" s="115"/>
      <c r="QOZ153" s="115"/>
      <c r="QPA153" s="115"/>
      <c r="QPB153" s="115"/>
      <c r="QPC153" s="115"/>
      <c r="QPD153" s="115"/>
      <c r="QPE153" s="115"/>
      <c r="QPF153" s="115"/>
      <c r="QPG153" s="115"/>
      <c r="QPH153" s="115"/>
      <c r="QPI153" s="115"/>
      <c r="QPJ153" s="115"/>
      <c r="QPK153" s="115"/>
      <c r="QPL153" s="115"/>
      <c r="QPM153" s="115"/>
      <c r="QPN153" s="115"/>
      <c r="QPO153" s="115"/>
      <c r="QPP153" s="115"/>
      <c r="QPQ153" s="115"/>
      <c r="QPR153" s="115"/>
      <c r="QPS153" s="115"/>
      <c r="QPT153" s="115"/>
      <c r="QPU153" s="115"/>
      <c r="QPV153" s="115"/>
      <c r="QPW153" s="115"/>
      <c r="QPX153" s="115"/>
      <c r="QPY153" s="115"/>
      <c r="QPZ153" s="115"/>
      <c r="QQA153" s="115"/>
      <c r="QQB153" s="115"/>
      <c r="QQC153" s="115"/>
      <c r="QQD153" s="115"/>
      <c r="QQE153" s="115"/>
      <c r="QQF153" s="115"/>
      <c r="QQG153" s="115"/>
      <c r="QQH153" s="115"/>
      <c r="QQI153" s="115"/>
      <c r="QQJ153" s="115"/>
      <c r="QQK153" s="115"/>
      <c r="QQL153" s="115"/>
      <c r="QQM153" s="115"/>
      <c r="QQN153" s="115"/>
      <c r="QQO153" s="115"/>
      <c r="QQP153" s="115"/>
      <c r="QQQ153" s="115"/>
      <c r="QQR153" s="115"/>
      <c r="QQS153" s="115"/>
      <c r="QQT153" s="115"/>
      <c r="QQU153" s="115"/>
      <c r="QQV153" s="115"/>
      <c r="QQW153" s="115"/>
      <c r="QQX153" s="115"/>
      <c r="QQY153" s="115"/>
      <c r="QQZ153" s="115"/>
      <c r="QRA153" s="115"/>
      <c r="QRB153" s="115"/>
      <c r="QRC153" s="115"/>
      <c r="QRD153" s="115"/>
      <c r="QRE153" s="115"/>
      <c r="QRF153" s="115"/>
      <c r="QRG153" s="115"/>
      <c r="QRH153" s="115"/>
      <c r="QRI153" s="115"/>
      <c r="QRJ153" s="115"/>
      <c r="QRK153" s="115"/>
      <c r="QRL153" s="115"/>
      <c r="QRM153" s="115"/>
      <c r="QRN153" s="115"/>
      <c r="QRO153" s="115"/>
      <c r="QRP153" s="115"/>
      <c r="QRQ153" s="115"/>
      <c r="QRR153" s="115"/>
      <c r="QRS153" s="115"/>
      <c r="QRT153" s="115"/>
      <c r="QRU153" s="115"/>
      <c r="QRV153" s="115"/>
      <c r="QRW153" s="115"/>
      <c r="QRX153" s="115"/>
      <c r="QRY153" s="115"/>
      <c r="QRZ153" s="115"/>
      <c r="QSA153" s="115"/>
      <c r="QSB153" s="115"/>
      <c r="QSC153" s="115"/>
      <c r="QSD153" s="115"/>
      <c r="QSE153" s="115"/>
      <c r="QSF153" s="115"/>
      <c r="QSG153" s="115"/>
      <c r="QSH153" s="115"/>
      <c r="QSI153" s="115"/>
      <c r="QSJ153" s="115"/>
      <c r="QSK153" s="115"/>
      <c r="QSL153" s="115"/>
      <c r="QSM153" s="115"/>
      <c r="QSN153" s="115"/>
      <c r="QSO153" s="115"/>
      <c r="QSP153" s="115"/>
      <c r="QSQ153" s="115"/>
      <c r="QSR153" s="115"/>
      <c r="QSS153" s="115"/>
      <c r="QST153" s="115"/>
      <c r="QSU153" s="115"/>
      <c r="QSV153" s="115"/>
      <c r="QSW153" s="115"/>
      <c r="QSX153" s="115"/>
      <c r="QSY153" s="115"/>
      <c r="QSZ153" s="115"/>
      <c r="QTA153" s="115"/>
      <c r="QTB153" s="115"/>
      <c r="QTC153" s="115"/>
      <c r="QTD153" s="115"/>
      <c r="QTE153" s="115"/>
      <c r="QTF153" s="115"/>
      <c r="QTG153" s="115"/>
      <c r="QTH153" s="115"/>
      <c r="QTI153" s="115"/>
      <c r="QTJ153" s="115"/>
      <c r="QTK153" s="115"/>
      <c r="QTL153" s="115"/>
      <c r="QTM153" s="115"/>
      <c r="QTN153" s="115"/>
      <c r="QTO153" s="115"/>
      <c r="QTP153" s="115"/>
      <c r="QTQ153" s="115"/>
      <c r="QTR153" s="115"/>
      <c r="QTS153" s="115"/>
      <c r="QTT153" s="115"/>
      <c r="QTU153" s="115"/>
      <c r="QTV153" s="115"/>
      <c r="QTW153" s="115"/>
      <c r="QTX153" s="115"/>
      <c r="QTY153" s="115"/>
      <c r="QTZ153" s="115"/>
      <c r="QUA153" s="115"/>
      <c r="QUB153" s="115"/>
      <c r="QUC153" s="115"/>
      <c r="QUD153" s="115"/>
      <c r="QUE153" s="115"/>
      <c r="QUF153" s="115"/>
      <c r="QUG153" s="115"/>
      <c r="QUH153" s="115"/>
      <c r="QUI153" s="115"/>
      <c r="QUJ153" s="115"/>
      <c r="QUK153" s="115"/>
      <c r="QUL153" s="115"/>
      <c r="QUM153" s="115"/>
      <c r="QUN153" s="115"/>
      <c r="QUO153" s="115"/>
      <c r="QUP153" s="115"/>
      <c r="QUQ153" s="115"/>
      <c r="QUR153" s="115"/>
      <c r="QUS153" s="115"/>
      <c r="QUT153" s="115"/>
      <c r="QUU153" s="115"/>
      <c r="QUV153" s="115"/>
      <c r="QUW153" s="115"/>
      <c r="QUX153" s="115"/>
      <c r="QUY153" s="115"/>
      <c r="QUZ153" s="115"/>
      <c r="QVA153" s="115"/>
      <c r="QVB153" s="115"/>
      <c r="QVC153" s="115"/>
      <c r="QVD153" s="115"/>
      <c r="QVE153" s="115"/>
      <c r="QVF153" s="115"/>
      <c r="QVG153" s="115"/>
      <c r="QVH153" s="115"/>
      <c r="QVI153" s="115"/>
      <c r="QVJ153" s="115"/>
      <c r="QVK153" s="115"/>
      <c r="QVL153" s="115"/>
      <c r="QVM153" s="115"/>
      <c r="QVN153" s="115"/>
      <c r="QVO153" s="115"/>
      <c r="QVP153" s="115"/>
      <c r="QVQ153" s="115"/>
      <c r="QVR153" s="115"/>
      <c r="QVS153" s="115"/>
      <c r="QVT153" s="115"/>
      <c r="QVU153" s="115"/>
      <c r="QVV153" s="115"/>
      <c r="QVW153" s="115"/>
      <c r="QVX153" s="115"/>
      <c r="QVY153" s="115"/>
      <c r="QVZ153" s="115"/>
      <c r="QWA153" s="115"/>
      <c r="QWB153" s="115"/>
      <c r="QWC153" s="115"/>
      <c r="QWD153" s="115"/>
      <c r="QWE153" s="115"/>
      <c r="QWF153" s="115"/>
      <c r="QWG153" s="115"/>
      <c r="QWH153" s="115"/>
      <c r="QWI153" s="115"/>
      <c r="QWJ153" s="115"/>
      <c r="QWK153" s="115"/>
      <c r="QWL153" s="115"/>
      <c r="QWM153" s="115"/>
      <c r="QWN153" s="115"/>
      <c r="QWO153" s="115"/>
      <c r="QWP153" s="115"/>
      <c r="QWQ153" s="115"/>
      <c r="QWR153" s="115"/>
      <c r="QWS153" s="115"/>
      <c r="QWT153" s="115"/>
      <c r="QWU153" s="115"/>
      <c r="QWV153" s="115"/>
      <c r="QWW153" s="115"/>
      <c r="QWX153" s="115"/>
      <c r="QWY153" s="115"/>
      <c r="QWZ153" s="115"/>
      <c r="QXA153" s="115"/>
      <c r="QXB153" s="115"/>
      <c r="QXC153" s="115"/>
      <c r="QXD153" s="115"/>
      <c r="QXE153" s="115"/>
      <c r="QXF153" s="115"/>
      <c r="QXG153" s="115"/>
      <c r="QXH153" s="115"/>
      <c r="QXI153" s="115"/>
      <c r="QXJ153" s="115"/>
      <c r="QXK153" s="115"/>
      <c r="QXL153" s="115"/>
      <c r="QXM153" s="115"/>
      <c r="QXN153" s="115"/>
      <c r="QXO153" s="115"/>
      <c r="QXP153" s="115"/>
      <c r="QXQ153" s="115"/>
      <c r="QXR153" s="115"/>
      <c r="QXS153" s="115"/>
      <c r="QXT153" s="115"/>
      <c r="QXU153" s="115"/>
      <c r="QXV153" s="115"/>
      <c r="QXW153" s="115"/>
      <c r="QXX153" s="115"/>
      <c r="QXY153" s="115"/>
      <c r="QXZ153" s="115"/>
      <c r="QYA153" s="115"/>
      <c r="QYB153" s="115"/>
      <c r="QYC153" s="115"/>
      <c r="QYD153" s="115"/>
      <c r="QYE153" s="115"/>
      <c r="QYF153" s="115"/>
      <c r="QYG153" s="115"/>
      <c r="QYH153" s="115"/>
      <c r="QYI153" s="115"/>
      <c r="QYJ153" s="115"/>
      <c r="QYK153" s="115"/>
      <c r="QYL153" s="115"/>
      <c r="QYM153" s="115"/>
      <c r="QYN153" s="115"/>
      <c r="QYO153" s="115"/>
      <c r="QYP153" s="115"/>
      <c r="QYQ153" s="115"/>
      <c r="QYR153" s="115"/>
      <c r="QYS153" s="115"/>
      <c r="QYT153" s="115"/>
      <c r="QYU153" s="115"/>
      <c r="QYV153" s="115"/>
      <c r="QYW153" s="115"/>
      <c r="QYX153" s="115"/>
      <c r="QYY153" s="115"/>
      <c r="QYZ153" s="115"/>
      <c r="QZA153" s="115"/>
      <c r="QZB153" s="115"/>
      <c r="QZC153" s="115"/>
      <c r="QZD153" s="115"/>
      <c r="QZE153" s="115"/>
      <c r="QZF153" s="115"/>
      <c r="QZG153" s="115"/>
      <c r="QZH153" s="115"/>
      <c r="QZI153" s="115"/>
      <c r="QZJ153" s="115"/>
      <c r="QZK153" s="115"/>
      <c r="QZL153" s="115"/>
      <c r="QZM153" s="115"/>
      <c r="QZN153" s="115"/>
      <c r="QZO153" s="115"/>
      <c r="QZP153" s="115"/>
      <c r="QZQ153" s="115"/>
      <c r="QZR153" s="115"/>
      <c r="QZS153" s="115"/>
      <c r="QZT153" s="115"/>
      <c r="QZU153" s="115"/>
      <c r="QZV153" s="115"/>
      <c r="QZW153" s="115"/>
      <c r="QZX153" s="115"/>
      <c r="QZY153" s="115"/>
      <c r="QZZ153" s="115"/>
      <c r="RAA153" s="115"/>
      <c r="RAB153" s="115"/>
      <c r="RAC153" s="115"/>
      <c r="RAD153" s="115"/>
      <c r="RAE153" s="115"/>
      <c r="RAF153" s="115"/>
      <c r="RAG153" s="115"/>
      <c r="RAH153" s="115"/>
      <c r="RAI153" s="115"/>
      <c r="RAJ153" s="115"/>
      <c r="RAK153" s="115"/>
      <c r="RAL153" s="115"/>
      <c r="RAM153" s="115"/>
      <c r="RAN153" s="115"/>
      <c r="RAO153" s="115"/>
      <c r="RAP153" s="115"/>
      <c r="RAQ153" s="115"/>
      <c r="RAR153" s="115"/>
      <c r="RAS153" s="115"/>
      <c r="RAT153" s="115"/>
      <c r="RAU153" s="115"/>
      <c r="RAV153" s="115"/>
      <c r="RAW153" s="115"/>
      <c r="RAX153" s="115"/>
      <c r="RAY153" s="115"/>
      <c r="RAZ153" s="115"/>
      <c r="RBA153" s="115"/>
      <c r="RBB153" s="115"/>
      <c r="RBC153" s="115"/>
      <c r="RBD153" s="115"/>
      <c r="RBE153" s="115"/>
      <c r="RBF153" s="115"/>
      <c r="RBG153" s="115"/>
      <c r="RBH153" s="115"/>
      <c r="RBI153" s="115"/>
      <c r="RBJ153" s="115"/>
      <c r="RBK153" s="115"/>
      <c r="RBL153" s="115"/>
      <c r="RBM153" s="115"/>
      <c r="RBN153" s="115"/>
      <c r="RBO153" s="115"/>
      <c r="RBP153" s="115"/>
      <c r="RBQ153" s="115"/>
      <c r="RBR153" s="115"/>
      <c r="RBS153" s="115"/>
      <c r="RBT153" s="115"/>
      <c r="RBU153" s="115"/>
      <c r="RBV153" s="115"/>
      <c r="RBW153" s="115"/>
      <c r="RBX153" s="115"/>
      <c r="RBY153" s="115"/>
      <c r="RBZ153" s="115"/>
      <c r="RCA153" s="115"/>
      <c r="RCB153" s="115"/>
      <c r="RCC153" s="115"/>
      <c r="RCD153" s="115"/>
      <c r="RCE153" s="115"/>
      <c r="RCF153" s="115"/>
      <c r="RCG153" s="115"/>
      <c r="RCH153" s="115"/>
      <c r="RCI153" s="115"/>
      <c r="RCJ153" s="115"/>
      <c r="RCK153" s="115"/>
      <c r="RCL153" s="115"/>
      <c r="RCM153" s="115"/>
      <c r="RCN153" s="115"/>
      <c r="RCO153" s="115"/>
      <c r="RCP153" s="115"/>
      <c r="RCQ153" s="115"/>
      <c r="RCR153" s="115"/>
      <c r="RCS153" s="115"/>
      <c r="RCT153" s="115"/>
      <c r="RCU153" s="115"/>
      <c r="RCV153" s="115"/>
      <c r="RCW153" s="115"/>
      <c r="RCX153" s="115"/>
      <c r="RCY153" s="115"/>
      <c r="RCZ153" s="115"/>
      <c r="RDA153" s="115"/>
      <c r="RDB153" s="115"/>
      <c r="RDC153" s="115"/>
      <c r="RDD153" s="115"/>
      <c r="RDE153" s="115"/>
      <c r="RDF153" s="115"/>
      <c r="RDG153" s="115"/>
      <c r="RDH153" s="115"/>
      <c r="RDI153" s="115"/>
      <c r="RDJ153" s="115"/>
      <c r="RDK153" s="115"/>
      <c r="RDL153" s="115"/>
      <c r="RDM153" s="115"/>
      <c r="RDN153" s="115"/>
      <c r="RDO153" s="115"/>
      <c r="RDP153" s="115"/>
      <c r="RDQ153" s="115"/>
      <c r="RDR153" s="115"/>
      <c r="RDS153" s="115"/>
      <c r="RDT153" s="115"/>
      <c r="RDU153" s="115"/>
      <c r="RDV153" s="115"/>
      <c r="RDW153" s="115"/>
      <c r="RDX153" s="115"/>
      <c r="RDY153" s="115"/>
      <c r="RDZ153" s="115"/>
      <c r="REA153" s="115"/>
      <c r="REB153" s="115"/>
      <c r="REC153" s="115"/>
      <c r="RED153" s="115"/>
      <c r="REE153" s="115"/>
      <c r="REF153" s="115"/>
      <c r="REG153" s="115"/>
      <c r="REH153" s="115"/>
      <c r="REI153" s="115"/>
      <c r="REJ153" s="115"/>
      <c r="REK153" s="115"/>
      <c r="REL153" s="115"/>
      <c r="REM153" s="115"/>
      <c r="REN153" s="115"/>
      <c r="REO153" s="115"/>
      <c r="REP153" s="115"/>
      <c r="REQ153" s="115"/>
      <c r="RER153" s="115"/>
      <c r="RES153" s="115"/>
      <c r="RET153" s="115"/>
      <c r="REU153" s="115"/>
      <c r="REV153" s="115"/>
      <c r="REW153" s="115"/>
      <c r="REX153" s="115"/>
      <c r="REY153" s="115"/>
      <c r="REZ153" s="115"/>
      <c r="RFA153" s="115"/>
      <c r="RFB153" s="115"/>
      <c r="RFC153" s="115"/>
      <c r="RFD153" s="115"/>
      <c r="RFE153" s="115"/>
      <c r="RFF153" s="115"/>
      <c r="RFG153" s="115"/>
      <c r="RFH153" s="115"/>
      <c r="RFI153" s="115"/>
      <c r="RFJ153" s="115"/>
      <c r="RFK153" s="115"/>
      <c r="RFL153" s="115"/>
      <c r="RFM153" s="115"/>
      <c r="RFN153" s="115"/>
      <c r="RFO153" s="115"/>
      <c r="RFP153" s="115"/>
      <c r="RFQ153" s="115"/>
      <c r="RFR153" s="115"/>
      <c r="RFS153" s="115"/>
      <c r="RFT153" s="115"/>
      <c r="RFU153" s="115"/>
      <c r="RFV153" s="115"/>
      <c r="RFW153" s="115"/>
      <c r="RFX153" s="115"/>
      <c r="RFY153" s="115"/>
      <c r="RFZ153" s="115"/>
      <c r="RGA153" s="115"/>
      <c r="RGB153" s="115"/>
      <c r="RGC153" s="115"/>
      <c r="RGD153" s="115"/>
      <c r="RGE153" s="115"/>
      <c r="RGF153" s="115"/>
      <c r="RGG153" s="115"/>
      <c r="RGH153" s="115"/>
      <c r="RGI153" s="115"/>
      <c r="RGJ153" s="115"/>
      <c r="RGK153" s="115"/>
      <c r="RGL153" s="115"/>
      <c r="RGM153" s="115"/>
      <c r="RGN153" s="115"/>
      <c r="RGO153" s="115"/>
      <c r="RGP153" s="115"/>
      <c r="RGQ153" s="115"/>
      <c r="RGR153" s="115"/>
      <c r="RGS153" s="115"/>
      <c r="RGT153" s="115"/>
      <c r="RGU153" s="115"/>
      <c r="RGV153" s="115"/>
      <c r="RGW153" s="115"/>
      <c r="RGX153" s="115"/>
      <c r="RGY153" s="115"/>
      <c r="RGZ153" s="115"/>
      <c r="RHA153" s="115"/>
      <c r="RHB153" s="115"/>
      <c r="RHC153" s="115"/>
      <c r="RHD153" s="115"/>
      <c r="RHE153" s="115"/>
      <c r="RHF153" s="115"/>
      <c r="RHG153" s="115"/>
      <c r="RHH153" s="115"/>
      <c r="RHI153" s="115"/>
      <c r="RHJ153" s="115"/>
      <c r="RHK153" s="115"/>
      <c r="RHL153" s="115"/>
      <c r="RHM153" s="115"/>
      <c r="RHN153" s="115"/>
      <c r="RHO153" s="115"/>
      <c r="RHP153" s="115"/>
      <c r="RHQ153" s="115"/>
      <c r="RHR153" s="115"/>
      <c r="RHS153" s="115"/>
      <c r="RHT153" s="115"/>
      <c r="RHU153" s="115"/>
      <c r="RHV153" s="115"/>
      <c r="RHW153" s="115"/>
      <c r="RHX153" s="115"/>
      <c r="RHY153" s="115"/>
      <c r="RHZ153" s="115"/>
      <c r="RIA153" s="115"/>
      <c r="RIB153" s="115"/>
      <c r="RIC153" s="115"/>
      <c r="RID153" s="115"/>
      <c r="RIE153" s="115"/>
      <c r="RIF153" s="115"/>
      <c r="RIG153" s="115"/>
      <c r="RIH153" s="115"/>
      <c r="RII153" s="115"/>
      <c r="RIJ153" s="115"/>
      <c r="RIK153" s="115"/>
      <c r="RIL153" s="115"/>
      <c r="RIM153" s="115"/>
      <c r="RIN153" s="115"/>
      <c r="RIO153" s="115"/>
      <c r="RIP153" s="115"/>
      <c r="RIQ153" s="115"/>
      <c r="RIR153" s="115"/>
      <c r="RIS153" s="115"/>
      <c r="RIT153" s="115"/>
      <c r="RIU153" s="115"/>
      <c r="RIV153" s="115"/>
      <c r="RIW153" s="115"/>
      <c r="RIX153" s="115"/>
      <c r="RIY153" s="115"/>
      <c r="RIZ153" s="115"/>
      <c r="RJA153" s="115"/>
      <c r="RJB153" s="115"/>
      <c r="RJC153" s="115"/>
      <c r="RJD153" s="115"/>
      <c r="RJE153" s="115"/>
      <c r="RJF153" s="115"/>
      <c r="RJG153" s="115"/>
      <c r="RJH153" s="115"/>
      <c r="RJI153" s="115"/>
      <c r="RJJ153" s="115"/>
      <c r="RJK153" s="115"/>
      <c r="RJL153" s="115"/>
      <c r="RJM153" s="115"/>
      <c r="RJN153" s="115"/>
      <c r="RJO153" s="115"/>
      <c r="RJP153" s="115"/>
      <c r="RJQ153" s="115"/>
      <c r="RJR153" s="115"/>
      <c r="RJS153" s="115"/>
      <c r="RJT153" s="115"/>
      <c r="RJU153" s="115"/>
      <c r="RJV153" s="115"/>
      <c r="RJW153" s="115"/>
      <c r="RJX153" s="115"/>
      <c r="RJY153" s="115"/>
      <c r="RJZ153" s="115"/>
      <c r="RKA153" s="115"/>
      <c r="RKB153" s="115"/>
      <c r="RKC153" s="115"/>
      <c r="RKD153" s="115"/>
      <c r="RKE153" s="115"/>
      <c r="RKF153" s="115"/>
      <c r="RKG153" s="115"/>
      <c r="RKH153" s="115"/>
      <c r="RKI153" s="115"/>
      <c r="RKJ153" s="115"/>
      <c r="RKK153" s="115"/>
      <c r="RKL153" s="115"/>
      <c r="RKM153" s="115"/>
      <c r="RKN153" s="115"/>
      <c r="RKO153" s="115"/>
      <c r="RKP153" s="115"/>
      <c r="RKQ153" s="115"/>
      <c r="RKR153" s="115"/>
      <c r="RKS153" s="115"/>
      <c r="RKT153" s="115"/>
      <c r="RKU153" s="115"/>
      <c r="RKV153" s="115"/>
      <c r="RKW153" s="115"/>
      <c r="RKX153" s="115"/>
      <c r="RKY153" s="115"/>
      <c r="RKZ153" s="115"/>
      <c r="RLA153" s="115"/>
      <c r="RLB153" s="115"/>
      <c r="RLC153" s="115"/>
      <c r="RLD153" s="115"/>
      <c r="RLE153" s="115"/>
      <c r="RLF153" s="115"/>
      <c r="RLG153" s="115"/>
      <c r="RLH153" s="115"/>
      <c r="RLI153" s="115"/>
      <c r="RLJ153" s="115"/>
      <c r="RLK153" s="115"/>
      <c r="RLL153" s="115"/>
      <c r="RLM153" s="115"/>
      <c r="RLN153" s="115"/>
      <c r="RLO153" s="115"/>
      <c r="RLP153" s="115"/>
      <c r="RLQ153" s="115"/>
      <c r="RLR153" s="115"/>
      <c r="RLS153" s="115"/>
      <c r="RLT153" s="115"/>
      <c r="RLU153" s="115"/>
      <c r="RLV153" s="115"/>
      <c r="RLW153" s="115"/>
      <c r="RLX153" s="115"/>
      <c r="RLY153" s="115"/>
      <c r="RLZ153" s="115"/>
      <c r="RMA153" s="115"/>
      <c r="RMB153" s="115"/>
      <c r="RMC153" s="115"/>
      <c r="RMD153" s="115"/>
      <c r="RME153" s="115"/>
      <c r="RMF153" s="115"/>
      <c r="RMG153" s="115"/>
      <c r="RMH153" s="115"/>
      <c r="RMI153" s="115"/>
      <c r="RMJ153" s="115"/>
      <c r="RMK153" s="115"/>
      <c r="RML153" s="115"/>
      <c r="RMM153" s="115"/>
      <c r="RMN153" s="115"/>
      <c r="RMO153" s="115"/>
      <c r="RMP153" s="115"/>
      <c r="RMQ153" s="115"/>
      <c r="RMR153" s="115"/>
      <c r="RMS153" s="115"/>
      <c r="RMT153" s="115"/>
      <c r="RMU153" s="115"/>
      <c r="RMV153" s="115"/>
      <c r="RMW153" s="115"/>
      <c r="RMX153" s="115"/>
      <c r="RMY153" s="115"/>
      <c r="RMZ153" s="115"/>
      <c r="RNA153" s="115"/>
      <c r="RNB153" s="115"/>
      <c r="RNC153" s="115"/>
      <c r="RND153" s="115"/>
      <c r="RNE153" s="115"/>
      <c r="RNF153" s="115"/>
      <c r="RNG153" s="115"/>
      <c r="RNH153" s="115"/>
      <c r="RNI153" s="115"/>
      <c r="RNJ153" s="115"/>
      <c r="RNK153" s="115"/>
      <c r="RNL153" s="115"/>
      <c r="RNM153" s="115"/>
      <c r="RNN153" s="115"/>
      <c r="RNO153" s="115"/>
      <c r="RNP153" s="115"/>
      <c r="RNQ153" s="115"/>
      <c r="RNR153" s="115"/>
      <c r="RNS153" s="115"/>
      <c r="RNT153" s="115"/>
      <c r="RNU153" s="115"/>
      <c r="RNV153" s="115"/>
      <c r="RNW153" s="115"/>
      <c r="RNX153" s="115"/>
      <c r="RNY153" s="115"/>
      <c r="RNZ153" s="115"/>
      <c r="ROA153" s="115"/>
      <c r="ROB153" s="115"/>
      <c r="ROC153" s="115"/>
      <c r="ROD153" s="115"/>
      <c r="ROE153" s="115"/>
      <c r="ROF153" s="115"/>
      <c r="ROG153" s="115"/>
      <c r="ROH153" s="115"/>
      <c r="ROI153" s="115"/>
      <c r="ROJ153" s="115"/>
      <c r="ROK153" s="115"/>
      <c r="ROL153" s="115"/>
      <c r="ROM153" s="115"/>
      <c r="RON153" s="115"/>
      <c r="ROO153" s="115"/>
      <c r="ROP153" s="115"/>
      <c r="ROQ153" s="115"/>
      <c r="ROR153" s="115"/>
      <c r="ROS153" s="115"/>
      <c r="ROT153" s="115"/>
      <c r="ROU153" s="115"/>
      <c r="ROV153" s="115"/>
      <c r="ROW153" s="115"/>
      <c r="ROX153" s="115"/>
      <c r="ROY153" s="115"/>
      <c r="ROZ153" s="115"/>
      <c r="RPA153" s="115"/>
      <c r="RPB153" s="115"/>
      <c r="RPC153" s="115"/>
      <c r="RPD153" s="115"/>
      <c r="RPE153" s="115"/>
      <c r="RPF153" s="115"/>
      <c r="RPG153" s="115"/>
      <c r="RPH153" s="115"/>
      <c r="RPI153" s="115"/>
      <c r="RPJ153" s="115"/>
      <c r="RPK153" s="115"/>
      <c r="RPL153" s="115"/>
      <c r="RPM153" s="115"/>
      <c r="RPN153" s="115"/>
      <c r="RPO153" s="115"/>
      <c r="RPP153" s="115"/>
      <c r="RPQ153" s="115"/>
      <c r="RPR153" s="115"/>
      <c r="RPS153" s="115"/>
      <c r="RPT153" s="115"/>
      <c r="RPU153" s="115"/>
      <c r="RPV153" s="115"/>
      <c r="RPW153" s="115"/>
      <c r="RPX153" s="115"/>
      <c r="RPY153" s="115"/>
      <c r="RPZ153" s="115"/>
      <c r="RQA153" s="115"/>
      <c r="RQB153" s="115"/>
      <c r="RQC153" s="115"/>
      <c r="RQD153" s="115"/>
      <c r="RQE153" s="115"/>
      <c r="RQF153" s="115"/>
      <c r="RQG153" s="115"/>
      <c r="RQH153" s="115"/>
      <c r="RQI153" s="115"/>
      <c r="RQJ153" s="115"/>
      <c r="RQK153" s="115"/>
      <c r="RQL153" s="115"/>
      <c r="RQM153" s="115"/>
      <c r="RQN153" s="115"/>
      <c r="RQO153" s="115"/>
      <c r="RQP153" s="115"/>
      <c r="RQQ153" s="115"/>
      <c r="RQR153" s="115"/>
      <c r="RQS153" s="115"/>
      <c r="RQT153" s="115"/>
      <c r="RQU153" s="115"/>
      <c r="RQV153" s="115"/>
      <c r="RQW153" s="115"/>
      <c r="RQX153" s="115"/>
      <c r="RQY153" s="115"/>
      <c r="RQZ153" s="115"/>
      <c r="RRA153" s="115"/>
      <c r="RRB153" s="115"/>
      <c r="RRC153" s="115"/>
      <c r="RRD153" s="115"/>
      <c r="RRE153" s="115"/>
      <c r="RRF153" s="115"/>
      <c r="RRG153" s="115"/>
      <c r="RRH153" s="115"/>
      <c r="RRI153" s="115"/>
      <c r="RRJ153" s="115"/>
      <c r="RRK153" s="115"/>
      <c r="RRL153" s="115"/>
      <c r="RRM153" s="115"/>
      <c r="RRN153" s="115"/>
      <c r="RRO153" s="115"/>
      <c r="RRP153" s="115"/>
      <c r="RRQ153" s="115"/>
      <c r="RRR153" s="115"/>
      <c r="RRS153" s="115"/>
      <c r="RRT153" s="115"/>
      <c r="RRU153" s="115"/>
      <c r="RRV153" s="115"/>
      <c r="RRW153" s="115"/>
      <c r="RRX153" s="115"/>
      <c r="RRY153" s="115"/>
      <c r="RRZ153" s="115"/>
      <c r="RSA153" s="115"/>
      <c r="RSB153" s="115"/>
      <c r="RSC153" s="115"/>
      <c r="RSD153" s="115"/>
      <c r="RSE153" s="115"/>
      <c r="RSF153" s="115"/>
      <c r="RSG153" s="115"/>
      <c r="RSH153" s="115"/>
      <c r="RSI153" s="115"/>
      <c r="RSJ153" s="115"/>
      <c r="RSK153" s="115"/>
      <c r="RSL153" s="115"/>
      <c r="RSM153" s="115"/>
      <c r="RSN153" s="115"/>
      <c r="RSO153" s="115"/>
      <c r="RSP153" s="115"/>
      <c r="RSQ153" s="115"/>
      <c r="RSR153" s="115"/>
      <c r="RSS153" s="115"/>
      <c r="RST153" s="115"/>
      <c r="RSU153" s="115"/>
      <c r="RSV153" s="115"/>
      <c r="RSW153" s="115"/>
      <c r="RSX153" s="115"/>
      <c r="RSY153" s="115"/>
      <c r="RSZ153" s="115"/>
      <c r="RTA153" s="115"/>
      <c r="RTB153" s="115"/>
      <c r="RTC153" s="115"/>
      <c r="RTD153" s="115"/>
      <c r="RTE153" s="115"/>
      <c r="RTF153" s="115"/>
      <c r="RTG153" s="115"/>
      <c r="RTH153" s="115"/>
      <c r="RTI153" s="115"/>
      <c r="RTJ153" s="115"/>
      <c r="RTK153" s="115"/>
      <c r="RTL153" s="115"/>
      <c r="RTM153" s="115"/>
      <c r="RTN153" s="115"/>
      <c r="RTO153" s="115"/>
      <c r="RTP153" s="115"/>
      <c r="RTQ153" s="115"/>
      <c r="RTR153" s="115"/>
      <c r="RTS153" s="115"/>
      <c r="RTT153" s="115"/>
      <c r="RTU153" s="115"/>
      <c r="RTV153" s="115"/>
      <c r="RTW153" s="115"/>
      <c r="RTX153" s="115"/>
      <c r="RTY153" s="115"/>
      <c r="RTZ153" s="115"/>
      <c r="RUA153" s="115"/>
      <c r="RUB153" s="115"/>
      <c r="RUC153" s="115"/>
      <c r="RUD153" s="115"/>
      <c r="RUE153" s="115"/>
      <c r="RUF153" s="115"/>
      <c r="RUG153" s="115"/>
      <c r="RUH153" s="115"/>
      <c r="RUI153" s="115"/>
      <c r="RUJ153" s="115"/>
      <c r="RUK153" s="115"/>
      <c r="RUL153" s="115"/>
      <c r="RUM153" s="115"/>
      <c r="RUN153" s="115"/>
      <c r="RUO153" s="115"/>
      <c r="RUP153" s="115"/>
      <c r="RUQ153" s="115"/>
      <c r="RUR153" s="115"/>
      <c r="RUS153" s="115"/>
      <c r="RUT153" s="115"/>
      <c r="RUU153" s="115"/>
      <c r="RUV153" s="115"/>
      <c r="RUW153" s="115"/>
      <c r="RUX153" s="115"/>
      <c r="RUY153" s="115"/>
      <c r="RUZ153" s="115"/>
      <c r="RVA153" s="115"/>
      <c r="RVB153" s="115"/>
      <c r="RVC153" s="115"/>
      <c r="RVD153" s="115"/>
      <c r="RVE153" s="115"/>
      <c r="RVF153" s="115"/>
      <c r="RVG153" s="115"/>
      <c r="RVH153" s="115"/>
      <c r="RVI153" s="115"/>
      <c r="RVJ153" s="115"/>
      <c r="RVK153" s="115"/>
      <c r="RVL153" s="115"/>
      <c r="RVM153" s="115"/>
      <c r="RVN153" s="115"/>
      <c r="RVO153" s="115"/>
      <c r="RVP153" s="115"/>
      <c r="RVQ153" s="115"/>
      <c r="RVR153" s="115"/>
      <c r="RVS153" s="115"/>
      <c r="RVT153" s="115"/>
      <c r="RVU153" s="115"/>
      <c r="RVV153" s="115"/>
      <c r="RVW153" s="115"/>
      <c r="RVX153" s="115"/>
      <c r="RVY153" s="115"/>
      <c r="RVZ153" s="115"/>
      <c r="RWA153" s="115"/>
      <c r="RWB153" s="115"/>
      <c r="RWC153" s="115"/>
      <c r="RWD153" s="115"/>
      <c r="RWE153" s="115"/>
      <c r="RWF153" s="115"/>
      <c r="RWG153" s="115"/>
      <c r="RWH153" s="115"/>
      <c r="RWI153" s="115"/>
      <c r="RWJ153" s="115"/>
      <c r="RWK153" s="115"/>
      <c r="RWL153" s="115"/>
      <c r="RWM153" s="115"/>
      <c r="RWN153" s="115"/>
      <c r="RWO153" s="115"/>
      <c r="RWP153" s="115"/>
      <c r="RWQ153" s="115"/>
      <c r="RWR153" s="115"/>
      <c r="RWS153" s="115"/>
      <c r="RWT153" s="115"/>
      <c r="RWU153" s="115"/>
      <c r="RWV153" s="115"/>
      <c r="RWW153" s="115"/>
      <c r="RWX153" s="115"/>
      <c r="RWY153" s="115"/>
      <c r="RWZ153" s="115"/>
      <c r="RXA153" s="115"/>
      <c r="RXB153" s="115"/>
      <c r="RXC153" s="115"/>
      <c r="RXD153" s="115"/>
      <c r="RXE153" s="115"/>
      <c r="RXF153" s="115"/>
      <c r="RXG153" s="115"/>
      <c r="RXH153" s="115"/>
      <c r="RXI153" s="115"/>
      <c r="RXJ153" s="115"/>
      <c r="RXK153" s="115"/>
      <c r="RXL153" s="115"/>
      <c r="RXM153" s="115"/>
      <c r="RXN153" s="115"/>
      <c r="RXO153" s="115"/>
      <c r="RXP153" s="115"/>
      <c r="RXQ153" s="115"/>
      <c r="RXR153" s="115"/>
      <c r="RXS153" s="115"/>
      <c r="RXT153" s="115"/>
      <c r="RXU153" s="115"/>
      <c r="RXV153" s="115"/>
      <c r="RXW153" s="115"/>
      <c r="RXX153" s="115"/>
      <c r="RXY153" s="115"/>
      <c r="RXZ153" s="115"/>
      <c r="RYA153" s="115"/>
      <c r="RYB153" s="115"/>
      <c r="RYC153" s="115"/>
      <c r="RYD153" s="115"/>
      <c r="RYE153" s="115"/>
      <c r="RYF153" s="115"/>
      <c r="RYG153" s="115"/>
      <c r="RYH153" s="115"/>
      <c r="RYI153" s="115"/>
      <c r="RYJ153" s="115"/>
      <c r="RYK153" s="115"/>
      <c r="RYL153" s="115"/>
      <c r="RYM153" s="115"/>
      <c r="RYN153" s="115"/>
      <c r="RYO153" s="115"/>
      <c r="RYP153" s="115"/>
      <c r="RYQ153" s="115"/>
      <c r="RYR153" s="115"/>
      <c r="RYS153" s="115"/>
      <c r="RYT153" s="115"/>
      <c r="RYU153" s="115"/>
      <c r="RYV153" s="115"/>
      <c r="RYW153" s="115"/>
      <c r="RYX153" s="115"/>
      <c r="RYY153" s="115"/>
      <c r="RYZ153" s="115"/>
      <c r="RZA153" s="115"/>
      <c r="RZB153" s="115"/>
      <c r="RZC153" s="115"/>
      <c r="RZD153" s="115"/>
      <c r="RZE153" s="115"/>
      <c r="RZF153" s="115"/>
      <c r="RZG153" s="115"/>
      <c r="RZH153" s="115"/>
      <c r="RZI153" s="115"/>
      <c r="RZJ153" s="115"/>
      <c r="RZK153" s="115"/>
      <c r="RZL153" s="115"/>
      <c r="RZM153" s="115"/>
      <c r="RZN153" s="115"/>
      <c r="RZO153" s="115"/>
      <c r="RZP153" s="115"/>
      <c r="RZQ153" s="115"/>
      <c r="RZR153" s="115"/>
      <c r="RZS153" s="115"/>
      <c r="RZT153" s="115"/>
      <c r="RZU153" s="115"/>
      <c r="RZV153" s="115"/>
      <c r="RZW153" s="115"/>
      <c r="RZX153" s="115"/>
      <c r="RZY153" s="115"/>
      <c r="RZZ153" s="115"/>
      <c r="SAA153" s="115"/>
      <c r="SAB153" s="115"/>
      <c r="SAC153" s="115"/>
      <c r="SAD153" s="115"/>
      <c r="SAE153" s="115"/>
      <c r="SAF153" s="115"/>
      <c r="SAG153" s="115"/>
      <c r="SAH153" s="115"/>
      <c r="SAI153" s="115"/>
      <c r="SAJ153" s="115"/>
      <c r="SAK153" s="115"/>
      <c r="SAL153" s="115"/>
      <c r="SAM153" s="115"/>
      <c r="SAN153" s="115"/>
      <c r="SAO153" s="115"/>
      <c r="SAP153" s="115"/>
      <c r="SAQ153" s="115"/>
      <c r="SAR153" s="115"/>
      <c r="SAS153" s="115"/>
      <c r="SAT153" s="115"/>
      <c r="SAU153" s="115"/>
      <c r="SAV153" s="115"/>
      <c r="SAW153" s="115"/>
      <c r="SAX153" s="115"/>
      <c r="SAY153" s="115"/>
      <c r="SAZ153" s="115"/>
      <c r="SBA153" s="115"/>
      <c r="SBB153" s="115"/>
      <c r="SBC153" s="115"/>
      <c r="SBD153" s="115"/>
      <c r="SBE153" s="115"/>
      <c r="SBF153" s="115"/>
      <c r="SBG153" s="115"/>
      <c r="SBH153" s="115"/>
      <c r="SBI153" s="115"/>
      <c r="SBJ153" s="115"/>
      <c r="SBK153" s="115"/>
      <c r="SBL153" s="115"/>
      <c r="SBM153" s="115"/>
      <c r="SBN153" s="115"/>
      <c r="SBO153" s="115"/>
      <c r="SBP153" s="115"/>
      <c r="SBQ153" s="115"/>
      <c r="SBR153" s="115"/>
      <c r="SBS153" s="115"/>
      <c r="SBT153" s="115"/>
      <c r="SBU153" s="115"/>
      <c r="SBV153" s="115"/>
      <c r="SBW153" s="115"/>
      <c r="SBX153" s="115"/>
      <c r="SBY153" s="115"/>
      <c r="SBZ153" s="115"/>
      <c r="SCA153" s="115"/>
      <c r="SCB153" s="115"/>
      <c r="SCC153" s="115"/>
      <c r="SCD153" s="115"/>
      <c r="SCE153" s="115"/>
      <c r="SCF153" s="115"/>
      <c r="SCG153" s="115"/>
      <c r="SCH153" s="115"/>
      <c r="SCI153" s="115"/>
      <c r="SCJ153" s="115"/>
      <c r="SCK153" s="115"/>
      <c r="SCL153" s="115"/>
      <c r="SCM153" s="115"/>
      <c r="SCN153" s="115"/>
      <c r="SCO153" s="115"/>
      <c r="SCP153" s="115"/>
      <c r="SCQ153" s="115"/>
      <c r="SCR153" s="115"/>
      <c r="SCS153" s="115"/>
      <c r="SCT153" s="115"/>
      <c r="SCU153" s="115"/>
      <c r="SCV153" s="115"/>
      <c r="SCW153" s="115"/>
      <c r="SCX153" s="115"/>
      <c r="SCY153" s="115"/>
      <c r="SCZ153" s="115"/>
      <c r="SDA153" s="115"/>
      <c r="SDB153" s="115"/>
      <c r="SDC153" s="115"/>
      <c r="SDD153" s="115"/>
      <c r="SDE153" s="115"/>
      <c r="SDF153" s="115"/>
      <c r="SDG153" s="115"/>
      <c r="SDH153" s="115"/>
      <c r="SDI153" s="115"/>
      <c r="SDJ153" s="115"/>
      <c r="SDK153" s="115"/>
      <c r="SDL153" s="115"/>
      <c r="SDM153" s="115"/>
      <c r="SDN153" s="115"/>
      <c r="SDO153" s="115"/>
      <c r="SDP153" s="115"/>
      <c r="SDQ153" s="115"/>
      <c r="SDR153" s="115"/>
      <c r="SDS153" s="115"/>
      <c r="SDT153" s="115"/>
      <c r="SDU153" s="115"/>
      <c r="SDV153" s="115"/>
      <c r="SDW153" s="115"/>
      <c r="SDX153" s="115"/>
      <c r="SDY153" s="115"/>
      <c r="SDZ153" s="115"/>
      <c r="SEA153" s="115"/>
      <c r="SEB153" s="115"/>
      <c r="SEC153" s="115"/>
      <c r="SED153" s="115"/>
      <c r="SEE153" s="115"/>
      <c r="SEF153" s="115"/>
      <c r="SEG153" s="115"/>
      <c r="SEH153" s="115"/>
      <c r="SEI153" s="115"/>
      <c r="SEJ153" s="115"/>
      <c r="SEK153" s="115"/>
      <c r="SEL153" s="115"/>
      <c r="SEM153" s="115"/>
      <c r="SEN153" s="115"/>
      <c r="SEO153" s="115"/>
      <c r="SEP153" s="115"/>
      <c r="SEQ153" s="115"/>
      <c r="SER153" s="115"/>
      <c r="SES153" s="115"/>
      <c r="SET153" s="115"/>
      <c r="SEU153" s="115"/>
      <c r="SEV153" s="115"/>
      <c r="SEW153" s="115"/>
      <c r="SEX153" s="115"/>
      <c r="SEY153" s="115"/>
      <c r="SEZ153" s="115"/>
      <c r="SFA153" s="115"/>
      <c r="SFB153" s="115"/>
      <c r="SFC153" s="115"/>
      <c r="SFD153" s="115"/>
      <c r="SFE153" s="115"/>
      <c r="SFF153" s="115"/>
      <c r="SFG153" s="115"/>
      <c r="SFH153" s="115"/>
      <c r="SFI153" s="115"/>
      <c r="SFJ153" s="115"/>
      <c r="SFK153" s="115"/>
      <c r="SFL153" s="115"/>
      <c r="SFM153" s="115"/>
      <c r="SFN153" s="115"/>
      <c r="SFO153" s="115"/>
      <c r="SFP153" s="115"/>
      <c r="SFQ153" s="115"/>
      <c r="SFR153" s="115"/>
      <c r="SFS153" s="115"/>
      <c r="SFT153" s="115"/>
      <c r="SFU153" s="115"/>
      <c r="SFV153" s="115"/>
      <c r="SFW153" s="115"/>
      <c r="SFX153" s="115"/>
      <c r="SFY153" s="115"/>
      <c r="SFZ153" s="115"/>
      <c r="SGA153" s="115"/>
      <c r="SGB153" s="115"/>
      <c r="SGC153" s="115"/>
      <c r="SGD153" s="115"/>
      <c r="SGE153" s="115"/>
      <c r="SGF153" s="115"/>
      <c r="SGG153" s="115"/>
      <c r="SGH153" s="115"/>
      <c r="SGI153" s="115"/>
      <c r="SGJ153" s="115"/>
      <c r="SGK153" s="115"/>
      <c r="SGL153" s="115"/>
      <c r="SGM153" s="115"/>
      <c r="SGN153" s="115"/>
      <c r="SGO153" s="115"/>
      <c r="SGP153" s="115"/>
      <c r="SGQ153" s="115"/>
      <c r="SGR153" s="115"/>
      <c r="SGS153" s="115"/>
      <c r="SGT153" s="115"/>
      <c r="SGU153" s="115"/>
      <c r="SGV153" s="115"/>
      <c r="SGW153" s="115"/>
      <c r="SGX153" s="115"/>
      <c r="SGY153" s="115"/>
      <c r="SGZ153" s="115"/>
      <c r="SHA153" s="115"/>
      <c r="SHB153" s="115"/>
      <c r="SHC153" s="115"/>
      <c r="SHD153" s="115"/>
      <c r="SHE153" s="115"/>
      <c r="SHF153" s="115"/>
      <c r="SHG153" s="115"/>
      <c r="SHH153" s="115"/>
      <c r="SHI153" s="115"/>
      <c r="SHJ153" s="115"/>
      <c r="SHK153" s="115"/>
      <c r="SHL153" s="115"/>
      <c r="SHM153" s="115"/>
      <c r="SHN153" s="115"/>
      <c r="SHO153" s="115"/>
      <c r="SHP153" s="115"/>
      <c r="SHQ153" s="115"/>
      <c r="SHR153" s="115"/>
      <c r="SHS153" s="115"/>
      <c r="SHT153" s="115"/>
      <c r="SHU153" s="115"/>
      <c r="SHV153" s="115"/>
      <c r="SHW153" s="115"/>
      <c r="SHX153" s="115"/>
      <c r="SHY153" s="115"/>
      <c r="SHZ153" s="115"/>
      <c r="SIA153" s="115"/>
      <c r="SIB153" s="115"/>
      <c r="SIC153" s="115"/>
      <c r="SID153" s="115"/>
      <c r="SIE153" s="115"/>
      <c r="SIF153" s="115"/>
      <c r="SIG153" s="115"/>
      <c r="SIH153" s="115"/>
      <c r="SII153" s="115"/>
      <c r="SIJ153" s="115"/>
      <c r="SIK153" s="115"/>
      <c r="SIL153" s="115"/>
      <c r="SIM153" s="115"/>
      <c r="SIN153" s="115"/>
      <c r="SIO153" s="115"/>
      <c r="SIP153" s="115"/>
      <c r="SIQ153" s="115"/>
      <c r="SIR153" s="115"/>
      <c r="SIS153" s="115"/>
      <c r="SIT153" s="115"/>
      <c r="SIU153" s="115"/>
      <c r="SIV153" s="115"/>
      <c r="SIW153" s="115"/>
      <c r="SIX153" s="115"/>
      <c r="SIY153" s="115"/>
      <c r="SIZ153" s="115"/>
      <c r="SJA153" s="115"/>
      <c r="SJB153" s="115"/>
      <c r="SJC153" s="115"/>
      <c r="SJD153" s="115"/>
      <c r="SJE153" s="115"/>
      <c r="SJF153" s="115"/>
      <c r="SJG153" s="115"/>
      <c r="SJH153" s="115"/>
      <c r="SJI153" s="115"/>
      <c r="SJJ153" s="115"/>
      <c r="SJK153" s="115"/>
      <c r="SJL153" s="115"/>
      <c r="SJM153" s="115"/>
      <c r="SJN153" s="115"/>
      <c r="SJO153" s="115"/>
      <c r="SJP153" s="115"/>
      <c r="SJQ153" s="115"/>
      <c r="SJR153" s="115"/>
      <c r="SJS153" s="115"/>
      <c r="SJT153" s="115"/>
      <c r="SJU153" s="115"/>
      <c r="SJV153" s="115"/>
      <c r="SJW153" s="115"/>
      <c r="SJX153" s="115"/>
      <c r="SJY153" s="115"/>
      <c r="SJZ153" s="115"/>
      <c r="SKA153" s="115"/>
      <c r="SKB153" s="115"/>
      <c r="SKC153" s="115"/>
      <c r="SKD153" s="115"/>
      <c r="SKE153" s="115"/>
      <c r="SKF153" s="115"/>
      <c r="SKG153" s="115"/>
      <c r="SKH153" s="115"/>
      <c r="SKI153" s="115"/>
      <c r="SKJ153" s="115"/>
      <c r="SKK153" s="115"/>
      <c r="SKL153" s="115"/>
      <c r="SKM153" s="115"/>
      <c r="SKN153" s="115"/>
      <c r="SKO153" s="115"/>
      <c r="SKP153" s="115"/>
      <c r="SKQ153" s="115"/>
      <c r="SKR153" s="115"/>
      <c r="SKS153" s="115"/>
      <c r="SKT153" s="115"/>
      <c r="SKU153" s="115"/>
      <c r="SKV153" s="115"/>
      <c r="SKW153" s="115"/>
      <c r="SKX153" s="115"/>
      <c r="SKY153" s="115"/>
      <c r="SKZ153" s="115"/>
      <c r="SLA153" s="115"/>
      <c r="SLB153" s="115"/>
      <c r="SLC153" s="115"/>
      <c r="SLD153" s="115"/>
      <c r="SLE153" s="115"/>
      <c r="SLF153" s="115"/>
      <c r="SLG153" s="115"/>
      <c r="SLH153" s="115"/>
      <c r="SLI153" s="115"/>
      <c r="SLJ153" s="115"/>
      <c r="SLK153" s="115"/>
      <c r="SLL153" s="115"/>
      <c r="SLM153" s="115"/>
      <c r="SLN153" s="115"/>
      <c r="SLO153" s="115"/>
      <c r="SLP153" s="115"/>
      <c r="SLQ153" s="115"/>
      <c r="SLR153" s="115"/>
      <c r="SLS153" s="115"/>
      <c r="SLT153" s="115"/>
      <c r="SLU153" s="115"/>
      <c r="SLV153" s="115"/>
      <c r="SLW153" s="115"/>
      <c r="SLX153" s="115"/>
      <c r="SLY153" s="115"/>
      <c r="SLZ153" s="115"/>
      <c r="SMA153" s="115"/>
      <c r="SMB153" s="115"/>
      <c r="SMC153" s="115"/>
      <c r="SMD153" s="115"/>
      <c r="SME153" s="115"/>
      <c r="SMF153" s="115"/>
      <c r="SMG153" s="115"/>
      <c r="SMH153" s="115"/>
      <c r="SMI153" s="115"/>
      <c r="SMJ153" s="115"/>
      <c r="SMK153" s="115"/>
      <c r="SML153" s="115"/>
      <c r="SMM153" s="115"/>
      <c r="SMN153" s="115"/>
      <c r="SMO153" s="115"/>
      <c r="SMP153" s="115"/>
      <c r="SMQ153" s="115"/>
      <c r="SMR153" s="115"/>
      <c r="SMS153" s="115"/>
      <c r="SMT153" s="115"/>
      <c r="SMU153" s="115"/>
      <c r="SMV153" s="115"/>
      <c r="SMW153" s="115"/>
      <c r="SMX153" s="115"/>
      <c r="SMY153" s="115"/>
      <c r="SMZ153" s="115"/>
      <c r="SNA153" s="115"/>
      <c r="SNB153" s="115"/>
      <c r="SNC153" s="115"/>
      <c r="SND153" s="115"/>
      <c r="SNE153" s="115"/>
      <c r="SNF153" s="115"/>
      <c r="SNG153" s="115"/>
      <c r="SNH153" s="115"/>
      <c r="SNI153" s="115"/>
      <c r="SNJ153" s="115"/>
      <c r="SNK153" s="115"/>
      <c r="SNL153" s="115"/>
      <c r="SNM153" s="115"/>
      <c r="SNN153" s="115"/>
      <c r="SNO153" s="115"/>
      <c r="SNP153" s="115"/>
      <c r="SNQ153" s="115"/>
      <c r="SNR153" s="115"/>
      <c r="SNS153" s="115"/>
      <c r="SNT153" s="115"/>
      <c r="SNU153" s="115"/>
      <c r="SNV153" s="115"/>
      <c r="SNW153" s="115"/>
      <c r="SNX153" s="115"/>
      <c r="SNY153" s="115"/>
      <c r="SNZ153" s="115"/>
      <c r="SOA153" s="115"/>
      <c r="SOB153" s="115"/>
      <c r="SOC153" s="115"/>
      <c r="SOD153" s="115"/>
      <c r="SOE153" s="115"/>
      <c r="SOF153" s="115"/>
      <c r="SOG153" s="115"/>
      <c r="SOH153" s="115"/>
      <c r="SOI153" s="115"/>
      <c r="SOJ153" s="115"/>
      <c r="SOK153" s="115"/>
      <c r="SOL153" s="115"/>
      <c r="SOM153" s="115"/>
      <c r="SON153" s="115"/>
      <c r="SOO153" s="115"/>
      <c r="SOP153" s="115"/>
      <c r="SOQ153" s="115"/>
      <c r="SOR153" s="115"/>
      <c r="SOS153" s="115"/>
      <c r="SOT153" s="115"/>
      <c r="SOU153" s="115"/>
      <c r="SOV153" s="115"/>
      <c r="SOW153" s="115"/>
      <c r="SOX153" s="115"/>
      <c r="SOY153" s="115"/>
      <c r="SOZ153" s="115"/>
      <c r="SPA153" s="115"/>
      <c r="SPB153" s="115"/>
      <c r="SPC153" s="115"/>
      <c r="SPD153" s="115"/>
      <c r="SPE153" s="115"/>
      <c r="SPF153" s="115"/>
      <c r="SPG153" s="115"/>
      <c r="SPH153" s="115"/>
      <c r="SPI153" s="115"/>
      <c r="SPJ153" s="115"/>
      <c r="SPK153" s="115"/>
      <c r="SPL153" s="115"/>
      <c r="SPM153" s="115"/>
      <c r="SPN153" s="115"/>
      <c r="SPO153" s="115"/>
      <c r="SPP153" s="115"/>
      <c r="SPQ153" s="115"/>
      <c r="SPR153" s="115"/>
      <c r="SPS153" s="115"/>
      <c r="SPT153" s="115"/>
      <c r="SPU153" s="115"/>
      <c r="SPV153" s="115"/>
      <c r="SPW153" s="115"/>
      <c r="SPX153" s="115"/>
      <c r="SPY153" s="115"/>
      <c r="SPZ153" s="115"/>
      <c r="SQA153" s="115"/>
      <c r="SQB153" s="115"/>
      <c r="SQC153" s="115"/>
      <c r="SQD153" s="115"/>
      <c r="SQE153" s="115"/>
      <c r="SQF153" s="115"/>
      <c r="SQG153" s="115"/>
      <c r="SQH153" s="115"/>
      <c r="SQI153" s="115"/>
      <c r="SQJ153" s="115"/>
      <c r="SQK153" s="115"/>
      <c r="SQL153" s="115"/>
      <c r="SQM153" s="115"/>
      <c r="SQN153" s="115"/>
      <c r="SQO153" s="115"/>
      <c r="SQP153" s="115"/>
      <c r="SQQ153" s="115"/>
      <c r="SQR153" s="115"/>
      <c r="SQS153" s="115"/>
      <c r="SQT153" s="115"/>
      <c r="SQU153" s="115"/>
      <c r="SQV153" s="115"/>
      <c r="SQW153" s="115"/>
      <c r="SQX153" s="115"/>
      <c r="SQY153" s="115"/>
      <c r="SQZ153" s="115"/>
      <c r="SRA153" s="115"/>
      <c r="SRB153" s="115"/>
      <c r="SRC153" s="115"/>
      <c r="SRD153" s="115"/>
      <c r="SRE153" s="115"/>
      <c r="SRF153" s="115"/>
      <c r="SRG153" s="115"/>
      <c r="SRH153" s="115"/>
      <c r="SRI153" s="115"/>
      <c r="SRJ153" s="115"/>
      <c r="SRK153" s="115"/>
      <c r="SRL153" s="115"/>
      <c r="SRM153" s="115"/>
      <c r="SRN153" s="115"/>
      <c r="SRO153" s="115"/>
      <c r="SRP153" s="115"/>
      <c r="SRQ153" s="115"/>
      <c r="SRR153" s="115"/>
      <c r="SRS153" s="115"/>
      <c r="SRT153" s="115"/>
      <c r="SRU153" s="115"/>
      <c r="SRV153" s="115"/>
      <c r="SRW153" s="115"/>
      <c r="SRX153" s="115"/>
      <c r="SRY153" s="115"/>
      <c r="SRZ153" s="115"/>
      <c r="SSA153" s="115"/>
      <c r="SSB153" s="115"/>
      <c r="SSC153" s="115"/>
      <c r="SSD153" s="115"/>
      <c r="SSE153" s="115"/>
      <c r="SSF153" s="115"/>
      <c r="SSG153" s="115"/>
      <c r="SSH153" s="115"/>
      <c r="SSI153" s="115"/>
      <c r="SSJ153" s="115"/>
      <c r="SSK153" s="115"/>
      <c r="SSL153" s="115"/>
      <c r="SSM153" s="115"/>
      <c r="SSN153" s="115"/>
      <c r="SSO153" s="115"/>
      <c r="SSP153" s="115"/>
      <c r="SSQ153" s="115"/>
      <c r="SSR153" s="115"/>
      <c r="SSS153" s="115"/>
      <c r="SST153" s="115"/>
      <c r="SSU153" s="115"/>
      <c r="SSV153" s="115"/>
      <c r="SSW153" s="115"/>
      <c r="SSX153" s="115"/>
      <c r="SSY153" s="115"/>
      <c r="SSZ153" s="115"/>
      <c r="STA153" s="115"/>
      <c r="STB153" s="115"/>
      <c r="STC153" s="115"/>
      <c r="STD153" s="115"/>
      <c r="STE153" s="115"/>
      <c r="STF153" s="115"/>
      <c r="STG153" s="115"/>
      <c r="STH153" s="115"/>
      <c r="STI153" s="115"/>
      <c r="STJ153" s="115"/>
      <c r="STK153" s="115"/>
      <c r="STL153" s="115"/>
      <c r="STM153" s="115"/>
      <c r="STN153" s="115"/>
      <c r="STO153" s="115"/>
      <c r="STP153" s="115"/>
      <c r="STQ153" s="115"/>
      <c r="STR153" s="115"/>
      <c r="STS153" s="115"/>
      <c r="STT153" s="115"/>
      <c r="STU153" s="115"/>
      <c r="STV153" s="115"/>
      <c r="STW153" s="115"/>
      <c r="STX153" s="115"/>
      <c r="STY153" s="115"/>
      <c r="STZ153" s="115"/>
      <c r="SUA153" s="115"/>
      <c r="SUB153" s="115"/>
      <c r="SUC153" s="115"/>
      <c r="SUD153" s="115"/>
      <c r="SUE153" s="115"/>
      <c r="SUF153" s="115"/>
      <c r="SUG153" s="115"/>
      <c r="SUH153" s="115"/>
      <c r="SUI153" s="115"/>
      <c r="SUJ153" s="115"/>
      <c r="SUK153" s="115"/>
      <c r="SUL153" s="115"/>
      <c r="SUM153" s="115"/>
      <c r="SUN153" s="115"/>
      <c r="SUO153" s="115"/>
      <c r="SUP153" s="115"/>
      <c r="SUQ153" s="115"/>
      <c r="SUR153" s="115"/>
      <c r="SUS153" s="115"/>
      <c r="SUT153" s="115"/>
      <c r="SUU153" s="115"/>
      <c r="SUV153" s="115"/>
      <c r="SUW153" s="115"/>
      <c r="SUX153" s="115"/>
      <c r="SUY153" s="115"/>
      <c r="SUZ153" s="115"/>
      <c r="SVA153" s="115"/>
      <c r="SVB153" s="115"/>
      <c r="SVC153" s="115"/>
      <c r="SVD153" s="115"/>
      <c r="SVE153" s="115"/>
      <c r="SVF153" s="115"/>
      <c r="SVG153" s="115"/>
      <c r="SVH153" s="115"/>
      <c r="SVI153" s="115"/>
      <c r="SVJ153" s="115"/>
      <c r="SVK153" s="115"/>
      <c r="SVL153" s="115"/>
      <c r="SVM153" s="115"/>
      <c r="SVN153" s="115"/>
      <c r="SVO153" s="115"/>
      <c r="SVP153" s="115"/>
      <c r="SVQ153" s="115"/>
      <c r="SVR153" s="115"/>
      <c r="SVS153" s="115"/>
      <c r="SVT153" s="115"/>
      <c r="SVU153" s="115"/>
      <c r="SVV153" s="115"/>
      <c r="SVW153" s="115"/>
      <c r="SVX153" s="115"/>
      <c r="SVY153" s="115"/>
      <c r="SVZ153" s="115"/>
      <c r="SWA153" s="115"/>
      <c r="SWB153" s="115"/>
      <c r="SWC153" s="115"/>
      <c r="SWD153" s="115"/>
      <c r="SWE153" s="115"/>
      <c r="SWF153" s="115"/>
      <c r="SWG153" s="115"/>
      <c r="SWH153" s="115"/>
      <c r="SWI153" s="115"/>
      <c r="SWJ153" s="115"/>
      <c r="SWK153" s="115"/>
      <c r="SWL153" s="115"/>
      <c r="SWM153" s="115"/>
      <c r="SWN153" s="115"/>
      <c r="SWO153" s="115"/>
      <c r="SWP153" s="115"/>
      <c r="SWQ153" s="115"/>
      <c r="SWR153" s="115"/>
      <c r="SWS153" s="115"/>
      <c r="SWT153" s="115"/>
      <c r="SWU153" s="115"/>
      <c r="SWV153" s="115"/>
      <c r="SWW153" s="115"/>
      <c r="SWX153" s="115"/>
      <c r="SWY153" s="115"/>
      <c r="SWZ153" s="115"/>
      <c r="SXA153" s="115"/>
      <c r="SXB153" s="115"/>
      <c r="SXC153" s="115"/>
      <c r="SXD153" s="115"/>
      <c r="SXE153" s="115"/>
      <c r="SXF153" s="115"/>
      <c r="SXG153" s="115"/>
      <c r="SXH153" s="115"/>
      <c r="SXI153" s="115"/>
      <c r="SXJ153" s="115"/>
      <c r="SXK153" s="115"/>
      <c r="SXL153" s="115"/>
      <c r="SXM153" s="115"/>
      <c r="SXN153" s="115"/>
      <c r="SXO153" s="115"/>
      <c r="SXP153" s="115"/>
      <c r="SXQ153" s="115"/>
      <c r="SXR153" s="115"/>
      <c r="SXS153" s="115"/>
      <c r="SXT153" s="115"/>
      <c r="SXU153" s="115"/>
      <c r="SXV153" s="115"/>
      <c r="SXW153" s="115"/>
      <c r="SXX153" s="115"/>
      <c r="SXY153" s="115"/>
      <c r="SXZ153" s="115"/>
      <c r="SYA153" s="115"/>
      <c r="SYB153" s="115"/>
      <c r="SYC153" s="115"/>
      <c r="SYD153" s="115"/>
      <c r="SYE153" s="115"/>
      <c r="SYF153" s="115"/>
      <c r="SYG153" s="115"/>
      <c r="SYH153" s="115"/>
      <c r="SYI153" s="115"/>
      <c r="SYJ153" s="115"/>
      <c r="SYK153" s="115"/>
      <c r="SYL153" s="115"/>
      <c r="SYM153" s="115"/>
      <c r="SYN153" s="115"/>
      <c r="SYO153" s="115"/>
      <c r="SYP153" s="115"/>
      <c r="SYQ153" s="115"/>
      <c r="SYR153" s="115"/>
      <c r="SYS153" s="115"/>
      <c r="SYT153" s="115"/>
      <c r="SYU153" s="115"/>
      <c r="SYV153" s="115"/>
      <c r="SYW153" s="115"/>
      <c r="SYX153" s="115"/>
      <c r="SYY153" s="115"/>
      <c r="SYZ153" s="115"/>
      <c r="SZA153" s="115"/>
      <c r="SZB153" s="115"/>
      <c r="SZC153" s="115"/>
      <c r="SZD153" s="115"/>
      <c r="SZE153" s="115"/>
      <c r="SZF153" s="115"/>
      <c r="SZG153" s="115"/>
      <c r="SZH153" s="115"/>
      <c r="SZI153" s="115"/>
      <c r="SZJ153" s="115"/>
      <c r="SZK153" s="115"/>
      <c r="SZL153" s="115"/>
      <c r="SZM153" s="115"/>
      <c r="SZN153" s="115"/>
      <c r="SZO153" s="115"/>
      <c r="SZP153" s="115"/>
      <c r="SZQ153" s="115"/>
      <c r="SZR153" s="115"/>
      <c r="SZS153" s="115"/>
      <c r="SZT153" s="115"/>
      <c r="SZU153" s="115"/>
      <c r="SZV153" s="115"/>
      <c r="SZW153" s="115"/>
      <c r="SZX153" s="115"/>
      <c r="SZY153" s="115"/>
      <c r="SZZ153" s="115"/>
      <c r="TAA153" s="115"/>
      <c r="TAB153" s="115"/>
      <c r="TAC153" s="115"/>
      <c r="TAD153" s="115"/>
      <c r="TAE153" s="115"/>
      <c r="TAF153" s="115"/>
      <c r="TAG153" s="115"/>
      <c r="TAH153" s="115"/>
      <c r="TAI153" s="115"/>
      <c r="TAJ153" s="115"/>
      <c r="TAK153" s="115"/>
      <c r="TAL153" s="115"/>
      <c r="TAM153" s="115"/>
      <c r="TAN153" s="115"/>
      <c r="TAO153" s="115"/>
      <c r="TAP153" s="115"/>
      <c r="TAQ153" s="115"/>
      <c r="TAR153" s="115"/>
      <c r="TAS153" s="115"/>
      <c r="TAT153" s="115"/>
      <c r="TAU153" s="115"/>
      <c r="TAV153" s="115"/>
      <c r="TAW153" s="115"/>
      <c r="TAX153" s="115"/>
      <c r="TAY153" s="115"/>
      <c r="TAZ153" s="115"/>
      <c r="TBA153" s="115"/>
      <c r="TBB153" s="115"/>
      <c r="TBC153" s="115"/>
      <c r="TBD153" s="115"/>
      <c r="TBE153" s="115"/>
      <c r="TBF153" s="115"/>
      <c r="TBG153" s="115"/>
      <c r="TBH153" s="115"/>
      <c r="TBI153" s="115"/>
      <c r="TBJ153" s="115"/>
      <c r="TBK153" s="115"/>
      <c r="TBL153" s="115"/>
      <c r="TBM153" s="115"/>
      <c r="TBN153" s="115"/>
      <c r="TBO153" s="115"/>
      <c r="TBP153" s="115"/>
      <c r="TBQ153" s="115"/>
      <c r="TBR153" s="115"/>
      <c r="TBS153" s="115"/>
      <c r="TBT153" s="115"/>
      <c r="TBU153" s="115"/>
      <c r="TBV153" s="115"/>
      <c r="TBW153" s="115"/>
      <c r="TBX153" s="115"/>
      <c r="TBY153" s="115"/>
      <c r="TBZ153" s="115"/>
      <c r="TCA153" s="115"/>
      <c r="TCB153" s="115"/>
      <c r="TCC153" s="115"/>
      <c r="TCD153" s="115"/>
      <c r="TCE153" s="115"/>
      <c r="TCF153" s="115"/>
      <c r="TCG153" s="115"/>
      <c r="TCH153" s="115"/>
      <c r="TCI153" s="115"/>
      <c r="TCJ153" s="115"/>
      <c r="TCK153" s="115"/>
      <c r="TCL153" s="115"/>
      <c r="TCM153" s="115"/>
      <c r="TCN153" s="115"/>
      <c r="TCO153" s="115"/>
      <c r="TCP153" s="115"/>
      <c r="TCQ153" s="115"/>
      <c r="TCR153" s="115"/>
      <c r="TCS153" s="115"/>
      <c r="TCT153" s="115"/>
      <c r="TCU153" s="115"/>
      <c r="TCV153" s="115"/>
      <c r="TCW153" s="115"/>
      <c r="TCX153" s="115"/>
      <c r="TCY153" s="115"/>
      <c r="TCZ153" s="115"/>
      <c r="TDA153" s="115"/>
      <c r="TDB153" s="115"/>
      <c r="TDC153" s="115"/>
      <c r="TDD153" s="115"/>
      <c r="TDE153" s="115"/>
      <c r="TDF153" s="115"/>
      <c r="TDG153" s="115"/>
      <c r="TDH153" s="115"/>
      <c r="TDI153" s="115"/>
      <c r="TDJ153" s="115"/>
      <c r="TDK153" s="115"/>
      <c r="TDL153" s="115"/>
      <c r="TDM153" s="115"/>
      <c r="TDN153" s="115"/>
      <c r="TDO153" s="115"/>
      <c r="TDP153" s="115"/>
      <c r="TDQ153" s="115"/>
      <c r="TDR153" s="115"/>
      <c r="TDS153" s="115"/>
      <c r="TDT153" s="115"/>
      <c r="TDU153" s="115"/>
      <c r="TDV153" s="115"/>
      <c r="TDW153" s="115"/>
      <c r="TDX153" s="115"/>
      <c r="TDY153" s="115"/>
      <c r="TDZ153" s="115"/>
      <c r="TEA153" s="115"/>
      <c r="TEB153" s="115"/>
      <c r="TEC153" s="115"/>
      <c r="TED153" s="115"/>
      <c r="TEE153" s="115"/>
      <c r="TEF153" s="115"/>
      <c r="TEG153" s="115"/>
      <c r="TEH153" s="115"/>
      <c r="TEI153" s="115"/>
      <c r="TEJ153" s="115"/>
      <c r="TEK153" s="115"/>
      <c r="TEL153" s="115"/>
      <c r="TEM153" s="115"/>
      <c r="TEN153" s="115"/>
      <c r="TEO153" s="115"/>
      <c r="TEP153" s="115"/>
      <c r="TEQ153" s="115"/>
      <c r="TER153" s="115"/>
      <c r="TES153" s="115"/>
      <c r="TET153" s="115"/>
      <c r="TEU153" s="115"/>
      <c r="TEV153" s="115"/>
      <c r="TEW153" s="115"/>
      <c r="TEX153" s="115"/>
      <c r="TEY153" s="115"/>
      <c r="TEZ153" s="115"/>
      <c r="TFA153" s="115"/>
      <c r="TFB153" s="115"/>
      <c r="TFC153" s="115"/>
      <c r="TFD153" s="115"/>
      <c r="TFE153" s="115"/>
      <c r="TFF153" s="115"/>
      <c r="TFG153" s="115"/>
      <c r="TFH153" s="115"/>
      <c r="TFI153" s="115"/>
      <c r="TFJ153" s="115"/>
      <c r="TFK153" s="115"/>
      <c r="TFL153" s="115"/>
      <c r="TFM153" s="115"/>
      <c r="TFN153" s="115"/>
      <c r="TFO153" s="115"/>
      <c r="TFP153" s="115"/>
      <c r="TFQ153" s="115"/>
      <c r="TFR153" s="115"/>
      <c r="TFS153" s="115"/>
      <c r="TFT153" s="115"/>
      <c r="TFU153" s="115"/>
      <c r="TFV153" s="115"/>
      <c r="TFW153" s="115"/>
      <c r="TFX153" s="115"/>
      <c r="TFY153" s="115"/>
      <c r="TFZ153" s="115"/>
      <c r="TGA153" s="115"/>
      <c r="TGB153" s="115"/>
      <c r="TGC153" s="115"/>
      <c r="TGD153" s="115"/>
      <c r="TGE153" s="115"/>
      <c r="TGF153" s="115"/>
      <c r="TGG153" s="115"/>
      <c r="TGH153" s="115"/>
      <c r="TGI153" s="115"/>
      <c r="TGJ153" s="115"/>
      <c r="TGK153" s="115"/>
      <c r="TGL153" s="115"/>
      <c r="TGM153" s="115"/>
      <c r="TGN153" s="115"/>
      <c r="TGO153" s="115"/>
      <c r="TGP153" s="115"/>
      <c r="TGQ153" s="115"/>
      <c r="TGR153" s="115"/>
      <c r="TGS153" s="115"/>
      <c r="TGT153" s="115"/>
      <c r="TGU153" s="115"/>
      <c r="TGV153" s="115"/>
      <c r="TGW153" s="115"/>
      <c r="TGX153" s="115"/>
      <c r="TGY153" s="115"/>
      <c r="TGZ153" s="115"/>
      <c r="THA153" s="115"/>
      <c r="THB153" s="115"/>
      <c r="THC153" s="115"/>
      <c r="THD153" s="115"/>
      <c r="THE153" s="115"/>
      <c r="THF153" s="115"/>
      <c r="THG153" s="115"/>
      <c r="THH153" s="115"/>
      <c r="THI153" s="115"/>
      <c r="THJ153" s="115"/>
      <c r="THK153" s="115"/>
      <c r="THL153" s="115"/>
      <c r="THM153" s="115"/>
      <c r="THN153" s="115"/>
      <c r="THO153" s="115"/>
      <c r="THP153" s="115"/>
      <c r="THQ153" s="115"/>
      <c r="THR153" s="115"/>
      <c r="THS153" s="115"/>
      <c r="THT153" s="115"/>
      <c r="THU153" s="115"/>
      <c r="THV153" s="115"/>
      <c r="THW153" s="115"/>
      <c r="THX153" s="115"/>
      <c r="THY153" s="115"/>
      <c r="THZ153" s="115"/>
      <c r="TIA153" s="115"/>
      <c r="TIB153" s="115"/>
      <c r="TIC153" s="115"/>
      <c r="TID153" s="115"/>
      <c r="TIE153" s="115"/>
      <c r="TIF153" s="115"/>
      <c r="TIG153" s="115"/>
      <c r="TIH153" s="115"/>
      <c r="TII153" s="115"/>
      <c r="TIJ153" s="115"/>
      <c r="TIK153" s="115"/>
      <c r="TIL153" s="115"/>
      <c r="TIM153" s="115"/>
      <c r="TIN153" s="115"/>
      <c r="TIO153" s="115"/>
      <c r="TIP153" s="115"/>
      <c r="TIQ153" s="115"/>
      <c r="TIR153" s="115"/>
      <c r="TIS153" s="115"/>
      <c r="TIT153" s="115"/>
      <c r="TIU153" s="115"/>
      <c r="TIV153" s="115"/>
      <c r="TIW153" s="115"/>
      <c r="TIX153" s="115"/>
      <c r="TIY153" s="115"/>
      <c r="TIZ153" s="115"/>
      <c r="TJA153" s="115"/>
      <c r="TJB153" s="115"/>
      <c r="TJC153" s="115"/>
      <c r="TJD153" s="115"/>
      <c r="TJE153" s="115"/>
      <c r="TJF153" s="115"/>
      <c r="TJG153" s="115"/>
      <c r="TJH153" s="115"/>
      <c r="TJI153" s="115"/>
      <c r="TJJ153" s="115"/>
      <c r="TJK153" s="115"/>
      <c r="TJL153" s="115"/>
      <c r="TJM153" s="115"/>
      <c r="TJN153" s="115"/>
      <c r="TJO153" s="115"/>
      <c r="TJP153" s="115"/>
      <c r="TJQ153" s="115"/>
      <c r="TJR153" s="115"/>
      <c r="TJS153" s="115"/>
      <c r="TJT153" s="115"/>
      <c r="TJU153" s="115"/>
      <c r="TJV153" s="115"/>
      <c r="TJW153" s="115"/>
      <c r="TJX153" s="115"/>
      <c r="TJY153" s="115"/>
      <c r="TJZ153" s="115"/>
      <c r="TKA153" s="115"/>
      <c r="TKB153" s="115"/>
      <c r="TKC153" s="115"/>
      <c r="TKD153" s="115"/>
      <c r="TKE153" s="115"/>
      <c r="TKF153" s="115"/>
      <c r="TKG153" s="115"/>
      <c r="TKH153" s="115"/>
      <c r="TKI153" s="115"/>
      <c r="TKJ153" s="115"/>
      <c r="TKK153" s="115"/>
      <c r="TKL153" s="115"/>
      <c r="TKM153" s="115"/>
      <c r="TKN153" s="115"/>
      <c r="TKO153" s="115"/>
      <c r="TKP153" s="115"/>
      <c r="TKQ153" s="115"/>
      <c r="TKR153" s="115"/>
      <c r="TKS153" s="115"/>
      <c r="TKT153" s="115"/>
      <c r="TKU153" s="115"/>
      <c r="TKV153" s="115"/>
      <c r="TKW153" s="115"/>
      <c r="TKX153" s="115"/>
      <c r="TKY153" s="115"/>
      <c r="TKZ153" s="115"/>
      <c r="TLA153" s="115"/>
      <c r="TLB153" s="115"/>
      <c r="TLC153" s="115"/>
      <c r="TLD153" s="115"/>
      <c r="TLE153" s="115"/>
      <c r="TLF153" s="115"/>
      <c r="TLG153" s="115"/>
      <c r="TLH153" s="115"/>
      <c r="TLI153" s="115"/>
      <c r="TLJ153" s="115"/>
      <c r="TLK153" s="115"/>
      <c r="TLL153" s="115"/>
      <c r="TLM153" s="115"/>
      <c r="TLN153" s="115"/>
      <c r="TLO153" s="115"/>
      <c r="TLP153" s="115"/>
      <c r="TLQ153" s="115"/>
      <c r="TLR153" s="115"/>
      <c r="TLS153" s="115"/>
      <c r="TLT153" s="115"/>
      <c r="TLU153" s="115"/>
      <c r="TLV153" s="115"/>
      <c r="TLW153" s="115"/>
      <c r="TLX153" s="115"/>
      <c r="TLY153" s="115"/>
      <c r="TLZ153" s="115"/>
      <c r="TMA153" s="115"/>
      <c r="TMB153" s="115"/>
      <c r="TMC153" s="115"/>
      <c r="TMD153" s="115"/>
      <c r="TME153" s="115"/>
      <c r="TMF153" s="115"/>
      <c r="TMG153" s="115"/>
      <c r="TMH153" s="115"/>
      <c r="TMI153" s="115"/>
      <c r="TMJ153" s="115"/>
      <c r="TMK153" s="115"/>
      <c r="TML153" s="115"/>
      <c r="TMM153" s="115"/>
      <c r="TMN153" s="115"/>
      <c r="TMO153" s="115"/>
      <c r="TMP153" s="115"/>
      <c r="TMQ153" s="115"/>
      <c r="TMR153" s="115"/>
      <c r="TMS153" s="115"/>
      <c r="TMT153" s="115"/>
      <c r="TMU153" s="115"/>
      <c r="TMV153" s="115"/>
      <c r="TMW153" s="115"/>
      <c r="TMX153" s="115"/>
      <c r="TMY153" s="115"/>
      <c r="TMZ153" s="115"/>
      <c r="TNA153" s="115"/>
      <c r="TNB153" s="115"/>
      <c r="TNC153" s="115"/>
      <c r="TND153" s="115"/>
      <c r="TNE153" s="115"/>
      <c r="TNF153" s="115"/>
      <c r="TNG153" s="115"/>
      <c r="TNH153" s="115"/>
      <c r="TNI153" s="115"/>
      <c r="TNJ153" s="115"/>
      <c r="TNK153" s="115"/>
      <c r="TNL153" s="115"/>
      <c r="TNM153" s="115"/>
      <c r="TNN153" s="115"/>
      <c r="TNO153" s="115"/>
      <c r="TNP153" s="115"/>
      <c r="TNQ153" s="115"/>
      <c r="TNR153" s="115"/>
      <c r="TNS153" s="115"/>
      <c r="TNT153" s="115"/>
      <c r="TNU153" s="115"/>
      <c r="TNV153" s="115"/>
      <c r="TNW153" s="115"/>
      <c r="TNX153" s="115"/>
      <c r="TNY153" s="115"/>
      <c r="TNZ153" s="115"/>
      <c r="TOA153" s="115"/>
      <c r="TOB153" s="115"/>
      <c r="TOC153" s="115"/>
      <c r="TOD153" s="115"/>
      <c r="TOE153" s="115"/>
      <c r="TOF153" s="115"/>
      <c r="TOG153" s="115"/>
      <c r="TOH153" s="115"/>
      <c r="TOI153" s="115"/>
      <c r="TOJ153" s="115"/>
      <c r="TOK153" s="115"/>
      <c r="TOL153" s="115"/>
      <c r="TOM153" s="115"/>
      <c r="TON153" s="115"/>
      <c r="TOO153" s="115"/>
      <c r="TOP153" s="115"/>
      <c r="TOQ153" s="115"/>
      <c r="TOR153" s="115"/>
      <c r="TOS153" s="115"/>
      <c r="TOT153" s="115"/>
      <c r="TOU153" s="115"/>
      <c r="TOV153" s="115"/>
      <c r="TOW153" s="115"/>
      <c r="TOX153" s="115"/>
      <c r="TOY153" s="115"/>
      <c r="TOZ153" s="115"/>
      <c r="TPA153" s="115"/>
      <c r="TPB153" s="115"/>
      <c r="TPC153" s="115"/>
      <c r="TPD153" s="115"/>
      <c r="TPE153" s="115"/>
      <c r="TPF153" s="115"/>
      <c r="TPG153" s="115"/>
      <c r="TPH153" s="115"/>
      <c r="TPI153" s="115"/>
      <c r="TPJ153" s="115"/>
      <c r="TPK153" s="115"/>
      <c r="TPL153" s="115"/>
      <c r="TPM153" s="115"/>
      <c r="TPN153" s="115"/>
      <c r="TPO153" s="115"/>
      <c r="TPP153" s="115"/>
      <c r="TPQ153" s="115"/>
      <c r="TPR153" s="115"/>
      <c r="TPS153" s="115"/>
      <c r="TPT153" s="115"/>
      <c r="TPU153" s="115"/>
      <c r="TPV153" s="115"/>
      <c r="TPW153" s="115"/>
      <c r="TPX153" s="115"/>
      <c r="TPY153" s="115"/>
      <c r="TPZ153" s="115"/>
      <c r="TQA153" s="115"/>
      <c r="TQB153" s="115"/>
      <c r="TQC153" s="115"/>
      <c r="TQD153" s="115"/>
      <c r="TQE153" s="115"/>
      <c r="TQF153" s="115"/>
      <c r="TQG153" s="115"/>
      <c r="TQH153" s="115"/>
      <c r="TQI153" s="115"/>
      <c r="TQJ153" s="115"/>
      <c r="TQK153" s="115"/>
      <c r="TQL153" s="115"/>
      <c r="TQM153" s="115"/>
      <c r="TQN153" s="115"/>
      <c r="TQO153" s="115"/>
      <c r="TQP153" s="115"/>
      <c r="TQQ153" s="115"/>
      <c r="TQR153" s="115"/>
      <c r="TQS153" s="115"/>
      <c r="TQT153" s="115"/>
      <c r="TQU153" s="115"/>
      <c r="TQV153" s="115"/>
      <c r="TQW153" s="115"/>
      <c r="TQX153" s="115"/>
      <c r="TQY153" s="115"/>
      <c r="TQZ153" s="115"/>
      <c r="TRA153" s="115"/>
      <c r="TRB153" s="115"/>
      <c r="TRC153" s="115"/>
      <c r="TRD153" s="115"/>
      <c r="TRE153" s="115"/>
      <c r="TRF153" s="115"/>
      <c r="TRG153" s="115"/>
      <c r="TRH153" s="115"/>
      <c r="TRI153" s="115"/>
      <c r="TRJ153" s="115"/>
      <c r="TRK153" s="115"/>
      <c r="TRL153" s="115"/>
      <c r="TRM153" s="115"/>
      <c r="TRN153" s="115"/>
      <c r="TRO153" s="115"/>
      <c r="TRP153" s="115"/>
      <c r="TRQ153" s="115"/>
      <c r="TRR153" s="115"/>
      <c r="TRS153" s="115"/>
      <c r="TRT153" s="115"/>
      <c r="TRU153" s="115"/>
      <c r="TRV153" s="115"/>
      <c r="TRW153" s="115"/>
      <c r="TRX153" s="115"/>
      <c r="TRY153" s="115"/>
      <c r="TRZ153" s="115"/>
      <c r="TSA153" s="115"/>
      <c r="TSB153" s="115"/>
      <c r="TSC153" s="115"/>
      <c r="TSD153" s="115"/>
      <c r="TSE153" s="115"/>
      <c r="TSF153" s="115"/>
      <c r="TSG153" s="115"/>
      <c r="TSH153" s="115"/>
      <c r="TSI153" s="115"/>
      <c r="TSJ153" s="115"/>
      <c r="TSK153" s="115"/>
      <c r="TSL153" s="115"/>
      <c r="TSM153" s="115"/>
      <c r="TSN153" s="115"/>
      <c r="TSO153" s="115"/>
      <c r="TSP153" s="115"/>
      <c r="TSQ153" s="115"/>
      <c r="TSR153" s="115"/>
      <c r="TSS153" s="115"/>
      <c r="TST153" s="115"/>
      <c r="TSU153" s="115"/>
      <c r="TSV153" s="115"/>
      <c r="TSW153" s="115"/>
      <c r="TSX153" s="115"/>
      <c r="TSY153" s="115"/>
      <c r="TSZ153" s="115"/>
      <c r="TTA153" s="115"/>
      <c r="TTB153" s="115"/>
      <c r="TTC153" s="115"/>
      <c r="TTD153" s="115"/>
      <c r="TTE153" s="115"/>
      <c r="TTF153" s="115"/>
      <c r="TTG153" s="115"/>
      <c r="TTH153" s="115"/>
      <c r="TTI153" s="115"/>
      <c r="TTJ153" s="115"/>
      <c r="TTK153" s="115"/>
      <c r="TTL153" s="115"/>
      <c r="TTM153" s="115"/>
      <c r="TTN153" s="115"/>
      <c r="TTO153" s="115"/>
      <c r="TTP153" s="115"/>
      <c r="TTQ153" s="115"/>
      <c r="TTR153" s="115"/>
      <c r="TTS153" s="115"/>
      <c r="TTT153" s="115"/>
      <c r="TTU153" s="115"/>
      <c r="TTV153" s="115"/>
      <c r="TTW153" s="115"/>
      <c r="TTX153" s="115"/>
      <c r="TTY153" s="115"/>
      <c r="TTZ153" s="115"/>
      <c r="TUA153" s="115"/>
      <c r="TUB153" s="115"/>
      <c r="TUC153" s="115"/>
      <c r="TUD153" s="115"/>
      <c r="TUE153" s="115"/>
      <c r="TUF153" s="115"/>
      <c r="TUG153" s="115"/>
      <c r="TUH153" s="115"/>
      <c r="TUI153" s="115"/>
      <c r="TUJ153" s="115"/>
      <c r="TUK153" s="115"/>
      <c r="TUL153" s="115"/>
      <c r="TUM153" s="115"/>
      <c r="TUN153" s="115"/>
      <c r="TUO153" s="115"/>
      <c r="TUP153" s="115"/>
      <c r="TUQ153" s="115"/>
      <c r="TUR153" s="115"/>
      <c r="TUS153" s="115"/>
      <c r="TUT153" s="115"/>
      <c r="TUU153" s="115"/>
      <c r="TUV153" s="115"/>
      <c r="TUW153" s="115"/>
      <c r="TUX153" s="115"/>
      <c r="TUY153" s="115"/>
      <c r="TUZ153" s="115"/>
      <c r="TVA153" s="115"/>
      <c r="TVB153" s="115"/>
      <c r="TVC153" s="115"/>
      <c r="TVD153" s="115"/>
      <c r="TVE153" s="115"/>
      <c r="TVF153" s="115"/>
      <c r="TVG153" s="115"/>
      <c r="TVH153" s="115"/>
      <c r="TVI153" s="115"/>
      <c r="TVJ153" s="115"/>
      <c r="TVK153" s="115"/>
      <c r="TVL153" s="115"/>
      <c r="TVM153" s="115"/>
      <c r="TVN153" s="115"/>
      <c r="TVO153" s="115"/>
      <c r="TVP153" s="115"/>
      <c r="TVQ153" s="115"/>
      <c r="TVR153" s="115"/>
      <c r="TVS153" s="115"/>
      <c r="TVT153" s="115"/>
      <c r="TVU153" s="115"/>
      <c r="TVV153" s="115"/>
      <c r="TVW153" s="115"/>
      <c r="TVX153" s="115"/>
      <c r="TVY153" s="115"/>
      <c r="TVZ153" s="115"/>
      <c r="TWA153" s="115"/>
      <c r="TWB153" s="115"/>
      <c r="TWC153" s="115"/>
      <c r="TWD153" s="115"/>
      <c r="TWE153" s="115"/>
      <c r="TWF153" s="115"/>
      <c r="TWG153" s="115"/>
      <c r="TWH153" s="115"/>
      <c r="TWI153" s="115"/>
      <c r="TWJ153" s="115"/>
      <c r="TWK153" s="115"/>
      <c r="TWL153" s="115"/>
      <c r="TWM153" s="115"/>
      <c r="TWN153" s="115"/>
      <c r="TWO153" s="115"/>
      <c r="TWP153" s="115"/>
      <c r="TWQ153" s="115"/>
      <c r="TWR153" s="115"/>
      <c r="TWS153" s="115"/>
      <c r="TWT153" s="115"/>
      <c r="TWU153" s="115"/>
      <c r="TWV153" s="115"/>
      <c r="TWW153" s="115"/>
      <c r="TWX153" s="115"/>
      <c r="TWY153" s="115"/>
      <c r="TWZ153" s="115"/>
      <c r="TXA153" s="115"/>
      <c r="TXB153" s="115"/>
      <c r="TXC153" s="115"/>
      <c r="TXD153" s="115"/>
      <c r="TXE153" s="115"/>
      <c r="TXF153" s="115"/>
      <c r="TXG153" s="115"/>
      <c r="TXH153" s="115"/>
      <c r="TXI153" s="115"/>
      <c r="TXJ153" s="115"/>
      <c r="TXK153" s="115"/>
      <c r="TXL153" s="115"/>
      <c r="TXM153" s="115"/>
      <c r="TXN153" s="115"/>
      <c r="TXO153" s="115"/>
      <c r="TXP153" s="115"/>
      <c r="TXQ153" s="115"/>
      <c r="TXR153" s="115"/>
      <c r="TXS153" s="115"/>
      <c r="TXT153" s="115"/>
      <c r="TXU153" s="115"/>
      <c r="TXV153" s="115"/>
      <c r="TXW153" s="115"/>
      <c r="TXX153" s="115"/>
      <c r="TXY153" s="115"/>
      <c r="TXZ153" s="115"/>
      <c r="TYA153" s="115"/>
      <c r="TYB153" s="115"/>
      <c r="TYC153" s="115"/>
      <c r="TYD153" s="115"/>
      <c r="TYE153" s="115"/>
      <c r="TYF153" s="115"/>
      <c r="TYG153" s="115"/>
      <c r="TYH153" s="115"/>
      <c r="TYI153" s="115"/>
      <c r="TYJ153" s="115"/>
      <c r="TYK153" s="115"/>
      <c r="TYL153" s="115"/>
      <c r="TYM153" s="115"/>
      <c r="TYN153" s="115"/>
      <c r="TYO153" s="115"/>
      <c r="TYP153" s="115"/>
      <c r="TYQ153" s="115"/>
      <c r="TYR153" s="115"/>
      <c r="TYS153" s="115"/>
      <c r="TYT153" s="115"/>
      <c r="TYU153" s="115"/>
      <c r="TYV153" s="115"/>
      <c r="TYW153" s="115"/>
      <c r="TYX153" s="115"/>
      <c r="TYY153" s="115"/>
      <c r="TYZ153" s="115"/>
      <c r="TZA153" s="115"/>
      <c r="TZB153" s="115"/>
      <c r="TZC153" s="115"/>
      <c r="TZD153" s="115"/>
      <c r="TZE153" s="115"/>
      <c r="TZF153" s="115"/>
      <c r="TZG153" s="115"/>
      <c r="TZH153" s="115"/>
      <c r="TZI153" s="115"/>
      <c r="TZJ153" s="115"/>
      <c r="TZK153" s="115"/>
      <c r="TZL153" s="115"/>
      <c r="TZM153" s="115"/>
      <c r="TZN153" s="115"/>
      <c r="TZO153" s="115"/>
      <c r="TZP153" s="115"/>
      <c r="TZQ153" s="115"/>
      <c r="TZR153" s="115"/>
      <c r="TZS153" s="115"/>
      <c r="TZT153" s="115"/>
      <c r="TZU153" s="115"/>
      <c r="TZV153" s="115"/>
      <c r="TZW153" s="115"/>
      <c r="TZX153" s="115"/>
      <c r="TZY153" s="115"/>
      <c r="TZZ153" s="115"/>
      <c r="UAA153" s="115"/>
      <c r="UAB153" s="115"/>
      <c r="UAC153" s="115"/>
      <c r="UAD153" s="115"/>
      <c r="UAE153" s="115"/>
      <c r="UAF153" s="115"/>
      <c r="UAG153" s="115"/>
      <c r="UAH153" s="115"/>
      <c r="UAI153" s="115"/>
      <c r="UAJ153" s="115"/>
      <c r="UAK153" s="115"/>
      <c r="UAL153" s="115"/>
      <c r="UAM153" s="115"/>
      <c r="UAN153" s="115"/>
      <c r="UAO153" s="115"/>
      <c r="UAP153" s="115"/>
      <c r="UAQ153" s="115"/>
      <c r="UAR153" s="115"/>
      <c r="UAS153" s="115"/>
      <c r="UAT153" s="115"/>
      <c r="UAU153" s="115"/>
      <c r="UAV153" s="115"/>
      <c r="UAW153" s="115"/>
      <c r="UAX153" s="115"/>
      <c r="UAY153" s="115"/>
      <c r="UAZ153" s="115"/>
      <c r="UBA153" s="115"/>
      <c r="UBB153" s="115"/>
      <c r="UBC153" s="115"/>
      <c r="UBD153" s="115"/>
      <c r="UBE153" s="115"/>
      <c r="UBF153" s="115"/>
      <c r="UBG153" s="115"/>
      <c r="UBH153" s="115"/>
      <c r="UBI153" s="115"/>
      <c r="UBJ153" s="115"/>
      <c r="UBK153" s="115"/>
      <c r="UBL153" s="115"/>
      <c r="UBM153" s="115"/>
      <c r="UBN153" s="115"/>
      <c r="UBO153" s="115"/>
      <c r="UBP153" s="115"/>
      <c r="UBQ153" s="115"/>
      <c r="UBR153" s="115"/>
      <c r="UBS153" s="115"/>
      <c r="UBT153" s="115"/>
      <c r="UBU153" s="115"/>
      <c r="UBV153" s="115"/>
      <c r="UBW153" s="115"/>
      <c r="UBX153" s="115"/>
      <c r="UBY153" s="115"/>
      <c r="UBZ153" s="115"/>
      <c r="UCA153" s="115"/>
      <c r="UCB153" s="115"/>
      <c r="UCC153" s="115"/>
      <c r="UCD153" s="115"/>
      <c r="UCE153" s="115"/>
      <c r="UCF153" s="115"/>
      <c r="UCG153" s="115"/>
      <c r="UCH153" s="115"/>
      <c r="UCI153" s="115"/>
      <c r="UCJ153" s="115"/>
      <c r="UCK153" s="115"/>
      <c r="UCL153" s="115"/>
      <c r="UCM153" s="115"/>
      <c r="UCN153" s="115"/>
      <c r="UCO153" s="115"/>
      <c r="UCP153" s="115"/>
      <c r="UCQ153" s="115"/>
      <c r="UCR153" s="115"/>
      <c r="UCS153" s="115"/>
      <c r="UCT153" s="115"/>
      <c r="UCU153" s="115"/>
      <c r="UCV153" s="115"/>
      <c r="UCW153" s="115"/>
      <c r="UCX153" s="115"/>
      <c r="UCY153" s="115"/>
      <c r="UCZ153" s="115"/>
      <c r="UDA153" s="115"/>
      <c r="UDB153" s="115"/>
      <c r="UDC153" s="115"/>
      <c r="UDD153" s="115"/>
      <c r="UDE153" s="115"/>
      <c r="UDF153" s="115"/>
      <c r="UDG153" s="115"/>
      <c r="UDH153" s="115"/>
      <c r="UDI153" s="115"/>
      <c r="UDJ153" s="115"/>
      <c r="UDK153" s="115"/>
      <c r="UDL153" s="115"/>
      <c r="UDM153" s="115"/>
      <c r="UDN153" s="115"/>
      <c r="UDO153" s="115"/>
      <c r="UDP153" s="115"/>
      <c r="UDQ153" s="115"/>
      <c r="UDR153" s="115"/>
      <c r="UDS153" s="115"/>
      <c r="UDT153" s="115"/>
      <c r="UDU153" s="115"/>
      <c r="UDV153" s="115"/>
      <c r="UDW153" s="115"/>
      <c r="UDX153" s="115"/>
      <c r="UDY153" s="115"/>
      <c r="UDZ153" s="115"/>
      <c r="UEA153" s="115"/>
      <c r="UEB153" s="115"/>
      <c r="UEC153" s="115"/>
      <c r="UED153" s="115"/>
      <c r="UEE153" s="115"/>
      <c r="UEF153" s="115"/>
      <c r="UEG153" s="115"/>
      <c r="UEH153" s="115"/>
      <c r="UEI153" s="115"/>
      <c r="UEJ153" s="115"/>
      <c r="UEK153" s="115"/>
      <c r="UEL153" s="115"/>
      <c r="UEM153" s="115"/>
      <c r="UEN153" s="115"/>
      <c r="UEO153" s="115"/>
      <c r="UEP153" s="115"/>
      <c r="UEQ153" s="115"/>
      <c r="UER153" s="115"/>
      <c r="UES153" s="115"/>
      <c r="UET153" s="115"/>
      <c r="UEU153" s="115"/>
      <c r="UEV153" s="115"/>
      <c r="UEW153" s="115"/>
      <c r="UEX153" s="115"/>
      <c r="UEY153" s="115"/>
      <c r="UEZ153" s="115"/>
      <c r="UFA153" s="115"/>
      <c r="UFB153" s="115"/>
      <c r="UFC153" s="115"/>
      <c r="UFD153" s="115"/>
      <c r="UFE153" s="115"/>
      <c r="UFF153" s="115"/>
      <c r="UFG153" s="115"/>
      <c r="UFH153" s="115"/>
      <c r="UFI153" s="115"/>
      <c r="UFJ153" s="115"/>
      <c r="UFK153" s="115"/>
      <c r="UFL153" s="115"/>
      <c r="UFM153" s="115"/>
      <c r="UFN153" s="115"/>
      <c r="UFO153" s="115"/>
      <c r="UFP153" s="115"/>
      <c r="UFQ153" s="115"/>
      <c r="UFR153" s="115"/>
      <c r="UFS153" s="115"/>
      <c r="UFT153" s="115"/>
      <c r="UFU153" s="115"/>
      <c r="UFV153" s="115"/>
      <c r="UFW153" s="115"/>
      <c r="UFX153" s="115"/>
      <c r="UFY153" s="115"/>
      <c r="UFZ153" s="115"/>
      <c r="UGA153" s="115"/>
      <c r="UGB153" s="115"/>
      <c r="UGC153" s="115"/>
      <c r="UGD153" s="115"/>
      <c r="UGE153" s="115"/>
      <c r="UGF153" s="115"/>
      <c r="UGG153" s="115"/>
      <c r="UGH153" s="115"/>
      <c r="UGI153" s="115"/>
      <c r="UGJ153" s="115"/>
      <c r="UGK153" s="115"/>
      <c r="UGL153" s="115"/>
      <c r="UGM153" s="115"/>
      <c r="UGN153" s="115"/>
      <c r="UGO153" s="115"/>
      <c r="UGP153" s="115"/>
      <c r="UGQ153" s="115"/>
      <c r="UGR153" s="115"/>
      <c r="UGS153" s="115"/>
      <c r="UGT153" s="115"/>
      <c r="UGU153" s="115"/>
      <c r="UGV153" s="115"/>
      <c r="UGW153" s="115"/>
      <c r="UGX153" s="115"/>
      <c r="UGY153" s="115"/>
      <c r="UGZ153" s="115"/>
      <c r="UHA153" s="115"/>
      <c r="UHB153" s="115"/>
      <c r="UHC153" s="115"/>
      <c r="UHD153" s="115"/>
      <c r="UHE153" s="115"/>
      <c r="UHF153" s="115"/>
      <c r="UHG153" s="115"/>
      <c r="UHH153" s="115"/>
      <c r="UHI153" s="115"/>
      <c r="UHJ153" s="115"/>
      <c r="UHK153" s="115"/>
      <c r="UHL153" s="115"/>
      <c r="UHM153" s="115"/>
      <c r="UHN153" s="115"/>
      <c r="UHO153" s="115"/>
      <c r="UHP153" s="115"/>
      <c r="UHQ153" s="115"/>
      <c r="UHR153" s="115"/>
      <c r="UHS153" s="115"/>
      <c r="UHT153" s="115"/>
      <c r="UHU153" s="115"/>
      <c r="UHV153" s="115"/>
      <c r="UHW153" s="115"/>
      <c r="UHX153" s="115"/>
      <c r="UHY153" s="115"/>
      <c r="UHZ153" s="115"/>
      <c r="UIA153" s="115"/>
      <c r="UIB153" s="115"/>
      <c r="UIC153" s="115"/>
      <c r="UID153" s="115"/>
      <c r="UIE153" s="115"/>
      <c r="UIF153" s="115"/>
      <c r="UIG153" s="115"/>
      <c r="UIH153" s="115"/>
      <c r="UII153" s="115"/>
      <c r="UIJ153" s="115"/>
      <c r="UIK153" s="115"/>
      <c r="UIL153" s="115"/>
      <c r="UIM153" s="115"/>
      <c r="UIN153" s="115"/>
      <c r="UIO153" s="115"/>
      <c r="UIP153" s="115"/>
      <c r="UIQ153" s="115"/>
      <c r="UIR153" s="115"/>
      <c r="UIS153" s="115"/>
      <c r="UIT153" s="115"/>
      <c r="UIU153" s="115"/>
      <c r="UIV153" s="115"/>
      <c r="UIW153" s="115"/>
      <c r="UIX153" s="115"/>
      <c r="UIY153" s="115"/>
      <c r="UIZ153" s="115"/>
      <c r="UJA153" s="115"/>
      <c r="UJB153" s="115"/>
      <c r="UJC153" s="115"/>
      <c r="UJD153" s="115"/>
      <c r="UJE153" s="115"/>
      <c r="UJF153" s="115"/>
      <c r="UJG153" s="115"/>
      <c r="UJH153" s="115"/>
      <c r="UJI153" s="115"/>
      <c r="UJJ153" s="115"/>
      <c r="UJK153" s="115"/>
      <c r="UJL153" s="115"/>
      <c r="UJM153" s="115"/>
      <c r="UJN153" s="115"/>
      <c r="UJO153" s="115"/>
      <c r="UJP153" s="115"/>
      <c r="UJQ153" s="115"/>
      <c r="UJR153" s="115"/>
      <c r="UJS153" s="115"/>
      <c r="UJT153" s="115"/>
      <c r="UJU153" s="115"/>
      <c r="UJV153" s="115"/>
      <c r="UJW153" s="115"/>
      <c r="UJX153" s="115"/>
      <c r="UJY153" s="115"/>
      <c r="UJZ153" s="115"/>
      <c r="UKA153" s="115"/>
      <c r="UKB153" s="115"/>
      <c r="UKC153" s="115"/>
      <c r="UKD153" s="115"/>
      <c r="UKE153" s="115"/>
      <c r="UKF153" s="115"/>
      <c r="UKG153" s="115"/>
      <c r="UKH153" s="115"/>
      <c r="UKI153" s="115"/>
      <c r="UKJ153" s="115"/>
      <c r="UKK153" s="115"/>
      <c r="UKL153" s="115"/>
      <c r="UKM153" s="115"/>
      <c r="UKN153" s="115"/>
      <c r="UKO153" s="115"/>
      <c r="UKP153" s="115"/>
      <c r="UKQ153" s="115"/>
      <c r="UKR153" s="115"/>
      <c r="UKS153" s="115"/>
      <c r="UKT153" s="115"/>
      <c r="UKU153" s="115"/>
      <c r="UKV153" s="115"/>
      <c r="UKW153" s="115"/>
      <c r="UKX153" s="115"/>
      <c r="UKY153" s="115"/>
      <c r="UKZ153" s="115"/>
      <c r="ULA153" s="115"/>
      <c r="ULB153" s="115"/>
      <c r="ULC153" s="115"/>
      <c r="ULD153" s="115"/>
      <c r="ULE153" s="115"/>
      <c r="ULF153" s="115"/>
      <c r="ULG153" s="115"/>
      <c r="ULH153" s="115"/>
      <c r="ULI153" s="115"/>
      <c r="ULJ153" s="115"/>
      <c r="ULK153" s="115"/>
      <c r="ULL153" s="115"/>
      <c r="ULM153" s="115"/>
      <c r="ULN153" s="115"/>
      <c r="ULO153" s="115"/>
      <c r="ULP153" s="115"/>
      <c r="ULQ153" s="115"/>
      <c r="ULR153" s="115"/>
      <c r="ULS153" s="115"/>
      <c r="ULT153" s="115"/>
      <c r="ULU153" s="115"/>
      <c r="ULV153" s="115"/>
      <c r="ULW153" s="115"/>
      <c r="ULX153" s="115"/>
      <c r="ULY153" s="115"/>
      <c r="ULZ153" s="115"/>
      <c r="UMA153" s="115"/>
      <c r="UMB153" s="115"/>
      <c r="UMC153" s="115"/>
      <c r="UMD153" s="115"/>
      <c r="UME153" s="115"/>
      <c r="UMF153" s="115"/>
      <c r="UMG153" s="115"/>
      <c r="UMH153" s="115"/>
      <c r="UMI153" s="115"/>
      <c r="UMJ153" s="115"/>
      <c r="UMK153" s="115"/>
      <c r="UML153" s="115"/>
      <c r="UMM153" s="115"/>
      <c r="UMN153" s="115"/>
      <c r="UMO153" s="115"/>
      <c r="UMP153" s="115"/>
      <c r="UMQ153" s="115"/>
      <c r="UMR153" s="115"/>
      <c r="UMS153" s="115"/>
      <c r="UMT153" s="115"/>
      <c r="UMU153" s="115"/>
      <c r="UMV153" s="115"/>
      <c r="UMW153" s="115"/>
      <c r="UMX153" s="115"/>
      <c r="UMY153" s="115"/>
      <c r="UMZ153" s="115"/>
      <c r="UNA153" s="115"/>
      <c r="UNB153" s="115"/>
      <c r="UNC153" s="115"/>
      <c r="UND153" s="115"/>
      <c r="UNE153" s="115"/>
      <c r="UNF153" s="115"/>
      <c r="UNG153" s="115"/>
      <c r="UNH153" s="115"/>
      <c r="UNI153" s="115"/>
      <c r="UNJ153" s="115"/>
      <c r="UNK153" s="115"/>
      <c r="UNL153" s="115"/>
      <c r="UNM153" s="115"/>
      <c r="UNN153" s="115"/>
      <c r="UNO153" s="115"/>
      <c r="UNP153" s="115"/>
      <c r="UNQ153" s="115"/>
      <c r="UNR153" s="115"/>
      <c r="UNS153" s="115"/>
      <c r="UNT153" s="115"/>
      <c r="UNU153" s="115"/>
      <c r="UNV153" s="115"/>
      <c r="UNW153" s="115"/>
      <c r="UNX153" s="115"/>
      <c r="UNY153" s="115"/>
      <c r="UNZ153" s="115"/>
      <c r="UOA153" s="115"/>
      <c r="UOB153" s="115"/>
      <c r="UOC153" s="115"/>
      <c r="UOD153" s="115"/>
      <c r="UOE153" s="115"/>
      <c r="UOF153" s="115"/>
      <c r="UOG153" s="115"/>
      <c r="UOH153" s="115"/>
      <c r="UOI153" s="115"/>
      <c r="UOJ153" s="115"/>
      <c r="UOK153" s="115"/>
      <c r="UOL153" s="115"/>
      <c r="UOM153" s="115"/>
      <c r="UON153" s="115"/>
      <c r="UOO153" s="115"/>
      <c r="UOP153" s="115"/>
      <c r="UOQ153" s="115"/>
      <c r="UOR153" s="115"/>
      <c r="UOS153" s="115"/>
      <c r="UOT153" s="115"/>
      <c r="UOU153" s="115"/>
      <c r="UOV153" s="115"/>
      <c r="UOW153" s="115"/>
      <c r="UOX153" s="115"/>
      <c r="UOY153" s="115"/>
      <c r="UOZ153" s="115"/>
      <c r="UPA153" s="115"/>
      <c r="UPB153" s="115"/>
      <c r="UPC153" s="115"/>
      <c r="UPD153" s="115"/>
      <c r="UPE153" s="115"/>
      <c r="UPF153" s="115"/>
      <c r="UPG153" s="115"/>
      <c r="UPH153" s="115"/>
      <c r="UPI153" s="115"/>
      <c r="UPJ153" s="115"/>
      <c r="UPK153" s="115"/>
      <c r="UPL153" s="115"/>
      <c r="UPM153" s="115"/>
      <c r="UPN153" s="115"/>
      <c r="UPO153" s="115"/>
      <c r="UPP153" s="115"/>
      <c r="UPQ153" s="115"/>
      <c r="UPR153" s="115"/>
      <c r="UPS153" s="115"/>
      <c r="UPT153" s="115"/>
      <c r="UPU153" s="115"/>
      <c r="UPV153" s="115"/>
      <c r="UPW153" s="115"/>
      <c r="UPX153" s="115"/>
      <c r="UPY153" s="115"/>
      <c r="UPZ153" s="115"/>
      <c r="UQA153" s="115"/>
      <c r="UQB153" s="115"/>
      <c r="UQC153" s="115"/>
      <c r="UQD153" s="115"/>
      <c r="UQE153" s="115"/>
      <c r="UQF153" s="115"/>
      <c r="UQG153" s="115"/>
      <c r="UQH153" s="115"/>
      <c r="UQI153" s="115"/>
      <c r="UQJ153" s="115"/>
      <c r="UQK153" s="115"/>
      <c r="UQL153" s="115"/>
      <c r="UQM153" s="115"/>
      <c r="UQN153" s="115"/>
      <c r="UQO153" s="115"/>
      <c r="UQP153" s="115"/>
      <c r="UQQ153" s="115"/>
      <c r="UQR153" s="115"/>
      <c r="UQS153" s="115"/>
      <c r="UQT153" s="115"/>
      <c r="UQU153" s="115"/>
      <c r="UQV153" s="115"/>
      <c r="UQW153" s="115"/>
      <c r="UQX153" s="115"/>
      <c r="UQY153" s="115"/>
      <c r="UQZ153" s="115"/>
      <c r="URA153" s="115"/>
      <c r="URB153" s="115"/>
      <c r="URC153" s="115"/>
      <c r="URD153" s="115"/>
      <c r="URE153" s="115"/>
      <c r="URF153" s="115"/>
      <c r="URG153" s="115"/>
      <c r="URH153" s="115"/>
      <c r="URI153" s="115"/>
      <c r="URJ153" s="115"/>
      <c r="URK153" s="115"/>
      <c r="URL153" s="115"/>
      <c r="URM153" s="115"/>
      <c r="URN153" s="115"/>
      <c r="URO153" s="115"/>
      <c r="URP153" s="115"/>
      <c r="URQ153" s="115"/>
      <c r="URR153" s="115"/>
      <c r="URS153" s="115"/>
      <c r="URT153" s="115"/>
      <c r="URU153" s="115"/>
      <c r="URV153" s="115"/>
      <c r="URW153" s="115"/>
      <c r="URX153" s="115"/>
      <c r="URY153" s="115"/>
      <c r="URZ153" s="115"/>
      <c r="USA153" s="115"/>
      <c r="USB153" s="115"/>
      <c r="USC153" s="115"/>
      <c r="USD153" s="115"/>
      <c r="USE153" s="115"/>
      <c r="USF153" s="115"/>
      <c r="USG153" s="115"/>
      <c r="USH153" s="115"/>
      <c r="USI153" s="115"/>
      <c r="USJ153" s="115"/>
      <c r="USK153" s="115"/>
      <c r="USL153" s="115"/>
      <c r="USM153" s="115"/>
      <c r="USN153" s="115"/>
      <c r="USO153" s="115"/>
      <c r="USP153" s="115"/>
      <c r="USQ153" s="115"/>
      <c r="USR153" s="115"/>
      <c r="USS153" s="115"/>
      <c r="UST153" s="115"/>
      <c r="USU153" s="115"/>
      <c r="USV153" s="115"/>
      <c r="USW153" s="115"/>
      <c r="USX153" s="115"/>
      <c r="USY153" s="115"/>
      <c r="USZ153" s="115"/>
      <c r="UTA153" s="115"/>
      <c r="UTB153" s="115"/>
      <c r="UTC153" s="115"/>
      <c r="UTD153" s="115"/>
      <c r="UTE153" s="115"/>
      <c r="UTF153" s="115"/>
      <c r="UTG153" s="115"/>
      <c r="UTH153" s="115"/>
      <c r="UTI153" s="115"/>
      <c r="UTJ153" s="115"/>
      <c r="UTK153" s="115"/>
      <c r="UTL153" s="115"/>
      <c r="UTM153" s="115"/>
      <c r="UTN153" s="115"/>
      <c r="UTO153" s="115"/>
      <c r="UTP153" s="115"/>
      <c r="UTQ153" s="115"/>
      <c r="UTR153" s="115"/>
      <c r="UTS153" s="115"/>
      <c r="UTT153" s="115"/>
      <c r="UTU153" s="115"/>
      <c r="UTV153" s="115"/>
      <c r="UTW153" s="115"/>
      <c r="UTX153" s="115"/>
      <c r="UTY153" s="115"/>
      <c r="UTZ153" s="115"/>
      <c r="UUA153" s="115"/>
      <c r="UUB153" s="115"/>
      <c r="UUC153" s="115"/>
      <c r="UUD153" s="115"/>
      <c r="UUE153" s="115"/>
      <c r="UUF153" s="115"/>
      <c r="UUG153" s="115"/>
      <c r="UUH153" s="115"/>
      <c r="UUI153" s="115"/>
      <c r="UUJ153" s="115"/>
      <c r="UUK153" s="115"/>
      <c r="UUL153" s="115"/>
      <c r="UUM153" s="115"/>
      <c r="UUN153" s="115"/>
      <c r="UUO153" s="115"/>
      <c r="UUP153" s="115"/>
      <c r="UUQ153" s="115"/>
      <c r="UUR153" s="115"/>
      <c r="UUS153" s="115"/>
      <c r="UUT153" s="115"/>
      <c r="UUU153" s="115"/>
      <c r="UUV153" s="115"/>
      <c r="UUW153" s="115"/>
      <c r="UUX153" s="115"/>
      <c r="UUY153" s="115"/>
      <c r="UUZ153" s="115"/>
      <c r="UVA153" s="115"/>
      <c r="UVB153" s="115"/>
      <c r="UVC153" s="115"/>
      <c r="UVD153" s="115"/>
      <c r="UVE153" s="115"/>
      <c r="UVF153" s="115"/>
      <c r="UVG153" s="115"/>
      <c r="UVH153" s="115"/>
      <c r="UVI153" s="115"/>
      <c r="UVJ153" s="115"/>
      <c r="UVK153" s="115"/>
      <c r="UVL153" s="115"/>
      <c r="UVM153" s="115"/>
      <c r="UVN153" s="115"/>
      <c r="UVO153" s="115"/>
      <c r="UVP153" s="115"/>
      <c r="UVQ153" s="115"/>
      <c r="UVR153" s="115"/>
      <c r="UVS153" s="115"/>
      <c r="UVT153" s="115"/>
      <c r="UVU153" s="115"/>
      <c r="UVV153" s="115"/>
      <c r="UVW153" s="115"/>
      <c r="UVX153" s="115"/>
      <c r="UVY153" s="115"/>
      <c r="UVZ153" s="115"/>
      <c r="UWA153" s="115"/>
      <c r="UWB153" s="115"/>
      <c r="UWC153" s="115"/>
      <c r="UWD153" s="115"/>
      <c r="UWE153" s="115"/>
      <c r="UWF153" s="115"/>
      <c r="UWG153" s="115"/>
      <c r="UWH153" s="115"/>
      <c r="UWI153" s="115"/>
      <c r="UWJ153" s="115"/>
      <c r="UWK153" s="115"/>
      <c r="UWL153" s="115"/>
      <c r="UWM153" s="115"/>
      <c r="UWN153" s="115"/>
      <c r="UWO153" s="115"/>
      <c r="UWP153" s="115"/>
      <c r="UWQ153" s="115"/>
      <c r="UWR153" s="115"/>
      <c r="UWS153" s="115"/>
      <c r="UWT153" s="115"/>
      <c r="UWU153" s="115"/>
      <c r="UWV153" s="115"/>
      <c r="UWW153" s="115"/>
      <c r="UWX153" s="115"/>
      <c r="UWY153" s="115"/>
      <c r="UWZ153" s="115"/>
      <c r="UXA153" s="115"/>
      <c r="UXB153" s="115"/>
      <c r="UXC153" s="115"/>
      <c r="UXD153" s="115"/>
      <c r="UXE153" s="115"/>
      <c r="UXF153" s="115"/>
      <c r="UXG153" s="115"/>
      <c r="UXH153" s="115"/>
      <c r="UXI153" s="115"/>
      <c r="UXJ153" s="115"/>
      <c r="UXK153" s="115"/>
      <c r="UXL153" s="115"/>
      <c r="UXM153" s="115"/>
      <c r="UXN153" s="115"/>
      <c r="UXO153" s="115"/>
      <c r="UXP153" s="115"/>
      <c r="UXQ153" s="115"/>
      <c r="UXR153" s="115"/>
      <c r="UXS153" s="115"/>
      <c r="UXT153" s="115"/>
      <c r="UXU153" s="115"/>
      <c r="UXV153" s="115"/>
      <c r="UXW153" s="115"/>
      <c r="UXX153" s="115"/>
      <c r="UXY153" s="115"/>
      <c r="UXZ153" s="115"/>
      <c r="UYA153" s="115"/>
      <c r="UYB153" s="115"/>
      <c r="UYC153" s="115"/>
      <c r="UYD153" s="115"/>
      <c r="UYE153" s="115"/>
      <c r="UYF153" s="115"/>
      <c r="UYG153" s="115"/>
      <c r="UYH153" s="115"/>
      <c r="UYI153" s="115"/>
      <c r="UYJ153" s="115"/>
      <c r="UYK153" s="115"/>
      <c r="UYL153" s="115"/>
      <c r="UYM153" s="115"/>
      <c r="UYN153" s="115"/>
      <c r="UYO153" s="115"/>
      <c r="UYP153" s="115"/>
      <c r="UYQ153" s="115"/>
      <c r="UYR153" s="115"/>
      <c r="UYS153" s="115"/>
      <c r="UYT153" s="115"/>
      <c r="UYU153" s="115"/>
      <c r="UYV153" s="115"/>
      <c r="UYW153" s="115"/>
      <c r="UYX153" s="115"/>
      <c r="UYY153" s="115"/>
      <c r="UYZ153" s="115"/>
      <c r="UZA153" s="115"/>
      <c r="UZB153" s="115"/>
      <c r="UZC153" s="115"/>
      <c r="UZD153" s="115"/>
      <c r="UZE153" s="115"/>
      <c r="UZF153" s="115"/>
      <c r="UZG153" s="115"/>
      <c r="UZH153" s="115"/>
      <c r="UZI153" s="115"/>
      <c r="UZJ153" s="115"/>
      <c r="UZK153" s="115"/>
      <c r="UZL153" s="115"/>
      <c r="UZM153" s="115"/>
      <c r="UZN153" s="115"/>
      <c r="UZO153" s="115"/>
      <c r="UZP153" s="115"/>
      <c r="UZQ153" s="115"/>
      <c r="UZR153" s="115"/>
      <c r="UZS153" s="115"/>
      <c r="UZT153" s="115"/>
      <c r="UZU153" s="115"/>
      <c r="UZV153" s="115"/>
      <c r="UZW153" s="115"/>
      <c r="UZX153" s="115"/>
      <c r="UZY153" s="115"/>
      <c r="UZZ153" s="115"/>
      <c r="VAA153" s="115"/>
      <c r="VAB153" s="115"/>
      <c r="VAC153" s="115"/>
      <c r="VAD153" s="115"/>
      <c r="VAE153" s="115"/>
      <c r="VAF153" s="115"/>
      <c r="VAG153" s="115"/>
      <c r="VAH153" s="115"/>
      <c r="VAI153" s="115"/>
      <c r="VAJ153" s="115"/>
      <c r="VAK153" s="115"/>
      <c r="VAL153" s="115"/>
      <c r="VAM153" s="115"/>
      <c r="VAN153" s="115"/>
      <c r="VAO153" s="115"/>
      <c r="VAP153" s="115"/>
      <c r="VAQ153" s="115"/>
      <c r="VAR153" s="115"/>
      <c r="VAS153" s="115"/>
      <c r="VAT153" s="115"/>
      <c r="VAU153" s="115"/>
      <c r="VAV153" s="115"/>
      <c r="VAW153" s="115"/>
      <c r="VAX153" s="115"/>
      <c r="VAY153" s="115"/>
      <c r="VAZ153" s="115"/>
      <c r="VBA153" s="115"/>
      <c r="VBB153" s="115"/>
      <c r="VBC153" s="115"/>
      <c r="VBD153" s="115"/>
      <c r="VBE153" s="115"/>
      <c r="VBF153" s="115"/>
      <c r="VBG153" s="115"/>
      <c r="VBH153" s="115"/>
      <c r="VBI153" s="115"/>
      <c r="VBJ153" s="115"/>
      <c r="VBK153" s="115"/>
      <c r="VBL153" s="115"/>
      <c r="VBM153" s="115"/>
      <c r="VBN153" s="115"/>
      <c r="VBO153" s="115"/>
      <c r="VBP153" s="115"/>
      <c r="VBQ153" s="115"/>
      <c r="VBR153" s="115"/>
      <c r="VBS153" s="115"/>
      <c r="VBT153" s="115"/>
      <c r="VBU153" s="115"/>
      <c r="VBV153" s="115"/>
      <c r="VBW153" s="115"/>
      <c r="VBX153" s="115"/>
      <c r="VBY153" s="115"/>
      <c r="VBZ153" s="115"/>
      <c r="VCA153" s="115"/>
      <c r="VCB153" s="115"/>
      <c r="VCC153" s="115"/>
      <c r="VCD153" s="115"/>
      <c r="VCE153" s="115"/>
      <c r="VCF153" s="115"/>
      <c r="VCG153" s="115"/>
      <c r="VCH153" s="115"/>
      <c r="VCI153" s="115"/>
      <c r="VCJ153" s="115"/>
      <c r="VCK153" s="115"/>
      <c r="VCL153" s="115"/>
      <c r="VCM153" s="115"/>
      <c r="VCN153" s="115"/>
      <c r="VCO153" s="115"/>
      <c r="VCP153" s="115"/>
      <c r="VCQ153" s="115"/>
      <c r="VCR153" s="115"/>
      <c r="VCS153" s="115"/>
      <c r="VCT153" s="115"/>
      <c r="VCU153" s="115"/>
      <c r="VCV153" s="115"/>
      <c r="VCW153" s="115"/>
      <c r="VCX153" s="115"/>
      <c r="VCY153" s="115"/>
      <c r="VCZ153" s="115"/>
      <c r="VDA153" s="115"/>
      <c r="VDB153" s="115"/>
      <c r="VDC153" s="115"/>
      <c r="VDD153" s="115"/>
      <c r="VDE153" s="115"/>
      <c r="VDF153" s="115"/>
      <c r="VDG153" s="115"/>
      <c r="VDH153" s="115"/>
      <c r="VDI153" s="115"/>
      <c r="VDJ153" s="115"/>
      <c r="VDK153" s="115"/>
      <c r="VDL153" s="115"/>
      <c r="VDM153" s="115"/>
      <c r="VDN153" s="115"/>
      <c r="VDO153" s="115"/>
      <c r="VDP153" s="115"/>
      <c r="VDQ153" s="115"/>
      <c r="VDR153" s="115"/>
      <c r="VDS153" s="115"/>
      <c r="VDT153" s="115"/>
      <c r="VDU153" s="115"/>
      <c r="VDV153" s="115"/>
      <c r="VDW153" s="115"/>
      <c r="VDX153" s="115"/>
      <c r="VDY153" s="115"/>
      <c r="VDZ153" s="115"/>
      <c r="VEA153" s="115"/>
      <c r="VEB153" s="115"/>
      <c r="VEC153" s="115"/>
      <c r="VED153" s="115"/>
      <c r="VEE153" s="115"/>
      <c r="VEF153" s="115"/>
      <c r="VEG153" s="115"/>
      <c r="VEH153" s="115"/>
      <c r="VEI153" s="115"/>
      <c r="VEJ153" s="115"/>
      <c r="VEK153" s="115"/>
      <c r="VEL153" s="115"/>
      <c r="VEM153" s="115"/>
      <c r="VEN153" s="115"/>
      <c r="VEO153" s="115"/>
      <c r="VEP153" s="115"/>
      <c r="VEQ153" s="115"/>
      <c r="VER153" s="115"/>
      <c r="VES153" s="115"/>
      <c r="VET153" s="115"/>
      <c r="VEU153" s="115"/>
      <c r="VEV153" s="115"/>
      <c r="VEW153" s="115"/>
      <c r="VEX153" s="115"/>
      <c r="VEY153" s="115"/>
      <c r="VEZ153" s="115"/>
      <c r="VFA153" s="115"/>
      <c r="VFB153" s="115"/>
      <c r="VFC153" s="115"/>
      <c r="VFD153" s="115"/>
      <c r="VFE153" s="115"/>
      <c r="VFF153" s="115"/>
      <c r="VFG153" s="115"/>
      <c r="VFH153" s="115"/>
      <c r="VFI153" s="115"/>
      <c r="VFJ153" s="115"/>
      <c r="VFK153" s="115"/>
      <c r="VFL153" s="115"/>
      <c r="VFM153" s="115"/>
      <c r="VFN153" s="115"/>
      <c r="VFO153" s="115"/>
      <c r="VFP153" s="115"/>
      <c r="VFQ153" s="115"/>
      <c r="VFR153" s="115"/>
      <c r="VFS153" s="115"/>
      <c r="VFT153" s="115"/>
      <c r="VFU153" s="115"/>
      <c r="VFV153" s="115"/>
      <c r="VFW153" s="115"/>
      <c r="VFX153" s="115"/>
      <c r="VFY153" s="115"/>
      <c r="VFZ153" s="115"/>
      <c r="VGA153" s="115"/>
      <c r="VGB153" s="115"/>
      <c r="VGC153" s="115"/>
      <c r="VGD153" s="115"/>
      <c r="VGE153" s="115"/>
      <c r="VGF153" s="115"/>
      <c r="VGG153" s="115"/>
      <c r="VGH153" s="115"/>
      <c r="VGI153" s="115"/>
      <c r="VGJ153" s="115"/>
      <c r="VGK153" s="115"/>
      <c r="VGL153" s="115"/>
      <c r="VGM153" s="115"/>
      <c r="VGN153" s="115"/>
      <c r="VGO153" s="115"/>
      <c r="VGP153" s="115"/>
      <c r="VGQ153" s="115"/>
      <c r="VGR153" s="115"/>
      <c r="VGS153" s="115"/>
      <c r="VGT153" s="115"/>
      <c r="VGU153" s="115"/>
      <c r="VGV153" s="115"/>
      <c r="VGW153" s="115"/>
      <c r="VGX153" s="115"/>
      <c r="VGY153" s="115"/>
      <c r="VGZ153" s="115"/>
      <c r="VHA153" s="115"/>
      <c r="VHB153" s="115"/>
      <c r="VHC153" s="115"/>
      <c r="VHD153" s="115"/>
      <c r="VHE153" s="115"/>
      <c r="VHF153" s="115"/>
      <c r="VHG153" s="115"/>
      <c r="VHH153" s="115"/>
      <c r="VHI153" s="115"/>
      <c r="VHJ153" s="115"/>
      <c r="VHK153" s="115"/>
      <c r="VHL153" s="115"/>
      <c r="VHM153" s="115"/>
      <c r="VHN153" s="115"/>
      <c r="VHO153" s="115"/>
      <c r="VHP153" s="115"/>
      <c r="VHQ153" s="115"/>
      <c r="VHR153" s="115"/>
      <c r="VHS153" s="115"/>
      <c r="VHT153" s="115"/>
      <c r="VHU153" s="115"/>
      <c r="VHV153" s="115"/>
      <c r="VHW153" s="115"/>
      <c r="VHX153" s="115"/>
      <c r="VHY153" s="115"/>
      <c r="VHZ153" s="115"/>
      <c r="VIA153" s="115"/>
      <c r="VIB153" s="115"/>
      <c r="VIC153" s="115"/>
      <c r="VID153" s="115"/>
      <c r="VIE153" s="115"/>
      <c r="VIF153" s="115"/>
      <c r="VIG153" s="115"/>
      <c r="VIH153" s="115"/>
      <c r="VII153" s="115"/>
      <c r="VIJ153" s="115"/>
      <c r="VIK153" s="115"/>
      <c r="VIL153" s="115"/>
      <c r="VIM153" s="115"/>
      <c r="VIN153" s="115"/>
      <c r="VIO153" s="115"/>
      <c r="VIP153" s="115"/>
      <c r="VIQ153" s="115"/>
      <c r="VIR153" s="115"/>
      <c r="VIS153" s="115"/>
      <c r="VIT153" s="115"/>
      <c r="VIU153" s="115"/>
      <c r="VIV153" s="115"/>
      <c r="VIW153" s="115"/>
      <c r="VIX153" s="115"/>
      <c r="VIY153" s="115"/>
      <c r="VIZ153" s="115"/>
      <c r="VJA153" s="115"/>
      <c r="VJB153" s="115"/>
      <c r="VJC153" s="115"/>
      <c r="VJD153" s="115"/>
      <c r="VJE153" s="115"/>
      <c r="VJF153" s="115"/>
      <c r="VJG153" s="115"/>
      <c r="VJH153" s="115"/>
      <c r="VJI153" s="115"/>
      <c r="VJJ153" s="115"/>
      <c r="VJK153" s="115"/>
      <c r="VJL153" s="115"/>
      <c r="VJM153" s="115"/>
      <c r="VJN153" s="115"/>
      <c r="VJO153" s="115"/>
      <c r="VJP153" s="115"/>
      <c r="VJQ153" s="115"/>
      <c r="VJR153" s="115"/>
      <c r="VJS153" s="115"/>
      <c r="VJT153" s="115"/>
      <c r="VJU153" s="115"/>
      <c r="VJV153" s="115"/>
      <c r="VJW153" s="115"/>
      <c r="VJX153" s="115"/>
      <c r="VJY153" s="115"/>
      <c r="VJZ153" s="115"/>
      <c r="VKA153" s="115"/>
      <c r="VKB153" s="115"/>
      <c r="VKC153" s="115"/>
      <c r="VKD153" s="115"/>
      <c r="VKE153" s="115"/>
      <c r="VKF153" s="115"/>
      <c r="VKG153" s="115"/>
      <c r="VKH153" s="115"/>
      <c r="VKI153" s="115"/>
      <c r="VKJ153" s="115"/>
      <c r="VKK153" s="115"/>
      <c r="VKL153" s="115"/>
      <c r="VKM153" s="115"/>
      <c r="VKN153" s="115"/>
      <c r="VKO153" s="115"/>
      <c r="VKP153" s="115"/>
      <c r="VKQ153" s="115"/>
      <c r="VKR153" s="115"/>
      <c r="VKS153" s="115"/>
      <c r="VKT153" s="115"/>
      <c r="VKU153" s="115"/>
      <c r="VKV153" s="115"/>
      <c r="VKW153" s="115"/>
      <c r="VKX153" s="115"/>
      <c r="VKY153" s="115"/>
      <c r="VKZ153" s="115"/>
      <c r="VLA153" s="115"/>
      <c r="VLB153" s="115"/>
      <c r="VLC153" s="115"/>
      <c r="VLD153" s="115"/>
      <c r="VLE153" s="115"/>
      <c r="VLF153" s="115"/>
      <c r="VLG153" s="115"/>
      <c r="VLH153" s="115"/>
      <c r="VLI153" s="115"/>
      <c r="VLJ153" s="115"/>
      <c r="VLK153" s="115"/>
      <c r="VLL153" s="115"/>
      <c r="VLM153" s="115"/>
      <c r="VLN153" s="115"/>
      <c r="VLO153" s="115"/>
      <c r="VLP153" s="115"/>
      <c r="VLQ153" s="115"/>
      <c r="VLR153" s="115"/>
      <c r="VLS153" s="115"/>
      <c r="VLT153" s="115"/>
      <c r="VLU153" s="115"/>
      <c r="VLV153" s="115"/>
      <c r="VLW153" s="115"/>
      <c r="VLX153" s="115"/>
      <c r="VLY153" s="115"/>
      <c r="VLZ153" s="115"/>
      <c r="VMA153" s="115"/>
      <c r="VMB153" s="115"/>
      <c r="VMC153" s="115"/>
      <c r="VMD153" s="115"/>
      <c r="VME153" s="115"/>
      <c r="VMF153" s="115"/>
      <c r="VMG153" s="115"/>
      <c r="VMH153" s="115"/>
      <c r="VMI153" s="115"/>
      <c r="VMJ153" s="115"/>
      <c r="VMK153" s="115"/>
      <c r="VML153" s="115"/>
      <c r="VMM153" s="115"/>
      <c r="VMN153" s="115"/>
      <c r="VMO153" s="115"/>
      <c r="VMP153" s="115"/>
      <c r="VMQ153" s="115"/>
      <c r="VMR153" s="115"/>
      <c r="VMS153" s="115"/>
      <c r="VMT153" s="115"/>
      <c r="VMU153" s="115"/>
      <c r="VMV153" s="115"/>
      <c r="VMW153" s="115"/>
      <c r="VMX153" s="115"/>
      <c r="VMY153" s="115"/>
      <c r="VMZ153" s="115"/>
      <c r="VNA153" s="115"/>
      <c r="VNB153" s="115"/>
      <c r="VNC153" s="115"/>
      <c r="VND153" s="115"/>
      <c r="VNE153" s="115"/>
      <c r="VNF153" s="115"/>
      <c r="VNG153" s="115"/>
      <c r="VNH153" s="115"/>
      <c r="VNI153" s="115"/>
      <c r="VNJ153" s="115"/>
      <c r="VNK153" s="115"/>
      <c r="VNL153" s="115"/>
      <c r="VNM153" s="115"/>
      <c r="VNN153" s="115"/>
      <c r="VNO153" s="115"/>
      <c r="VNP153" s="115"/>
      <c r="VNQ153" s="115"/>
      <c r="VNR153" s="115"/>
      <c r="VNS153" s="115"/>
      <c r="VNT153" s="115"/>
      <c r="VNU153" s="115"/>
      <c r="VNV153" s="115"/>
      <c r="VNW153" s="115"/>
      <c r="VNX153" s="115"/>
      <c r="VNY153" s="115"/>
      <c r="VNZ153" s="115"/>
      <c r="VOA153" s="115"/>
      <c r="VOB153" s="115"/>
      <c r="VOC153" s="115"/>
      <c r="VOD153" s="115"/>
      <c r="VOE153" s="115"/>
      <c r="VOF153" s="115"/>
      <c r="VOG153" s="115"/>
      <c r="VOH153" s="115"/>
      <c r="VOI153" s="115"/>
      <c r="VOJ153" s="115"/>
      <c r="VOK153" s="115"/>
      <c r="VOL153" s="115"/>
      <c r="VOM153" s="115"/>
      <c r="VON153" s="115"/>
      <c r="VOO153" s="115"/>
      <c r="VOP153" s="115"/>
      <c r="VOQ153" s="115"/>
      <c r="VOR153" s="115"/>
      <c r="VOS153" s="115"/>
      <c r="VOT153" s="115"/>
      <c r="VOU153" s="115"/>
      <c r="VOV153" s="115"/>
      <c r="VOW153" s="115"/>
      <c r="VOX153" s="115"/>
      <c r="VOY153" s="115"/>
      <c r="VOZ153" s="115"/>
      <c r="VPA153" s="115"/>
      <c r="VPB153" s="115"/>
      <c r="VPC153" s="115"/>
      <c r="VPD153" s="115"/>
      <c r="VPE153" s="115"/>
      <c r="VPF153" s="115"/>
      <c r="VPG153" s="115"/>
      <c r="VPH153" s="115"/>
      <c r="VPI153" s="115"/>
      <c r="VPJ153" s="115"/>
      <c r="VPK153" s="115"/>
      <c r="VPL153" s="115"/>
      <c r="VPM153" s="115"/>
      <c r="VPN153" s="115"/>
      <c r="VPO153" s="115"/>
      <c r="VPP153" s="115"/>
      <c r="VPQ153" s="115"/>
      <c r="VPR153" s="115"/>
      <c r="VPS153" s="115"/>
      <c r="VPT153" s="115"/>
      <c r="VPU153" s="115"/>
      <c r="VPV153" s="115"/>
      <c r="VPW153" s="115"/>
      <c r="VPX153" s="115"/>
      <c r="VPY153" s="115"/>
      <c r="VPZ153" s="115"/>
      <c r="VQA153" s="115"/>
      <c r="VQB153" s="115"/>
      <c r="VQC153" s="115"/>
      <c r="VQD153" s="115"/>
      <c r="VQE153" s="115"/>
      <c r="VQF153" s="115"/>
      <c r="VQG153" s="115"/>
      <c r="VQH153" s="115"/>
      <c r="VQI153" s="115"/>
      <c r="VQJ153" s="115"/>
      <c r="VQK153" s="115"/>
      <c r="VQL153" s="115"/>
      <c r="VQM153" s="115"/>
      <c r="VQN153" s="115"/>
      <c r="VQO153" s="115"/>
      <c r="VQP153" s="115"/>
      <c r="VQQ153" s="115"/>
      <c r="VQR153" s="115"/>
      <c r="VQS153" s="115"/>
      <c r="VQT153" s="115"/>
      <c r="VQU153" s="115"/>
      <c r="VQV153" s="115"/>
      <c r="VQW153" s="115"/>
      <c r="VQX153" s="115"/>
      <c r="VQY153" s="115"/>
      <c r="VQZ153" s="115"/>
      <c r="VRA153" s="115"/>
      <c r="VRB153" s="115"/>
      <c r="VRC153" s="115"/>
      <c r="VRD153" s="115"/>
      <c r="VRE153" s="115"/>
      <c r="VRF153" s="115"/>
      <c r="VRG153" s="115"/>
      <c r="VRH153" s="115"/>
      <c r="VRI153" s="115"/>
      <c r="VRJ153" s="115"/>
      <c r="VRK153" s="115"/>
      <c r="VRL153" s="115"/>
      <c r="VRM153" s="115"/>
      <c r="VRN153" s="115"/>
      <c r="VRO153" s="115"/>
      <c r="VRP153" s="115"/>
      <c r="VRQ153" s="115"/>
      <c r="VRR153" s="115"/>
      <c r="VRS153" s="115"/>
      <c r="VRT153" s="115"/>
      <c r="VRU153" s="115"/>
      <c r="VRV153" s="115"/>
      <c r="VRW153" s="115"/>
      <c r="VRX153" s="115"/>
      <c r="VRY153" s="115"/>
      <c r="VRZ153" s="115"/>
      <c r="VSA153" s="115"/>
      <c r="VSB153" s="115"/>
      <c r="VSC153" s="115"/>
      <c r="VSD153" s="115"/>
      <c r="VSE153" s="115"/>
      <c r="VSF153" s="115"/>
      <c r="VSG153" s="115"/>
      <c r="VSH153" s="115"/>
      <c r="VSI153" s="115"/>
      <c r="VSJ153" s="115"/>
      <c r="VSK153" s="115"/>
      <c r="VSL153" s="115"/>
      <c r="VSM153" s="115"/>
      <c r="VSN153" s="115"/>
      <c r="VSO153" s="115"/>
      <c r="VSP153" s="115"/>
      <c r="VSQ153" s="115"/>
      <c r="VSR153" s="115"/>
      <c r="VSS153" s="115"/>
      <c r="VST153" s="115"/>
      <c r="VSU153" s="115"/>
      <c r="VSV153" s="115"/>
      <c r="VSW153" s="115"/>
      <c r="VSX153" s="115"/>
      <c r="VSY153" s="115"/>
      <c r="VSZ153" s="115"/>
      <c r="VTA153" s="115"/>
      <c r="VTB153" s="115"/>
      <c r="VTC153" s="115"/>
      <c r="VTD153" s="115"/>
      <c r="VTE153" s="115"/>
      <c r="VTF153" s="115"/>
      <c r="VTG153" s="115"/>
      <c r="VTH153" s="115"/>
      <c r="VTI153" s="115"/>
      <c r="VTJ153" s="115"/>
      <c r="VTK153" s="115"/>
      <c r="VTL153" s="115"/>
      <c r="VTM153" s="115"/>
      <c r="VTN153" s="115"/>
      <c r="VTO153" s="115"/>
      <c r="VTP153" s="115"/>
      <c r="VTQ153" s="115"/>
      <c r="VTR153" s="115"/>
      <c r="VTS153" s="115"/>
      <c r="VTT153" s="115"/>
      <c r="VTU153" s="115"/>
      <c r="VTV153" s="115"/>
      <c r="VTW153" s="115"/>
      <c r="VTX153" s="115"/>
      <c r="VTY153" s="115"/>
      <c r="VTZ153" s="115"/>
      <c r="VUA153" s="115"/>
      <c r="VUB153" s="115"/>
      <c r="VUC153" s="115"/>
      <c r="VUD153" s="115"/>
      <c r="VUE153" s="115"/>
      <c r="VUF153" s="115"/>
      <c r="VUG153" s="115"/>
      <c r="VUH153" s="115"/>
      <c r="VUI153" s="115"/>
      <c r="VUJ153" s="115"/>
      <c r="VUK153" s="115"/>
      <c r="VUL153" s="115"/>
      <c r="VUM153" s="115"/>
      <c r="VUN153" s="115"/>
      <c r="VUO153" s="115"/>
      <c r="VUP153" s="115"/>
      <c r="VUQ153" s="115"/>
      <c r="VUR153" s="115"/>
      <c r="VUS153" s="115"/>
      <c r="VUT153" s="115"/>
      <c r="VUU153" s="115"/>
      <c r="VUV153" s="115"/>
      <c r="VUW153" s="115"/>
      <c r="VUX153" s="115"/>
      <c r="VUY153" s="115"/>
      <c r="VUZ153" s="115"/>
      <c r="VVA153" s="115"/>
      <c r="VVB153" s="115"/>
      <c r="VVC153" s="115"/>
      <c r="VVD153" s="115"/>
      <c r="VVE153" s="115"/>
      <c r="VVF153" s="115"/>
      <c r="VVG153" s="115"/>
      <c r="VVH153" s="115"/>
      <c r="VVI153" s="115"/>
      <c r="VVJ153" s="115"/>
      <c r="VVK153" s="115"/>
      <c r="VVL153" s="115"/>
      <c r="VVM153" s="115"/>
      <c r="VVN153" s="115"/>
      <c r="VVO153" s="115"/>
      <c r="VVP153" s="115"/>
      <c r="VVQ153" s="115"/>
      <c r="VVR153" s="115"/>
      <c r="VVS153" s="115"/>
      <c r="VVT153" s="115"/>
      <c r="VVU153" s="115"/>
      <c r="VVV153" s="115"/>
      <c r="VVW153" s="115"/>
      <c r="VVX153" s="115"/>
      <c r="VVY153" s="115"/>
      <c r="VVZ153" s="115"/>
      <c r="VWA153" s="115"/>
      <c r="VWB153" s="115"/>
      <c r="VWC153" s="115"/>
      <c r="VWD153" s="115"/>
      <c r="VWE153" s="115"/>
      <c r="VWF153" s="115"/>
      <c r="VWG153" s="115"/>
      <c r="VWH153" s="115"/>
      <c r="VWI153" s="115"/>
      <c r="VWJ153" s="115"/>
      <c r="VWK153" s="115"/>
      <c r="VWL153" s="115"/>
      <c r="VWM153" s="115"/>
      <c r="VWN153" s="115"/>
      <c r="VWO153" s="115"/>
      <c r="VWP153" s="115"/>
      <c r="VWQ153" s="115"/>
      <c r="VWR153" s="115"/>
      <c r="VWS153" s="115"/>
      <c r="VWT153" s="115"/>
      <c r="VWU153" s="115"/>
      <c r="VWV153" s="115"/>
      <c r="VWW153" s="115"/>
      <c r="VWX153" s="115"/>
      <c r="VWY153" s="115"/>
      <c r="VWZ153" s="115"/>
      <c r="VXA153" s="115"/>
      <c r="VXB153" s="115"/>
      <c r="VXC153" s="115"/>
      <c r="VXD153" s="115"/>
      <c r="VXE153" s="115"/>
      <c r="VXF153" s="115"/>
      <c r="VXG153" s="115"/>
      <c r="VXH153" s="115"/>
      <c r="VXI153" s="115"/>
      <c r="VXJ153" s="115"/>
      <c r="VXK153" s="115"/>
      <c r="VXL153" s="115"/>
      <c r="VXM153" s="115"/>
      <c r="VXN153" s="115"/>
      <c r="VXO153" s="115"/>
      <c r="VXP153" s="115"/>
      <c r="VXQ153" s="115"/>
      <c r="VXR153" s="115"/>
      <c r="VXS153" s="115"/>
      <c r="VXT153" s="115"/>
      <c r="VXU153" s="115"/>
      <c r="VXV153" s="115"/>
      <c r="VXW153" s="115"/>
      <c r="VXX153" s="115"/>
      <c r="VXY153" s="115"/>
      <c r="VXZ153" s="115"/>
      <c r="VYA153" s="115"/>
      <c r="VYB153" s="115"/>
      <c r="VYC153" s="115"/>
      <c r="VYD153" s="115"/>
      <c r="VYE153" s="115"/>
      <c r="VYF153" s="115"/>
      <c r="VYG153" s="115"/>
      <c r="VYH153" s="115"/>
      <c r="VYI153" s="115"/>
      <c r="VYJ153" s="115"/>
      <c r="VYK153" s="115"/>
      <c r="VYL153" s="115"/>
      <c r="VYM153" s="115"/>
      <c r="VYN153" s="115"/>
      <c r="VYO153" s="115"/>
      <c r="VYP153" s="115"/>
      <c r="VYQ153" s="115"/>
      <c r="VYR153" s="115"/>
      <c r="VYS153" s="115"/>
      <c r="VYT153" s="115"/>
      <c r="VYU153" s="115"/>
      <c r="VYV153" s="115"/>
      <c r="VYW153" s="115"/>
      <c r="VYX153" s="115"/>
      <c r="VYY153" s="115"/>
      <c r="VYZ153" s="115"/>
      <c r="VZA153" s="115"/>
      <c r="VZB153" s="115"/>
      <c r="VZC153" s="115"/>
      <c r="VZD153" s="115"/>
      <c r="VZE153" s="115"/>
      <c r="VZF153" s="115"/>
      <c r="VZG153" s="115"/>
      <c r="VZH153" s="115"/>
      <c r="VZI153" s="115"/>
      <c r="VZJ153" s="115"/>
      <c r="VZK153" s="115"/>
      <c r="VZL153" s="115"/>
      <c r="VZM153" s="115"/>
      <c r="VZN153" s="115"/>
      <c r="VZO153" s="115"/>
      <c r="VZP153" s="115"/>
      <c r="VZQ153" s="115"/>
      <c r="VZR153" s="115"/>
      <c r="VZS153" s="115"/>
      <c r="VZT153" s="115"/>
      <c r="VZU153" s="115"/>
      <c r="VZV153" s="115"/>
      <c r="VZW153" s="115"/>
      <c r="VZX153" s="115"/>
      <c r="VZY153" s="115"/>
      <c r="VZZ153" s="115"/>
      <c r="WAA153" s="115"/>
      <c r="WAB153" s="115"/>
      <c r="WAC153" s="115"/>
      <c r="WAD153" s="115"/>
      <c r="WAE153" s="115"/>
      <c r="WAF153" s="115"/>
      <c r="WAG153" s="115"/>
      <c r="WAH153" s="115"/>
      <c r="WAI153" s="115"/>
      <c r="WAJ153" s="115"/>
      <c r="WAK153" s="115"/>
      <c r="WAL153" s="115"/>
      <c r="WAM153" s="115"/>
      <c r="WAN153" s="115"/>
      <c r="WAO153" s="115"/>
      <c r="WAP153" s="115"/>
      <c r="WAQ153" s="115"/>
      <c r="WAR153" s="115"/>
      <c r="WAS153" s="115"/>
      <c r="WAT153" s="115"/>
      <c r="WAU153" s="115"/>
      <c r="WAV153" s="115"/>
      <c r="WAW153" s="115"/>
      <c r="WAX153" s="115"/>
      <c r="WAY153" s="115"/>
      <c r="WAZ153" s="115"/>
      <c r="WBA153" s="115"/>
      <c r="WBB153" s="115"/>
      <c r="WBC153" s="115"/>
      <c r="WBD153" s="115"/>
      <c r="WBE153" s="115"/>
      <c r="WBF153" s="115"/>
      <c r="WBG153" s="115"/>
      <c r="WBH153" s="115"/>
      <c r="WBI153" s="115"/>
      <c r="WBJ153" s="115"/>
      <c r="WBK153" s="115"/>
      <c r="WBL153" s="115"/>
      <c r="WBM153" s="115"/>
      <c r="WBN153" s="115"/>
      <c r="WBO153" s="115"/>
      <c r="WBP153" s="115"/>
      <c r="WBQ153" s="115"/>
      <c r="WBR153" s="115"/>
      <c r="WBS153" s="115"/>
      <c r="WBT153" s="115"/>
      <c r="WBU153" s="115"/>
      <c r="WBV153" s="115"/>
      <c r="WBW153" s="115"/>
      <c r="WBX153" s="115"/>
      <c r="WBY153" s="115"/>
      <c r="WBZ153" s="115"/>
      <c r="WCA153" s="115"/>
      <c r="WCB153" s="115"/>
      <c r="WCC153" s="115"/>
      <c r="WCD153" s="115"/>
      <c r="WCE153" s="115"/>
      <c r="WCF153" s="115"/>
      <c r="WCG153" s="115"/>
      <c r="WCH153" s="115"/>
      <c r="WCI153" s="115"/>
      <c r="WCJ153" s="115"/>
      <c r="WCK153" s="115"/>
      <c r="WCL153" s="115"/>
      <c r="WCM153" s="115"/>
      <c r="WCN153" s="115"/>
      <c r="WCO153" s="115"/>
      <c r="WCP153" s="115"/>
      <c r="WCQ153" s="115"/>
      <c r="WCR153" s="115"/>
      <c r="WCS153" s="115"/>
      <c r="WCT153" s="115"/>
      <c r="WCU153" s="115"/>
      <c r="WCV153" s="115"/>
      <c r="WCW153" s="115"/>
      <c r="WCX153" s="115"/>
      <c r="WCY153" s="115"/>
      <c r="WCZ153" s="115"/>
      <c r="WDA153" s="115"/>
      <c r="WDB153" s="115"/>
      <c r="WDC153" s="115"/>
      <c r="WDD153" s="115"/>
      <c r="WDE153" s="115"/>
      <c r="WDF153" s="115"/>
      <c r="WDG153" s="115"/>
      <c r="WDH153" s="115"/>
      <c r="WDI153" s="115"/>
      <c r="WDJ153" s="115"/>
      <c r="WDK153" s="115"/>
      <c r="WDL153" s="115"/>
      <c r="WDM153" s="115"/>
      <c r="WDN153" s="115"/>
      <c r="WDO153" s="115"/>
      <c r="WDP153" s="115"/>
      <c r="WDQ153" s="115"/>
      <c r="WDR153" s="115"/>
      <c r="WDS153" s="115"/>
      <c r="WDT153" s="115"/>
      <c r="WDU153" s="115"/>
      <c r="WDV153" s="115"/>
      <c r="WDW153" s="115"/>
      <c r="WDX153" s="115"/>
      <c r="WDY153" s="115"/>
      <c r="WDZ153" s="115"/>
      <c r="WEA153" s="115"/>
      <c r="WEB153" s="115"/>
      <c r="WEC153" s="115"/>
      <c r="WED153" s="115"/>
      <c r="WEE153" s="115"/>
      <c r="WEF153" s="115"/>
      <c r="WEG153" s="115"/>
      <c r="WEH153" s="115"/>
      <c r="WEI153" s="115"/>
      <c r="WEJ153" s="115"/>
      <c r="WEK153" s="115"/>
      <c r="WEL153" s="115"/>
      <c r="WEM153" s="115"/>
      <c r="WEN153" s="115"/>
      <c r="WEO153" s="115"/>
      <c r="WEP153" s="115"/>
      <c r="WEQ153" s="115"/>
      <c r="WER153" s="115"/>
      <c r="WES153" s="115"/>
      <c r="WET153" s="115"/>
      <c r="WEU153" s="115"/>
      <c r="WEV153" s="115"/>
      <c r="WEW153" s="115"/>
      <c r="WEX153" s="115"/>
      <c r="WEY153" s="115"/>
      <c r="WEZ153" s="115"/>
      <c r="WFA153" s="115"/>
      <c r="WFB153" s="115"/>
      <c r="WFC153" s="115"/>
      <c r="WFD153" s="115"/>
      <c r="WFE153" s="115"/>
      <c r="WFF153" s="115"/>
      <c r="WFG153" s="115"/>
      <c r="WFH153" s="115"/>
      <c r="WFI153" s="115"/>
      <c r="WFJ153" s="115"/>
      <c r="WFK153" s="115"/>
      <c r="WFL153" s="115"/>
      <c r="WFM153" s="115"/>
      <c r="WFN153" s="115"/>
      <c r="WFO153" s="115"/>
      <c r="WFP153" s="115"/>
      <c r="WFQ153" s="115"/>
      <c r="WFR153" s="115"/>
      <c r="WFS153" s="115"/>
      <c r="WFT153" s="115"/>
      <c r="WFU153" s="115"/>
      <c r="WFV153" s="115"/>
      <c r="WFW153" s="115"/>
      <c r="WFX153" s="115"/>
      <c r="WFY153" s="115"/>
      <c r="WFZ153" s="115"/>
      <c r="WGA153" s="115"/>
      <c r="WGB153" s="115"/>
      <c r="WGC153" s="115"/>
      <c r="WGD153" s="115"/>
      <c r="WGE153" s="115"/>
      <c r="WGF153" s="115"/>
      <c r="WGG153" s="115"/>
      <c r="WGH153" s="115"/>
      <c r="WGI153" s="115"/>
      <c r="WGJ153" s="115"/>
      <c r="WGK153" s="115"/>
      <c r="WGL153" s="115"/>
      <c r="WGM153" s="115"/>
      <c r="WGN153" s="115"/>
      <c r="WGO153" s="115"/>
      <c r="WGP153" s="115"/>
      <c r="WGQ153" s="115"/>
      <c r="WGR153" s="115"/>
      <c r="WGS153" s="115"/>
      <c r="WGT153" s="115"/>
      <c r="WGU153" s="115"/>
      <c r="WGV153" s="115"/>
      <c r="WGW153" s="115"/>
      <c r="WGX153" s="115"/>
      <c r="WGY153" s="115"/>
      <c r="WGZ153" s="115"/>
      <c r="WHA153" s="115"/>
      <c r="WHB153" s="115"/>
      <c r="WHC153" s="115"/>
      <c r="WHD153" s="115"/>
      <c r="WHE153" s="115"/>
      <c r="WHF153" s="115"/>
      <c r="WHG153" s="115"/>
      <c r="WHH153" s="115"/>
      <c r="WHI153" s="115"/>
      <c r="WHJ153" s="115"/>
      <c r="WHK153" s="115"/>
      <c r="WHL153" s="115"/>
      <c r="WHM153" s="115"/>
      <c r="WHN153" s="115"/>
      <c r="WHO153" s="115"/>
      <c r="WHP153" s="115"/>
      <c r="WHQ153" s="115"/>
      <c r="WHR153" s="115"/>
      <c r="WHS153" s="115"/>
      <c r="WHT153" s="115"/>
      <c r="WHU153" s="115"/>
      <c r="WHV153" s="115"/>
      <c r="WHW153" s="115"/>
      <c r="WHX153" s="115"/>
      <c r="WHY153" s="115"/>
      <c r="WHZ153" s="115"/>
      <c r="WIA153" s="115"/>
      <c r="WIB153" s="115"/>
      <c r="WIC153" s="115"/>
      <c r="WID153" s="115"/>
      <c r="WIE153" s="115"/>
      <c r="WIF153" s="115"/>
      <c r="WIG153" s="115"/>
      <c r="WIH153" s="115"/>
      <c r="WII153" s="115"/>
      <c r="WIJ153" s="115"/>
      <c r="WIK153" s="115"/>
      <c r="WIL153" s="115"/>
      <c r="WIM153" s="115"/>
      <c r="WIN153" s="115"/>
      <c r="WIO153" s="115"/>
      <c r="WIP153" s="115"/>
      <c r="WIQ153" s="115"/>
      <c r="WIR153" s="115"/>
      <c r="WIS153" s="115"/>
      <c r="WIT153" s="115"/>
      <c r="WIU153" s="115"/>
      <c r="WIV153" s="115"/>
      <c r="WIW153" s="115"/>
      <c r="WIX153" s="115"/>
      <c r="WIY153" s="115"/>
      <c r="WIZ153" s="115"/>
      <c r="WJA153" s="115"/>
      <c r="WJB153" s="115"/>
      <c r="WJC153" s="115"/>
      <c r="WJD153" s="115"/>
      <c r="WJE153" s="115"/>
      <c r="WJF153" s="115"/>
      <c r="WJG153" s="115"/>
      <c r="WJH153" s="115"/>
      <c r="WJI153" s="115"/>
      <c r="WJJ153" s="115"/>
      <c r="WJK153" s="115"/>
      <c r="WJL153" s="115"/>
      <c r="WJM153" s="115"/>
      <c r="WJN153" s="115"/>
      <c r="WJO153" s="115"/>
      <c r="WJP153" s="115"/>
      <c r="WJQ153" s="115"/>
      <c r="WJR153" s="115"/>
      <c r="WJS153" s="115"/>
      <c r="WJT153" s="115"/>
      <c r="WJU153" s="115"/>
      <c r="WJV153" s="115"/>
      <c r="WJW153" s="115"/>
      <c r="WJX153" s="115"/>
      <c r="WJY153" s="115"/>
      <c r="WJZ153" s="115"/>
      <c r="WKA153" s="115"/>
      <c r="WKB153" s="115"/>
      <c r="WKC153" s="115"/>
      <c r="WKD153" s="115"/>
      <c r="WKE153" s="115"/>
      <c r="WKF153" s="115"/>
      <c r="WKG153" s="115"/>
      <c r="WKH153" s="115"/>
      <c r="WKI153" s="115"/>
      <c r="WKJ153" s="115"/>
      <c r="WKK153" s="115"/>
      <c r="WKL153" s="115"/>
      <c r="WKM153" s="115"/>
      <c r="WKN153" s="115"/>
      <c r="WKO153" s="115"/>
      <c r="WKP153" s="115"/>
      <c r="WKQ153" s="115"/>
      <c r="WKR153" s="115"/>
      <c r="WKS153" s="115"/>
      <c r="WKT153" s="115"/>
      <c r="WKU153" s="115"/>
      <c r="WKV153" s="115"/>
      <c r="WKW153" s="115"/>
      <c r="WKX153" s="115"/>
      <c r="WKY153" s="115"/>
      <c r="WKZ153" s="115"/>
      <c r="WLA153" s="115"/>
      <c r="WLB153" s="115"/>
      <c r="WLC153" s="115"/>
      <c r="WLD153" s="115"/>
      <c r="WLE153" s="115"/>
      <c r="WLF153" s="115"/>
      <c r="WLG153" s="115"/>
      <c r="WLH153" s="115"/>
      <c r="WLI153" s="115"/>
      <c r="WLJ153" s="115"/>
      <c r="WLK153" s="115"/>
      <c r="WLL153" s="115"/>
      <c r="WLM153" s="115"/>
      <c r="WLN153" s="115"/>
      <c r="WLO153" s="115"/>
      <c r="WLP153" s="115"/>
      <c r="WLQ153" s="115"/>
      <c r="WLR153" s="115"/>
      <c r="WLS153" s="115"/>
      <c r="WLT153" s="115"/>
      <c r="WLU153" s="115"/>
      <c r="WLV153" s="115"/>
      <c r="WLW153" s="115"/>
      <c r="WLX153" s="115"/>
      <c r="WLY153" s="115"/>
      <c r="WLZ153" s="115"/>
      <c r="WMA153" s="115"/>
      <c r="WMB153" s="115"/>
      <c r="WMC153" s="115"/>
      <c r="WMD153" s="115"/>
      <c r="WME153" s="115"/>
      <c r="WMF153" s="115"/>
      <c r="WMG153" s="115"/>
      <c r="WMH153" s="115"/>
      <c r="WMI153" s="115"/>
      <c r="WMJ153" s="115"/>
      <c r="WMK153" s="115"/>
      <c r="WML153" s="115"/>
      <c r="WMM153" s="115"/>
      <c r="WMN153" s="115"/>
      <c r="WMO153" s="115"/>
      <c r="WMP153" s="115"/>
      <c r="WMQ153" s="115"/>
      <c r="WMR153" s="115"/>
      <c r="WMS153" s="115"/>
      <c r="WMT153" s="115"/>
      <c r="WMU153" s="115"/>
      <c r="WMV153" s="115"/>
      <c r="WMW153" s="115"/>
      <c r="WMX153" s="115"/>
      <c r="WMY153" s="115"/>
      <c r="WMZ153" s="115"/>
      <c r="WNA153" s="115"/>
      <c r="WNB153" s="115"/>
      <c r="WNC153" s="115"/>
      <c r="WND153" s="115"/>
      <c r="WNE153" s="115"/>
      <c r="WNF153" s="115"/>
      <c r="WNG153" s="115"/>
      <c r="WNH153" s="115"/>
      <c r="WNI153" s="115"/>
      <c r="WNJ153" s="115"/>
      <c r="WNK153" s="115"/>
      <c r="WNL153" s="115"/>
      <c r="WNM153" s="115"/>
      <c r="WNN153" s="115"/>
      <c r="WNO153" s="115"/>
      <c r="WNP153" s="115"/>
      <c r="WNQ153" s="115"/>
      <c r="WNR153" s="115"/>
      <c r="WNS153" s="115"/>
      <c r="WNT153" s="115"/>
      <c r="WNU153" s="115"/>
      <c r="WNV153" s="115"/>
      <c r="WNW153" s="115"/>
      <c r="WNX153" s="115"/>
      <c r="WNY153" s="115"/>
      <c r="WNZ153" s="115"/>
      <c r="WOA153" s="115"/>
      <c r="WOB153" s="115"/>
      <c r="WOC153" s="115"/>
      <c r="WOD153" s="115"/>
      <c r="WOE153" s="115"/>
      <c r="WOF153" s="115"/>
      <c r="WOG153" s="115"/>
      <c r="WOH153" s="115"/>
      <c r="WOI153" s="115"/>
      <c r="WOJ153" s="115"/>
      <c r="WOK153" s="115"/>
      <c r="WOL153" s="115"/>
      <c r="WOM153" s="115"/>
      <c r="WON153" s="115"/>
      <c r="WOO153" s="115"/>
      <c r="WOP153" s="115"/>
      <c r="WOQ153" s="115"/>
      <c r="WOR153" s="115"/>
      <c r="WOS153" s="115"/>
      <c r="WOT153" s="115"/>
      <c r="WOU153" s="115"/>
      <c r="WOV153" s="115"/>
      <c r="WOW153" s="115"/>
      <c r="WOX153" s="115"/>
      <c r="WOY153" s="115"/>
      <c r="WOZ153" s="115"/>
      <c r="WPA153" s="115"/>
      <c r="WPB153" s="115"/>
      <c r="WPC153" s="115"/>
      <c r="WPD153" s="115"/>
      <c r="WPE153" s="115"/>
      <c r="WPF153" s="115"/>
      <c r="WPG153" s="115"/>
      <c r="WPH153" s="115"/>
      <c r="WPI153" s="115"/>
      <c r="WPJ153" s="115"/>
      <c r="WPK153" s="115"/>
      <c r="WPL153" s="115"/>
      <c r="WPM153" s="115"/>
      <c r="WPN153" s="115"/>
      <c r="WPO153" s="115"/>
      <c r="WPP153" s="115"/>
      <c r="WPQ153" s="115"/>
      <c r="WPR153" s="115"/>
      <c r="WPS153" s="115"/>
      <c r="WPT153" s="115"/>
      <c r="WPU153" s="115"/>
      <c r="WPV153" s="115"/>
      <c r="WPW153" s="115"/>
      <c r="WPX153" s="115"/>
      <c r="WPY153" s="115"/>
      <c r="WPZ153" s="115"/>
      <c r="WQA153" s="115"/>
      <c r="WQB153" s="115"/>
      <c r="WQC153" s="115"/>
      <c r="WQD153" s="115"/>
      <c r="WQE153" s="115"/>
      <c r="WQF153" s="115"/>
      <c r="WQG153" s="115"/>
      <c r="WQH153" s="115"/>
      <c r="WQI153" s="115"/>
      <c r="WQJ153" s="115"/>
      <c r="WQK153" s="115"/>
      <c r="WQL153" s="115"/>
      <c r="WQM153" s="115"/>
      <c r="WQN153" s="115"/>
      <c r="WQO153" s="115"/>
      <c r="WQP153" s="115"/>
      <c r="WQQ153" s="115"/>
      <c r="WQR153" s="115"/>
      <c r="WQS153" s="115"/>
      <c r="WQT153" s="115"/>
      <c r="WQU153" s="115"/>
      <c r="WQV153" s="115"/>
      <c r="WQW153" s="115"/>
      <c r="WQX153" s="115"/>
      <c r="WQY153" s="115"/>
      <c r="WQZ153" s="115"/>
      <c r="WRA153" s="115"/>
      <c r="WRB153" s="115"/>
      <c r="WRC153" s="115"/>
      <c r="WRD153" s="115"/>
      <c r="WRE153" s="115"/>
      <c r="WRF153" s="115"/>
      <c r="WRG153" s="115"/>
      <c r="WRH153" s="115"/>
      <c r="WRI153" s="115"/>
      <c r="WRJ153" s="115"/>
      <c r="WRK153" s="115"/>
      <c r="WRL153" s="115"/>
      <c r="WRM153" s="115"/>
      <c r="WRN153" s="115"/>
      <c r="WRO153" s="115"/>
      <c r="WRP153" s="115"/>
      <c r="WRQ153" s="115"/>
      <c r="WRR153" s="115"/>
      <c r="WRS153" s="115"/>
      <c r="WRT153" s="115"/>
      <c r="WRU153" s="115"/>
      <c r="WRV153" s="115"/>
      <c r="WRW153" s="115"/>
      <c r="WRX153" s="115"/>
      <c r="WRY153" s="115"/>
      <c r="WRZ153" s="115"/>
      <c r="WSA153" s="115"/>
      <c r="WSB153" s="115"/>
      <c r="WSC153" s="115"/>
      <c r="WSD153" s="115"/>
      <c r="WSE153" s="115"/>
      <c r="WSF153" s="115"/>
      <c r="WSG153" s="115"/>
      <c r="WSH153" s="115"/>
      <c r="WSI153" s="115"/>
      <c r="WSJ153" s="115"/>
      <c r="WSK153" s="115"/>
      <c r="WSL153" s="115"/>
      <c r="WSM153" s="115"/>
      <c r="WSN153" s="115"/>
      <c r="WSO153" s="115"/>
      <c r="WSP153" s="115"/>
      <c r="WSQ153" s="115"/>
      <c r="WSR153" s="115"/>
      <c r="WSS153" s="115"/>
      <c r="WST153" s="115"/>
      <c r="WSU153" s="115"/>
      <c r="WSV153" s="115"/>
      <c r="WSW153" s="115"/>
      <c r="WSX153" s="115"/>
      <c r="WSY153" s="115"/>
      <c r="WSZ153" s="115"/>
      <c r="WTA153" s="115"/>
      <c r="WTB153" s="115"/>
      <c r="WTC153" s="115"/>
      <c r="WTD153" s="115"/>
      <c r="WTE153" s="115"/>
      <c r="WTF153" s="115"/>
      <c r="WTG153" s="115"/>
      <c r="WTH153" s="115"/>
      <c r="WTI153" s="115"/>
      <c r="WTJ153" s="115"/>
      <c r="WTK153" s="115"/>
      <c r="WTL153" s="115"/>
      <c r="WTM153" s="115"/>
      <c r="WTN153" s="115"/>
      <c r="WTO153" s="115"/>
      <c r="WTP153" s="115"/>
      <c r="WTQ153" s="115"/>
      <c r="WTR153" s="115"/>
      <c r="WTS153" s="115"/>
      <c r="WTT153" s="115"/>
      <c r="WTU153" s="115"/>
      <c r="WTV153" s="115"/>
      <c r="WTW153" s="115"/>
      <c r="WTX153" s="115"/>
      <c r="WTY153" s="115"/>
      <c r="WTZ153" s="115"/>
      <c r="WUA153" s="115"/>
      <c r="WUB153" s="115"/>
      <c r="WUC153" s="115"/>
      <c r="WUD153" s="115"/>
      <c r="WUE153" s="115"/>
      <c r="WUF153" s="115"/>
      <c r="WUG153" s="115"/>
      <c r="WUH153" s="115"/>
      <c r="WUI153" s="115"/>
      <c r="WUJ153" s="115"/>
      <c r="WUK153" s="115"/>
      <c r="WUL153" s="115"/>
      <c r="WUM153" s="115"/>
      <c r="WUN153" s="115"/>
      <c r="WUO153" s="115"/>
      <c r="WUP153" s="115"/>
      <c r="WUQ153" s="115"/>
      <c r="WUR153" s="115"/>
      <c r="WUS153" s="115"/>
      <c r="WUT153" s="115"/>
      <c r="WUU153" s="115"/>
      <c r="WUV153" s="115"/>
      <c r="WUW153" s="115"/>
      <c r="WUX153" s="115"/>
      <c r="WUY153" s="115"/>
      <c r="WUZ153" s="115"/>
      <c r="WVA153" s="115"/>
      <c r="WVB153" s="115"/>
      <c r="WVC153" s="115"/>
      <c r="WVD153" s="115"/>
      <c r="WVE153" s="115"/>
      <c r="WVF153" s="115"/>
      <c r="WVG153" s="115"/>
      <c r="WVH153" s="115"/>
      <c r="WVI153" s="115"/>
      <c r="WVJ153" s="115"/>
      <c r="WVK153" s="115"/>
      <c r="WVL153" s="115"/>
      <c r="WVM153" s="115"/>
      <c r="WVN153" s="115"/>
      <c r="WVO153" s="115"/>
      <c r="WVP153" s="115"/>
      <c r="WVQ153" s="115"/>
      <c r="WVR153" s="115"/>
      <c r="WVS153" s="115"/>
      <c r="WVT153" s="115"/>
      <c r="WVU153" s="115"/>
      <c r="WVV153" s="115"/>
      <c r="WVW153" s="115"/>
      <c r="WVX153" s="115"/>
      <c r="WVY153" s="115"/>
      <c r="WVZ153" s="115"/>
      <c r="WWA153" s="115"/>
      <c r="WWB153" s="115"/>
      <c r="WWC153" s="115"/>
      <c r="WWD153" s="115"/>
      <c r="WWE153" s="115"/>
      <c r="WWF153" s="115"/>
      <c r="WWG153" s="115"/>
      <c r="WWH153" s="115"/>
      <c r="WWI153" s="115"/>
      <c r="WWJ153" s="115"/>
      <c r="WWK153" s="115"/>
      <c r="WWL153" s="115"/>
      <c r="WWM153" s="115"/>
      <c r="WWN153" s="115"/>
      <c r="WWO153" s="115"/>
      <c r="WWP153" s="115"/>
      <c r="WWQ153" s="115"/>
      <c r="WWR153" s="115"/>
      <c r="WWS153" s="115"/>
      <c r="WWT153" s="115"/>
      <c r="WWU153" s="115"/>
      <c r="WWV153" s="115"/>
      <c r="WWW153" s="115"/>
      <c r="WWX153" s="115"/>
      <c r="WWY153" s="115"/>
      <c r="WWZ153" s="115"/>
      <c r="WXA153" s="115"/>
      <c r="WXB153" s="115"/>
      <c r="WXC153" s="115"/>
      <c r="WXD153" s="115"/>
      <c r="WXE153" s="115"/>
      <c r="WXF153" s="115"/>
      <c r="WXG153" s="115"/>
      <c r="WXH153" s="115"/>
      <c r="WXI153" s="115"/>
      <c r="WXJ153" s="115"/>
      <c r="WXK153" s="115"/>
      <c r="WXL153" s="115"/>
      <c r="WXM153" s="115"/>
      <c r="WXN153" s="115"/>
      <c r="WXO153" s="115"/>
      <c r="WXP153" s="115"/>
      <c r="WXQ153" s="115"/>
      <c r="WXR153" s="115"/>
      <c r="WXS153" s="115"/>
      <c r="WXT153" s="115"/>
      <c r="WXU153" s="115"/>
      <c r="WXV153" s="115"/>
      <c r="WXW153" s="115"/>
      <c r="WXX153" s="115"/>
      <c r="WXY153" s="115"/>
      <c r="WXZ153" s="115"/>
      <c r="WYA153" s="115"/>
      <c r="WYB153" s="115"/>
      <c r="WYC153" s="115"/>
      <c r="WYD153" s="115"/>
      <c r="WYE153" s="115"/>
      <c r="WYF153" s="115"/>
      <c r="WYG153" s="115"/>
      <c r="WYH153" s="115"/>
      <c r="WYI153" s="115"/>
      <c r="WYJ153" s="115"/>
      <c r="WYK153" s="115"/>
      <c r="WYL153" s="115"/>
      <c r="WYM153" s="115"/>
      <c r="WYN153" s="115"/>
      <c r="WYO153" s="115"/>
      <c r="WYP153" s="115"/>
      <c r="WYQ153" s="115"/>
      <c r="WYR153" s="115"/>
      <c r="WYS153" s="115"/>
      <c r="WYT153" s="115"/>
      <c r="WYU153" s="115"/>
      <c r="WYV153" s="115"/>
      <c r="WYW153" s="115"/>
      <c r="WYX153" s="115"/>
      <c r="WYY153" s="115"/>
      <c r="WYZ153" s="115"/>
      <c r="WZA153" s="115"/>
      <c r="WZB153" s="115"/>
      <c r="WZC153" s="115"/>
      <c r="WZD153" s="115"/>
      <c r="WZE153" s="115"/>
      <c r="WZF153" s="115"/>
      <c r="WZG153" s="115"/>
      <c r="WZH153" s="115"/>
      <c r="WZI153" s="115"/>
      <c r="WZJ153" s="115"/>
      <c r="WZK153" s="115"/>
      <c r="WZL153" s="115"/>
      <c r="WZM153" s="115"/>
      <c r="WZN153" s="115"/>
      <c r="WZO153" s="115"/>
      <c r="WZP153" s="115"/>
      <c r="WZQ153" s="115"/>
      <c r="WZR153" s="115"/>
      <c r="WZS153" s="115"/>
      <c r="WZT153" s="115"/>
      <c r="WZU153" s="115"/>
      <c r="WZV153" s="115"/>
      <c r="WZW153" s="115"/>
      <c r="WZX153" s="115"/>
      <c r="WZY153" s="115"/>
      <c r="WZZ153" s="115"/>
      <c r="XAA153" s="115"/>
      <c r="XAB153" s="115"/>
      <c r="XAC153" s="115"/>
      <c r="XAD153" s="115"/>
      <c r="XAE153" s="115"/>
      <c r="XAF153" s="115"/>
      <c r="XAG153" s="115"/>
      <c r="XAH153" s="115"/>
      <c r="XAI153" s="115"/>
      <c r="XAJ153" s="115"/>
      <c r="XAK153" s="115"/>
      <c r="XAL153" s="115"/>
      <c r="XAM153" s="115"/>
      <c r="XAN153" s="115"/>
      <c r="XAO153" s="115"/>
      <c r="XAP153" s="115"/>
      <c r="XAQ153" s="115"/>
      <c r="XAR153" s="115"/>
      <c r="XAS153" s="115"/>
      <c r="XAT153" s="115"/>
      <c r="XAU153" s="115"/>
      <c r="XAV153" s="115"/>
      <c r="XAW153" s="115"/>
      <c r="XAX153" s="115"/>
      <c r="XAY153" s="115"/>
      <c r="XAZ153" s="115"/>
      <c r="XBA153" s="115"/>
      <c r="XBB153" s="115"/>
      <c r="XBC153" s="115"/>
      <c r="XBD153" s="115"/>
      <c r="XBE153" s="115"/>
      <c r="XBF153" s="115"/>
      <c r="XBG153" s="115"/>
      <c r="XBH153" s="115"/>
      <c r="XBI153" s="115"/>
      <c r="XBJ153" s="115"/>
      <c r="XBK153" s="115"/>
      <c r="XBL153" s="115"/>
      <c r="XBM153" s="115"/>
      <c r="XBN153" s="115"/>
      <c r="XBO153" s="115"/>
      <c r="XBP153" s="115"/>
      <c r="XBQ153" s="115"/>
      <c r="XBR153" s="115"/>
      <c r="XBS153" s="115"/>
      <c r="XBT153" s="115"/>
      <c r="XBU153" s="115"/>
      <c r="XBV153" s="115"/>
      <c r="XBW153" s="115"/>
      <c r="XBX153" s="115"/>
      <c r="XBY153" s="115"/>
      <c r="XBZ153" s="115"/>
      <c r="XCA153" s="115"/>
      <c r="XCB153" s="115"/>
      <c r="XCC153" s="115"/>
      <c r="XCD153" s="115"/>
      <c r="XCE153" s="115"/>
      <c r="XCF153" s="115"/>
      <c r="XCG153" s="115"/>
      <c r="XCH153" s="115"/>
      <c r="XCI153" s="115"/>
      <c r="XCJ153" s="115"/>
      <c r="XCK153" s="115"/>
      <c r="XCL153" s="115"/>
      <c r="XCM153" s="115"/>
      <c r="XCN153" s="115"/>
      <c r="XCO153" s="115"/>
      <c r="XCP153" s="115"/>
      <c r="XCQ153" s="115"/>
      <c r="XCR153" s="115"/>
      <c r="XCS153" s="115"/>
      <c r="XCT153" s="115"/>
      <c r="XCU153" s="115"/>
      <c r="XCV153" s="115"/>
      <c r="XCW153" s="115"/>
      <c r="XCX153" s="115"/>
      <c r="XCY153" s="115"/>
      <c r="XCZ153" s="115"/>
      <c r="XDA153" s="115"/>
      <c r="XDB153" s="115"/>
      <c r="XDC153" s="115"/>
      <c r="XDD153" s="115"/>
      <c r="XDE153" s="115"/>
      <c r="XDF153" s="115"/>
      <c r="XDG153" s="115"/>
      <c r="XDH153" s="115"/>
      <c r="XDI153" s="115"/>
      <c r="XDJ153" s="115"/>
      <c r="XDK153" s="115"/>
      <c r="XDL153" s="115"/>
      <c r="XDM153" s="115"/>
      <c r="XDN153" s="115"/>
      <c r="XDO153" s="115"/>
      <c r="XDP153" s="115"/>
      <c r="XDQ153" s="115"/>
      <c r="XDR153" s="115"/>
      <c r="XDS153" s="115"/>
      <c r="XDT153" s="115"/>
      <c r="XDU153" s="115"/>
      <c r="XDV153" s="115"/>
      <c r="XDW153" s="115"/>
      <c r="XDX153" s="115"/>
      <c r="XDY153" s="115"/>
      <c r="XDZ153" s="115"/>
      <c r="XEA153" s="115"/>
      <c r="XEB153" s="115"/>
      <c r="XEC153" s="115"/>
      <c r="XED153" s="115"/>
      <c r="XEE153" s="115"/>
      <c r="XEF153" s="115"/>
      <c r="XEG153" s="115"/>
      <c r="XEH153" s="115"/>
      <c r="XEI153" s="115"/>
      <c r="XEJ153" s="115"/>
      <c r="XEK153" s="115"/>
      <c r="XEL153" s="115"/>
      <c r="XEM153" s="115"/>
      <c r="XEN153" s="115"/>
      <c r="XEO153" s="115"/>
      <c r="XEP153" s="115"/>
      <c r="XEQ153" s="115"/>
      <c r="XER153" s="115"/>
      <c r="XES153" s="115"/>
    </row>
    <row r="154" spans="1:16373" s="107" customFormat="1" ht="59.25" customHeight="1">
      <c r="A154" s="102" t="s">
        <v>700</v>
      </c>
      <c r="B154" s="101" t="s">
        <v>146</v>
      </c>
      <c r="C154" s="152" t="s">
        <v>738</v>
      </c>
      <c r="D154" s="152" t="s">
        <v>900</v>
      </c>
      <c r="E154" s="152" t="s">
        <v>38</v>
      </c>
      <c r="F154" s="102"/>
      <c r="G154" s="180" t="s">
        <v>805</v>
      </c>
      <c r="H154" s="180" t="s">
        <v>739</v>
      </c>
      <c r="I154" s="153">
        <f>690000/3.24/1000</f>
        <v>212.96296296296296</v>
      </c>
      <c r="J154" s="103">
        <v>100</v>
      </c>
      <c r="K154" s="177">
        <v>0</v>
      </c>
      <c r="L154" s="102" t="s">
        <v>760</v>
      </c>
      <c r="M154" s="178" t="s">
        <v>5</v>
      </c>
      <c r="N154" s="173">
        <v>42768</v>
      </c>
      <c r="O154" s="173">
        <f t="shared" si="4"/>
        <v>42858</v>
      </c>
      <c r="P154" s="197" t="s">
        <v>79</v>
      </c>
      <c r="Q154" s="102"/>
      <c r="R154" s="142" t="s">
        <v>22</v>
      </c>
      <c r="S154" s="129" t="s">
        <v>675</v>
      </c>
      <c r="T154" s="176"/>
      <c r="U154" s="105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</row>
    <row r="155" spans="1:16373" ht="78" customHeight="1">
      <c r="A155" s="102" t="s">
        <v>701</v>
      </c>
      <c r="B155" s="101" t="s">
        <v>146</v>
      </c>
      <c r="C155" s="101" t="s">
        <v>807</v>
      </c>
      <c r="D155" s="154" t="s">
        <v>808</v>
      </c>
      <c r="E155" s="152" t="s">
        <v>38</v>
      </c>
      <c r="F155" s="102"/>
      <c r="G155" s="180"/>
      <c r="H155" s="90" t="s">
        <v>947</v>
      </c>
      <c r="I155" s="139">
        <f>1850000/1000/3.25</f>
        <v>569.23076923076928</v>
      </c>
      <c r="J155" s="120">
        <v>100</v>
      </c>
      <c r="K155" s="177">
        <v>0</v>
      </c>
      <c r="L155" s="90" t="s">
        <v>869</v>
      </c>
      <c r="M155" s="91" t="s">
        <v>5</v>
      </c>
      <c r="N155" s="93">
        <v>43009</v>
      </c>
      <c r="O155" s="93">
        <f t="shared" si="4"/>
        <v>43099</v>
      </c>
      <c r="P155" s="197" t="s">
        <v>79</v>
      </c>
      <c r="Q155" s="102"/>
      <c r="R155" s="142" t="s">
        <v>67</v>
      </c>
      <c r="S155" s="124" t="s">
        <v>661</v>
      </c>
      <c r="T155" s="176"/>
      <c r="U155" s="105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</row>
    <row r="156" spans="1:16373" ht="41.25" customHeight="1">
      <c r="A156" s="102" t="s">
        <v>707</v>
      </c>
      <c r="B156" s="101" t="s">
        <v>146</v>
      </c>
      <c r="C156" s="101" t="s">
        <v>811</v>
      </c>
      <c r="D156" s="154"/>
      <c r="E156" s="152" t="s">
        <v>38</v>
      </c>
      <c r="F156" s="102"/>
      <c r="G156" s="180"/>
      <c r="H156" s="102"/>
      <c r="I156" s="153">
        <f>123456.79/1000</f>
        <v>123.45679</v>
      </c>
      <c r="J156" s="103">
        <v>100</v>
      </c>
      <c r="K156" s="177">
        <v>0</v>
      </c>
      <c r="L156" s="102" t="s">
        <v>812</v>
      </c>
      <c r="M156" s="178" t="s">
        <v>5</v>
      </c>
      <c r="N156" s="414">
        <v>43161</v>
      </c>
      <c r="O156" s="414">
        <f t="shared" si="4"/>
        <v>43251</v>
      </c>
      <c r="P156" s="197" t="s">
        <v>79</v>
      </c>
      <c r="Q156" s="102"/>
      <c r="R156" s="142" t="s">
        <v>1</v>
      </c>
      <c r="S156" s="124"/>
      <c r="T156" s="176"/>
      <c r="U156" s="105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</row>
    <row r="157" spans="1:16373" ht="39" customHeight="1">
      <c r="A157" s="90" t="s">
        <v>831</v>
      </c>
      <c r="B157" s="101" t="s">
        <v>146</v>
      </c>
      <c r="C157" s="101" t="s">
        <v>832</v>
      </c>
      <c r="D157" s="208"/>
      <c r="E157" s="152" t="s">
        <v>38</v>
      </c>
      <c r="F157" s="102"/>
      <c r="G157" s="180"/>
      <c r="H157" s="102"/>
      <c r="I157" s="153">
        <f>116207.95/1000</f>
        <v>116.20795</v>
      </c>
      <c r="J157" s="103">
        <v>100</v>
      </c>
      <c r="K157" s="177">
        <v>0</v>
      </c>
      <c r="L157" s="102" t="s">
        <v>838</v>
      </c>
      <c r="M157" s="178" t="s">
        <v>5</v>
      </c>
      <c r="N157" s="414">
        <v>43161</v>
      </c>
      <c r="O157" s="414">
        <f t="shared" si="4"/>
        <v>43251</v>
      </c>
      <c r="P157" s="197" t="s">
        <v>79</v>
      </c>
      <c r="Q157" s="102"/>
      <c r="R157" s="142" t="s">
        <v>1</v>
      </c>
      <c r="S157" s="124"/>
      <c r="T157" s="176"/>
      <c r="U157" s="105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</row>
    <row r="158" spans="1:16373" s="107" customFormat="1" ht="36.75" customHeight="1">
      <c r="A158" s="90" t="s">
        <v>843</v>
      </c>
      <c r="B158" s="101" t="s">
        <v>146</v>
      </c>
      <c r="C158" s="98" t="s">
        <v>1001</v>
      </c>
      <c r="D158" s="98" t="s">
        <v>866</v>
      </c>
      <c r="E158" s="152" t="s">
        <v>38</v>
      </c>
      <c r="F158" s="90"/>
      <c r="G158" s="89"/>
      <c r="H158" s="90" t="s">
        <v>879</v>
      </c>
      <c r="I158" s="139">
        <f>926340.16/3.25/1000</f>
        <v>285.02774153846156</v>
      </c>
      <c r="J158" s="120">
        <v>100</v>
      </c>
      <c r="K158" s="104">
        <v>0</v>
      </c>
      <c r="L158" s="90" t="s">
        <v>844</v>
      </c>
      <c r="M158" s="91" t="s">
        <v>5</v>
      </c>
      <c r="N158" s="93">
        <v>43040</v>
      </c>
      <c r="O158" s="93">
        <f t="shared" si="4"/>
        <v>43130</v>
      </c>
      <c r="P158" s="252" t="s">
        <v>79</v>
      </c>
      <c r="Q158" s="90"/>
      <c r="R158" s="161" t="s">
        <v>67</v>
      </c>
      <c r="S158" s="124"/>
      <c r="T158" s="176"/>
      <c r="U158" s="105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</row>
    <row r="159" spans="1:16373" s="107" customFormat="1" ht="36" customHeight="1">
      <c r="A159" s="90" t="s">
        <v>876</v>
      </c>
      <c r="B159" s="101" t="s">
        <v>146</v>
      </c>
      <c r="C159" s="98" t="s">
        <v>878</v>
      </c>
      <c r="D159" s="98"/>
      <c r="E159" s="152" t="s">
        <v>38</v>
      </c>
      <c r="F159" s="90"/>
      <c r="G159" s="89"/>
      <c r="H159" s="115" t="s">
        <v>1051</v>
      </c>
      <c r="I159" s="139">
        <f>150000/3.27/1000</f>
        <v>45.871559633027523</v>
      </c>
      <c r="J159" s="120">
        <v>100</v>
      </c>
      <c r="K159" s="104">
        <v>0</v>
      </c>
      <c r="L159" s="90" t="s">
        <v>877</v>
      </c>
      <c r="M159" s="91" t="s">
        <v>5</v>
      </c>
      <c r="N159" s="93">
        <v>43040</v>
      </c>
      <c r="O159" s="93">
        <f t="shared" si="4"/>
        <v>43130</v>
      </c>
      <c r="P159" s="252" t="s">
        <v>79</v>
      </c>
      <c r="Q159" s="90"/>
      <c r="R159" s="161" t="s">
        <v>67</v>
      </c>
      <c r="S159" s="124" t="s">
        <v>880</v>
      </c>
      <c r="T159" s="176"/>
      <c r="U159" s="105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</row>
    <row r="160" spans="1:16373" s="107" customFormat="1" ht="71.25" customHeight="1">
      <c r="A160" s="90" t="s">
        <v>890</v>
      </c>
      <c r="B160" s="101" t="s">
        <v>146</v>
      </c>
      <c r="C160" s="98" t="s">
        <v>1006</v>
      </c>
      <c r="D160" s="98" t="s">
        <v>957</v>
      </c>
      <c r="E160" s="152" t="s">
        <v>38</v>
      </c>
      <c r="F160" s="90"/>
      <c r="G160" s="89"/>
      <c r="H160" s="90" t="s">
        <v>891</v>
      </c>
      <c r="I160" s="139">
        <f>13658062/1000/3.27</f>
        <v>4176.7773700305806</v>
      </c>
      <c r="J160" s="120">
        <v>100</v>
      </c>
      <c r="K160" s="104">
        <v>0</v>
      </c>
      <c r="L160" s="90" t="s">
        <v>892</v>
      </c>
      <c r="M160" s="91" t="s">
        <v>5</v>
      </c>
      <c r="N160" s="93">
        <v>43040</v>
      </c>
      <c r="O160" s="93">
        <f t="shared" ref="O160:O161" si="5">N160+90</f>
        <v>43130</v>
      </c>
      <c r="P160" s="252" t="s">
        <v>79</v>
      </c>
      <c r="Q160" s="90"/>
      <c r="R160" s="161" t="s">
        <v>67</v>
      </c>
      <c r="S160" s="124" t="s">
        <v>657</v>
      </c>
      <c r="T160" s="176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</row>
    <row r="161" spans="1:16373" ht="54.75" customHeight="1">
      <c r="A161" s="394" t="s">
        <v>934</v>
      </c>
      <c r="B161" s="101" t="s">
        <v>146</v>
      </c>
      <c r="C161" s="249" t="s">
        <v>1005</v>
      </c>
      <c r="D161" s="101" t="s">
        <v>935</v>
      </c>
      <c r="E161" s="112" t="s">
        <v>38</v>
      </c>
      <c r="F161" s="102"/>
      <c r="G161" s="180"/>
      <c r="H161" s="102"/>
      <c r="I161" s="139">
        <v>107.05</v>
      </c>
      <c r="J161" s="120">
        <v>100</v>
      </c>
      <c r="K161" s="104"/>
      <c r="L161" s="90" t="s">
        <v>936</v>
      </c>
      <c r="M161" s="91" t="s">
        <v>5</v>
      </c>
      <c r="N161" s="414">
        <v>43160</v>
      </c>
      <c r="O161" s="414">
        <f t="shared" si="5"/>
        <v>43250</v>
      </c>
      <c r="P161" s="252" t="s">
        <v>79</v>
      </c>
      <c r="Q161" s="102"/>
      <c r="R161" s="161" t="s">
        <v>1</v>
      </c>
      <c r="S161" s="124"/>
      <c r="T161" s="176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</row>
    <row r="162" spans="1:16373" ht="71.25" customHeight="1">
      <c r="A162" s="394" t="s">
        <v>942</v>
      </c>
      <c r="B162" s="101" t="s">
        <v>146</v>
      </c>
      <c r="C162" s="249" t="s">
        <v>1004</v>
      </c>
      <c r="D162" s="101" t="s">
        <v>938</v>
      </c>
      <c r="E162" s="112" t="s">
        <v>38</v>
      </c>
      <c r="F162" s="102"/>
      <c r="G162" s="180"/>
      <c r="H162" s="102" t="s">
        <v>1002</v>
      </c>
      <c r="I162" s="139">
        <f>825/3.25</f>
        <v>253.84615384615384</v>
      </c>
      <c r="J162" s="120">
        <v>100</v>
      </c>
      <c r="K162" s="104"/>
      <c r="L162" s="90" t="s">
        <v>937</v>
      </c>
      <c r="M162" s="91" t="s">
        <v>5</v>
      </c>
      <c r="N162" s="414">
        <v>43070</v>
      </c>
      <c r="O162" s="414">
        <f t="shared" ref="O162" si="6">N162+90</f>
        <v>43160</v>
      </c>
      <c r="P162" s="252" t="s">
        <v>79</v>
      </c>
      <c r="Q162" s="102"/>
      <c r="R162" s="161" t="s">
        <v>1</v>
      </c>
      <c r="S162" s="124"/>
      <c r="T162" s="176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</row>
    <row r="163" spans="1:16373" ht="72" customHeight="1">
      <c r="A163" s="394" t="s">
        <v>961</v>
      </c>
      <c r="B163" s="101" t="s">
        <v>146</v>
      </c>
      <c r="C163" s="249" t="s">
        <v>1031</v>
      </c>
      <c r="D163" s="111"/>
      <c r="E163" s="112" t="s">
        <v>39</v>
      </c>
      <c r="G163" s="402"/>
      <c r="H163" s="381"/>
      <c r="I163" s="139">
        <f>35000000/3.27/1000</f>
        <v>10703.363914373089</v>
      </c>
      <c r="J163" s="120">
        <v>100</v>
      </c>
      <c r="K163" s="104">
        <v>0</v>
      </c>
      <c r="L163" s="89" t="s">
        <v>998</v>
      </c>
      <c r="M163" s="91" t="s">
        <v>4</v>
      </c>
      <c r="N163" s="414">
        <v>43101</v>
      </c>
      <c r="O163" s="414">
        <f>N163+120</f>
        <v>43221</v>
      </c>
      <c r="R163" s="161" t="s">
        <v>1</v>
      </c>
      <c r="S163" s="117"/>
      <c r="T163" s="271"/>
      <c r="U163" s="97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72"/>
      <c r="AK163" s="69"/>
      <c r="AL163" s="69"/>
      <c r="AM163" s="69"/>
      <c r="AN163" s="69"/>
      <c r="AO163" s="69"/>
    </row>
    <row r="164" spans="1:16373" ht="43.5" customHeight="1">
      <c r="A164" s="90"/>
      <c r="B164" s="294"/>
      <c r="C164" s="294"/>
      <c r="D164" s="119"/>
      <c r="E164" s="118"/>
      <c r="F164" s="155"/>
      <c r="H164" s="143"/>
      <c r="I164" s="144">
        <f>SUM(I85:I163)</f>
        <v>68953.153330676359</v>
      </c>
      <c r="J164" s="158"/>
      <c r="K164" s="156"/>
      <c r="L164" s="102"/>
      <c r="M164" s="102"/>
      <c r="N164" s="157"/>
      <c r="O164" s="102"/>
      <c r="P164" s="157"/>
      <c r="Q164" s="155"/>
      <c r="R164" s="157"/>
      <c r="S164" s="117"/>
      <c r="T164" s="271"/>
    </row>
    <row r="165" spans="1:16373" ht="20.25" customHeight="1">
      <c r="A165" s="449">
        <v>3</v>
      </c>
      <c r="B165" s="538" t="s">
        <v>11</v>
      </c>
      <c r="C165" s="539"/>
      <c r="D165" s="540"/>
      <c r="E165" s="322"/>
      <c r="F165" s="499"/>
      <c r="G165" s="500"/>
      <c r="H165" s="501"/>
      <c r="I165" s="321"/>
      <c r="J165" s="320"/>
      <c r="K165" s="320"/>
      <c r="L165" s="320"/>
      <c r="M165" s="320"/>
      <c r="N165" s="320"/>
      <c r="O165" s="320"/>
      <c r="P165" s="320"/>
      <c r="Q165" s="320"/>
      <c r="R165" s="450"/>
      <c r="S165" s="302"/>
      <c r="T165" s="126"/>
    </row>
    <row r="166" spans="1:16373" s="270" customFormat="1" ht="15.75" customHeight="1">
      <c r="A166" s="498" t="s">
        <v>260</v>
      </c>
      <c r="B166" s="498" t="s">
        <v>55</v>
      </c>
      <c r="C166" s="498" t="s">
        <v>30</v>
      </c>
      <c r="D166" s="498" t="s">
        <v>49</v>
      </c>
      <c r="E166" s="513" t="s">
        <v>243</v>
      </c>
      <c r="F166" s="505" t="s">
        <v>48</v>
      </c>
      <c r="G166" s="498" t="s">
        <v>582</v>
      </c>
      <c r="H166" s="498" t="s">
        <v>50</v>
      </c>
      <c r="I166" s="503" t="s">
        <v>8</v>
      </c>
      <c r="J166" s="504"/>
      <c r="K166" s="497"/>
      <c r="L166" s="498" t="s">
        <v>58</v>
      </c>
      <c r="M166" s="498" t="s">
        <v>54</v>
      </c>
      <c r="N166" s="503" t="s">
        <v>31</v>
      </c>
      <c r="O166" s="504"/>
      <c r="P166" s="498" t="s">
        <v>83</v>
      </c>
      <c r="Q166" s="498" t="s">
        <v>53</v>
      </c>
      <c r="R166" s="489" t="s">
        <v>20</v>
      </c>
      <c r="S166" s="497" t="s">
        <v>656</v>
      </c>
      <c r="T166" s="298"/>
      <c r="U166" s="490"/>
      <c r="V166" s="490"/>
      <c r="W166" s="490"/>
      <c r="X166" s="490"/>
      <c r="Y166" s="490"/>
      <c r="Z166" s="490"/>
      <c r="AA166" s="490"/>
      <c r="AB166" s="490"/>
      <c r="AC166" s="490"/>
      <c r="AD166" s="490"/>
      <c r="AE166" s="490"/>
      <c r="AF166" s="490"/>
      <c r="AG166" s="490"/>
      <c r="AH166" s="490"/>
      <c r="AI166" s="490"/>
      <c r="AJ166" s="490"/>
      <c r="AK166" s="328"/>
      <c r="AL166" s="328"/>
      <c r="AM166" s="328"/>
      <c r="AN166" s="328"/>
      <c r="AO166" s="328"/>
      <c r="AP166" s="328"/>
    </row>
    <row r="167" spans="1:16373" s="270" customFormat="1" ht="47.25">
      <c r="A167" s="498"/>
      <c r="B167" s="498"/>
      <c r="C167" s="498"/>
      <c r="D167" s="498"/>
      <c r="E167" s="513"/>
      <c r="F167" s="506"/>
      <c r="G167" s="498"/>
      <c r="H167" s="498"/>
      <c r="I167" s="424" t="s">
        <v>134</v>
      </c>
      <c r="J167" s="424" t="s">
        <v>52</v>
      </c>
      <c r="K167" s="424" t="s">
        <v>51</v>
      </c>
      <c r="L167" s="498"/>
      <c r="M167" s="498"/>
      <c r="N167" s="424" t="s">
        <v>32</v>
      </c>
      <c r="O167" s="424" t="s">
        <v>9</v>
      </c>
      <c r="P167" s="498"/>
      <c r="Q167" s="498"/>
      <c r="R167" s="489"/>
      <c r="S167" s="497"/>
      <c r="T167" s="127"/>
      <c r="U167" s="329"/>
      <c r="V167" s="329"/>
      <c r="W167" s="329"/>
      <c r="X167" s="329"/>
      <c r="Y167" s="329"/>
      <c r="Z167" s="329"/>
      <c r="AA167" s="329"/>
      <c r="AB167" s="329"/>
      <c r="AC167" s="329"/>
      <c r="AD167" s="329"/>
      <c r="AE167" s="329"/>
      <c r="AF167" s="329"/>
      <c r="AG167" s="329"/>
      <c r="AH167" s="329"/>
      <c r="AI167" s="329"/>
      <c r="AJ167" s="329"/>
      <c r="AK167" s="328"/>
      <c r="AL167" s="328"/>
      <c r="AM167" s="328"/>
      <c r="AN167" s="328"/>
      <c r="AO167" s="328"/>
      <c r="AP167" s="328"/>
    </row>
    <row r="168" spans="1:16373" s="115" customFormat="1" ht="63">
      <c r="A168" s="203" t="s">
        <v>170</v>
      </c>
      <c r="B168" s="182" t="s">
        <v>146</v>
      </c>
      <c r="C168" s="182" t="s">
        <v>203</v>
      </c>
      <c r="D168" s="182" t="s">
        <v>403</v>
      </c>
      <c r="E168" s="182" t="s">
        <v>40</v>
      </c>
      <c r="F168" s="182"/>
      <c r="G168" s="203"/>
      <c r="H168" s="182"/>
      <c r="I168" s="212"/>
      <c r="J168" s="203">
        <v>100</v>
      </c>
      <c r="K168" s="203">
        <v>0</v>
      </c>
      <c r="L168" s="203" t="s">
        <v>322</v>
      </c>
      <c r="M168" s="203" t="s">
        <v>3</v>
      </c>
      <c r="N168" s="213">
        <v>42491</v>
      </c>
      <c r="O168" s="213">
        <v>42614</v>
      </c>
      <c r="P168" s="182"/>
      <c r="Q168" s="182"/>
      <c r="R168" s="182" t="s">
        <v>1</v>
      </c>
      <c r="S168" s="123"/>
      <c r="T168" s="176"/>
      <c r="U168" s="105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7"/>
      <c r="IQ168" s="107"/>
      <c r="IR168" s="107"/>
      <c r="IS168" s="107"/>
      <c r="IT168" s="107"/>
      <c r="IU168" s="107"/>
      <c r="IV168" s="107"/>
      <c r="IW168" s="107"/>
      <c r="IX168" s="107"/>
      <c r="IY168" s="107"/>
      <c r="IZ168" s="107"/>
      <c r="JA168" s="107"/>
      <c r="JB168" s="107"/>
      <c r="JC168" s="107"/>
      <c r="JD168" s="107"/>
      <c r="JE168" s="107"/>
      <c r="JF168" s="107"/>
      <c r="JG168" s="107"/>
      <c r="JH168" s="107"/>
      <c r="JI168" s="107"/>
      <c r="JJ168" s="107"/>
      <c r="JK168" s="107"/>
      <c r="JL168" s="107"/>
      <c r="JM168" s="107"/>
      <c r="JN168" s="107"/>
      <c r="JO168" s="107"/>
      <c r="JP168" s="107"/>
      <c r="JQ168" s="107"/>
      <c r="JR168" s="107"/>
      <c r="JS168" s="107"/>
      <c r="JT168" s="107"/>
      <c r="JU168" s="107"/>
      <c r="JV168" s="107"/>
      <c r="JW168" s="107"/>
      <c r="JX168" s="107"/>
      <c r="JY168" s="107"/>
      <c r="JZ168" s="107"/>
      <c r="KA168" s="107"/>
      <c r="KB168" s="107"/>
      <c r="KC168" s="107"/>
      <c r="KD168" s="107"/>
      <c r="KE168" s="107"/>
      <c r="KF168" s="107"/>
      <c r="KG168" s="107"/>
      <c r="KH168" s="107"/>
      <c r="KI168" s="107"/>
      <c r="KJ168" s="107"/>
      <c r="KK168" s="107"/>
      <c r="KL168" s="107"/>
      <c r="KM168" s="107"/>
      <c r="KN168" s="107"/>
      <c r="KO168" s="107"/>
      <c r="KP168" s="107"/>
      <c r="KQ168" s="107"/>
      <c r="KR168" s="107"/>
      <c r="KS168" s="107"/>
      <c r="KT168" s="107"/>
      <c r="KU168" s="107"/>
      <c r="KV168" s="107"/>
      <c r="KW168" s="107"/>
      <c r="KX168" s="107"/>
      <c r="KY168" s="107"/>
      <c r="KZ168" s="107"/>
      <c r="LA168" s="107"/>
      <c r="LB168" s="107"/>
      <c r="LC168" s="107"/>
      <c r="LD168" s="107"/>
      <c r="LE168" s="107"/>
      <c r="LF168" s="107"/>
      <c r="LG168" s="107"/>
      <c r="LH168" s="107"/>
      <c r="LI168" s="107"/>
      <c r="LJ168" s="107"/>
      <c r="LK168" s="107"/>
      <c r="LL168" s="107"/>
      <c r="LM168" s="107"/>
      <c r="LN168" s="107"/>
      <c r="LO168" s="107"/>
      <c r="LP168" s="107"/>
      <c r="LQ168" s="107"/>
      <c r="LR168" s="107"/>
      <c r="LS168" s="107"/>
      <c r="LT168" s="107"/>
      <c r="LU168" s="107"/>
      <c r="LV168" s="107"/>
      <c r="LW168" s="107"/>
      <c r="LX168" s="107"/>
      <c r="LY168" s="107"/>
      <c r="LZ168" s="107"/>
      <c r="MA168" s="107"/>
      <c r="MB168" s="107"/>
      <c r="MC168" s="107"/>
      <c r="MD168" s="107"/>
      <c r="ME168" s="107"/>
      <c r="MF168" s="107"/>
      <c r="MG168" s="107"/>
      <c r="MH168" s="107"/>
      <c r="MI168" s="107"/>
      <c r="MJ168" s="107"/>
      <c r="MK168" s="107"/>
      <c r="ML168" s="107"/>
      <c r="MM168" s="107"/>
      <c r="MN168" s="107"/>
      <c r="MO168" s="107"/>
      <c r="MP168" s="107"/>
      <c r="MQ168" s="107"/>
      <c r="MR168" s="107"/>
      <c r="MS168" s="107"/>
      <c r="MT168" s="107"/>
      <c r="MU168" s="107"/>
      <c r="MV168" s="107"/>
      <c r="MW168" s="107"/>
      <c r="MX168" s="107"/>
      <c r="MY168" s="107"/>
      <c r="MZ168" s="107"/>
      <c r="NA168" s="107"/>
      <c r="NB168" s="107"/>
      <c r="NC168" s="107"/>
      <c r="ND168" s="107"/>
      <c r="NE168" s="107"/>
      <c r="NF168" s="107"/>
      <c r="NG168" s="107"/>
      <c r="NH168" s="107"/>
      <c r="NI168" s="107"/>
      <c r="NJ168" s="107"/>
      <c r="NK168" s="107"/>
      <c r="NL168" s="107"/>
      <c r="NM168" s="107"/>
      <c r="NN168" s="107"/>
      <c r="NO168" s="107"/>
      <c r="NP168" s="107"/>
      <c r="NQ168" s="107"/>
      <c r="NR168" s="107"/>
      <c r="NS168" s="107"/>
      <c r="NT168" s="107"/>
      <c r="NU168" s="107"/>
      <c r="NV168" s="107"/>
      <c r="NW168" s="107"/>
      <c r="NX168" s="107"/>
      <c r="NY168" s="107"/>
      <c r="NZ168" s="107"/>
      <c r="OA168" s="107"/>
      <c r="OB168" s="107"/>
      <c r="OC168" s="107"/>
      <c r="OD168" s="107"/>
      <c r="OE168" s="107"/>
      <c r="OF168" s="107"/>
      <c r="OG168" s="107"/>
      <c r="OH168" s="107"/>
      <c r="OI168" s="107"/>
      <c r="OJ168" s="107"/>
      <c r="OK168" s="107"/>
      <c r="OL168" s="107"/>
      <c r="OM168" s="107"/>
      <c r="ON168" s="107"/>
      <c r="OO168" s="107"/>
      <c r="OP168" s="107"/>
      <c r="OQ168" s="107"/>
      <c r="OR168" s="107"/>
      <c r="OS168" s="107"/>
      <c r="OT168" s="107"/>
      <c r="OU168" s="107"/>
      <c r="OV168" s="107"/>
      <c r="OW168" s="107"/>
      <c r="OX168" s="107"/>
      <c r="OY168" s="107"/>
      <c r="OZ168" s="107"/>
      <c r="PA168" s="107"/>
      <c r="PB168" s="107"/>
      <c r="PC168" s="107"/>
      <c r="PD168" s="107"/>
      <c r="PE168" s="107"/>
      <c r="PF168" s="107"/>
      <c r="PG168" s="107"/>
      <c r="PH168" s="107"/>
      <c r="PI168" s="107"/>
      <c r="PJ168" s="107"/>
      <c r="PK168" s="107"/>
      <c r="PL168" s="107"/>
      <c r="PM168" s="107"/>
      <c r="PN168" s="107"/>
      <c r="PO168" s="107"/>
      <c r="PP168" s="107"/>
      <c r="PQ168" s="107"/>
      <c r="PR168" s="107"/>
      <c r="PS168" s="107"/>
      <c r="PT168" s="107"/>
      <c r="PU168" s="107"/>
      <c r="PV168" s="107"/>
      <c r="PW168" s="107"/>
      <c r="PX168" s="107"/>
      <c r="PY168" s="107"/>
      <c r="PZ168" s="107"/>
      <c r="QA168" s="107"/>
      <c r="QB168" s="107"/>
      <c r="QC168" s="107"/>
      <c r="QD168" s="107"/>
      <c r="QE168" s="107"/>
      <c r="QF168" s="107"/>
      <c r="QG168" s="107"/>
      <c r="QH168" s="107"/>
      <c r="QI168" s="107"/>
      <c r="QJ168" s="107"/>
      <c r="QK168" s="107"/>
      <c r="QL168" s="107"/>
      <c r="QM168" s="107"/>
      <c r="QN168" s="107"/>
      <c r="QO168" s="107"/>
      <c r="QP168" s="107"/>
      <c r="QQ168" s="107"/>
      <c r="QR168" s="107"/>
      <c r="QS168" s="107"/>
      <c r="QT168" s="107"/>
      <c r="QU168" s="107"/>
      <c r="QV168" s="107"/>
      <c r="QW168" s="107"/>
      <c r="QX168" s="107"/>
      <c r="QY168" s="107"/>
      <c r="QZ168" s="107"/>
      <c r="RA168" s="107"/>
      <c r="RB168" s="107"/>
      <c r="RC168" s="107"/>
      <c r="RD168" s="107"/>
      <c r="RE168" s="107"/>
      <c r="RF168" s="107"/>
      <c r="RG168" s="107"/>
      <c r="RH168" s="107"/>
      <c r="RI168" s="107"/>
      <c r="RJ168" s="107"/>
      <c r="RK168" s="107"/>
      <c r="RL168" s="107"/>
      <c r="RM168" s="107"/>
      <c r="RN168" s="107"/>
      <c r="RO168" s="107"/>
      <c r="RP168" s="107"/>
      <c r="RQ168" s="107"/>
      <c r="RR168" s="107"/>
      <c r="RS168" s="107"/>
      <c r="RT168" s="107"/>
      <c r="RU168" s="107"/>
      <c r="RV168" s="107"/>
      <c r="RW168" s="107"/>
      <c r="RX168" s="107"/>
      <c r="RY168" s="107"/>
      <c r="RZ168" s="107"/>
      <c r="SA168" s="107"/>
      <c r="SB168" s="107"/>
      <c r="SC168" s="107"/>
      <c r="SD168" s="107"/>
      <c r="SE168" s="107"/>
      <c r="SF168" s="107"/>
      <c r="SG168" s="107"/>
      <c r="SH168" s="107"/>
      <c r="SI168" s="107"/>
      <c r="SJ168" s="107"/>
      <c r="SK168" s="107"/>
      <c r="SL168" s="107"/>
      <c r="SM168" s="107"/>
      <c r="SN168" s="107"/>
      <c r="SO168" s="107"/>
      <c r="SP168" s="107"/>
      <c r="SQ168" s="107"/>
      <c r="SR168" s="107"/>
      <c r="SS168" s="107"/>
      <c r="ST168" s="107"/>
      <c r="SU168" s="107"/>
      <c r="SV168" s="107"/>
      <c r="SW168" s="107"/>
      <c r="SX168" s="107"/>
      <c r="SY168" s="107"/>
      <c r="SZ168" s="107"/>
      <c r="TA168" s="107"/>
      <c r="TB168" s="107"/>
      <c r="TC168" s="107"/>
      <c r="TD168" s="107"/>
      <c r="TE168" s="107"/>
      <c r="TF168" s="107"/>
      <c r="TG168" s="107"/>
      <c r="TH168" s="107"/>
      <c r="TI168" s="107"/>
      <c r="TJ168" s="107"/>
      <c r="TK168" s="107"/>
      <c r="TL168" s="107"/>
      <c r="TM168" s="107"/>
      <c r="TN168" s="107"/>
      <c r="TO168" s="107"/>
      <c r="TP168" s="107"/>
      <c r="TQ168" s="107"/>
      <c r="TR168" s="107"/>
      <c r="TS168" s="107"/>
      <c r="TT168" s="107"/>
      <c r="TU168" s="107"/>
      <c r="TV168" s="107"/>
      <c r="TW168" s="107"/>
      <c r="TX168" s="107"/>
      <c r="TY168" s="107"/>
      <c r="TZ168" s="107"/>
      <c r="UA168" s="107"/>
      <c r="UB168" s="107"/>
      <c r="UC168" s="107"/>
      <c r="UD168" s="107"/>
      <c r="UE168" s="107"/>
      <c r="UF168" s="107"/>
      <c r="UG168" s="107"/>
      <c r="UH168" s="107"/>
      <c r="UI168" s="107"/>
      <c r="UJ168" s="107"/>
      <c r="UK168" s="107"/>
      <c r="UL168" s="107"/>
      <c r="UM168" s="107"/>
      <c r="UN168" s="107"/>
      <c r="UO168" s="107"/>
      <c r="UP168" s="107"/>
      <c r="UQ168" s="107"/>
      <c r="UR168" s="107"/>
      <c r="US168" s="107"/>
      <c r="UT168" s="107"/>
      <c r="UU168" s="107"/>
      <c r="UV168" s="107"/>
      <c r="UW168" s="107"/>
      <c r="UX168" s="107"/>
      <c r="UY168" s="107"/>
      <c r="UZ168" s="107"/>
      <c r="VA168" s="107"/>
      <c r="VB168" s="107"/>
      <c r="VC168" s="107"/>
      <c r="VD168" s="107"/>
      <c r="VE168" s="107"/>
      <c r="VF168" s="107"/>
      <c r="VG168" s="107"/>
      <c r="VH168" s="107"/>
      <c r="VI168" s="107"/>
      <c r="VJ168" s="107"/>
      <c r="VK168" s="107"/>
      <c r="VL168" s="107"/>
      <c r="VM168" s="107"/>
      <c r="VN168" s="107"/>
      <c r="VO168" s="107"/>
      <c r="VP168" s="107"/>
      <c r="VQ168" s="107"/>
      <c r="VR168" s="107"/>
      <c r="VS168" s="107"/>
      <c r="VT168" s="107"/>
      <c r="VU168" s="107"/>
      <c r="VV168" s="107"/>
      <c r="VW168" s="107"/>
      <c r="VX168" s="107"/>
      <c r="VY168" s="107"/>
      <c r="VZ168" s="107"/>
      <c r="WA168" s="107"/>
      <c r="WB168" s="107"/>
      <c r="WC168" s="107"/>
      <c r="WD168" s="107"/>
      <c r="WE168" s="107"/>
      <c r="WF168" s="107"/>
      <c r="WG168" s="107"/>
      <c r="WH168" s="107"/>
      <c r="WI168" s="107"/>
      <c r="WJ168" s="107"/>
      <c r="WK168" s="107"/>
      <c r="WL168" s="107"/>
      <c r="WM168" s="107"/>
      <c r="WN168" s="107"/>
      <c r="WO168" s="107"/>
      <c r="WP168" s="107"/>
      <c r="WQ168" s="107"/>
      <c r="WR168" s="107"/>
      <c r="WS168" s="107"/>
      <c r="WT168" s="107"/>
      <c r="WU168" s="107"/>
      <c r="WV168" s="107"/>
      <c r="WW168" s="107"/>
      <c r="WX168" s="107"/>
      <c r="WY168" s="107"/>
      <c r="WZ168" s="107"/>
      <c r="XA168" s="107"/>
      <c r="XB168" s="107"/>
      <c r="XC168" s="107"/>
      <c r="XD168" s="107"/>
      <c r="XE168" s="107"/>
      <c r="XF168" s="107"/>
      <c r="XG168" s="107"/>
      <c r="XH168" s="107"/>
      <c r="XI168" s="107"/>
      <c r="XJ168" s="107"/>
      <c r="XK168" s="107"/>
      <c r="XL168" s="107"/>
      <c r="XM168" s="107"/>
      <c r="XN168" s="107"/>
      <c r="XO168" s="107"/>
      <c r="XP168" s="107"/>
      <c r="XQ168" s="107"/>
      <c r="XR168" s="107"/>
      <c r="XS168" s="107"/>
      <c r="XT168" s="107"/>
      <c r="XU168" s="107"/>
      <c r="XV168" s="107"/>
      <c r="XW168" s="107"/>
      <c r="XX168" s="107"/>
      <c r="XY168" s="107"/>
      <c r="XZ168" s="107"/>
      <c r="YA168" s="107"/>
      <c r="YB168" s="107"/>
      <c r="YC168" s="107"/>
      <c r="YD168" s="107"/>
      <c r="YE168" s="107"/>
      <c r="YF168" s="107"/>
      <c r="YG168" s="107"/>
      <c r="YH168" s="107"/>
      <c r="YI168" s="107"/>
      <c r="YJ168" s="107"/>
      <c r="YK168" s="107"/>
      <c r="YL168" s="107"/>
      <c r="YM168" s="107"/>
      <c r="YN168" s="107"/>
      <c r="YO168" s="107"/>
      <c r="YP168" s="107"/>
      <c r="YQ168" s="107"/>
      <c r="YR168" s="107"/>
      <c r="YS168" s="107"/>
      <c r="YT168" s="107"/>
      <c r="YU168" s="107"/>
      <c r="YV168" s="107"/>
      <c r="YW168" s="107"/>
      <c r="YX168" s="107"/>
      <c r="YY168" s="107"/>
      <c r="YZ168" s="107"/>
      <c r="ZA168" s="107"/>
      <c r="ZB168" s="107"/>
      <c r="ZC168" s="107"/>
      <c r="ZD168" s="107"/>
      <c r="ZE168" s="107"/>
      <c r="ZF168" s="107"/>
      <c r="ZG168" s="107"/>
      <c r="ZH168" s="107"/>
      <c r="ZI168" s="107"/>
      <c r="ZJ168" s="107"/>
      <c r="ZK168" s="107"/>
      <c r="ZL168" s="107"/>
      <c r="ZM168" s="107"/>
      <c r="ZN168" s="107"/>
      <c r="ZO168" s="107"/>
      <c r="ZP168" s="107"/>
      <c r="ZQ168" s="107"/>
      <c r="ZR168" s="107"/>
      <c r="ZS168" s="107"/>
      <c r="ZT168" s="107"/>
      <c r="ZU168" s="107"/>
      <c r="ZV168" s="107"/>
      <c r="ZW168" s="107"/>
      <c r="ZX168" s="107"/>
      <c r="ZY168" s="107"/>
      <c r="ZZ168" s="107"/>
      <c r="AAA168" s="107"/>
      <c r="AAB168" s="107"/>
      <c r="AAC168" s="107"/>
      <c r="AAD168" s="107"/>
      <c r="AAE168" s="107"/>
      <c r="AAF168" s="107"/>
      <c r="AAG168" s="107"/>
      <c r="AAH168" s="107"/>
      <c r="AAI168" s="107"/>
      <c r="AAJ168" s="107"/>
      <c r="AAK168" s="107"/>
      <c r="AAL168" s="107"/>
      <c r="AAM168" s="107"/>
      <c r="AAN168" s="107"/>
      <c r="AAO168" s="107"/>
      <c r="AAP168" s="107"/>
      <c r="AAQ168" s="107"/>
      <c r="AAR168" s="107"/>
      <c r="AAS168" s="107"/>
      <c r="AAT168" s="107"/>
      <c r="AAU168" s="107"/>
      <c r="AAV168" s="107"/>
      <c r="AAW168" s="107"/>
      <c r="AAX168" s="107"/>
      <c r="AAY168" s="107"/>
      <c r="AAZ168" s="107"/>
      <c r="ABA168" s="107"/>
      <c r="ABB168" s="107"/>
      <c r="ABC168" s="107"/>
      <c r="ABD168" s="107"/>
      <c r="ABE168" s="107"/>
      <c r="ABF168" s="107"/>
      <c r="ABG168" s="107"/>
      <c r="ABH168" s="107"/>
      <c r="ABI168" s="107"/>
      <c r="ABJ168" s="107"/>
      <c r="ABK168" s="107"/>
      <c r="ABL168" s="107"/>
      <c r="ABM168" s="107"/>
      <c r="ABN168" s="107"/>
      <c r="ABO168" s="107"/>
      <c r="ABP168" s="107"/>
      <c r="ABQ168" s="107"/>
      <c r="ABR168" s="107"/>
      <c r="ABS168" s="107"/>
      <c r="ABT168" s="107"/>
      <c r="ABU168" s="107"/>
      <c r="ABV168" s="107"/>
      <c r="ABW168" s="107"/>
      <c r="ABX168" s="107"/>
      <c r="ABY168" s="107"/>
      <c r="ABZ168" s="107"/>
      <c r="ACA168" s="107"/>
      <c r="ACB168" s="107"/>
      <c r="ACC168" s="107"/>
      <c r="ACD168" s="107"/>
      <c r="ACE168" s="107"/>
      <c r="ACF168" s="107"/>
      <c r="ACG168" s="107"/>
      <c r="ACH168" s="107"/>
      <c r="ACI168" s="107"/>
      <c r="ACJ168" s="107"/>
      <c r="ACK168" s="107"/>
      <c r="ACL168" s="107"/>
      <c r="ACM168" s="107"/>
      <c r="ACN168" s="107"/>
      <c r="ACO168" s="107"/>
      <c r="ACP168" s="107"/>
      <c r="ACQ168" s="107"/>
      <c r="ACR168" s="107"/>
      <c r="ACS168" s="107"/>
      <c r="ACT168" s="107"/>
      <c r="ACU168" s="107"/>
      <c r="ACV168" s="107"/>
      <c r="ACW168" s="107"/>
      <c r="ACX168" s="107"/>
      <c r="ACY168" s="107"/>
      <c r="ACZ168" s="107"/>
      <c r="ADA168" s="107"/>
      <c r="ADB168" s="107"/>
      <c r="ADC168" s="107"/>
      <c r="ADD168" s="107"/>
      <c r="ADE168" s="107"/>
      <c r="ADF168" s="107"/>
      <c r="ADG168" s="107"/>
      <c r="ADH168" s="107"/>
      <c r="ADI168" s="107"/>
      <c r="ADJ168" s="107"/>
      <c r="ADK168" s="107"/>
      <c r="ADL168" s="107"/>
      <c r="ADM168" s="107"/>
      <c r="ADN168" s="107"/>
      <c r="ADO168" s="107"/>
      <c r="ADP168" s="107"/>
      <c r="ADQ168" s="107"/>
      <c r="ADR168" s="107"/>
      <c r="ADS168" s="107"/>
      <c r="ADT168" s="107"/>
      <c r="ADU168" s="107"/>
      <c r="ADV168" s="107"/>
      <c r="ADW168" s="107"/>
      <c r="ADX168" s="107"/>
      <c r="ADY168" s="107"/>
      <c r="ADZ168" s="107"/>
      <c r="AEA168" s="107"/>
      <c r="AEB168" s="107"/>
      <c r="AEC168" s="107"/>
      <c r="AED168" s="107"/>
      <c r="AEE168" s="107"/>
      <c r="AEF168" s="107"/>
      <c r="AEG168" s="107"/>
      <c r="AEH168" s="107"/>
      <c r="AEI168" s="107"/>
      <c r="AEJ168" s="107"/>
      <c r="AEK168" s="107"/>
      <c r="AEL168" s="107"/>
      <c r="AEM168" s="107"/>
      <c r="AEN168" s="107"/>
      <c r="AEO168" s="107"/>
      <c r="AEP168" s="107"/>
      <c r="AEQ168" s="107"/>
      <c r="AER168" s="107"/>
      <c r="AES168" s="107"/>
      <c r="AET168" s="107"/>
      <c r="AEU168" s="107"/>
      <c r="AEV168" s="107"/>
      <c r="AEW168" s="107"/>
      <c r="AEX168" s="107"/>
      <c r="AEY168" s="107"/>
      <c r="AEZ168" s="107"/>
      <c r="AFA168" s="107"/>
      <c r="AFB168" s="107"/>
      <c r="AFC168" s="107"/>
      <c r="AFD168" s="107"/>
      <c r="AFE168" s="107"/>
      <c r="AFF168" s="107"/>
      <c r="AFG168" s="107"/>
      <c r="AFH168" s="107"/>
      <c r="AFI168" s="107"/>
      <c r="AFJ168" s="107"/>
      <c r="AFK168" s="107"/>
      <c r="AFL168" s="107"/>
      <c r="AFM168" s="107"/>
      <c r="AFN168" s="107"/>
      <c r="AFO168" s="107"/>
      <c r="AFP168" s="107"/>
      <c r="AFQ168" s="107"/>
      <c r="AFR168" s="107"/>
      <c r="AFS168" s="107"/>
      <c r="AFT168" s="107"/>
      <c r="AFU168" s="107"/>
      <c r="AFV168" s="107"/>
      <c r="AFW168" s="107"/>
      <c r="AFX168" s="107"/>
      <c r="AFY168" s="107"/>
      <c r="AFZ168" s="107"/>
      <c r="AGA168" s="107"/>
      <c r="AGB168" s="107"/>
      <c r="AGC168" s="107"/>
      <c r="AGD168" s="107"/>
      <c r="AGE168" s="107"/>
      <c r="AGF168" s="107"/>
      <c r="AGG168" s="107"/>
      <c r="AGH168" s="107"/>
      <c r="AGI168" s="107"/>
      <c r="AGJ168" s="107"/>
      <c r="AGK168" s="107"/>
      <c r="AGL168" s="107"/>
      <c r="AGM168" s="107"/>
      <c r="AGN168" s="107"/>
      <c r="AGO168" s="107"/>
      <c r="AGP168" s="107"/>
      <c r="AGQ168" s="107"/>
      <c r="AGR168" s="107"/>
      <c r="AGS168" s="107"/>
      <c r="AGT168" s="107"/>
      <c r="AGU168" s="107"/>
      <c r="AGV168" s="107"/>
      <c r="AGW168" s="107"/>
      <c r="AGX168" s="107"/>
      <c r="AGY168" s="107"/>
      <c r="AGZ168" s="107"/>
      <c r="AHA168" s="107"/>
      <c r="AHB168" s="107"/>
      <c r="AHC168" s="107"/>
      <c r="AHD168" s="107"/>
      <c r="AHE168" s="107"/>
      <c r="AHF168" s="107"/>
      <c r="AHG168" s="107"/>
      <c r="AHH168" s="107"/>
      <c r="AHI168" s="107"/>
      <c r="AHJ168" s="107"/>
      <c r="AHK168" s="107"/>
      <c r="AHL168" s="107"/>
      <c r="AHM168" s="107"/>
      <c r="AHN168" s="107"/>
      <c r="AHO168" s="107"/>
      <c r="AHP168" s="107"/>
      <c r="AHQ168" s="107"/>
      <c r="AHR168" s="107"/>
      <c r="AHS168" s="107"/>
      <c r="AHT168" s="107"/>
      <c r="AHU168" s="107"/>
      <c r="AHV168" s="107"/>
      <c r="AHW168" s="107"/>
      <c r="AHX168" s="107"/>
      <c r="AHY168" s="107"/>
      <c r="AHZ168" s="107"/>
      <c r="AIA168" s="107"/>
      <c r="AIB168" s="107"/>
      <c r="AIC168" s="107"/>
      <c r="AID168" s="107"/>
      <c r="AIE168" s="107"/>
      <c r="AIF168" s="107"/>
      <c r="AIG168" s="107"/>
      <c r="AIH168" s="107"/>
      <c r="AII168" s="107"/>
      <c r="AIJ168" s="107"/>
      <c r="AIK168" s="107"/>
      <c r="AIL168" s="107"/>
      <c r="AIM168" s="107"/>
      <c r="AIN168" s="107"/>
      <c r="AIO168" s="107"/>
      <c r="AIP168" s="107"/>
      <c r="AIQ168" s="107"/>
      <c r="AIR168" s="107"/>
      <c r="AIS168" s="107"/>
      <c r="AIT168" s="107"/>
      <c r="AIU168" s="107"/>
      <c r="AIV168" s="107"/>
      <c r="AIW168" s="107"/>
      <c r="AIX168" s="107"/>
      <c r="AIY168" s="107"/>
      <c r="AIZ168" s="107"/>
      <c r="AJA168" s="107"/>
      <c r="AJB168" s="107"/>
      <c r="AJC168" s="107"/>
      <c r="AJD168" s="107"/>
      <c r="AJE168" s="107"/>
      <c r="AJF168" s="107"/>
      <c r="AJG168" s="107"/>
      <c r="AJH168" s="107"/>
      <c r="AJI168" s="107"/>
      <c r="AJJ168" s="107"/>
      <c r="AJK168" s="107"/>
      <c r="AJL168" s="107"/>
      <c r="AJM168" s="107"/>
      <c r="AJN168" s="107"/>
      <c r="AJO168" s="107"/>
      <c r="AJP168" s="107"/>
      <c r="AJQ168" s="107"/>
      <c r="AJR168" s="107"/>
      <c r="AJS168" s="107"/>
      <c r="AJT168" s="107"/>
      <c r="AJU168" s="107"/>
      <c r="AJV168" s="107"/>
      <c r="AJW168" s="107"/>
      <c r="AJX168" s="107"/>
      <c r="AJY168" s="107"/>
      <c r="AJZ168" s="107"/>
      <c r="AKA168" s="107"/>
      <c r="AKB168" s="107"/>
      <c r="AKC168" s="107"/>
      <c r="AKD168" s="107"/>
      <c r="AKE168" s="107"/>
      <c r="AKF168" s="107"/>
      <c r="AKG168" s="107"/>
      <c r="AKH168" s="107"/>
      <c r="AKI168" s="107"/>
      <c r="AKJ168" s="107"/>
      <c r="AKK168" s="107"/>
      <c r="AKL168" s="107"/>
      <c r="AKM168" s="107"/>
      <c r="AKN168" s="107"/>
      <c r="AKO168" s="107"/>
      <c r="AKP168" s="107"/>
      <c r="AKQ168" s="107"/>
      <c r="AKR168" s="107"/>
      <c r="AKS168" s="107"/>
      <c r="AKT168" s="107"/>
      <c r="AKU168" s="107"/>
      <c r="AKV168" s="107"/>
      <c r="AKW168" s="107"/>
      <c r="AKX168" s="107"/>
      <c r="AKY168" s="107"/>
      <c r="AKZ168" s="107"/>
      <c r="ALA168" s="107"/>
      <c r="ALB168" s="107"/>
      <c r="ALC168" s="107"/>
      <c r="ALD168" s="107"/>
      <c r="ALE168" s="107"/>
      <c r="ALF168" s="107"/>
      <c r="ALG168" s="107"/>
      <c r="ALH168" s="107"/>
      <c r="ALI168" s="107"/>
      <c r="ALJ168" s="107"/>
      <c r="ALK168" s="107"/>
      <c r="ALL168" s="107"/>
      <c r="ALM168" s="107"/>
      <c r="ALN168" s="107"/>
      <c r="ALO168" s="107"/>
      <c r="ALP168" s="107"/>
      <c r="ALQ168" s="107"/>
      <c r="ALR168" s="107"/>
      <c r="ALS168" s="107"/>
      <c r="ALT168" s="107"/>
      <c r="ALU168" s="107"/>
      <c r="ALV168" s="107"/>
      <c r="ALW168" s="107"/>
      <c r="ALX168" s="107"/>
      <c r="ALY168" s="107"/>
      <c r="ALZ168" s="107"/>
      <c r="AMA168" s="107"/>
      <c r="AMB168" s="107"/>
      <c r="AMC168" s="107"/>
      <c r="AMD168" s="107"/>
      <c r="AME168" s="107"/>
      <c r="AMF168" s="107"/>
      <c r="AMG168" s="107"/>
      <c r="AMH168" s="107"/>
      <c r="AMI168" s="107"/>
      <c r="AMJ168" s="107"/>
      <c r="AMK168" s="107"/>
      <c r="AML168" s="107"/>
      <c r="AMM168" s="107"/>
      <c r="AMN168" s="107"/>
      <c r="AMO168" s="107"/>
      <c r="AMP168" s="107"/>
      <c r="AMQ168" s="107"/>
      <c r="AMR168" s="107"/>
      <c r="AMS168" s="107"/>
      <c r="AMT168" s="107"/>
      <c r="AMU168" s="107"/>
      <c r="AMV168" s="107"/>
      <c r="AMW168" s="107"/>
      <c r="AMX168" s="107"/>
      <c r="AMY168" s="107"/>
      <c r="AMZ168" s="107"/>
      <c r="ANA168" s="107"/>
      <c r="ANB168" s="107"/>
      <c r="ANC168" s="107"/>
      <c r="AND168" s="107"/>
      <c r="ANE168" s="107"/>
      <c r="ANF168" s="107"/>
      <c r="ANG168" s="107"/>
      <c r="ANH168" s="107"/>
      <c r="ANI168" s="107"/>
      <c r="ANJ168" s="107"/>
      <c r="ANK168" s="107"/>
      <c r="ANL168" s="107"/>
      <c r="ANM168" s="107"/>
      <c r="ANN168" s="107"/>
      <c r="ANO168" s="107"/>
      <c r="ANP168" s="107"/>
      <c r="ANQ168" s="107"/>
      <c r="ANR168" s="107"/>
      <c r="ANS168" s="107"/>
      <c r="ANT168" s="107"/>
      <c r="ANU168" s="107"/>
      <c r="ANV168" s="107"/>
      <c r="ANW168" s="107"/>
      <c r="ANX168" s="107"/>
      <c r="ANY168" s="107"/>
      <c r="ANZ168" s="107"/>
      <c r="AOA168" s="107"/>
      <c r="AOB168" s="107"/>
      <c r="AOC168" s="107"/>
      <c r="AOD168" s="107"/>
      <c r="AOE168" s="107"/>
      <c r="AOF168" s="107"/>
      <c r="AOG168" s="107"/>
      <c r="AOH168" s="107"/>
      <c r="AOI168" s="107"/>
      <c r="AOJ168" s="107"/>
      <c r="AOK168" s="107"/>
      <c r="AOL168" s="107"/>
      <c r="AOM168" s="107"/>
      <c r="AON168" s="107"/>
      <c r="AOO168" s="107"/>
      <c r="AOP168" s="107"/>
      <c r="AOQ168" s="107"/>
      <c r="AOR168" s="107"/>
      <c r="AOS168" s="107"/>
      <c r="AOT168" s="107"/>
      <c r="AOU168" s="107"/>
      <c r="AOV168" s="107"/>
      <c r="AOW168" s="107"/>
      <c r="AOX168" s="107"/>
      <c r="AOY168" s="107"/>
      <c r="AOZ168" s="107"/>
      <c r="APA168" s="107"/>
      <c r="APB168" s="107"/>
      <c r="APC168" s="107"/>
      <c r="APD168" s="107"/>
      <c r="APE168" s="107"/>
      <c r="APF168" s="107"/>
      <c r="APG168" s="107"/>
      <c r="APH168" s="107"/>
      <c r="API168" s="107"/>
      <c r="APJ168" s="107"/>
      <c r="APK168" s="107"/>
      <c r="APL168" s="107"/>
      <c r="APM168" s="107"/>
      <c r="APN168" s="107"/>
      <c r="APO168" s="107"/>
      <c r="APP168" s="107"/>
      <c r="APQ168" s="107"/>
      <c r="APR168" s="107"/>
      <c r="APS168" s="107"/>
      <c r="APT168" s="107"/>
      <c r="APU168" s="107"/>
      <c r="APV168" s="107"/>
      <c r="APW168" s="107"/>
      <c r="APX168" s="107"/>
      <c r="APY168" s="107"/>
      <c r="APZ168" s="107"/>
      <c r="AQA168" s="107"/>
      <c r="AQB168" s="107"/>
      <c r="AQC168" s="107"/>
      <c r="AQD168" s="107"/>
      <c r="AQE168" s="107"/>
      <c r="AQF168" s="107"/>
      <c r="AQG168" s="107"/>
      <c r="AQH168" s="107"/>
      <c r="AQI168" s="107"/>
      <c r="AQJ168" s="107"/>
      <c r="AQK168" s="107"/>
      <c r="AQL168" s="107"/>
      <c r="AQM168" s="107"/>
      <c r="AQN168" s="107"/>
      <c r="AQO168" s="107"/>
      <c r="AQP168" s="107"/>
      <c r="AQQ168" s="107"/>
      <c r="AQR168" s="107"/>
      <c r="AQS168" s="107"/>
      <c r="AQT168" s="107"/>
      <c r="AQU168" s="107"/>
      <c r="AQV168" s="107"/>
      <c r="AQW168" s="107"/>
      <c r="AQX168" s="107"/>
      <c r="AQY168" s="107"/>
      <c r="AQZ168" s="107"/>
      <c r="ARA168" s="107"/>
      <c r="ARB168" s="107"/>
      <c r="ARC168" s="107"/>
      <c r="ARD168" s="107"/>
      <c r="ARE168" s="107"/>
      <c r="ARF168" s="107"/>
      <c r="ARG168" s="107"/>
      <c r="ARH168" s="107"/>
      <c r="ARI168" s="107"/>
      <c r="ARJ168" s="107"/>
      <c r="ARK168" s="107"/>
      <c r="ARL168" s="107"/>
      <c r="ARM168" s="107"/>
      <c r="ARN168" s="107"/>
      <c r="ARO168" s="107"/>
      <c r="ARP168" s="107"/>
      <c r="ARQ168" s="107"/>
      <c r="ARR168" s="107"/>
      <c r="ARS168" s="107"/>
      <c r="ART168" s="107"/>
      <c r="ARU168" s="107"/>
      <c r="ARV168" s="107"/>
      <c r="ARW168" s="107"/>
      <c r="ARX168" s="107"/>
      <c r="ARY168" s="107"/>
      <c r="ARZ168" s="107"/>
      <c r="ASA168" s="107"/>
      <c r="ASB168" s="107"/>
      <c r="ASC168" s="107"/>
      <c r="ASD168" s="107"/>
      <c r="ASE168" s="107"/>
      <c r="ASF168" s="107"/>
      <c r="ASG168" s="107"/>
      <c r="ASH168" s="107"/>
      <c r="ASI168" s="107"/>
      <c r="ASJ168" s="107"/>
      <c r="ASK168" s="107"/>
      <c r="ASL168" s="107"/>
      <c r="ASM168" s="107"/>
      <c r="ASN168" s="107"/>
      <c r="ASO168" s="107"/>
      <c r="ASP168" s="107"/>
      <c r="ASQ168" s="107"/>
      <c r="ASR168" s="107"/>
      <c r="ASS168" s="107"/>
      <c r="AST168" s="107"/>
      <c r="ASU168" s="107"/>
      <c r="ASV168" s="107"/>
      <c r="ASW168" s="107"/>
      <c r="ASX168" s="107"/>
      <c r="ASY168" s="107"/>
      <c r="ASZ168" s="107"/>
      <c r="ATA168" s="107"/>
      <c r="ATB168" s="107"/>
      <c r="ATC168" s="107"/>
      <c r="ATD168" s="107"/>
      <c r="ATE168" s="107"/>
      <c r="ATF168" s="107"/>
      <c r="ATG168" s="107"/>
      <c r="ATH168" s="107"/>
      <c r="ATI168" s="107"/>
      <c r="ATJ168" s="107"/>
      <c r="ATK168" s="107"/>
      <c r="ATL168" s="107"/>
      <c r="ATM168" s="107"/>
      <c r="ATN168" s="107"/>
      <c r="ATO168" s="107"/>
      <c r="ATP168" s="107"/>
      <c r="ATQ168" s="107"/>
      <c r="ATR168" s="107"/>
      <c r="ATS168" s="107"/>
      <c r="ATT168" s="107"/>
      <c r="ATU168" s="107"/>
      <c r="ATV168" s="107"/>
      <c r="ATW168" s="107"/>
      <c r="ATX168" s="107"/>
      <c r="ATY168" s="107"/>
      <c r="ATZ168" s="107"/>
      <c r="AUA168" s="107"/>
      <c r="AUB168" s="107"/>
      <c r="AUC168" s="107"/>
      <c r="AUD168" s="107"/>
      <c r="AUE168" s="107"/>
      <c r="AUF168" s="107"/>
      <c r="AUG168" s="107"/>
      <c r="AUH168" s="107"/>
      <c r="AUI168" s="107"/>
      <c r="AUJ168" s="107"/>
      <c r="AUK168" s="107"/>
      <c r="AUL168" s="107"/>
      <c r="AUM168" s="107"/>
      <c r="AUN168" s="107"/>
      <c r="AUO168" s="107"/>
      <c r="AUP168" s="107"/>
      <c r="AUQ168" s="107"/>
      <c r="AUR168" s="107"/>
      <c r="AUS168" s="107"/>
      <c r="AUT168" s="107"/>
      <c r="AUU168" s="107"/>
      <c r="AUV168" s="107"/>
      <c r="AUW168" s="107"/>
      <c r="AUX168" s="107"/>
      <c r="AUY168" s="107"/>
      <c r="AUZ168" s="107"/>
      <c r="AVA168" s="107"/>
      <c r="AVB168" s="107"/>
      <c r="AVC168" s="107"/>
      <c r="AVD168" s="107"/>
      <c r="AVE168" s="107"/>
      <c r="AVF168" s="107"/>
      <c r="AVG168" s="107"/>
      <c r="AVH168" s="107"/>
      <c r="AVI168" s="107"/>
      <c r="AVJ168" s="107"/>
      <c r="AVK168" s="107"/>
      <c r="AVL168" s="107"/>
      <c r="AVM168" s="107"/>
      <c r="AVN168" s="107"/>
      <c r="AVO168" s="107"/>
      <c r="AVP168" s="107"/>
      <c r="AVQ168" s="107"/>
      <c r="AVR168" s="107"/>
      <c r="AVS168" s="107"/>
      <c r="AVT168" s="107"/>
      <c r="AVU168" s="107"/>
      <c r="AVV168" s="107"/>
      <c r="AVW168" s="107"/>
      <c r="AVX168" s="107"/>
      <c r="AVY168" s="107"/>
      <c r="AVZ168" s="107"/>
      <c r="AWA168" s="107"/>
      <c r="AWB168" s="107"/>
      <c r="AWC168" s="107"/>
      <c r="AWD168" s="107"/>
      <c r="AWE168" s="107"/>
      <c r="AWF168" s="107"/>
      <c r="AWG168" s="107"/>
      <c r="AWH168" s="107"/>
      <c r="AWI168" s="107"/>
      <c r="AWJ168" s="107"/>
      <c r="AWK168" s="107"/>
      <c r="AWL168" s="107"/>
      <c r="AWM168" s="107"/>
      <c r="AWN168" s="107"/>
      <c r="AWO168" s="107"/>
      <c r="AWP168" s="107"/>
      <c r="AWQ168" s="107"/>
      <c r="AWR168" s="107"/>
      <c r="AWS168" s="107"/>
      <c r="AWT168" s="107"/>
      <c r="AWU168" s="107"/>
      <c r="AWV168" s="107"/>
      <c r="AWW168" s="107"/>
      <c r="AWX168" s="107"/>
      <c r="AWY168" s="107"/>
      <c r="AWZ168" s="107"/>
      <c r="AXA168" s="107"/>
      <c r="AXB168" s="107"/>
      <c r="AXC168" s="107"/>
      <c r="AXD168" s="107"/>
      <c r="AXE168" s="107"/>
      <c r="AXF168" s="107"/>
      <c r="AXG168" s="107"/>
      <c r="AXH168" s="107"/>
      <c r="AXI168" s="107"/>
      <c r="AXJ168" s="107"/>
      <c r="AXK168" s="107"/>
      <c r="AXL168" s="107"/>
      <c r="AXM168" s="107"/>
      <c r="AXN168" s="107"/>
      <c r="AXO168" s="107"/>
      <c r="AXP168" s="107"/>
      <c r="AXQ168" s="107"/>
      <c r="AXR168" s="107"/>
      <c r="AXS168" s="107"/>
      <c r="AXT168" s="107"/>
      <c r="AXU168" s="107"/>
      <c r="AXV168" s="107"/>
      <c r="AXW168" s="107"/>
      <c r="AXX168" s="107"/>
      <c r="AXY168" s="107"/>
      <c r="AXZ168" s="107"/>
      <c r="AYA168" s="107"/>
      <c r="AYB168" s="107"/>
      <c r="AYC168" s="107"/>
      <c r="AYD168" s="107"/>
      <c r="AYE168" s="107"/>
      <c r="AYF168" s="107"/>
      <c r="AYG168" s="107"/>
      <c r="AYH168" s="107"/>
      <c r="AYI168" s="107"/>
      <c r="AYJ168" s="107"/>
      <c r="AYK168" s="107"/>
      <c r="AYL168" s="107"/>
      <c r="AYM168" s="107"/>
      <c r="AYN168" s="107"/>
      <c r="AYO168" s="107"/>
      <c r="AYP168" s="107"/>
      <c r="AYQ168" s="107"/>
      <c r="AYR168" s="107"/>
      <c r="AYS168" s="107"/>
      <c r="AYT168" s="107"/>
      <c r="AYU168" s="107"/>
      <c r="AYV168" s="107"/>
      <c r="AYW168" s="107"/>
      <c r="AYX168" s="107"/>
      <c r="AYY168" s="107"/>
      <c r="AYZ168" s="107"/>
      <c r="AZA168" s="107"/>
      <c r="AZB168" s="107"/>
      <c r="AZC168" s="107"/>
      <c r="AZD168" s="107"/>
      <c r="AZE168" s="107"/>
      <c r="AZF168" s="107"/>
      <c r="AZG168" s="107"/>
      <c r="AZH168" s="107"/>
      <c r="AZI168" s="107"/>
      <c r="AZJ168" s="107"/>
      <c r="AZK168" s="107"/>
      <c r="AZL168" s="107"/>
      <c r="AZM168" s="107"/>
      <c r="AZN168" s="107"/>
      <c r="AZO168" s="107"/>
      <c r="AZP168" s="107"/>
      <c r="AZQ168" s="107"/>
      <c r="AZR168" s="107"/>
      <c r="AZS168" s="107"/>
      <c r="AZT168" s="107"/>
      <c r="AZU168" s="107"/>
      <c r="AZV168" s="107"/>
      <c r="AZW168" s="107"/>
      <c r="AZX168" s="107"/>
      <c r="AZY168" s="107"/>
      <c r="AZZ168" s="107"/>
      <c r="BAA168" s="107"/>
      <c r="BAB168" s="107"/>
      <c r="BAC168" s="107"/>
      <c r="BAD168" s="107"/>
      <c r="BAE168" s="107"/>
      <c r="BAF168" s="107"/>
      <c r="BAG168" s="107"/>
      <c r="BAH168" s="107"/>
      <c r="BAI168" s="107"/>
      <c r="BAJ168" s="107"/>
      <c r="BAK168" s="107"/>
      <c r="BAL168" s="107"/>
      <c r="BAM168" s="107"/>
      <c r="BAN168" s="107"/>
      <c r="BAO168" s="107"/>
      <c r="BAP168" s="107"/>
      <c r="BAQ168" s="107"/>
      <c r="BAR168" s="107"/>
      <c r="BAS168" s="107"/>
      <c r="BAT168" s="107"/>
      <c r="BAU168" s="107"/>
      <c r="BAV168" s="107"/>
      <c r="BAW168" s="107"/>
      <c r="BAX168" s="107"/>
      <c r="BAY168" s="107"/>
      <c r="BAZ168" s="107"/>
      <c r="BBA168" s="107"/>
      <c r="BBB168" s="107"/>
      <c r="BBC168" s="107"/>
      <c r="BBD168" s="107"/>
      <c r="BBE168" s="107"/>
      <c r="BBF168" s="107"/>
      <c r="BBG168" s="107"/>
      <c r="BBH168" s="107"/>
      <c r="BBI168" s="107"/>
      <c r="BBJ168" s="107"/>
      <c r="BBK168" s="107"/>
      <c r="BBL168" s="107"/>
      <c r="BBM168" s="107"/>
      <c r="BBN168" s="107"/>
      <c r="BBO168" s="107"/>
      <c r="BBP168" s="107"/>
      <c r="BBQ168" s="107"/>
      <c r="BBR168" s="107"/>
      <c r="BBS168" s="107"/>
      <c r="BBT168" s="107"/>
      <c r="BBU168" s="107"/>
      <c r="BBV168" s="107"/>
      <c r="BBW168" s="107"/>
      <c r="BBX168" s="107"/>
      <c r="BBY168" s="107"/>
      <c r="BBZ168" s="107"/>
      <c r="BCA168" s="107"/>
      <c r="BCB168" s="107"/>
      <c r="BCC168" s="107"/>
      <c r="BCD168" s="107"/>
      <c r="BCE168" s="107"/>
      <c r="BCF168" s="107"/>
      <c r="BCG168" s="107"/>
      <c r="BCH168" s="107"/>
      <c r="BCI168" s="107"/>
      <c r="BCJ168" s="107"/>
      <c r="BCK168" s="107"/>
      <c r="BCL168" s="107"/>
      <c r="BCM168" s="107"/>
      <c r="BCN168" s="107"/>
      <c r="BCO168" s="107"/>
      <c r="BCP168" s="107"/>
      <c r="BCQ168" s="107"/>
      <c r="BCR168" s="107"/>
      <c r="BCS168" s="107"/>
      <c r="BCT168" s="107"/>
      <c r="BCU168" s="107"/>
      <c r="BCV168" s="107"/>
      <c r="BCW168" s="107"/>
      <c r="BCX168" s="107"/>
      <c r="BCY168" s="107"/>
      <c r="BCZ168" s="107"/>
      <c r="BDA168" s="107"/>
      <c r="BDB168" s="107"/>
      <c r="BDC168" s="107"/>
      <c r="BDD168" s="107"/>
      <c r="BDE168" s="107"/>
      <c r="BDF168" s="107"/>
      <c r="BDG168" s="107"/>
      <c r="BDH168" s="107"/>
      <c r="BDI168" s="107"/>
      <c r="BDJ168" s="107"/>
      <c r="BDK168" s="107"/>
      <c r="BDL168" s="107"/>
      <c r="BDM168" s="107"/>
      <c r="BDN168" s="107"/>
      <c r="BDO168" s="107"/>
      <c r="BDP168" s="107"/>
      <c r="BDQ168" s="107"/>
      <c r="BDR168" s="107"/>
      <c r="BDS168" s="107"/>
      <c r="BDT168" s="107"/>
      <c r="BDU168" s="107"/>
      <c r="BDV168" s="107"/>
      <c r="BDW168" s="107"/>
      <c r="BDX168" s="107"/>
      <c r="BDY168" s="107"/>
      <c r="BDZ168" s="107"/>
      <c r="BEA168" s="107"/>
      <c r="BEB168" s="107"/>
      <c r="BEC168" s="107"/>
      <c r="BED168" s="107"/>
      <c r="BEE168" s="107"/>
      <c r="BEF168" s="107"/>
      <c r="BEG168" s="107"/>
      <c r="BEH168" s="107"/>
      <c r="BEI168" s="107"/>
      <c r="BEJ168" s="107"/>
      <c r="BEK168" s="107"/>
      <c r="BEL168" s="107"/>
      <c r="BEM168" s="107"/>
      <c r="BEN168" s="107"/>
      <c r="BEO168" s="107"/>
      <c r="BEP168" s="107"/>
      <c r="BEQ168" s="107"/>
      <c r="BER168" s="107"/>
      <c r="BES168" s="107"/>
      <c r="BET168" s="107"/>
      <c r="BEU168" s="107"/>
      <c r="BEV168" s="107"/>
      <c r="BEW168" s="107"/>
      <c r="BEX168" s="107"/>
      <c r="BEY168" s="107"/>
      <c r="BEZ168" s="107"/>
      <c r="BFA168" s="107"/>
      <c r="BFB168" s="107"/>
      <c r="BFC168" s="107"/>
      <c r="BFD168" s="107"/>
      <c r="BFE168" s="107"/>
      <c r="BFF168" s="107"/>
      <c r="BFG168" s="107"/>
      <c r="BFH168" s="107"/>
      <c r="BFI168" s="107"/>
      <c r="BFJ168" s="107"/>
      <c r="BFK168" s="107"/>
      <c r="BFL168" s="107"/>
      <c r="BFM168" s="107"/>
      <c r="BFN168" s="107"/>
      <c r="BFO168" s="107"/>
      <c r="BFP168" s="107"/>
      <c r="BFQ168" s="107"/>
      <c r="BFR168" s="107"/>
      <c r="BFS168" s="107"/>
      <c r="BFT168" s="107"/>
      <c r="BFU168" s="107"/>
      <c r="BFV168" s="107"/>
      <c r="BFW168" s="107"/>
      <c r="BFX168" s="107"/>
      <c r="BFY168" s="107"/>
      <c r="BFZ168" s="107"/>
      <c r="BGA168" s="107"/>
      <c r="BGB168" s="107"/>
      <c r="BGC168" s="107"/>
      <c r="BGD168" s="107"/>
      <c r="BGE168" s="107"/>
      <c r="BGF168" s="107"/>
      <c r="BGG168" s="107"/>
      <c r="BGH168" s="107"/>
      <c r="BGI168" s="107"/>
      <c r="BGJ168" s="107"/>
      <c r="BGK168" s="107"/>
      <c r="BGL168" s="107"/>
      <c r="BGM168" s="107"/>
      <c r="BGN168" s="107"/>
      <c r="BGO168" s="107"/>
      <c r="BGP168" s="107"/>
      <c r="BGQ168" s="107"/>
      <c r="BGR168" s="107"/>
      <c r="BGS168" s="107"/>
      <c r="BGT168" s="107"/>
      <c r="BGU168" s="107"/>
      <c r="BGV168" s="107"/>
      <c r="BGW168" s="107"/>
      <c r="BGX168" s="107"/>
      <c r="BGY168" s="107"/>
      <c r="BGZ168" s="107"/>
      <c r="BHA168" s="107"/>
      <c r="BHB168" s="107"/>
      <c r="BHC168" s="107"/>
      <c r="BHD168" s="107"/>
      <c r="BHE168" s="107"/>
      <c r="BHF168" s="107"/>
      <c r="BHG168" s="107"/>
      <c r="BHH168" s="107"/>
      <c r="BHI168" s="107"/>
      <c r="BHJ168" s="107"/>
      <c r="BHK168" s="107"/>
      <c r="BHL168" s="107"/>
      <c r="BHM168" s="107"/>
      <c r="BHN168" s="107"/>
      <c r="BHO168" s="107"/>
      <c r="BHP168" s="107"/>
      <c r="BHQ168" s="107"/>
      <c r="BHR168" s="107"/>
      <c r="BHS168" s="107"/>
      <c r="BHT168" s="107"/>
      <c r="BHU168" s="107"/>
      <c r="BHV168" s="107"/>
      <c r="BHW168" s="107"/>
      <c r="BHX168" s="107"/>
      <c r="BHY168" s="107"/>
      <c r="BHZ168" s="107"/>
      <c r="BIA168" s="107"/>
      <c r="BIB168" s="107"/>
      <c r="BIC168" s="107"/>
      <c r="BID168" s="107"/>
      <c r="BIE168" s="107"/>
      <c r="BIF168" s="107"/>
      <c r="BIG168" s="107"/>
      <c r="BIH168" s="107"/>
      <c r="BII168" s="107"/>
      <c r="BIJ168" s="107"/>
      <c r="BIK168" s="107"/>
      <c r="BIL168" s="107"/>
      <c r="BIM168" s="107"/>
      <c r="BIN168" s="107"/>
      <c r="BIO168" s="107"/>
      <c r="BIP168" s="107"/>
      <c r="BIQ168" s="107"/>
      <c r="BIR168" s="107"/>
      <c r="BIS168" s="107"/>
      <c r="BIT168" s="107"/>
      <c r="BIU168" s="107"/>
      <c r="BIV168" s="107"/>
      <c r="BIW168" s="107"/>
      <c r="BIX168" s="107"/>
      <c r="BIY168" s="107"/>
      <c r="BIZ168" s="107"/>
      <c r="BJA168" s="107"/>
      <c r="BJB168" s="107"/>
      <c r="BJC168" s="107"/>
      <c r="BJD168" s="107"/>
      <c r="BJE168" s="107"/>
      <c r="BJF168" s="107"/>
      <c r="BJG168" s="107"/>
      <c r="BJH168" s="107"/>
      <c r="BJI168" s="107"/>
      <c r="BJJ168" s="107"/>
      <c r="BJK168" s="107"/>
      <c r="BJL168" s="107"/>
      <c r="BJM168" s="107"/>
      <c r="BJN168" s="107"/>
      <c r="BJO168" s="107"/>
      <c r="BJP168" s="107"/>
      <c r="BJQ168" s="107"/>
      <c r="BJR168" s="107"/>
      <c r="BJS168" s="107"/>
      <c r="BJT168" s="107"/>
      <c r="BJU168" s="107"/>
      <c r="BJV168" s="107"/>
      <c r="BJW168" s="107"/>
      <c r="BJX168" s="107"/>
      <c r="BJY168" s="107"/>
      <c r="BJZ168" s="107"/>
      <c r="BKA168" s="107"/>
      <c r="BKB168" s="107"/>
      <c r="BKC168" s="107"/>
      <c r="BKD168" s="107"/>
      <c r="BKE168" s="107"/>
      <c r="BKF168" s="107"/>
      <c r="BKG168" s="107"/>
      <c r="BKH168" s="107"/>
      <c r="BKI168" s="107"/>
      <c r="BKJ168" s="107"/>
      <c r="BKK168" s="107"/>
      <c r="BKL168" s="107"/>
      <c r="BKM168" s="107"/>
      <c r="BKN168" s="107"/>
      <c r="BKO168" s="107"/>
      <c r="BKP168" s="107"/>
      <c r="BKQ168" s="107"/>
      <c r="BKR168" s="107"/>
      <c r="BKS168" s="107"/>
      <c r="BKT168" s="107"/>
      <c r="BKU168" s="107"/>
      <c r="BKV168" s="107"/>
      <c r="BKW168" s="107"/>
      <c r="BKX168" s="107"/>
      <c r="BKY168" s="107"/>
      <c r="BKZ168" s="107"/>
      <c r="BLA168" s="107"/>
      <c r="BLB168" s="107"/>
      <c r="BLC168" s="107"/>
      <c r="BLD168" s="107"/>
      <c r="BLE168" s="107"/>
      <c r="BLF168" s="107"/>
      <c r="BLG168" s="107"/>
      <c r="BLH168" s="107"/>
      <c r="BLI168" s="107"/>
      <c r="BLJ168" s="107"/>
      <c r="BLK168" s="107"/>
      <c r="BLL168" s="107"/>
      <c r="BLM168" s="107"/>
      <c r="BLN168" s="107"/>
      <c r="BLO168" s="107"/>
      <c r="BLP168" s="107"/>
      <c r="BLQ168" s="107"/>
      <c r="BLR168" s="107"/>
      <c r="BLS168" s="107"/>
      <c r="BLT168" s="107"/>
      <c r="BLU168" s="107"/>
      <c r="BLV168" s="107"/>
      <c r="BLW168" s="107"/>
      <c r="BLX168" s="107"/>
      <c r="BLY168" s="107"/>
      <c r="BLZ168" s="107"/>
      <c r="BMA168" s="107"/>
      <c r="BMB168" s="107"/>
      <c r="BMC168" s="107"/>
      <c r="BMD168" s="107"/>
      <c r="BME168" s="107"/>
      <c r="BMF168" s="107"/>
      <c r="BMG168" s="107"/>
      <c r="BMH168" s="107"/>
      <c r="BMI168" s="107"/>
      <c r="BMJ168" s="107"/>
      <c r="BMK168" s="107"/>
      <c r="BML168" s="107"/>
      <c r="BMM168" s="107"/>
      <c r="BMN168" s="107"/>
      <c r="BMO168" s="107"/>
      <c r="BMP168" s="107"/>
      <c r="BMQ168" s="107"/>
      <c r="BMR168" s="107"/>
      <c r="BMS168" s="107"/>
      <c r="BMT168" s="107"/>
      <c r="BMU168" s="107"/>
      <c r="BMV168" s="107"/>
      <c r="BMW168" s="107"/>
      <c r="BMX168" s="107"/>
      <c r="BMY168" s="107"/>
      <c r="BMZ168" s="107"/>
      <c r="BNA168" s="107"/>
      <c r="BNB168" s="107"/>
      <c r="BNC168" s="107"/>
      <c r="BND168" s="107"/>
      <c r="BNE168" s="107"/>
      <c r="BNF168" s="107"/>
      <c r="BNG168" s="107"/>
      <c r="BNH168" s="107"/>
      <c r="BNI168" s="107"/>
      <c r="BNJ168" s="107"/>
      <c r="BNK168" s="107"/>
      <c r="BNL168" s="107"/>
      <c r="BNM168" s="107"/>
      <c r="BNN168" s="107"/>
      <c r="BNO168" s="107"/>
      <c r="BNP168" s="107"/>
      <c r="BNQ168" s="107"/>
      <c r="BNR168" s="107"/>
      <c r="BNS168" s="107"/>
      <c r="BNT168" s="107"/>
      <c r="BNU168" s="107"/>
      <c r="BNV168" s="107"/>
      <c r="BNW168" s="107"/>
      <c r="BNX168" s="107"/>
      <c r="BNY168" s="107"/>
      <c r="BNZ168" s="107"/>
      <c r="BOA168" s="107"/>
      <c r="BOB168" s="107"/>
      <c r="BOC168" s="107"/>
      <c r="BOD168" s="107"/>
      <c r="BOE168" s="107"/>
      <c r="BOF168" s="107"/>
      <c r="BOG168" s="107"/>
      <c r="BOH168" s="107"/>
      <c r="BOI168" s="107"/>
      <c r="BOJ168" s="107"/>
      <c r="BOK168" s="107"/>
      <c r="BOL168" s="107"/>
      <c r="BOM168" s="107"/>
      <c r="BON168" s="107"/>
      <c r="BOO168" s="107"/>
      <c r="BOP168" s="107"/>
      <c r="BOQ168" s="107"/>
      <c r="BOR168" s="107"/>
      <c r="BOS168" s="107"/>
      <c r="BOT168" s="107"/>
      <c r="BOU168" s="107"/>
      <c r="BOV168" s="107"/>
      <c r="BOW168" s="107"/>
      <c r="BOX168" s="107"/>
      <c r="BOY168" s="107"/>
      <c r="BOZ168" s="107"/>
      <c r="BPA168" s="107"/>
      <c r="BPB168" s="107"/>
      <c r="BPC168" s="107"/>
      <c r="BPD168" s="107"/>
      <c r="BPE168" s="107"/>
      <c r="BPF168" s="107"/>
      <c r="BPG168" s="107"/>
      <c r="BPH168" s="107"/>
      <c r="BPI168" s="107"/>
      <c r="BPJ168" s="107"/>
      <c r="BPK168" s="107"/>
      <c r="BPL168" s="107"/>
      <c r="BPM168" s="107"/>
      <c r="BPN168" s="107"/>
      <c r="BPO168" s="107"/>
      <c r="BPP168" s="107"/>
      <c r="BPQ168" s="107"/>
      <c r="BPR168" s="107"/>
      <c r="BPS168" s="107"/>
      <c r="BPT168" s="107"/>
      <c r="BPU168" s="107"/>
      <c r="BPV168" s="107"/>
      <c r="BPW168" s="107"/>
      <c r="BPX168" s="107"/>
      <c r="BPY168" s="107"/>
      <c r="BPZ168" s="107"/>
      <c r="BQA168" s="107"/>
      <c r="BQB168" s="107"/>
      <c r="BQC168" s="107"/>
      <c r="BQD168" s="107"/>
      <c r="BQE168" s="107"/>
      <c r="BQF168" s="107"/>
      <c r="BQG168" s="107"/>
      <c r="BQH168" s="107"/>
      <c r="BQI168" s="107"/>
      <c r="BQJ168" s="107"/>
      <c r="BQK168" s="107"/>
      <c r="BQL168" s="107"/>
      <c r="BQM168" s="107"/>
      <c r="BQN168" s="107"/>
      <c r="BQO168" s="107"/>
      <c r="BQP168" s="107"/>
      <c r="BQQ168" s="107"/>
      <c r="BQR168" s="107"/>
      <c r="BQS168" s="107"/>
      <c r="BQT168" s="107"/>
      <c r="BQU168" s="107"/>
      <c r="BQV168" s="107"/>
      <c r="BQW168" s="107"/>
      <c r="BQX168" s="107"/>
      <c r="BQY168" s="107"/>
      <c r="BQZ168" s="107"/>
      <c r="BRA168" s="107"/>
      <c r="BRB168" s="107"/>
      <c r="BRC168" s="107"/>
      <c r="BRD168" s="107"/>
      <c r="BRE168" s="107"/>
      <c r="BRF168" s="107"/>
      <c r="BRG168" s="107"/>
      <c r="BRH168" s="107"/>
      <c r="BRI168" s="107"/>
      <c r="BRJ168" s="107"/>
      <c r="BRK168" s="107"/>
      <c r="BRL168" s="107"/>
      <c r="BRM168" s="107"/>
      <c r="BRN168" s="107"/>
      <c r="BRO168" s="107"/>
      <c r="BRP168" s="107"/>
      <c r="BRQ168" s="107"/>
      <c r="BRR168" s="107"/>
      <c r="BRS168" s="107"/>
      <c r="BRT168" s="107"/>
      <c r="BRU168" s="107"/>
      <c r="BRV168" s="107"/>
      <c r="BRW168" s="107"/>
      <c r="BRX168" s="107"/>
      <c r="BRY168" s="107"/>
      <c r="BRZ168" s="107"/>
      <c r="BSA168" s="107"/>
      <c r="BSB168" s="107"/>
      <c r="BSC168" s="107"/>
      <c r="BSD168" s="107"/>
      <c r="BSE168" s="107"/>
      <c r="BSF168" s="107"/>
      <c r="BSG168" s="107"/>
      <c r="BSH168" s="107"/>
      <c r="BSI168" s="107"/>
      <c r="BSJ168" s="107"/>
      <c r="BSK168" s="107"/>
      <c r="BSL168" s="107"/>
      <c r="BSM168" s="107"/>
      <c r="BSN168" s="107"/>
      <c r="BSO168" s="107"/>
      <c r="BSP168" s="107"/>
      <c r="BSQ168" s="107"/>
      <c r="BSR168" s="107"/>
      <c r="BSS168" s="107"/>
      <c r="BST168" s="107"/>
      <c r="BSU168" s="107"/>
      <c r="BSV168" s="107"/>
      <c r="BSW168" s="107"/>
      <c r="BSX168" s="107"/>
      <c r="BSY168" s="107"/>
      <c r="BSZ168" s="107"/>
      <c r="BTA168" s="107"/>
      <c r="BTB168" s="107"/>
      <c r="BTC168" s="107"/>
      <c r="BTD168" s="107"/>
      <c r="BTE168" s="107"/>
      <c r="BTF168" s="107"/>
      <c r="BTG168" s="107"/>
      <c r="BTH168" s="107"/>
      <c r="BTI168" s="107"/>
      <c r="BTJ168" s="107"/>
      <c r="BTK168" s="107"/>
      <c r="BTL168" s="107"/>
      <c r="BTM168" s="107"/>
      <c r="BTN168" s="107"/>
      <c r="BTO168" s="107"/>
      <c r="BTP168" s="107"/>
      <c r="BTQ168" s="107"/>
      <c r="BTR168" s="107"/>
      <c r="BTS168" s="107"/>
      <c r="BTT168" s="107"/>
      <c r="BTU168" s="107"/>
      <c r="BTV168" s="107"/>
      <c r="BTW168" s="107"/>
      <c r="BTX168" s="107"/>
      <c r="BTY168" s="107"/>
      <c r="BTZ168" s="107"/>
      <c r="BUA168" s="107"/>
      <c r="BUB168" s="107"/>
      <c r="BUC168" s="107"/>
      <c r="BUD168" s="107"/>
      <c r="BUE168" s="107"/>
      <c r="BUF168" s="107"/>
      <c r="BUG168" s="107"/>
      <c r="BUH168" s="107"/>
      <c r="BUI168" s="107"/>
      <c r="BUJ168" s="107"/>
      <c r="BUK168" s="107"/>
      <c r="BUL168" s="107"/>
      <c r="BUM168" s="107"/>
      <c r="BUN168" s="107"/>
      <c r="BUO168" s="107"/>
      <c r="BUP168" s="107"/>
      <c r="BUQ168" s="107"/>
      <c r="BUR168" s="107"/>
      <c r="BUS168" s="107"/>
      <c r="BUT168" s="107"/>
      <c r="BUU168" s="107"/>
      <c r="BUV168" s="107"/>
      <c r="BUW168" s="107"/>
      <c r="BUX168" s="107"/>
      <c r="BUY168" s="107"/>
      <c r="BUZ168" s="107"/>
      <c r="BVA168" s="107"/>
      <c r="BVB168" s="107"/>
      <c r="BVC168" s="107"/>
      <c r="BVD168" s="107"/>
      <c r="BVE168" s="107"/>
      <c r="BVF168" s="107"/>
      <c r="BVG168" s="107"/>
      <c r="BVH168" s="107"/>
      <c r="BVI168" s="107"/>
      <c r="BVJ168" s="107"/>
      <c r="BVK168" s="107"/>
      <c r="BVL168" s="107"/>
      <c r="BVM168" s="107"/>
      <c r="BVN168" s="107"/>
      <c r="BVO168" s="107"/>
      <c r="BVP168" s="107"/>
      <c r="BVQ168" s="107"/>
      <c r="BVR168" s="107"/>
      <c r="BVS168" s="107"/>
      <c r="BVT168" s="107"/>
      <c r="BVU168" s="107"/>
      <c r="BVV168" s="107"/>
      <c r="BVW168" s="107"/>
      <c r="BVX168" s="107"/>
      <c r="BVY168" s="107"/>
      <c r="BVZ168" s="107"/>
      <c r="BWA168" s="107"/>
      <c r="BWB168" s="107"/>
      <c r="BWC168" s="107"/>
      <c r="BWD168" s="107"/>
      <c r="BWE168" s="107"/>
      <c r="BWF168" s="107"/>
      <c r="BWG168" s="107"/>
      <c r="BWH168" s="107"/>
      <c r="BWI168" s="107"/>
      <c r="BWJ168" s="107"/>
      <c r="BWK168" s="107"/>
      <c r="BWL168" s="107"/>
      <c r="BWM168" s="107"/>
      <c r="BWN168" s="107"/>
      <c r="BWO168" s="107"/>
      <c r="BWP168" s="107"/>
      <c r="BWQ168" s="107"/>
      <c r="BWR168" s="107"/>
      <c r="BWS168" s="107"/>
      <c r="BWT168" s="107"/>
      <c r="BWU168" s="107"/>
      <c r="BWV168" s="107"/>
      <c r="BWW168" s="107"/>
      <c r="BWX168" s="107"/>
      <c r="BWY168" s="107"/>
      <c r="BWZ168" s="107"/>
      <c r="BXA168" s="107"/>
      <c r="BXB168" s="107"/>
      <c r="BXC168" s="107"/>
      <c r="BXD168" s="107"/>
      <c r="BXE168" s="107"/>
      <c r="BXF168" s="107"/>
      <c r="BXG168" s="107"/>
      <c r="BXH168" s="107"/>
      <c r="BXI168" s="107"/>
      <c r="BXJ168" s="107"/>
      <c r="BXK168" s="107"/>
      <c r="BXL168" s="107"/>
      <c r="BXM168" s="107"/>
      <c r="BXN168" s="107"/>
      <c r="BXO168" s="107"/>
      <c r="BXP168" s="107"/>
      <c r="BXQ168" s="107"/>
      <c r="BXR168" s="107"/>
      <c r="BXS168" s="107"/>
      <c r="BXT168" s="107"/>
      <c r="BXU168" s="107"/>
      <c r="BXV168" s="107"/>
      <c r="BXW168" s="107"/>
      <c r="BXX168" s="107"/>
      <c r="BXY168" s="107"/>
      <c r="BXZ168" s="107"/>
      <c r="BYA168" s="107"/>
      <c r="BYB168" s="107"/>
      <c r="BYC168" s="107"/>
      <c r="BYD168" s="107"/>
      <c r="BYE168" s="107"/>
      <c r="BYF168" s="107"/>
      <c r="BYG168" s="107"/>
      <c r="BYH168" s="107"/>
      <c r="BYI168" s="107"/>
      <c r="BYJ168" s="107"/>
      <c r="BYK168" s="107"/>
      <c r="BYL168" s="107"/>
      <c r="BYM168" s="107"/>
      <c r="BYN168" s="107"/>
      <c r="BYO168" s="107"/>
      <c r="BYP168" s="107"/>
      <c r="BYQ168" s="107"/>
      <c r="BYR168" s="107"/>
      <c r="BYS168" s="107"/>
      <c r="BYT168" s="107"/>
      <c r="BYU168" s="107"/>
      <c r="BYV168" s="107"/>
      <c r="BYW168" s="107"/>
      <c r="BYX168" s="107"/>
      <c r="BYY168" s="107"/>
      <c r="BYZ168" s="107"/>
      <c r="BZA168" s="107"/>
      <c r="BZB168" s="107"/>
      <c r="BZC168" s="107"/>
      <c r="BZD168" s="107"/>
      <c r="BZE168" s="107"/>
      <c r="BZF168" s="107"/>
      <c r="BZG168" s="107"/>
      <c r="BZH168" s="107"/>
      <c r="BZI168" s="107"/>
      <c r="BZJ168" s="107"/>
      <c r="BZK168" s="107"/>
      <c r="BZL168" s="107"/>
      <c r="BZM168" s="107"/>
      <c r="BZN168" s="107"/>
      <c r="BZO168" s="107"/>
      <c r="BZP168" s="107"/>
      <c r="BZQ168" s="107"/>
      <c r="BZR168" s="107"/>
      <c r="BZS168" s="107"/>
      <c r="BZT168" s="107"/>
      <c r="BZU168" s="107"/>
      <c r="BZV168" s="107"/>
      <c r="BZW168" s="107"/>
      <c r="BZX168" s="107"/>
      <c r="BZY168" s="107"/>
      <c r="BZZ168" s="107"/>
      <c r="CAA168" s="107"/>
      <c r="CAB168" s="107"/>
      <c r="CAC168" s="107"/>
      <c r="CAD168" s="107"/>
      <c r="CAE168" s="107"/>
      <c r="CAF168" s="107"/>
      <c r="CAG168" s="107"/>
      <c r="CAH168" s="107"/>
      <c r="CAI168" s="107"/>
      <c r="CAJ168" s="107"/>
      <c r="CAK168" s="107"/>
      <c r="CAL168" s="107"/>
      <c r="CAM168" s="107"/>
      <c r="CAN168" s="107"/>
      <c r="CAO168" s="107"/>
      <c r="CAP168" s="107"/>
      <c r="CAQ168" s="107"/>
      <c r="CAR168" s="107"/>
      <c r="CAS168" s="107"/>
      <c r="CAT168" s="107"/>
      <c r="CAU168" s="107"/>
      <c r="CAV168" s="107"/>
      <c r="CAW168" s="107"/>
      <c r="CAX168" s="107"/>
      <c r="CAY168" s="107"/>
      <c r="CAZ168" s="107"/>
      <c r="CBA168" s="107"/>
      <c r="CBB168" s="107"/>
      <c r="CBC168" s="107"/>
      <c r="CBD168" s="107"/>
      <c r="CBE168" s="107"/>
      <c r="CBF168" s="107"/>
      <c r="CBG168" s="107"/>
      <c r="CBH168" s="107"/>
      <c r="CBI168" s="107"/>
      <c r="CBJ168" s="107"/>
      <c r="CBK168" s="107"/>
      <c r="CBL168" s="107"/>
      <c r="CBM168" s="107"/>
      <c r="CBN168" s="107"/>
      <c r="CBO168" s="107"/>
      <c r="CBP168" s="107"/>
      <c r="CBQ168" s="107"/>
      <c r="CBR168" s="107"/>
      <c r="CBS168" s="107"/>
      <c r="CBT168" s="107"/>
      <c r="CBU168" s="107"/>
      <c r="CBV168" s="107"/>
      <c r="CBW168" s="107"/>
      <c r="CBX168" s="107"/>
      <c r="CBY168" s="107"/>
      <c r="CBZ168" s="107"/>
      <c r="CCA168" s="107"/>
      <c r="CCB168" s="107"/>
      <c r="CCC168" s="107"/>
      <c r="CCD168" s="107"/>
      <c r="CCE168" s="107"/>
      <c r="CCF168" s="107"/>
      <c r="CCG168" s="107"/>
      <c r="CCH168" s="107"/>
      <c r="CCI168" s="107"/>
      <c r="CCJ168" s="107"/>
      <c r="CCK168" s="107"/>
      <c r="CCL168" s="107"/>
      <c r="CCM168" s="107"/>
      <c r="CCN168" s="107"/>
      <c r="CCO168" s="107"/>
      <c r="CCP168" s="107"/>
      <c r="CCQ168" s="107"/>
      <c r="CCR168" s="107"/>
      <c r="CCS168" s="107"/>
      <c r="CCT168" s="107"/>
      <c r="CCU168" s="107"/>
      <c r="CCV168" s="107"/>
      <c r="CCW168" s="107"/>
      <c r="CCX168" s="107"/>
      <c r="CCY168" s="107"/>
      <c r="CCZ168" s="107"/>
      <c r="CDA168" s="107"/>
      <c r="CDB168" s="107"/>
      <c r="CDC168" s="107"/>
      <c r="CDD168" s="107"/>
      <c r="CDE168" s="107"/>
      <c r="CDF168" s="107"/>
      <c r="CDG168" s="107"/>
      <c r="CDH168" s="107"/>
      <c r="CDI168" s="107"/>
      <c r="CDJ168" s="107"/>
      <c r="CDK168" s="107"/>
      <c r="CDL168" s="107"/>
      <c r="CDM168" s="107"/>
      <c r="CDN168" s="107"/>
      <c r="CDO168" s="107"/>
      <c r="CDP168" s="107"/>
      <c r="CDQ168" s="107"/>
      <c r="CDR168" s="107"/>
      <c r="CDS168" s="107"/>
      <c r="CDT168" s="107"/>
      <c r="CDU168" s="107"/>
      <c r="CDV168" s="107"/>
      <c r="CDW168" s="107"/>
      <c r="CDX168" s="107"/>
      <c r="CDY168" s="107"/>
      <c r="CDZ168" s="107"/>
      <c r="CEA168" s="107"/>
      <c r="CEB168" s="107"/>
      <c r="CEC168" s="107"/>
      <c r="CED168" s="107"/>
      <c r="CEE168" s="107"/>
      <c r="CEF168" s="107"/>
      <c r="CEG168" s="107"/>
      <c r="CEH168" s="107"/>
      <c r="CEI168" s="107"/>
      <c r="CEJ168" s="107"/>
      <c r="CEK168" s="107"/>
      <c r="CEL168" s="107"/>
      <c r="CEM168" s="107"/>
      <c r="CEN168" s="107"/>
      <c r="CEO168" s="107"/>
      <c r="CEP168" s="107"/>
      <c r="CEQ168" s="107"/>
      <c r="CER168" s="107"/>
      <c r="CES168" s="107"/>
      <c r="CET168" s="107"/>
      <c r="CEU168" s="107"/>
      <c r="CEV168" s="107"/>
      <c r="CEW168" s="107"/>
      <c r="CEX168" s="107"/>
      <c r="CEY168" s="107"/>
      <c r="CEZ168" s="107"/>
      <c r="CFA168" s="107"/>
      <c r="CFB168" s="107"/>
      <c r="CFC168" s="107"/>
      <c r="CFD168" s="107"/>
      <c r="CFE168" s="107"/>
      <c r="CFF168" s="107"/>
      <c r="CFG168" s="107"/>
      <c r="CFH168" s="107"/>
      <c r="CFI168" s="107"/>
      <c r="CFJ168" s="107"/>
      <c r="CFK168" s="107"/>
      <c r="CFL168" s="107"/>
      <c r="CFM168" s="107"/>
      <c r="CFN168" s="107"/>
      <c r="CFO168" s="107"/>
      <c r="CFP168" s="107"/>
      <c r="CFQ168" s="107"/>
      <c r="CFR168" s="107"/>
      <c r="CFS168" s="107"/>
      <c r="CFT168" s="107"/>
      <c r="CFU168" s="107"/>
      <c r="CFV168" s="107"/>
      <c r="CFW168" s="107"/>
      <c r="CFX168" s="107"/>
      <c r="CFY168" s="107"/>
      <c r="CFZ168" s="107"/>
      <c r="CGA168" s="107"/>
      <c r="CGB168" s="107"/>
      <c r="CGC168" s="107"/>
      <c r="CGD168" s="107"/>
      <c r="CGE168" s="107"/>
      <c r="CGF168" s="107"/>
      <c r="CGG168" s="107"/>
      <c r="CGH168" s="107"/>
      <c r="CGI168" s="107"/>
      <c r="CGJ168" s="107"/>
      <c r="CGK168" s="107"/>
      <c r="CGL168" s="107"/>
      <c r="CGM168" s="107"/>
      <c r="CGN168" s="107"/>
      <c r="CGO168" s="107"/>
      <c r="CGP168" s="107"/>
      <c r="CGQ168" s="107"/>
      <c r="CGR168" s="107"/>
      <c r="CGS168" s="107"/>
      <c r="CGT168" s="107"/>
      <c r="CGU168" s="107"/>
      <c r="CGV168" s="107"/>
      <c r="CGW168" s="107"/>
      <c r="CGX168" s="107"/>
      <c r="CGY168" s="107"/>
      <c r="CGZ168" s="107"/>
      <c r="CHA168" s="107"/>
      <c r="CHB168" s="107"/>
      <c r="CHC168" s="107"/>
      <c r="CHD168" s="107"/>
      <c r="CHE168" s="107"/>
      <c r="CHF168" s="107"/>
      <c r="CHG168" s="107"/>
      <c r="CHH168" s="107"/>
      <c r="CHI168" s="107"/>
      <c r="CHJ168" s="107"/>
      <c r="CHK168" s="107"/>
      <c r="CHL168" s="107"/>
      <c r="CHM168" s="107"/>
      <c r="CHN168" s="107"/>
      <c r="CHO168" s="107"/>
      <c r="CHP168" s="107"/>
      <c r="CHQ168" s="107"/>
      <c r="CHR168" s="107"/>
      <c r="CHS168" s="107"/>
      <c r="CHT168" s="107"/>
      <c r="CHU168" s="107"/>
      <c r="CHV168" s="107"/>
      <c r="CHW168" s="107"/>
      <c r="CHX168" s="107"/>
      <c r="CHY168" s="107"/>
      <c r="CHZ168" s="107"/>
      <c r="CIA168" s="107"/>
      <c r="CIB168" s="107"/>
      <c r="CIC168" s="107"/>
      <c r="CID168" s="107"/>
      <c r="CIE168" s="107"/>
      <c r="CIF168" s="107"/>
      <c r="CIG168" s="107"/>
      <c r="CIH168" s="107"/>
      <c r="CII168" s="107"/>
      <c r="CIJ168" s="107"/>
      <c r="CIK168" s="107"/>
      <c r="CIL168" s="107"/>
      <c r="CIM168" s="107"/>
      <c r="CIN168" s="107"/>
      <c r="CIO168" s="107"/>
      <c r="CIP168" s="107"/>
      <c r="CIQ168" s="107"/>
      <c r="CIR168" s="107"/>
      <c r="CIS168" s="107"/>
      <c r="CIT168" s="107"/>
      <c r="CIU168" s="107"/>
      <c r="CIV168" s="107"/>
      <c r="CIW168" s="107"/>
      <c r="CIX168" s="107"/>
      <c r="CIY168" s="107"/>
      <c r="CIZ168" s="107"/>
      <c r="CJA168" s="107"/>
      <c r="CJB168" s="107"/>
      <c r="CJC168" s="107"/>
      <c r="CJD168" s="107"/>
      <c r="CJE168" s="107"/>
      <c r="CJF168" s="107"/>
      <c r="CJG168" s="107"/>
      <c r="CJH168" s="107"/>
      <c r="CJI168" s="107"/>
      <c r="CJJ168" s="107"/>
      <c r="CJK168" s="107"/>
      <c r="CJL168" s="107"/>
      <c r="CJM168" s="107"/>
      <c r="CJN168" s="107"/>
      <c r="CJO168" s="107"/>
      <c r="CJP168" s="107"/>
      <c r="CJQ168" s="107"/>
      <c r="CJR168" s="107"/>
      <c r="CJS168" s="107"/>
      <c r="CJT168" s="107"/>
      <c r="CJU168" s="107"/>
      <c r="CJV168" s="107"/>
      <c r="CJW168" s="107"/>
      <c r="CJX168" s="107"/>
      <c r="CJY168" s="107"/>
      <c r="CJZ168" s="107"/>
      <c r="CKA168" s="107"/>
      <c r="CKB168" s="107"/>
      <c r="CKC168" s="107"/>
      <c r="CKD168" s="107"/>
      <c r="CKE168" s="107"/>
      <c r="CKF168" s="107"/>
      <c r="CKG168" s="107"/>
      <c r="CKH168" s="107"/>
      <c r="CKI168" s="107"/>
      <c r="CKJ168" s="107"/>
      <c r="CKK168" s="107"/>
      <c r="CKL168" s="107"/>
      <c r="CKM168" s="107"/>
      <c r="CKN168" s="107"/>
      <c r="CKO168" s="107"/>
      <c r="CKP168" s="107"/>
      <c r="CKQ168" s="107"/>
      <c r="CKR168" s="107"/>
      <c r="CKS168" s="107"/>
      <c r="CKT168" s="107"/>
      <c r="CKU168" s="107"/>
      <c r="CKV168" s="107"/>
      <c r="CKW168" s="107"/>
      <c r="CKX168" s="107"/>
      <c r="CKY168" s="107"/>
      <c r="CKZ168" s="107"/>
      <c r="CLA168" s="107"/>
      <c r="CLB168" s="107"/>
      <c r="CLC168" s="107"/>
      <c r="CLD168" s="107"/>
      <c r="CLE168" s="107"/>
      <c r="CLF168" s="107"/>
      <c r="CLG168" s="107"/>
      <c r="CLH168" s="107"/>
      <c r="CLI168" s="107"/>
      <c r="CLJ168" s="107"/>
      <c r="CLK168" s="107"/>
      <c r="CLL168" s="107"/>
      <c r="CLM168" s="107"/>
      <c r="CLN168" s="107"/>
      <c r="CLO168" s="107"/>
      <c r="CLP168" s="107"/>
      <c r="CLQ168" s="107"/>
      <c r="CLR168" s="107"/>
      <c r="CLS168" s="107"/>
      <c r="CLT168" s="107"/>
      <c r="CLU168" s="107"/>
      <c r="CLV168" s="107"/>
      <c r="CLW168" s="107"/>
      <c r="CLX168" s="107"/>
      <c r="CLY168" s="107"/>
      <c r="CLZ168" s="107"/>
      <c r="CMA168" s="107"/>
      <c r="CMB168" s="107"/>
      <c r="CMC168" s="107"/>
      <c r="CMD168" s="107"/>
      <c r="CME168" s="107"/>
      <c r="CMF168" s="107"/>
      <c r="CMG168" s="107"/>
      <c r="CMH168" s="107"/>
      <c r="CMI168" s="107"/>
      <c r="CMJ168" s="107"/>
      <c r="CMK168" s="107"/>
      <c r="CML168" s="107"/>
      <c r="CMM168" s="107"/>
      <c r="CMN168" s="107"/>
      <c r="CMO168" s="107"/>
      <c r="CMP168" s="107"/>
      <c r="CMQ168" s="107"/>
      <c r="CMR168" s="107"/>
      <c r="CMS168" s="107"/>
      <c r="CMT168" s="107"/>
      <c r="CMU168" s="107"/>
      <c r="CMV168" s="107"/>
      <c r="CMW168" s="107"/>
      <c r="CMX168" s="107"/>
      <c r="CMY168" s="107"/>
      <c r="CMZ168" s="107"/>
      <c r="CNA168" s="107"/>
      <c r="CNB168" s="107"/>
      <c r="CNC168" s="107"/>
      <c r="CND168" s="107"/>
      <c r="CNE168" s="107"/>
      <c r="CNF168" s="107"/>
      <c r="CNG168" s="107"/>
      <c r="CNH168" s="107"/>
      <c r="CNI168" s="107"/>
      <c r="CNJ168" s="107"/>
      <c r="CNK168" s="107"/>
      <c r="CNL168" s="107"/>
      <c r="CNM168" s="107"/>
      <c r="CNN168" s="107"/>
      <c r="CNO168" s="107"/>
      <c r="CNP168" s="107"/>
      <c r="CNQ168" s="107"/>
      <c r="CNR168" s="107"/>
      <c r="CNS168" s="107"/>
      <c r="CNT168" s="107"/>
      <c r="CNU168" s="107"/>
      <c r="CNV168" s="107"/>
      <c r="CNW168" s="107"/>
      <c r="CNX168" s="107"/>
      <c r="CNY168" s="107"/>
      <c r="CNZ168" s="107"/>
      <c r="COA168" s="107"/>
      <c r="COB168" s="107"/>
      <c r="COC168" s="107"/>
      <c r="COD168" s="107"/>
      <c r="COE168" s="107"/>
      <c r="COF168" s="107"/>
      <c r="COG168" s="107"/>
      <c r="COH168" s="107"/>
      <c r="COI168" s="107"/>
      <c r="COJ168" s="107"/>
      <c r="COK168" s="107"/>
      <c r="COL168" s="107"/>
      <c r="COM168" s="107"/>
      <c r="CON168" s="107"/>
      <c r="COO168" s="107"/>
      <c r="COP168" s="107"/>
      <c r="COQ168" s="107"/>
      <c r="COR168" s="107"/>
      <c r="COS168" s="107"/>
      <c r="COT168" s="107"/>
      <c r="COU168" s="107"/>
      <c r="COV168" s="107"/>
      <c r="COW168" s="107"/>
      <c r="COX168" s="107"/>
      <c r="COY168" s="107"/>
      <c r="COZ168" s="107"/>
      <c r="CPA168" s="107"/>
      <c r="CPB168" s="107"/>
      <c r="CPC168" s="107"/>
      <c r="CPD168" s="107"/>
      <c r="CPE168" s="107"/>
      <c r="CPF168" s="107"/>
      <c r="CPG168" s="107"/>
      <c r="CPH168" s="107"/>
      <c r="CPI168" s="107"/>
      <c r="CPJ168" s="107"/>
      <c r="CPK168" s="107"/>
      <c r="CPL168" s="107"/>
      <c r="CPM168" s="107"/>
      <c r="CPN168" s="107"/>
      <c r="CPO168" s="107"/>
      <c r="CPP168" s="107"/>
      <c r="CPQ168" s="107"/>
      <c r="CPR168" s="107"/>
      <c r="CPS168" s="107"/>
      <c r="CPT168" s="107"/>
      <c r="CPU168" s="107"/>
      <c r="CPV168" s="107"/>
      <c r="CPW168" s="107"/>
      <c r="CPX168" s="107"/>
      <c r="CPY168" s="107"/>
      <c r="CPZ168" s="107"/>
      <c r="CQA168" s="107"/>
      <c r="CQB168" s="107"/>
      <c r="CQC168" s="107"/>
      <c r="CQD168" s="107"/>
      <c r="CQE168" s="107"/>
      <c r="CQF168" s="107"/>
      <c r="CQG168" s="107"/>
      <c r="CQH168" s="107"/>
      <c r="CQI168" s="107"/>
      <c r="CQJ168" s="107"/>
      <c r="CQK168" s="107"/>
      <c r="CQL168" s="107"/>
      <c r="CQM168" s="107"/>
      <c r="CQN168" s="107"/>
      <c r="CQO168" s="107"/>
      <c r="CQP168" s="107"/>
      <c r="CQQ168" s="107"/>
      <c r="CQR168" s="107"/>
      <c r="CQS168" s="107"/>
      <c r="CQT168" s="107"/>
      <c r="CQU168" s="107"/>
      <c r="CQV168" s="107"/>
      <c r="CQW168" s="107"/>
      <c r="CQX168" s="107"/>
      <c r="CQY168" s="107"/>
      <c r="CQZ168" s="107"/>
      <c r="CRA168" s="107"/>
      <c r="CRB168" s="107"/>
      <c r="CRC168" s="107"/>
      <c r="CRD168" s="107"/>
      <c r="CRE168" s="107"/>
      <c r="CRF168" s="107"/>
      <c r="CRG168" s="107"/>
      <c r="CRH168" s="107"/>
      <c r="CRI168" s="107"/>
      <c r="CRJ168" s="107"/>
      <c r="CRK168" s="107"/>
      <c r="CRL168" s="107"/>
      <c r="CRM168" s="107"/>
      <c r="CRN168" s="107"/>
      <c r="CRO168" s="107"/>
      <c r="CRP168" s="107"/>
      <c r="CRQ168" s="107"/>
      <c r="CRR168" s="107"/>
      <c r="CRS168" s="107"/>
      <c r="CRT168" s="107"/>
      <c r="CRU168" s="107"/>
      <c r="CRV168" s="107"/>
      <c r="CRW168" s="107"/>
      <c r="CRX168" s="107"/>
      <c r="CRY168" s="107"/>
      <c r="CRZ168" s="107"/>
      <c r="CSA168" s="107"/>
      <c r="CSB168" s="107"/>
      <c r="CSC168" s="107"/>
      <c r="CSD168" s="107"/>
      <c r="CSE168" s="107"/>
      <c r="CSF168" s="107"/>
      <c r="CSG168" s="107"/>
      <c r="CSH168" s="107"/>
      <c r="CSI168" s="107"/>
      <c r="CSJ168" s="107"/>
      <c r="CSK168" s="107"/>
      <c r="CSL168" s="107"/>
      <c r="CSM168" s="107"/>
      <c r="CSN168" s="107"/>
      <c r="CSO168" s="107"/>
      <c r="CSP168" s="107"/>
      <c r="CSQ168" s="107"/>
      <c r="CSR168" s="107"/>
      <c r="CSS168" s="107"/>
      <c r="CST168" s="107"/>
      <c r="CSU168" s="107"/>
      <c r="CSV168" s="107"/>
      <c r="CSW168" s="107"/>
      <c r="CSX168" s="107"/>
      <c r="CSY168" s="107"/>
      <c r="CSZ168" s="107"/>
      <c r="CTA168" s="107"/>
      <c r="CTB168" s="107"/>
      <c r="CTC168" s="107"/>
      <c r="CTD168" s="107"/>
      <c r="CTE168" s="107"/>
      <c r="CTF168" s="107"/>
      <c r="CTG168" s="107"/>
      <c r="CTH168" s="107"/>
      <c r="CTI168" s="107"/>
      <c r="CTJ168" s="107"/>
      <c r="CTK168" s="107"/>
      <c r="CTL168" s="107"/>
      <c r="CTM168" s="107"/>
      <c r="CTN168" s="107"/>
      <c r="CTO168" s="107"/>
      <c r="CTP168" s="107"/>
      <c r="CTQ168" s="107"/>
      <c r="CTR168" s="107"/>
      <c r="CTS168" s="107"/>
      <c r="CTT168" s="107"/>
      <c r="CTU168" s="107"/>
      <c r="CTV168" s="107"/>
      <c r="CTW168" s="107"/>
      <c r="CTX168" s="107"/>
      <c r="CTY168" s="107"/>
      <c r="CTZ168" s="107"/>
      <c r="CUA168" s="107"/>
      <c r="CUB168" s="107"/>
      <c r="CUC168" s="107"/>
      <c r="CUD168" s="107"/>
      <c r="CUE168" s="107"/>
      <c r="CUF168" s="107"/>
      <c r="CUG168" s="107"/>
      <c r="CUH168" s="107"/>
      <c r="CUI168" s="107"/>
      <c r="CUJ168" s="107"/>
      <c r="CUK168" s="107"/>
      <c r="CUL168" s="107"/>
      <c r="CUM168" s="107"/>
      <c r="CUN168" s="107"/>
      <c r="CUO168" s="107"/>
      <c r="CUP168" s="107"/>
      <c r="CUQ168" s="107"/>
      <c r="CUR168" s="107"/>
      <c r="CUS168" s="107"/>
      <c r="CUT168" s="107"/>
      <c r="CUU168" s="107"/>
      <c r="CUV168" s="107"/>
      <c r="CUW168" s="107"/>
      <c r="CUX168" s="107"/>
      <c r="CUY168" s="107"/>
      <c r="CUZ168" s="107"/>
      <c r="CVA168" s="107"/>
      <c r="CVB168" s="107"/>
      <c r="CVC168" s="107"/>
      <c r="CVD168" s="107"/>
      <c r="CVE168" s="107"/>
      <c r="CVF168" s="107"/>
      <c r="CVG168" s="107"/>
      <c r="CVH168" s="107"/>
      <c r="CVI168" s="107"/>
      <c r="CVJ168" s="107"/>
      <c r="CVK168" s="107"/>
      <c r="CVL168" s="107"/>
      <c r="CVM168" s="107"/>
      <c r="CVN168" s="107"/>
      <c r="CVO168" s="107"/>
      <c r="CVP168" s="107"/>
      <c r="CVQ168" s="107"/>
      <c r="CVR168" s="107"/>
      <c r="CVS168" s="107"/>
      <c r="CVT168" s="107"/>
      <c r="CVU168" s="107"/>
      <c r="CVV168" s="107"/>
      <c r="CVW168" s="107"/>
      <c r="CVX168" s="107"/>
      <c r="CVY168" s="107"/>
      <c r="CVZ168" s="107"/>
      <c r="CWA168" s="107"/>
      <c r="CWB168" s="107"/>
      <c r="CWC168" s="107"/>
      <c r="CWD168" s="107"/>
      <c r="CWE168" s="107"/>
      <c r="CWF168" s="107"/>
      <c r="CWG168" s="107"/>
      <c r="CWH168" s="107"/>
      <c r="CWI168" s="107"/>
      <c r="CWJ168" s="107"/>
      <c r="CWK168" s="107"/>
      <c r="CWL168" s="107"/>
      <c r="CWM168" s="107"/>
      <c r="CWN168" s="107"/>
      <c r="CWO168" s="107"/>
      <c r="CWP168" s="107"/>
      <c r="CWQ168" s="107"/>
      <c r="CWR168" s="107"/>
      <c r="CWS168" s="107"/>
      <c r="CWT168" s="107"/>
      <c r="CWU168" s="107"/>
      <c r="CWV168" s="107"/>
      <c r="CWW168" s="107"/>
      <c r="CWX168" s="107"/>
      <c r="CWY168" s="107"/>
      <c r="CWZ168" s="107"/>
      <c r="CXA168" s="107"/>
      <c r="CXB168" s="107"/>
      <c r="CXC168" s="107"/>
      <c r="CXD168" s="107"/>
      <c r="CXE168" s="107"/>
      <c r="CXF168" s="107"/>
      <c r="CXG168" s="107"/>
      <c r="CXH168" s="107"/>
      <c r="CXI168" s="107"/>
      <c r="CXJ168" s="107"/>
      <c r="CXK168" s="107"/>
      <c r="CXL168" s="107"/>
      <c r="CXM168" s="107"/>
      <c r="CXN168" s="107"/>
      <c r="CXO168" s="107"/>
      <c r="CXP168" s="107"/>
      <c r="CXQ168" s="107"/>
      <c r="CXR168" s="107"/>
      <c r="CXS168" s="107"/>
      <c r="CXT168" s="107"/>
      <c r="CXU168" s="107"/>
      <c r="CXV168" s="107"/>
      <c r="CXW168" s="107"/>
      <c r="CXX168" s="107"/>
      <c r="CXY168" s="107"/>
      <c r="CXZ168" s="107"/>
      <c r="CYA168" s="107"/>
      <c r="CYB168" s="107"/>
      <c r="CYC168" s="107"/>
      <c r="CYD168" s="107"/>
      <c r="CYE168" s="107"/>
      <c r="CYF168" s="107"/>
      <c r="CYG168" s="107"/>
      <c r="CYH168" s="107"/>
      <c r="CYI168" s="107"/>
      <c r="CYJ168" s="107"/>
      <c r="CYK168" s="107"/>
      <c r="CYL168" s="107"/>
      <c r="CYM168" s="107"/>
      <c r="CYN168" s="107"/>
      <c r="CYO168" s="107"/>
      <c r="CYP168" s="107"/>
      <c r="CYQ168" s="107"/>
      <c r="CYR168" s="107"/>
      <c r="CYS168" s="107"/>
      <c r="CYT168" s="107"/>
      <c r="CYU168" s="107"/>
      <c r="CYV168" s="107"/>
      <c r="CYW168" s="107"/>
      <c r="CYX168" s="107"/>
      <c r="CYY168" s="107"/>
      <c r="CYZ168" s="107"/>
      <c r="CZA168" s="107"/>
      <c r="CZB168" s="107"/>
      <c r="CZC168" s="107"/>
      <c r="CZD168" s="107"/>
      <c r="CZE168" s="107"/>
      <c r="CZF168" s="107"/>
      <c r="CZG168" s="107"/>
      <c r="CZH168" s="107"/>
      <c r="CZI168" s="107"/>
      <c r="CZJ168" s="107"/>
      <c r="CZK168" s="107"/>
      <c r="CZL168" s="107"/>
      <c r="CZM168" s="107"/>
      <c r="CZN168" s="107"/>
      <c r="CZO168" s="107"/>
      <c r="CZP168" s="107"/>
      <c r="CZQ168" s="107"/>
      <c r="CZR168" s="107"/>
      <c r="CZS168" s="107"/>
      <c r="CZT168" s="107"/>
      <c r="CZU168" s="107"/>
      <c r="CZV168" s="107"/>
      <c r="CZW168" s="107"/>
      <c r="CZX168" s="107"/>
      <c r="CZY168" s="107"/>
      <c r="CZZ168" s="107"/>
      <c r="DAA168" s="107"/>
      <c r="DAB168" s="107"/>
      <c r="DAC168" s="107"/>
      <c r="DAD168" s="107"/>
      <c r="DAE168" s="107"/>
      <c r="DAF168" s="107"/>
      <c r="DAG168" s="107"/>
      <c r="DAH168" s="107"/>
      <c r="DAI168" s="107"/>
      <c r="DAJ168" s="107"/>
      <c r="DAK168" s="107"/>
      <c r="DAL168" s="107"/>
      <c r="DAM168" s="107"/>
      <c r="DAN168" s="107"/>
      <c r="DAO168" s="107"/>
      <c r="DAP168" s="107"/>
      <c r="DAQ168" s="107"/>
      <c r="DAR168" s="107"/>
      <c r="DAS168" s="107"/>
      <c r="DAT168" s="107"/>
      <c r="DAU168" s="107"/>
      <c r="DAV168" s="107"/>
      <c r="DAW168" s="107"/>
      <c r="DAX168" s="107"/>
      <c r="DAY168" s="107"/>
      <c r="DAZ168" s="107"/>
      <c r="DBA168" s="107"/>
      <c r="DBB168" s="107"/>
      <c r="DBC168" s="107"/>
      <c r="DBD168" s="107"/>
      <c r="DBE168" s="107"/>
      <c r="DBF168" s="107"/>
      <c r="DBG168" s="107"/>
      <c r="DBH168" s="107"/>
      <c r="DBI168" s="107"/>
      <c r="DBJ168" s="107"/>
      <c r="DBK168" s="107"/>
      <c r="DBL168" s="107"/>
      <c r="DBM168" s="107"/>
      <c r="DBN168" s="107"/>
      <c r="DBO168" s="107"/>
      <c r="DBP168" s="107"/>
      <c r="DBQ168" s="107"/>
      <c r="DBR168" s="107"/>
      <c r="DBS168" s="107"/>
      <c r="DBT168" s="107"/>
      <c r="DBU168" s="107"/>
      <c r="DBV168" s="107"/>
      <c r="DBW168" s="107"/>
      <c r="DBX168" s="107"/>
      <c r="DBY168" s="107"/>
      <c r="DBZ168" s="107"/>
      <c r="DCA168" s="107"/>
      <c r="DCB168" s="107"/>
      <c r="DCC168" s="107"/>
      <c r="DCD168" s="107"/>
      <c r="DCE168" s="107"/>
      <c r="DCF168" s="107"/>
      <c r="DCG168" s="107"/>
      <c r="DCH168" s="107"/>
      <c r="DCI168" s="107"/>
      <c r="DCJ168" s="107"/>
      <c r="DCK168" s="107"/>
      <c r="DCL168" s="107"/>
      <c r="DCM168" s="107"/>
      <c r="DCN168" s="107"/>
      <c r="DCO168" s="107"/>
      <c r="DCP168" s="107"/>
      <c r="DCQ168" s="107"/>
      <c r="DCR168" s="107"/>
      <c r="DCS168" s="107"/>
      <c r="DCT168" s="107"/>
      <c r="DCU168" s="107"/>
      <c r="DCV168" s="107"/>
      <c r="DCW168" s="107"/>
      <c r="DCX168" s="107"/>
      <c r="DCY168" s="107"/>
      <c r="DCZ168" s="107"/>
      <c r="DDA168" s="107"/>
      <c r="DDB168" s="107"/>
      <c r="DDC168" s="107"/>
      <c r="DDD168" s="107"/>
      <c r="DDE168" s="107"/>
      <c r="DDF168" s="107"/>
      <c r="DDG168" s="107"/>
      <c r="DDH168" s="107"/>
      <c r="DDI168" s="107"/>
      <c r="DDJ168" s="107"/>
      <c r="DDK168" s="107"/>
      <c r="DDL168" s="107"/>
      <c r="DDM168" s="107"/>
      <c r="DDN168" s="107"/>
      <c r="DDO168" s="107"/>
      <c r="DDP168" s="107"/>
      <c r="DDQ168" s="107"/>
      <c r="DDR168" s="107"/>
      <c r="DDS168" s="107"/>
      <c r="DDT168" s="107"/>
      <c r="DDU168" s="107"/>
      <c r="DDV168" s="107"/>
      <c r="DDW168" s="107"/>
      <c r="DDX168" s="107"/>
      <c r="DDY168" s="107"/>
      <c r="DDZ168" s="107"/>
      <c r="DEA168" s="107"/>
      <c r="DEB168" s="107"/>
      <c r="DEC168" s="107"/>
      <c r="DED168" s="107"/>
      <c r="DEE168" s="107"/>
      <c r="DEF168" s="107"/>
      <c r="DEG168" s="107"/>
      <c r="DEH168" s="107"/>
      <c r="DEI168" s="107"/>
      <c r="DEJ168" s="107"/>
      <c r="DEK168" s="107"/>
      <c r="DEL168" s="107"/>
      <c r="DEM168" s="107"/>
      <c r="DEN168" s="107"/>
      <c r="DEO168" s="107"/>
      <c r="DEP168" s="107"/>
      <c r="DEQ168" s="107"/>
      <c r="DER168" s="107"/>
      <c r="DES168" s="107"/>
      <c r="DET168" s="107"/>
      <c r="DEU168" s="107"/>
      <c r="DEV168" s="107"/>
      <c r="DEW168" s="107"/>
      <c r="DEX168" s="107"/>
      <c r="DEY168" s="107"/>
      <c r="DEZ168" s="107"/>
      <c r="DFA168" s="107"/>
      <c r="DFB168" s="107"/>
      <c r="DFC168" s="107"/>
      <c r="DFD168" s="107"/>
      <c r="DFE168" s="107"/>
      <c r="DFF168" s="107"/>
      <c r="DFG168" s="107"/>
      <c r="DFH168" s="107"/>
      <c r="DFI168" s="107"/>
      <c r="DFJ168" s="107"/>
      <c r="DFK168" s="107"/>
      <c r="DFL168" s="107"/>
      <c r="DFM168" s="107"/>
      <c r="DFN168" s="107"/>
      <c r="DFO168" s="107"/>
      <c r="DFP168" s="107"/>
      <c r="DFQ168" s="107"/>
      <c r="DFR168" s="107"/>
      <c r="DFS168" s="107"/>
      <c r="DFT168" s="107"/>
      <c r="DFU168" s="107"/>
      <c r="DFV168" s="107"/>
      <c r="DFW168" s="107"/>
      <c r="DFX168" s="107"/>
      <c r="DFY168" s="107"/>
      <c r="DFZ168" s="107"/>
      <c r="DGA168" s="107"/>
      <c r="DGB168" s="107"/>
      <c r="DGC168" s="107"/>
      <c r="DGD168" s="107"/>
      <c r="DGE168" s="107"/>
      <c r="DGF168" s="107"/>
      <c r="DGG168" s="107"/>
      <c r="DGH168" s="107"/>
      <c r="DGI168" s="107"/>
      <c r="DGJ168" s="107"/>
      <c r="DGK168" s="107"/>
      <c r="DGL168" s="107"/>
      <c r="DGM168" s="107"/>
      <c r="DGN168" s="107"/>
      <c r="DGO168" s="107"/>
      <c r="DGP168" s="107"/>
      <c r="DGQ168" s="107"/>
      <c r="DGR168" s="107"/>
      <c r="DGS168" s="107"/>
      <c r="DGT168" s="107"/>
      <c r="DGU168" s="107"/>
      <c r="DGV168" s="107"/>
      <c r="DGW168" s="107"/>
      <c r="DGX168" s="107"/>
      <c r="DGY168" s="107"/>
      <c r="DGZ168" s="107"/>
      <c r="DHA168" s="107"/>
      <c r="DHB168" s="107"/>
      <c r="DHC168" s="107"/>
      <c r="DHD168" s="107"/>
      <c r="DHE168" s="107"/>
      <c r="DHF168" s="107"/>
      <c r="DHG168" s="107"/>
      <c r="DHH168" s="107"/>
      <c r="DHI168" s="107"/>
      <c r="DHJ168" s="107"/>
      <c r="DHK168" s="107"/>
      <c r="DHL168" s="107"/>
      <c r="DHM168" s="107"/>
      <c r="DHN168" s="107"/>
      <c r="DHO168" s="107"/>
      <c r="DHP168" s="107"/>
      <c r="DHQ168" s="107"/>
      <c r="DHR168" s="107"/>
      <c r="DHS168" s="107"/>
      <c r="DHT168" s="107"/>
      <c r="DHU168" s="107"/>
      <c r="DHV168" s="107"/>
      <c r="DHW168" s="107"/>
      <c r="DHX168" s="107"/>
      <c r="DHY168" s="107"/>
      <c r="DHZ168" s="107"/>
      <c r="DIA168" s="107"/>
      <c r="DIB168" s="107"/>
      <c r="DIC168" s="107"/>
      <c r="DID168" s="107"/>
      <c r="DIE168" s="107"/>
      <c r="DIF168" s="107"/>
      <c r="DIG168" s="107"/>
      <c r="DIH168" s="107"/>
      <c r="DII168" s="107"/>
      <c r="DIJ168" s="107"/>
      <c r="DIK168" s="107"/>
      <c r="DIL168" s="107"/>
      <c r="DIM168" s="107"/>
      <c r="DIN168" s="107"/>
      <c r="DIO168" s="107"/>
      <c r="DIP168" s="107"/>
      <c r="DIQ168" s="107"/>
      <c r="DIR168" s="107"/>
      <c r="DIS168" s="107"/>
      <c r="DIT168" s="107"/>
      <c r="DIU168" s="107"/>
      <c r="DIV168" s="107"/>
      <c r="DIW168" s="107"/>
      <c r="DIX168" s="107"/>
      <c r="DIY168" s="107"/>
      <c r="DIZ168" s="107"/>
      <c r="DJA168" s="107"/>
      <c r="DJB168" s="107"/>
      <c r="DJC168" s="107"/>
      <c r="DJD168" s="107"/>
      <c r="DJE168" s="107"/>
      <c r="DJF168" s="107"/>
      <c r="DJG168" s="107"/>
      <c r="DJH168" s="107"/>
      <c r="DJI168" s="107"/>
      <c r="DJJ168" s="107"/>
      <c r="DJK168" s="107"/>
      <c r="DJL168" s="107"/>
      <c r="DJM168" s="107"/>
      <c r="DJN168" s="107"/>
      <c r="DJO168" s="107"/>
      <c r="DJP168" s="107"/>
      <c r="DJQ168" s="107"/>
      <c r="DJR168" s="107"/>
      <c r="DJS168" s="107"/>
      <c r="DJT168" s="107"/>
      <c r="DJU168" s="107"/>
      <c r="DJV168" s="107"/>
      <c r="DJW168" s="107"/>
      <c r="DJX168" s="107"/>
      <c r="DJY168" s="107"/>
      <c r="DJZ168" s="107"/>
      <c r="DKA168" s="107"/>
      <c r="DKB168" s="107"/>
      <c r="DKC168" s="107"/>
      <c r="DKD168" s="107"/>
      <c r="DKE168" s="107"/>
      <c r="DKF168" s="107"/>
      <c r="DKG168" s="107"/>
      <c r="DKH168" s="107"/>
      <c r="DKI168" s="107"/>
      <c r="DKJ168" s="107"/>
      <c r="DKK168" s="107"/>
      <c r="DKL168" s="107"/>
      <c r="DKM168" s="107"/>
      <c r="DKN168" s="107"/>
      <c r="DKO168" s="107"/>
      <c r="DKP168" s="107"/>
      <c r="DKQ168" s="107"/>
      <c r="DKR168" s="107"/>
      <c r="DKS168" s="107"/>
      <c r="DKT168" s="107"/>
      <c r="DKU168" s="107"/>
      <c r="DKV168" s="107"/>
      <c r="DKW168" s="107"/>
      <c r="DKX168" s="107"/>
      <c r="DKY168" s="107"/>
      <c r="DKZ168" s="107"/>
      <c r="DLA168" s="107"/>
      <c r="DLB168" s="107"/>
      <c r="DLC168" s="107"/>
      <c r="DLD168" s="107"/>
      <c r="DLE168" s="107"/>
      <c r="DLF168" s="107"/>
      <c r="DLG168" s="107"/>
      <c r="DLH168" s="107"/>
      <c r="DLI168" s="107"/>
      <c r="DLJ168" s="107"/>
      <c r="DLK168" s="107"/>
      <c r="DLL168" s="107"/>
      <c r="DLM168" s="107"/>
      <c r="DLN168" s="107"/>
      <c r="DLO168" s="107"/>
      <c r="DLP168" s="107"/>
      <c r="DLQ168" s="107"/>
      <c r="DLR168" s="107"/>
      <c r="DLS168" s="107"/>
      <c r="DLT168" s="107"/>
      <c r="DLU168" s="107"/>
      <c r="DLV168" s="107"/>
      <c r="DLW168" s="107"/>
      <c r="DLX168" s="107"/>
      <c r="DLY168" s="107"/>
      <c r="DLZ168" s="107"/>
      <c r="DMA168" s="107"/>
      <c r="DMB168" s="107"/>
      <c r="DMC168" s="107"/>
      <c r="DMD168" s="107"/>
      <c r="DME168" s="107"/>
      <c r="DMF168" s="107"/>
      <c r="DMG168" s="107"/>
      <c r="DMH168" s="107"/>
      <c r="DMI168" s="107"/>
      <c r="DMJ168" s="107"/>
      <c r="DMK168" s="107"/>
      <c r="DML168" s="107"/>
      <c r="DMM168" s="107"/>
      <c r="DMN168" s="107"/>
      <c r="DMO168" s="107"/>
      <c r="DMP168" s="107"/>
      <c r="DMQ168" s="107"/>
      <c r="DMR168" s="107"/>
      <c r="DMS168" s="107"/>
      <c r="DMT168" s="107"/>
      <c r="DMU168" s="107"/>
      <c r="DMV168" s="107"/>
      <c r="DMW168" s="107"/>
      <c r="DMX168" s="107"/>
      <c r="DMY168" s="107"/>
      <c r="DMZ168" s="107"/>
      <c r="DNA168" s="107"/>
      <c r="DNB168" s="107"/>
      <c r="DNC168" s="107"/>
      <c r="DND168" s="107"/>
      <c r="DNE168" s="107"/>
      <c r="DNF168" s="107"/>
      <c r="DNG168" s="107"/>
      <c r="DNH168" s="107"/>
      <c r="DNI168" s="107"/>
      <c r="DNJ168" s="107"/>
      <c r="DNK168" s="107"/>
      <c r="DNL168" s="107"/>
      <c r="DNM168" s="107"/>
      <c r="DNN168" s="107"/>
      <c r="DNO168" s="107"/>
      <c r="DNP168" s="107"/>
      <c r="DNQ168" s="107"/>
      <c r="DNR168" s="107"/>
      <c r="DNS168" s="107"/>
      <c r="DNT168" s="107"/>
      <c r="DNU168" s="107"/>
      <c r="DNV168" s="107"/>
      <c r="DNW168" s="107"/>
      <c r="DNX168" s="107"/>
      <c r="DNY168" s="107"/>
      <c r="DNZ168" s="107"/>
      <c r="DOA168" s="107"/>
      <c r="DOB168" s="107"/>
      <c r="DOC168" s="107"/>
      <c r="DOD168" s="107"/>
      <c r="DOE168" s="107"/>
      <c r="DOF168" s="107"/>
      <c r="DOG168" s="107"/>
      <c r="DOH168" s="107"/>
      <c r="DOI168" s="107"/>
      <c r="DOJ168" s="107"/>
      <c r="DOK168" s="107"/>
      <c r="DOL168" s="107"/>
      <c r="DOM168" s="107"/>
      <c r="DON168" s="107"/>
      <c r="DOO168" s="107"/>
      <c r="DOP168" s="107"/>
      <c r="DOQ168" s="107"/>
      <c r="DOR168" s="107"/>
      <c r="DOS168" s="107"/>
      <c r="DOT168" s="107"/>
      <c r="DOU168" s="107"/>
      <c r="DOV168" s="107"/>
      <c r="DOW168" s="107"/>
      <c r="DOX168" s="107"/>
      <c r="DOY168" s="107"/>
      <c r="DOZ168" s="107"/>
      <c r="DPA168" s="107"/>
      <c r="DPB168" s="107"/>
      <c r="DPC168" s="107"/>
      <c r="DPD168" s="107"/>
      <c r="DPE168" s="107"/>
      <c r="DPF168" s="107"/>
      <c r="DPG168" s="107"/>
      <c r="DPH168" s="107"/>
      <c r="DPI168" s="107"/>
      <c r="DPJ168" s="107"/>
      <c r="DPK168" s="107"/>
      <c r="DPL168" s="107"/>
      <c r="DPM168" s="107"/>
      <c r="DPN168" s="107"/>
      <c r="DPO168" s="107"/>
      <c r="DPP168" s="107"/>
      <c r="DPQ168" s="107"/>
      <c r="DPR168" s="107"/>
      <c r="DPS168" s="107"/>
      <c r="DPT168" s="107"/>
      <c r="DPU168" s="107"/>
      <c r="DPV168" s="107"/>
      <c r="DPW168" s="107"/>
      <c r="DPX168" s="107"/>
      <c r="DPY168" s="107"/>
      <c r="DPZ168" s="107"/>
      <c r="DQA168" s="107"/>
      <c r="DQB168" s="107"/>
      <c r="DQC168" s="107"/>
      <c r="DQD168" s="107"/>
      <c r="DQE168" s="107"/>
      <c r="DQF168" s="107"/>
      <c r="DQG168" s="107"/>
      <c r="DQH168" s="107"/>
      <c r="DQI168" s="107"/>
      <c r="DQJ168" s="107"/>
      <c r="DQK168" s="107"/>
      <c r="DQL168" s="107"/>
      <c r="DQM168" s="107"/>
      <c r="DQN168" s="107"/>
      <c r="DQO168" s="107"/>
      <c r="DQP168" s="107"/>
      <c r="DQQ168" s="107"/>
      <c r="DQR168" s="107"/>
      <c r="DQS168" s="107"/>
      <c r="DQT168" s="107"/>
      <c r="DQU168" s="107"/>
      <c r="DQV168" s="107"/>
      <c r="DQW168" s="107"/>
      <c r="DQX168" s="107"/>
      <c r="DQY168" s="107"/>
      <c r="DQZ168" s="107"/>
      <c r="DRA168" s="107"/>
      <c r="DRB168" s="107"/>
      <c r="DRC168" s="107"/>
      <c r="DRD168" s="107"/>
      <c r="DRE168" s="107"/>
      <c r="DRF168" s="107"/>
      <c r="DRG168" s="107"/>
      <c r="DRH168" s="107"/>
      <c r="DRI168" s="107"/>
      <c r="DRJ168" s="107"/>
      <c r="DRK168" s="107"/>
      <c r="DRL168" s="107"/>
      <c r="DRM168" s="107"/>
      <c r="DRN168" s="107"/>
      <c r="DRO168" s="107"/>
      <c r="DRP168" s="107"/>
      <c r="DRQ168" s="107"/>
      <c r="DRR168" s="107"/>
      <c r="DRS168" s="107"/>
      <c r="DRT168" s="107"/>
      <c r="DRU168" s="107"/>
      <c r="DRV168" s="107"/>
      <c r="DRW168" s="107"/>
      <c r="DRX168" s="107"/>
      <c r="DRY168" s="107"/>
      <c r="DRZ168" s="107"/>
      <c r="DSA168" s="107"/>
      <c r="DSB168" s="107"/>
      <c r="DSC168" s="107"/>
      <c r="DSD168" s="107"/>
      <c r="DSE168" s="107"/>
      <c r="DSF168" s="107"/>
      <c r="DSG168" s="107"/>
      <c r="DSH168" s="107"/>
      <c r="DSI168" s="107"/>
      <c r="DSJ168" s="107"/>
      <c r="DSK168" s="107"/>
      <c r="DSL168" s="107"/>
      <c r="DSM168" s="107"/>
      <c r="DSN168" s="107"/>
      <c r="DSO168" s="107"/>
      <c r="DSP168" s="107"/>
      <c r="DSQ168" s="107"/>
      <c r="DSR168" s="107"/>
      <c r="DSS168" s="107"/>
      <c r="DST168" s="107"/>
      <c r="DSU168" s="107"/>
      <c r="DSV168" s="107"/>
      <c r="DSW168" s="107"/>
      <c r="DSX168" s="107"/>
      <c r="DSY168" s="107"/>
      <c r="DSZ168" s="107"/>
      <c r="DTA168" s="107"/>
      <c r="DTB168" s="107"/>
      <c r="DTC168" s="107"/>
      <c r="DTD168" s="107"/>
      <c r="DTE168" s="107"/>
      <c r="DTF168" s="107"/>
      <c r="DTG168" s="107"/>
      <c r="DTH168" s="107"/>
      <c r="DTI168" s="107"/>
      <c r="DTJ168" s="107"/>
      <c r="DTK168" s="107"/>
      <c r="DTL168" s="107"/>
      <c r="DTM168" s="107"/>
      <c r="DTN168" s="107"/>
      <c r="DTO168" s="107"/>
      <c r="DTP168" s="107"/>
      <c r="DTQ168" s="107"/>
      <c r="DTR168" s="107"/>
      <c r="DTS168" s="107"/>
      <c r="DTT168" s="107"/>
      <c r="DTU168" s="107"/>
      <c r="DTV168" s="107"/>
      <c r="DTW168" s="107"/>
      <c r="DTX168" s="107"/>
      <c r="DTY168" s="107"/>
      <c r="DTZ168" s="107"/>
      <c r="DUA168" s="107"/>
      <c r="DUB168" s="107"/>
      <c r="DUC168" s="107"/>
      <c r="DUD168" s="107"/>
      <c r="DUE168" s="107"/>
      <c r="DUF168" s="107"/>
      <c r="DUG168" s="107"/>
      <c r="DUH168" s="107"/>
      <c r="DUI168" s="107"/>
      <c r="DUJ168" s="107"/>
      <c r="DUK168" s="107"/>
      <c r="DUL168" s="107"/>
      <c r="DUM168" s="107"/>
      <c r="DUN168" s="107"/>
      <c r="DUO168" s="107"/>
      <c r="DUP168" s="107"/>
      <c r="DUQ168" s="107"/>
      <c r="DUR168" s="107"/>
      <c r="DUS168" s="107"/>
      <c r="DUT168" s="107"/>
      <c r="DUU168" s="107"/>
      <c r="DUV168" s="107"/>
      <c r="DUW168" s="107"/>
      <c r="DUX168" s="107"/>
      <c r="DUY168" s="107"/>
      <c r="DUZ168" s="107"/>
      <c r="DVA168" s="107"/>
      <c r="DVB168" s="107"/>
      <c r="DVC168" s="107"/>
      <c r="DVD168" s="107"/>
      <c r="DVE168" s="107"/>
      <c r="DVF168" s="107"/>
      <c r="DVG168" s="107"/>
      <c r="DVH168" s="107"/>
      <c r="DVI168" s="107"/>
      <c r="DVJ168" s="107"/>
      <c r="DVK168" s="107"/>
      <c r="DVL168" s="107"/>
      <c r="DVM168" s="107"/>
      <c r="DVN168" s="107"/>
      <c r="DVO168" s="107"/>
      <c r="DVP168" s="107"/>
      <c r="DVQ168" s="107"/>
      <c r="DVR168" s="107"/>
      <c r="DVS168" s="107"/>
      <c r="DVT168" s="107"/>
      <c r="DVU168" s="107"/>
      <c r="DVV168" s="107"/>
      <c r="DVW168" s="107"/>
      <c r="DVX168" s="107"/>
      <c r="DVY168" s="107"/>
      <c r="DVZ168" s="107"/>
      <c r="DWA168" s="107"/>
      <c r="DWB168" s="107"/>
      <c r="DWC168" s="107"/>
      <c r="DWD168" s="107"/>
      <c r="DWE168" s="107"/>
      <c r="DWF168" s="107"/>
      <c r="DWG168" s="107"/>
      <c r="DWH168" s="107"/>
      <c r="DWI168" s="107"/>
      <c r="DWJ168" s="107"/>
      <c r="DWK168" s="107"/>
      <c r="DWL168" s="107"/>
      <c r="DWM168" s="107"/>
      <c r="DWN168" s="107"/>
      <c r="DWO168" s="107"/>
      <c r="DWP168" s="107"/>
      <c r="DWQ168" s="107"/>
      <c r="DWR168" s="107"/>
      <c r="DWS168" s="107"/>
      <c r="DWT168" s="107"/>
      <c r="DWU168" s="107"/>
      <c r="DWV168" s="107"/>
      <c r="DWW168" s="107"/>
      <c r="DWX168" s="107"/>
      <c r="DWY168" s="107"/>
      <c r="DWZ168" s="107"/>
      <c r="DXA168" s="107"/>
      <c r="DXB168" s="107"/>
      <c r="DXC168" s="107"/>
      <c r="DXD168" s="107"/>
      <c r="DXE168" s="107"/>
      <c r="DXF168" s="107"/>
      <c r="DXG168" s="107"/>
      <c r="DXH168" s="107"/>
      <c r="DXI168" s="107"/>
      <c r="DXJ168" s="107"/>
      <c r="DXK168" s="107"/>
      <c r="DXL168" s="107"/>
      <c r="DXM168" s="107"/>
      <c r="DXN168" s="107"/>
      <c r="DXO168" s="107"/>
      <c r="DXP168" s="107"/>
      <c r="DXQ168" s="107"/>
      <c r="DXR168" s="107"/>
      <c r="DXS168" s="107"/>
      <c r="DXT168" s="107"/>
      <c r="DXU168" s="107"/>
      <c r="DXV168" s="107"/>
      <c r="DXW168" s="107"/>
      <c r="DXX168" s="107"/>
      <c r="DXY168" s="107"/>
      <c r="DXZ168" s="107"/>
      <c r="DYA168" s="107"/>
      <c r="DYB168" s="107"/>
      <c r="DYC168" s="107"/>
      <c r="DYD168" s="107"/>
      <c r="DYE168" s="107"/>
      <c r="DYF168" s="107"/>
      <c r="DYG168" s="107"/>
      <c r="DYH168" s="107"/>
      <c r="DYI168" s="107"/>
      <c r="DYJ168" s="107"/>
      <c r="DYK168" s="107"/>
      <c r="DYL168" s="107"/>
      <c r="DYM168" s="107"/>
      <c r="DYN168" s="107"/>
      <c r="DYO168" s="107"/>
      <c r="DYP168" s="107"/>
      <c r="DYQ168" s="107"/>
      <c r="DYR168" s="107"/>
      <c r="DYS168" s="107"/>
      <c r="DYT168" s="107"/>
      <c r="DYU168" s="107"/>
      <c r="DYV168" s="107"/>
      <c r="DYW168" s="107"/>
      <c r="DYX168" s="107"/>
      <c r="DYY168" s="107"/>
      <c r="DYZ168" s="107"/>
      <c r="DZA168" s="107"/>
      <c r="DZB168" s="107"/>
      <c r="DZC168" s="107"/>
      <c r="DZD168" s="107"/>
      <c r="DZE168" s="107"/>
      <c r="DZF168" s="107"/>
      <c r="DZG168" s="107"/>
      <c r="DZH168" s="107"/>
      <c r="DZI168" s="107"/>
      <c r="DZJ168" s="107"/>
      <c r="DZK168" s="107"/>
      <c r="DZL168" s="107"/>
      <c r="DZM168" s="107"/>
      <c r="DZN168" s="107"/>
      <c r="DZO168" s="107"/>
      <c r="DZP168" s="107"/>
      <c r="DZQ168" s="107"/>
      <c r="DZR168" s="107"/>
      <c r="DZS168" s="107"/>
      <c r="DZT168" s="107"/>
      <c r="DZU168" s="107"/>
      <c r="DZV168" s="107"/>
      <c r="DZW168" s="107"/>
      <c r="DZX168" s="107"/>
      <c r="DZY168" s="107"/>
      <c r="DZZ168" s="107"/>
      <c r="EAA168" s="107"/>
      <c r="EAB168" s="107"/>
      <c r="EAC168" s="107"/>
      <c r="EAD168" s="107"/>
      <c r="EAE168" s="107"/>
      <c r="EAF168" s="107"/>
      <c r="EAG168" s="107"/>
      <c r="EAH168" s="107"/>
      <c r="EAI168" s="107"/>
      <c r="EAJ168" s="107"/>
      <c r="EAK168" s="107"/>
      <c r="EAL168" s="107"/>
      <c r="EAM168" s="107"/>
      <c r="EAN168" s="107"/>
      <c r="EAO168" s="107"/>
      <c r="EAP168" s="107"/>
      <c r="EAQ168" s="107"/>
      <c r="EAR168" s="107"/>
      <c r="EAS168" s="107"/>
      <c r="EAT168" s="107"/>
      <c r="EAU168" s="107"/>
      <c r="EAV168" s="107"/>
      <c r="EAW168" s="107"/>
      <c r="EAX168" s="107"/>
      <c r="EAY168" s="107"/>
      <c r="EAZ168" s="107"/>
      <c r="EBA168" s="107"/>
      <c r="EBB168" s="107"/>
      <c r="EBC168" s="107"/>
      <c r="EBD168" s="107"/>
      <c r="EBE168" s="107"/>
      <c r="EBF168" s="107"/>
      <c r="EBG168" s="107"/>
      <c r="EBH168" s="107"/>
      <c r="EBI168" s="107"/>
      <c r="EBJ168" s="107"/>
      <c r="EBK168" s="107"/>
      <c r="EBL168" s="107"/>
      <c r="EBM168" s="107"/>
      <c r="EBN168" s="107"/>
      <c r="EBO168" s="107"/>
      <c r="EBP168" s="107"/>
      <c r="EBQ168" s="107"/>
      <c r="EBR168" s="107"/>
      <c r="EBS168" s="107"/>
      <c r="EBT168" s="107"/>
      <c r="EBU168" s="107"/>
      <c r="EBV168" s="107"/>
      <c r="EBW168" s="107"/>
      <c r="EBX168" s="107"/>
      <c r="EBY168" s="107"/>
      <c r="EBZ168" s="107"/>
      <c r="ECA168" s="107"/>
      <c r="ECB168" s="107"/>
      <c r="ECC168" s="107"/>
      <c r="ECD168" s="107"/>
      <c r="ECE168" s="107"/>
      <c r="ECF168" s="107"/>
      <c r="ECG168" s="107"/>
      <c r="ECH168" s="107"/>
      <c r="ECI168" s="107"/>
      <c r="ECJ168" s="107"/>
      <c r="ECK168" s="107"/>
      <c r="ECL168" s="107"/>
      <c r="ECM168" s="107"/>
      <c r="ECN168" s="107"/>
      <c r="ECO168" s="107"/>
      <c r="ECP168" s="107"/>
      <c r="ECQ168" s="107"/>
      <c r="ECR168" s="107"/>
      <c r="ECS168" s="107"/>
      <c r="ECT168" s="107"/>
      <c r="ECU168" s="107"/>
      <c r="ECV168" s="107"/>
      <c r="ECW168" s="107"/>
      <c r="ECX168" s="107"/>
      <c r="ECY168" s="107"/>
      <c r="ECZ168" s="107"/>
      <c r="EDA168" s="107"/>
      <c r="EDB168" s="107"/>
      <c r="EDC168" s="107"/>
      <c r="EDD168" s="107"/>
      <c r="EDE168" s="107"/>
      <c r="EDF168" s="107"/>
      <c r="EDG168" s="107"/>
      <c r="EDH168" s="107"/>
      <c r="EDI168" s="107"/>
      <c r="EDJ168" s="107"/>
      <c r="EDK168" s="107"/>
      <c r="EDL168" s="107"/>
      <c r="EDM168" s="107"/>
      <c r="EDN168" s="107"/>
      <c r="EDO168" s="107"/>
      <c r="EDP168" s="107"/>
      <c r="EDQ168" s="107"/>
      <c r="EDR168" s="107"/>
      <c r="EDS168" s="107"/>
      <c r="EDT168" s="107"/>
      <c r="EDU168" s="107"/>
      <c r="EDV168" s="107"/>
      <c r="EDW168" s="107"/>
      <c r="EDX168" s="107"/>
      <c r="EDY168" s="107"/>
      <c r="EDZ168" s="107"/>
      <c r="EEA168" s="107"/>
      <c r="EEB168" s="107"/>
      <c r="EEC168" s="107"/>
      <c r="EED168" s="107"/>
      <c r="EEE168" s="107"/>
      <c r="EEF168" s="107"/>
      <c r="EEG168" s="107"/>
      <c r="EEH168" s="107"/>
      <c r="EEI168" s="107"/>
      <c r="EEJ168" s="107"/>
      <c r="EEK168" s="107"/>
      <c r="EEL168" s="107"/>
      <c r="EEM168" s="107"/>
      <c r="EEN168" s="107"/>
      <c r="EEO168" s="107"/>
      <c r="EEP168" s="107"/>
      <c r="EEQ168" s="107"/>
      <c r="EER168" s="107"/>
      <c r="EES168" s="107"/>
      <c r="EET168" s="107"/>
      <c r="EEU168" s="107"/>
      <c r="EEV168" s="107"/>
      <c r="EEW168" s="107"/>
      <c r="EEX168" s="107"/>
      <c r="EEY168" s="107"/>
      <c r="EEZ168" s="107"/>
      <c r="EFA168" s="107"/>
      <c r="EFB168" s="107"/>
      <c r="EFC168" s="107"/>
      <c r="EFD168" s="107"/>
      <c r="EFE168" s="107"/>
      <c r="EFF168" s="107"/>
      <c r="EFG168" s="107"/>
      <c r="EFH168" s="107"/>
      <c r="EFI168" s="107"/>
      <c r="EFJ168" s="107"/>
      <c r="EFK168" s="107"/>
      <c r="EFL168" s="107"/>
      <c r="EFM168" s="107"/>
      <c r="EFN168" s="107"/>
      <c r="EFO168" s="107"/>
      <c r="EFP168" s="107"/>
      <c r="EFQ168" s="107"/>
      <c r="EFR168" s="107"/>
      <c r="EFS168" s="107"/>
      <c r="EFT168" s="107"/>
      <c r="EFU168" s="107"/>
      <c r="EFV168" s="107"/>
      <c r="EFW168" s="107"/>
      <c r="EFX168" s="107"/>
      <c r="EFY168" s="107"/>
      <c r="EFZ168" s="107"/>
      <c r="EGA168" s="107"/>
      <c r="EGB168" s="107"/>
      <c r="EGC168" s="107"/>
      <c r="EGD168" s="107"/>
      <c r="EGE168" s="107"/>
      <c r="EGF168" s="107"/>
      <c r="EGG168" s="107"/>
      <c r="EGH168" s="107"/>
      <c r="EGI168" s="107"/>
      <c r="EGJ168" s="107"/>
      <c r="EGK168" s="107"/>
      <c r="EGL168" s="107"/>
      <c r="EGM168" s="107"/>
      <c r="EGN168" s="107"/>
      <c r="EGO168" s="107"/>
      <c r="EGP168" s="107"/>
      <c r="EGQ168" s="107"/>
      <c r="EGR168" s="107"/>
      <c r="EGS168" s="107"/>
      <c r="EGT168" s="107"/>
      <c r="EGU168" s="107"/>
      <c r="EGV168" s="107"/>
      <c r="EGW168" s="107"/>
      <c r="EGX168" s="107"/>
      <c r="EGY168" s="107"/>
      <c r="EGZ168" s="107"/>
      <c r="EHA168" s="107"/>
      <c r="EHB168" s="107"/>
      <c r="EHC168" s="107"/>
      <c r="EHD168" s="107"/>
      <c r="EHE168" s="107"/>
      <c r="EHF168" s="107"/>
      <c r="EHG168" s="107"/>
      <c r="EHH168" s="107"/>
      <c r="EHI168" s="107"/>
      <c r="EHJ168" s="107"/>
      <c r="EHK168" s="107"/>
      <c r="EHL168" s="107"/>
      <c r="EHM168" s="107"/>
      <c r="EHN168" s="107"/>
      <c r="EHO168" s="107"/>
      <c r="EHP168" s="107"/>
      <c r="EHQ168" s="107"/>
      <c r="EHR168" s="107"/>
      <c r="EHS168" s="107"/>
      <c r="EHT168" s="107"/>
      <c r="EHU168" s="107"/>
      <c r="EHV168" s="107"/>
      <c r="EHW168" s="107"/>
      <c r="EHX168" s="107"/>
      <c r="EHY168" s="107"/>
      <c r="EHZ168" s="107"/>
      <c r="EIA168" s="107"/>
      <c r="EIB168" s="107"/>
      <c r="EIC168" s="107"/>
      <c r="EID168" s="107"/>
      <c r="EIE168" s="107"/>
      <c r="EIF168" s="107"/>
      <c r="EIG168" s="107"/>
      <c r="EIH168" s="107"/>
      <c r="EII168" s="107"/>
      <c r="EIJ168" s="107"/>
      <c r="EIK168" s="107"/>
      <c r="EIL168" s="107"/>
      <c r="EIM168" s="107"/>
      <c r="EIN168" s="107"/>
      <c r="EIO168" s="107"/>
      <c r="EIP168" s="107"/>
      <c r="EIQ168" s="107"/>
      <c r="EIR168" s="107"/>
      <c r="EIS168" s="107"/>
      <c r="EIT168" s="107"/>
      <c r="EIU168" s="107"/>
      <c r="EIV168" s="107"/>
      <c r="EIW168" s="107"/>
      <c r="EIX168" s="107"/>
      <c r="EIY168" s="107"/>
      <c r="EIZ168" s="107"/>
      <c r="EJA168" s="107"/>
      <c r="EJB168" s="107"/>
      <c r="EJC168" s="107"/>
      <c r="EJD168" s="107"/>
      <c r="EJE168" s="107"/>
      <c r="EJF168" s="107"/>
      <c r="EJG168" s="107"/>
      <c r="EJH168" s="107"/>
      <c r="EJI168" s="107"/>
      <c r="EJJ168" s="107"/>
      <c r="EJK168" s="107"/>
      <c r="EJL168" s="107"/>
      <c r="EJM168" s="107"/>
      <c r="EJN168" s="107"/>
      <c r="EJO168" s="107"/>
      <c r="EJP168" s="107"/>
      <c r="EJQ168" s="107"/>
      <c r="EJR168" s="107"/>
      <c r="EJS168" s="107"/>
      <c r="EJT168" s="107"/>
      <c r="EJU168" s="107"/>
      <c r="EJV168" s="107"/>
      <c r="EJW168" s="107"/>
      <c r="EJX168" s="107"/>
      <c r="EJY168" s="107"/>
      <c r="EJZ168" s="107"/>
      <c r="EKA168" s="107"/>
      <c r="EKB168" s="107"/>
      <c r="EKC168" s="107"/>
      <c r="EKD168" s="107"/>
      <c r="EKE168" s="107"/>
      <c r="EKF168" s="107"/>
      <c r="EKG168" s="107"/>
      <c r="EKH168" s="107"/>
      <c r="EKI168" s="107"/>
      <c r="EKJ168" s="107"/>
      <c r="EKK168" s="107"/>
      <c r="EKL168" s="107"/>
      <c r="EKM168" s="107"/>
      <c r="EKN168" s="107"/>
      <c r="EKO168" s="107"/>
      <c r="EKP168" s="107"/>
      <c r="EKQ168" s="107"/>
      <c r="EKR168" s="107"/>
      <c r="EKS168" s="107"/>
      <c r="EKT168" s="107"/>
      <c r="EKU168" s="107"/>
      <c r="EKV168" s="107"/>
      <c r="EKW168" s="107"/>
      <c r="EKX168" s="107"/>
      <c r="EKY168" s="107"/>
      <c r="EKZ168" s="107"/>
      <c r="ELA168" s="107"/>
      <c r="ELB168" s="107"/>
      <c r="ELC168" s="107"/>
      <c r="ELD168" s="107"/>
      <c r="ELE168" s="107"/>
      <c r="ELF168" s="107"/>
      <c r="ELG168" s="107"/>
      <c r="ELH168" s="107"/>
      <c r="ELI168" s="107"/>
      <c r="ELJ168" s="107"/>
      <c r="ELK168" s="107"/>
      <c r="ELL168" s="107"/>
      <c r="ELM168" s="107"/>
      <c r="ELN168" s="107"/>
      <c r="ELO168" s="107"/>
      <c r="ELP168" s="107"/>
      <c r="ELQ168" s="107"/>
      <c r="ELR168" s="107"/>
      <c r="ELS168" s="107"/>
      <c r="ELT168" s="107"/>
      <c r="ELU168" s="107"/>
      <c r="ELV168" s="107"/>
      <c r="ELW168" s="107"/>
      <c r="ELX168" s="107"/>
      <c r="ELY168" s="107"/>
      <c r="ELZ168" s="107"/>
      <c r="EMA168" s="107"/>
      <c r="EMB168" s="107"/>
      <c r="EMC168" s="107"/>
      <c r="EMD168" s="107"/>
      <c r="EME168" s="107"/>
      <c r="EMF168" s="107"/>
      <c r="EMG168" s="107"/>
      <c r="EMH168" s="107"/>
      <c r="EMI168" s="107"/>
      <c r="EMJ168" s="107"/>
      <c r="EMK168" s="107"/>
      <c r="EML168" s="107"/>
      <c r="EMM168" s="107"/>
      <c r="EMN168" s="107"/>
      <c r="EMO168" s="107"/>
      <c r="EMP168" s="107"/>
      <c r="EMQ168" s="107"/>
      <c r="EMR168" s="107"/>
      <c r="EMS168" s="107"/>
      <c r="EMT168" s="107"/>
      <c r="EMU168" s="107"/>
      <c r="EMV168" s="107"/>
      <c r="EMW168" s="107"/>
      <c r="EMX168" s="107"/>
      <c r="EMY168" s="107"/>
      <c r="EMZ168" s="107"/>
      <c r="ENA168" s="107"/>
      <c r="ENB168" s="107"/>
      <c r="ENC168" s="107"/>
      <c r="END168" s="107"/>
      <c r="ENE168" s="107"/>
      <c r="ENF168" s="107"/>
      <c r="ENG168" s="107"/>
      <c r="ENH168" s="107"/>
      <c r="ENI168" s="107"/>
      <c r="ENJ168" s="107"/>
      <c r="ENK168" s="107"/>
      <c r="ENL168" s="107"/>
      <c r="ENM168" s="107"/>
      <c r="ENN168" s="107"/>
      <c r="ENO168" s="107"/>
      <c r="ENP168" s="107"/>
      <c r="ENQ168" s="107"/>
      <c r="ENR168" s="107"/>
      <c r="ENS168" s="107"/>
      <c r="ENT168" s="107"/>
      <c r="ENU168" s="107"/>
      <c r="ENV168" s="107"/>
      <c r="ENW168" s="107"/>
      <c r="ENX168" s="107"/>
      <c r="ENY168" s="107"/>
      <c r="ENZ168" s="107"/>
      <c r="EOA168" s="107"/>
      <c r="EOB168" s="107"/>
      <c r="EOC168" s="107"/>
      <c r="EOD168" s="107"/>
      <c r="EOE168" s="107"/>
      <c r="EOF168" s="107"/>
      <c r="EOG168" s="107"/>
      <c r="EOH168" s="107"/>
      <c r="EOI168" s="107"/>
      <c r="EOJ168" s="107"/>
      <c r="EOK168" s="107"/>
      <c r="EOL168" s="107"/>
      <c r="EOM168" s="107"/>
      <c r="EON168" s="107"/>
      <c r="EOO168" s="107"/>
      <c r="EOP168" s="107"/>
      <c r="EOQ168" s="107"/>
      <c r="EOR168" s="107"/>
      <c r="EOS168" s="107"/>
      <c r="EOT168" s="107"/>
      <c r="EOU168" s="107"/>
      <c r="EOV168" s="107"/>
      <c r="EOW168" s="107"/>
      <c r="EOX168" s="107"/>
      <c r="EOY168" s="107"/>
      <c r="EOZ168" s="107"/>
      <c r="EPA168" s="107"/>
      <c r="EPB168" s="107"/>
      <c r="EPC168" s="107"/>
      <c r="EPD168" s="107"/>
      <c r="EPE168" s="107"/>
      <c r="EPF168" s="107"/>
      <c r="EPG168" s="107"/>
      <c r="EPH168" s="107"/>
      <c r="EPI168" s="107"/>
      <c r="EPJ168" s="107"/>
      <c r="EPK168" s="107"/>
      <c r="EPL168" s="107"/>
      <c r="EPM168" s="107"/>
      <c r="EPN168" s="107"/>
      <c r="EPO168" s="107"/>
      <c r="EPP168" s="107"/>
      <c r="EPQ168" s="107"/>
      <c r="EPR168" s="107"/>
      <c r="EPS168" s="107"/>
      <c r="EPT168" s="107"/>
      <c r="EPU168" s="107"/>
      <c r="EPV168" s="107"/>
      <c r="EPW168" s="107"/>
      <c r="EPX168" s="107"/>
      <c r="EPY168" s="107"/>
      <c r="EPZ168" s="107"/>
      <c r="EQA168" s="107"/>
      <c r="EQB168" s="107"/>
      <c r="EQC168" s="107"/>
      <c r="EQD168" s="107"/>
      <c r="EQE168" s="107"/>
      <c r="EQF168" s="107"/>
      <c r="EQG168" s="107"/>
      <c r="EQH168" s="107"/>
      <c r="EQI168" s="107"/>
      <c r="EQJ168" s="107"/>
      <c r="EQK168" s="107"/>
      <c r="EQL168" s="107"/>
      <c r="EQM168" s="107"/>
      <c r="EQN168" s="107"/>
      <c r="EQO168" s="107"/>
      <c r="EQP168" s="107"/>
      <c r="EQQ168" s="107"/>
      <c r="EQR168" s="107"/>
      <c r="EQS168" s="107"/>
      <c r="EQT168" s="107"/>
      <c r="EQU168" s="107"/>
      <c r="EQV168" s="107"/>
      <c r="EQW168" s="107"/>
      <c r="EQX168" s="107"/>
      <c r="EQY168" s="107"/>
      <c r="EQZ168" s="107"/>
      <c r="ERA168" s="107"/>
      <c r="ERB168" s="107"/>
      <c r="ERC168" s="107"/>
      <c r="ERD168" s="107"/>
      <c r="ERE168" s="107"/>
      <c r="ERF168" s="107"/>
      <c r="ERG168" s="107"/>
      <c r="ERH168" s="107"/>
      <c r="ERI168" s="107"/>
      <c r="ERJ168" s="107"/>
      <c r="ERK168" s="107"/>
      <c r="ERL168" s="107"/>
      <c r="ERM168" s="107"/>
      <c r="ERN168" s="107"/>
      <c r="ERO168" s="107"/>
      <c r="ERP168" s="107"/>
      <c r="ERQ168" s="107"/>
      <c r="ERR168" s="107"/>
      <c r="ERS168" s="107"/>
      <c r="ERT168" s="107"/>
      <c r="ERU168" s="107"/>
      <c r="ERV168" s="107"/>
      <c r="ERW168" s="107"/>
      <c r="ERX168" s="107"/>
      <c r="ERY168" s="107"/>
      <c r="ERZ168" s="107"/>
      <c r="ESA168" s="107"/>
      <c r="ESB168" s="107"/>
      <c r="ESC168" s="107"/>
      <c r="ESD168" s="107"/>
      <c r="ESE168" s="107"/>
      <c r="ESF168" s="107"/>
      <c r="ESG168" s="107"/>
      <c r="ESH168" s="107"/>
      <c r="ESI168" s="107"/>
      <c r="ESJ168" s="107"/>
      <c r="ESK168" s="107"/>
      <c r="ESL168" s="107"/>
      <c r="ESM168" s="107"/>
      <c r="ESN168" s="107"/>
      <c r="ESO168" s="107"/>
      <c r="ESP168" s="107"/>
      <c r="ESQ168" s="107"/>
      <c r="ESR168" s="107"/>
      <c r="ESS168" s="107"/>
      <c r="EST168" s="107"/>
      <c r="ESU168" s="107"/>
      <c r="ESV168" s="107"/>
      <c r="ESW168" s="107"/>
      <c r="ESX168" s="107"/>
      <c r="ESY168" s="107"/>
      <c r="ESZ168" s="107"/>
      <c r="ETA168" s="107"/>
      <c r="ETB168" s="107"/>
      <c r="ETC168" s="107"/>
      <c r="ETD168" s="107"/>
      <c r="ETE168" s="107"/>
      <c r="ETF168" s="107"/>
      <c r="ETG168" s="107"/>
      <c r="ETH168" s="107"/>
      <c r="ETI168" s="107"/>
      <c r="ETJ168" s="107"/>
      <c r="ETK168" s="107"/>
      <c r="ETL168" s="107"/>
      <c r="ETM168" s="107"/>
      <c r="ETN168" s="107"/>
      <c r="ETO168" s="107"/>
      <c r="ETP168" s="107"/>
      <c r="ETQ168" s="107"/>
      <c r="ETR168" s="107"/>
      <c r="ETS168" s="107"/>
      <c r="ETT168" s="107"/>
      <c r="ETU168" s="107"/>
      <c r="ETV168" s="107"/>
      <c r="ETW168" s="107"/>
      <c r="ETX168" s="107"/>
      <c r="ETY168" s="107"/>
      <c r="ETZ168" s="107"/>
      <c r="EUA168" s="107"/>
      <c r="EUB168" s="107"/>
      <c r="EUC168" s="107"/>
      <c r="EUD168" s="107"/>
      <c r="EUE168" s="107"/>
      <c r="EUF168" s="107"/>
      <c r="EUG168" s="107"/>
      <c r="EUH168" s="107"/>
      <c r="EUI168" s="107"/>
      <c r="EUJ168" s="107"/>
      <c r="EUK168" s="107"/>
      <c r="EUL168" s="107"/>
      <c r="EUM168" s="107"/>
      <c r="EUN168" s="107"/>
      <c r="EUO168" s="107"/>
      <c r="EUP168" s="107"/>
      <c r="EUQ168" s="107"/>
      <c r="EUR168" s="107"/>
      <c r="EUS168" s="107"/>
      <c r="EUT168" s="107"/>
      <c r="EUU168" s="107"/>
      <c r="EUV168" s="107"/>
      <c r="EUW168" s="107"/>
      <c r="EUX168" s="107"/>
      <c r="EUY168" s="107"/>
      <c r="EUZ168" s="107"/>
      <c r="EVA168" s="107"/>
      <c r="EVB168" s="107"/>
      <c r="EVC168" s="107"/>
      <c r="EVD168" s="107"/>
      <c r="EVE168" s="107"/>
      <c r="EVF168" s="107"/>
      <c r="EVG168" s="107"/>
      <c r="EVH168" s="107"/>
      <c r="EVI168" s="107"/>
      <c r="EVJ168" s="107"/>
      <c r="EVK168" s="107"/>
      <c r="EVL168" s="107"/>
      <c r="EVM168" s="107"/>
      <c r="EVN168" s="107"/>
      <c r="EVO168" s="107"/>
      <c r="EVP168" s="107"/>
      <c r="EVQ168" s="107"/>
      <c r="EVR168" s="107"/>
      <c r="EVS168" s="107"/>
      <c r="EVT168" s="107"/>
      <c r="EVU168" s="107"/>
      <c r="EVV168" s="107"/>
      <c r="EVW168" s="107"/>
      <c r="EVX168" s="107"/>
      <c r="EVY168" s="107"/>
      <c r="EVZ168" s="107"/>
      <c r="EWA168" s="107"/>
      <c r="EWB168" s="107"/>
      <c r="EWC168" s="107"/>
      <c r="EWD168" s="107"/>
      <c r="EWE168" s="107"/>
      <c r="EWF168" s="107"/>
      <c r="EWG168" s="107"/>
      <c r="EWH168" s="107"/>
      <c r="EWI168" s="107"/>
      <c r="EWJ168" s="107"/>
      <c r="EWK168" s="107"/>
      <c r="EWL168" s="107"/>
      <c r="EWM168" s="107"/>
      <c r="EWN168" s="107"/>
      <c r="EWO168" s="107"/>
      <c r="EWP168" s="107"/>
      <c r="EWQ168" s="107"/>
      <c r="EWR168" s="107"/>
      <c r="EWS168" s="107"/>
      <c r="EWT168" s="107"/>
      <c r="EWU168" s="107"/>
      <c r="EWV168" s="107"/>
      <c r="EWW168" s="107"/>
      <c r="EWX168" s="107"/>
      <c r="EWY168" s="107"/>
      <c r="EWZ168" s="107"/>
      <c r="EXA168" s="107"/>
      <c r="EXB168" s="107"/>
      <c r="EXC168" s="107"/>
      <c r="EXD168" s="107"/>
      <c r="EXE168" s="107"/>
      <c r="EXF168" s="107"/>
      <c r="EXG168" s="107"/>
      <c r="EXH168" s="107"/>
      <c r="EXI168" s="107"/>
      <c r="EXJ168" s="107"/>
      <c r="EXK168" s="107"/>
      <c r="EXL168" s="107"/>
      <c r="EXM168" s="107"/>
      <c r="EXN168" s="107"/>
      <c r="EXO168" s="107"/>
      <c r="EXP168" s="107"/>
      <c r="EXQ168" s="107"/>
      <c r="EXR168" s="107"/>
      <c r="EXS168" s="107"/>
      <c r="EXT168" s="107"/>
      <c r="EXU168" s="107"/>
      <c r="EXV168" s="107"/>
      <c r="EXW168" s="107"/>
      <c r="EXX168" s="107"/>
      <c r="EXY168" s="107"/>
      <c r="EXZ168" s="107"/>
      <c r="EYA168" s="107"/>
      <c r="EYB168" s="107"/>
      <c r="EYC168" s="107"/>
      <c r="EYD168" s="107"/>
      <c r="EYE168" s="107"/>
      <c r="EYF168" s="107"/>
      <c r="EYG168" s="107"/>
      <c r="EYH168" s="107"/>
      <c r="EYI168" s="107"/>
      <c r="EYJ168" s="107"/>
      <c r="EYK168" s="107"/>
      <c r="EYL168" s="107"/>
      <c r="EYM168" s="107"/>
      <c r="EYN168" s="107"/>
      <c r="EYO168" s="107"/>
      <c r="EYP168" s="107"/>
      <c r="EYQ168" s="107"/>
      <c r="EYR168" s="107"/>
      <c r="EYS168" s="107"/>
      <c r="EYT168" s="107"/>
      <c r="EYU168" s="107"/>
      <c r="EYV168" s="107"/>
      <c r="EYW168" s="107"/>
      <c r="EYX168" s="107"/>
      <c r="EYY168" s="107"/>
      <c r="EYZ168" s="107"/>
      <c r="EZA168" s="107"/>
      <c r="EZB168" s="107"/>
      <c r="EZC168" s="107"/>
      <c r="EZD168" s="107"/>
      <c r="EZE168" s="107"/>
      <c r="EZF168" s="107"/>
      <c r="EZG168" s="107"/>
      <c r="EZH168" s="107"/>
      <c r="EZI168" s="107"/>
      <c r="EZJ168" s="107"/>
      <c r="EZK168" s="107"/>
      <c r="EZL168" s="107"/>
      <c r="EZM168" s="107"/>
      <c r="EZN168" s="107"/>
      <c r="EZO168" s="107"/>
      <c r="EZP168" s="107"/>
      <c r="EZQ168" s="107"/>
      <c r="EZR168" s="107"/>
      <c r="EZS168" s="107"/>
      <c r="EZT168" s="107"/>
      <c r="EZU168" s="107"/>
      <c r="EZV168" s="107"/>
      <c r="EZW168" s="107"/>
      <c r="EZX168" s="107"/>
      <c r="EZY168" s="107"/>
      <c r="EZZ168" s="107"/>
      <c r="FAA168" s="107"/>
      <c r="FAB168" s="107"/>
      <c r="FAC168" s="107"/>
      <c r="FAD168" s="107"/>
      <c r="FAE168" s="107"/>
      <c r="FAF168" s="107"/>
      <c r="FAG168" s="107"/>
      <c r="FAH168" s="107"/>
      <c r="FAI168" s="107"/>
      <c r="FAJ168" s="107"/>
      <c r="FAK168" s="107"/>
      <c r="FAL168" s="107"/>
      <c r="FAM168" s="107"/>
      <c r="FAN168" s="107"/>
      <c r="FAO168" s="107"/>
      <c r="FAP168" s="107"/>
      <c r="FAQ168" s="107"/>
      <c r="FAR168" s="107"/>
      <c r="FAS168" s="107"/>
      <c r="FAT168" s="107"/>
      <c r="FAU168" s="107"/>
      <c r="FAV168" s="107"/>
      <c r="FAW168" s="107"/>
      <c r="FAX168" s="107"/>
      <c r="FAY168" s="107"/>
      <c r="FAZ168" s="107"/>
      <c r="FBA168" s="107"/>
      <c r="FBB168" s="107"/>
      <c r="FBC168" s="107"/>
      <c r="FBD168" s="107"/>
      <c r="FBE168" s="107"/>
      <c r="FBF168" s="107"/>
      <c r="FBG168" s="107"/>
      <c r="FBH168" s="107"/>
      <c r="FBI168" s="107"/>
      <c r="FBJ168" s="107"/>
      <c r="FBK168" s="107"/>
      <c r="FBL168" s="107"/>
      <c r="FBM168" s="107"/>
      <c r="FBN168" s="107"/>
      <c r="FBO168" s="107"/>
      <c r="FBP168" s="107"/>
      <c r="FBQ168" s="107"/>
      <c r="FBR168" s="107"/>
      <c r="FBS168" s="107"/>
      <c r="FBT168" s="107"/>
      <c r="FBU168" s="107"/>
      <c r="FBV168" s="107"/>
      <c r="FBW168" s="107"/>
      <c r="FBX168" s="107"/>
      <c r="FBY168" s="107"/>
      <c r="FBZ168" s="107"/>
      <c r="FCA168" s="107"/>
      <c r="FCB168" s="107"/>
      <c r="FCC168" s="107"/>
      <c r="FCD168" s="107"/>
      <c r="FCE168" s="107"/>
      <c r="FCF168" s="107"/>
      <c r="FCG168" s="107"/>
      <c r="FCH168" s="107"/>
      <c r="FCI168" s="107"/>
      <c r="FCJ168" s="107"/>
      <c r="FCK168" s="107"/>
      <c r="FCL168" s="107"/>
      <c r="FCM168" s="107"/>
      <c r="FCN168" s="107"/>
      <c r="FCO168" s="107"/>
      <c r="FCP168" s="107"/>
      <c r="FCQ168" s="107"/>
      <c r="FCR168" s="107"/>
      <c r="FCS168" s="107"/>
      <c r="FCT168" s="107"/>
      <c r="FCU168" s="107"/>
      <c r="FCV168" s="107"/>
      <c r="FCW168" s="107"/>
      <c r="FCX168" s="107"/>
      <c r="FCY168" s="107"/>
      <c r="FCZ168" s="107"/>
      <c r="FDA168" s="107"/>
      <c r="FDB168" s="107"/>
      <c r="FDC168" s="107"/>
      <c r="FDD168" s="107"/>
      <c r="FDE168" s="107"/>
      <c r="FDF168" s="107"/>
      <c r="FDG168" s="107"/>
      <c r="FDH168" s="107"/>
      <c r="FDI168" s="107"/>
      <c r="FDJ168" s="107"/>
      <c r="FDK168" s="107"/>
      <c r="FDL168" s="107"/>
      <c r="FDM168" s="107"/>
      <c r="FDN168" s="107"/>
      <c r="FDO168" s="107"/>
      <c r="FDP168" s="107"/>
      <c r="FDQ168" s="107"/>
      <c r="FDR168" s="107"/>
      <c r="FDS168" s="107"/>
      <c r="FDT168" s="107"/>
      <c r="FDU168" s="107"/>
      <c r="FDV168" s="107"/>
      <c r="FDW168" s="107"/>
      <c r="FDX168" s="107"/>
      <c r="FDY168" s="107"/>
      <c r="FDZ168" s="107"/>
      <c r="FEA168" s="107"/>
      <c r="FEB168" s="107"/>
      <c r="FEC168" s="107"/>
      <c r="FED168" s="107"/>
      <c r="FEE168" s="107"/>
      <c r="FEF168" s="107"/>
      <c r="FEG168" s="107"/>
      <c r="FEH168" s="107"/>
      <c r="FEI168" s="107"/>
      <c r="FEJ168" s="107"/>
      <c r="FEK168" s="107"/>
      <c r="FEL168" s="107"/>
      <c r="FEM168" s="107"/>
      <c r="FEN168" s="107"/>
      <c r="FEO168" s="107"/>
      <c r="FEP168" s="107"/>
      <c r="FEQ168" s="107"/>
      <c r="FER168" s="107"/>
      <c r="FES168" s="107"/>
      <c r="FET168" s="107"/>
      <c r="FEU168" s="107"/>
      <c r="FEV168" s="107"/>
      <c r="FEW168" s="107"/>
      <c r="FEX168" s="107"/>
      <c r="FEY168" s="107"/>
      <c r="FEZ168" s="107"/>
      <c r="FFA168" s="107"/>
      <c r="FFB168" s="107"/>
      <c r="FFC168" s="107"/>
      <c r="FFD168" s="107"/>
      <c r="FFE168" s="107"/>
      <c r="FFF168" s="107"/>
      <c r="FFG168" s="107"/>
      <c r="FFH168" s="107"/>
      <c r="FFI168" s="107"/>
      <c r="FFJ168" s="107"/>
      <c r="FFK168" s="107"/>
      <c r="FFL168" s="107"/>
      <c r="FFM168" s="107"/>
      <c r="FFN168" s="107"/>
      <c r="FFO168" s="107"/>
      <c r="FFP168" s="107"/>
      <c r="FFQ168" s="107"/>
      <c r="FFR168" s="107"/>
      <c r="FFS168" s="107"/>
      <c r="FFT168" s="107"/>
      <c r="FFU168" s="107"/>
      <c r="FFV168" s="107"/>
      <c r="FFW168" s="107"/>
      <c r="FFX168" s="107"/>
      <c r="FFY168" s="107"/>
      <c r="FFZ168" s="107"/>
      <c r="FGA168" s="107"/>
      <c r="FGB168" s="107"/>
      <c r="FGC168" s="107"/>
      <c r="FGD168" s="107"/>
      <c r="FGE168" s="107"/>
      <c r="FGF168" s="107"/>
      <c r="FGG168" s="107"/>
      <c r="FGH168" s="107"/>
      <c r="FGI168" s="107"/>
      <c r="FGJ168" s="107"/>
      <c r="FGK168" s="107"/>
      <c r="FGL168" s="107"/>
      <c r="FGM168" s="107"/>
      <c r="FGN168" s="107"/>
      <c r="FGO168" s="107"/>
      <c r="FGP168" s="107"/>
      <c r="FGQ168" s="107"/>
      <c r="FGR168" s="107"/>
      <c r="FGS168" s="107"/>
      <c r="FGT168" s="107"/>
      <c r="FGU168" s="107"/>
      <c r="FGV168" s="107"/>
      <c r="FGW168" s="107"/>
      <c r="FGX168" s="107"/>
      <c r="FGY168" s="107"/>
      <c r="FGZ168" s="107"/>
      <c r="FHA168" s="107"/>
      <c r="FHB168" s="107"/>
      <c r="FHC168" s="107"/>
      <c r="FHD168" s="107"/>
      <c r="FHE168" s="107"/>
      <c r="FHF168" s="107"/>
      <c r="FHG168" s="107"/>
      <c r="FHH168" s="107"/>
      <c r="FHI168" s="107"/>
      <c r="FHJ168" s="107"/>
      <c r="FHK168" s="107"/>
      <c r="FHL168" s="107"/>
      <c r="FHM168" s="107"/>
      <c r="FHN168" s="107"/>
      <c r="FHO168" s="107"/>
      <c r="FHP168" s="107"/>
      <c r="FHQ168" s="107"/>
      <c r="FHR168" s="107"/>
      <c r="FHS168" s="107"/>
      <c r="FHT168" s="107"/>
      <c r="FHU168" s="107"/>
      <c r="FHV168" s="107"/>
      <c r="FHW168" s="107"/>
      <c r="FHX168" s="107"/>
      <c r="FHY168" s="107"/>
      <c r="FHZ168" s="107"/>
      <c r="FIA168" s="107"/>
      <c r="FIB168" s="107"/>
      <c r="FIC168" s="107"/>
      <c r="FID168" s="107"/>
      <c r="FIE168" s="107"/>
      <c r="FIF168" s="107"/>
      <c r="FIG168" s="107"/>
      <c r="FIH168" s="107"/>
      <c r="FII168" s="107"/>
      <c r="FIJ168" s="107"/>
      <c r="FIK168" s="107"/>
      <c r="FIL168" s="107"/>
      <c r="FIM168" s="107"/>
      <c r="FIN168" s="107"/>
      <c r="FIO168" s="107"/>
      <c r="FIP168" s="107"/>
      <c r="FIQ168" s="107"/>
      <c r="FIR168" s="107"/>
      <c r="FIS168" s="107"/>
      <c r="FIT168" s="107"/>
      <c r="FIU168" s="107"/>
      <c r="FIV168" s="107"/>
      <c r="FIW168" s="107"/>
      <c r="FIX168" s="107"/>
      <c r="FIY168" s="107"/>
      <c r="FIZ168" s="107"/>
      <c r="FJA168" s="107"/>
      <c r="FJB168" s="107"/>
      <c r="FJC168" s="107"/>
      <c r="FJD168" s="107"/>
      <c r="FJE168" s="107"/>
      <c r="FJF168" s="107"/>
      <c r="FJG168" s="107"/>
      <c r="FJH168" s="107"/>
      <c r="FJI168" s="107"/>
      <c r="FJJ168" s="107"/>
      <c r="FJK168" s="107"/>
      <c r="FJL168" s="107"/>
      <c r="FJM168" s="107"/>
      <c r="FJN168" s="107"/>
      <c r="FJO168" s="107"/>
      <c r="FJP168" s="107"/>
      <c r="FJQ168" s="107"/>
      <c r="FJR168" s="107"/>
      <c r="FJS168" s="107"/>
      <c r="FJT168" s="107"/>
      <c r="FJU168" s="107"/>
      <c r="FJV168" s="107"/>
      <c r="FJW168" s="107"/>
      <c r="FJX168" s="107"/>
      <c r="FJY168" s="107"/>
      <c r="FJZ168" s="107"/>
      <c r="FKA168" s="107"/>
      <c r="FKB168" s="107"/>
      <c r="FKC168" s="107"/>
      <c r="FKD168" s="107"/>
      <c r="FKE168" s="107"/>
      <c r="FKF168" s="107"/>
      <c r="FKG168" s="107"/>
      <c r="FKH168" s="107"/>
      <c r="FKI168" s="107"/>
      <c r="FKJ168" s="107"/>
      <c r="FKK168" s="107"/>
      <c r="FKL168" s="107"/>
      <c r="FKM168" s="107"/>
      <c r="FKN168" s="107"/>
      <c r="FKO168" s="107"/>
      <c r="FKP168" s="107"/>
      <c r="FKQ168" s="107"/>
      <c r="FKR168" s="107"/>
      <c r="FKS168" s="107"/>
      <c r="FKT168" s="107"/>
      <c r="FKU168" s="107"/>
      <c r="FKV168" s="107"/>
      <c r="FKW168" s="107"/>
      <c r="FKX168" s="107"/>
      <c r="FKY168" s="107"/>
      <c r="FKZ168" s="107"/>
      <c r="FLA168" s="107"/>
      <c r="FLB168" s="107"/>
      <c r="FLC168" s="107"/>
      <c r="FLD168" s="107"/>
      <c r="FLE168" s="107"/>
      <c r="FLF168" s="107"/>
      <c r="FLG168" s="107"/>
      <c r="FLH168" s="107"/>
      <c r="FLI168" s="107"/>
      <c r="FLJ168" s="107"/>
      <c r="FLK168" s="107"/>
      <c r="FLL168" s="107"/>
      <c r="FLM168" s="107"/>
      <c r="FLN168" s="107"/>
      <c r="FLO168" s="107"/>
      <c r="FLP168" s="107"/>
      <c r="FLQ168" s="107"/>
      <c r="FLR168" s="107"/>
      <c r="FLS168" s="107"/>
      <c r="FLT168" s="107"/>
      <c r="FLU168" s="107"/>
      <c r="FLV168" s="107"/>
      <c r="FLW168" s="107"/>
      <c r="FLX168" s="107"/>
      <c r="FLY168" s="107"/>
      <c r="FLZ168" s="107"/>
      <c r="FMA168" s="107"/>
      <c r="FMB168" s="107"/>
      <c r="FMC168" s="107"/>
      <c r="FMD168" s="107"/>
      <c r="FME168" s="107"/>
      <c r="FMF168" s="107"/>
      <c r="FMG168" s="107"/>
      <c r="FMH168" s="107"/>
      <c r="FMI168" s="107"/>
      <c r="FMJ168" s="107"/>
      <c r="FMK168" s="107"/>
      <c r="FML168" s="107"/>
      <c r="FMM168" s="107"/>
      <c r="FMN168" s="107"/>
      <c r="FMO168" s="107"/>
      <c r="FMP168" s="107"/>
      <c r="FMQ168" s="107"/>
      <c r="FMR168" s="107"/>
      <c r="FMS168" s="107"/>
      <c r="FMT168" s="107"/>
      <c r="FMU168" s="107"/>
      <c r="FMV168" s="107"/>
      <c r="FMW168" s="107"/>
      <c r="FMX168" s="107"/>
      <c r="FMY168" s="107"/>
      <c r="FMZ168" s="107"/>
      <c r="FNA168" s="107"/>
      <c r="FNB168" s="107"/>
      <c r="FNC168" s="107"/>
      <c r="FND168" s="107"/>
      <c r="FNE168" s="107"/>
      <c r="FNF168" s="107"/>
      <c r="FNG168" s="107"/>
      <c r="FNH168" s="107"/>
      <c r="FNI168" s="107"/>
      <c r="FNJ168" s="107"/>
      <c r="FNK168" s="107"/>
      <c r="FNL168" s="107"/>
      <c r="FNM168" s="107"/>
      <c r="FNN168" s="107"/>
      <c r="FNO168" s="107"/>
      <c r="FNP168" s="107"/>
      <c r="FNQ168" s="107"/>
      <c r="FNR168" s="107"/>
      <c r="FNS168" s="107"/>
      <c r="FNT168" s="107"/>
      <c r="FNU168" s="107"/>
      <c r="FNV168" s="107"/>
      <c r="FNW168" s="107"/>
      <c r="FNX168" s="107"/>
      <c r="FNY168" s="107"/>
      <c r="FNZ168" s="107"/>
      <c r="FOA168" s="107"/>
      <c r="FOB168" s="107"/>
      <c r="FOC168" s="107"/>
      <c r="FOD168" s="107"/>
      <c r="FOE168" s="107"/>
      <c r="FOF168" s="107"/>
      <c r="FOG168" s="107"/>
      <c r="FOH168" s="107"/>
      <c r="FOI168" s="107"/>
      <c r="FOJ168" s="107"/>
      <c r="FOK168" s="107"/>
      <c r="FOL168" s="107"/>
      <c r="FOM168" s="107"/>
      <c r="FON168" s="107"/>
      <c r="FOO168" s="107"/>
      <c r="FOP168" s="107"/>
      <c r="FOQ168" s="107"/>
      <c r="FOR168" s="107"/>
      <c r="FOS168" s="107"/>
      <c r="FOT168" s="107"/>
      <c r="FOU168" s="107"/>
      <c r="FOV168" s="107"/>
      <c r="FOW168" s="107"/>
      <c r="FOX168" s="107"/>
      <c r="FOY168" s="107"/>
      <c r="FOZ168" s="107"/>
      <c r="FPA168" s="107"/>
      <c r="FPB168" s="107"/>
      <c r="FPC168" s="107"/>
      <c r="FPD168" s="107"/>
      <c r="FPE168" s="107"/>
      <c r="FPF168" s="107"/>
      <c r="FPG168" s="107"/>
      <c r="FPH168" s="107"/>
      <c r="FPI168" s="107"/>
      <c r="FPJ168" s="107"/>
      <c r="FPK168" s="107"/>
      <c r="FPL168" s="107"/>
      <c r="FPM168" s="107"/>
      <c r="FPN168" s="107"/>
      <c r="FPO168" s="107"/>
      <c r="FPP168" s="107"/>
      <c r="FPQ168" s="107"/>
      <c r="FPR168" s="107"/>
      <c r="FPS168" s="107"/>
      <c r="FPT168" s="107"/>
      <c r="FPU168" s="107"/>
      <c r="FPV168" s="107"/>
      <c r="FPW168" s="107"/>
      <c r="FPX168" s="107"/>
      <c r="FPY168" s="107"/>
      <c r="FPZ168" s="107"/>
      <c r="FQA168" s="107"/>
      <c r="FQB168" s="107"/>
      <c r="FQC168" s="107"/>
      <c r="FQD168" s="107"/>
      <c r="FQE168" s="107"/>
      <c r="FQF168" s="107"/>
      <c r="FQG168" s="107"/>
      <c r="FQH168" s="107"/>
      <c r="FQI168" s="107"/>
      <c r="FQJ168" s="107"/>
      <c r="FQK168" s="107"/>
      <c r="FQL168" s="107"/>
      <c r="FQM168" s="107"/>
      <c r="FQN168" s="107"/>
      <c r="FQO168" s="107"/>
      <c r="FQP168" s="107"/>
      <c r="FQQ168" s="107"/>
      <c r="FQR168" s="107"/>
      <c r="FQS168" s="107"/>
      <c r="FQT168" s="107"/>
      <c r="FQU168" s="107"/>
      <c r="FQV168" s="107"/>
      <c r="FQW168" s="107"/>
      <c r="FQX168" s="107"/>
      <c r="FQY168" s="107"/>
      <c r="FQZ168" s="107"/>
      <c r="FRA168" s="107"/>
      <c r="FRB168" s="107"/>
      <c r="FRC168" s="107"/>
      <c r="FRD168" s="107"/>
      <c r="FRE168" s="107"/>
      <c r="FRF168" s="107"/>
      <c r="FRG168" s="107"/>
      <c r="FRH168" s="107"/>
      <c r="FRI168" s="107"/>
      <c r="FRJ168" s="107"/>
      <c r="FRK168" s="107"/>
      <c r="FRL168" s="107"/>
      <c r="FRM168" s="107"/>
      <c r="FRN168" s="107"/>
      <c r="FRO168" s="107"/>
      <c r="FRP168" s="107"/>
      <c r="FRQ168" s="107"/>
      <c r="FRR168" s="107"/>
      <c r="FRS168" s="107"/>
      <c r="FRT168" s="107"/>
      <c r="FRU168" s="107"/>
      <c r="FRV168" s="107"/>
      <c r="FRW168" s="107"/>
      <c r="FRX168" s="107"/>
      <c r="FRY168" s="107"/>
      <c r="FRZ168" s="107"/>
      <c r="FSA168" s="107"/>
      <c r="FSB168" s="107"/>
      <c r="FSC168" s="107"/>
      <c r="FSD168" s="107"/>
      <c r="FSE168" s="107"/>
      <c r="FSF168" s="107"/>
      <c r="FSG168" s="107"/>
      <c r="FSH168" s="107"/>
      <c r="FSI168" s="107"/>
      <c r="FSJ168" s="107"/>
      <c r="FSK168" s="107"/>
      <c r="FSL168" s="107"/>
      <c r="FSM168" s="107"/>
      <c r="FSN168" s="107"/>
      <c r="FSO168" s="107"/>
      <c r="FSP168" s="107"/>
      <c r="FSQ168" s="107"/>
      <c r="FSR168" s="107"/>
      <c r="FSS168" s="107"/>
      <c r="FST168" s="107"/>
      <c r="FSU168" s="107"/>
      <c r="FSV168" s="107"/>
      <c r="FSW168" s="107"/>
      <c r="FSX168" s="107"/>
      <c r="FSY168" s="107"/>
      <c r="FSZ168" s="107"/>
      <c r="FTA168" s="107"/>
      <c r="FTB168" s="107"/>
      <c r="FTC168" s="107"/>
      <c r="FTD168" s="107"/>
      <c r="FTE168" s="107"/>
      <c r="FTF168" s="107"/>
      <c r="FTG168" s="107"/>
      <c r="FTH168" s="107"/>
      <c r="FTI168" s="107"/>
      <c r="FTJ168" s="107"/>
      <c r="FTK168" s="107"/>
      <c r="FTL168" s="107"/>
      <c r="FTM168" s="107"/>
      <c r="FTN168" s="107"/>
      <c r="FTO168" s="107"/>
      <c r="FTP168" s="107"/>
      <c r="FTQ168" s="107"/>
      <c r="FTR168" s="107"/>
      <c r="FTS168" s="107"/>
      <c r="FTT168" s="107"/>
      <c r="FTU168" s="107"/>
      <c r="FTV168" s="107"/>
      <c r="FTW168" s="107"/>
      <c r="FTX168" s="107"/>
      <c r="FTY168" s="107"/>
      <c r="FTZ168" s="107"/>
      <c r="FUA168" s="107"/>
      <c r="FUB168" s="107"/>
      <c r="FUC168" s="107"/>
      <c r="FUD168" s="107"/>
      <c r="FUE168" s="107"/>
      <c r="FUF168" s="107"/>
      <c r="FUG168" s="107"/>
      <c r="FUH168" s="107"/>
      <c r="FUI168" s="107"/>
      <c r="FUJ168" s="107"/>
      <c r="FUK168" s="107"/>
      <c r="FUL168" s="107"/>
      <c r="FUM168" s="107"/>
      <c r="FUN168" s="107"/>
      <c r="FUO168" s="107"/>
      <c r="FUP168" s="107"/>
      <c r="FUQ168" s="107"/>
      <c r="FUR168" s="107"/>
      <c r="FUS168" s="107"/>
      <c r="FUT168" s="107"/>
      <c r="FUU168" s="107"/>
      <c r="FUV168" s="107"/>
      <c r="FUW168" s="107"/>
      <c r="FUX168" s="107"/>
      <c r="FUY168" s="107"/>
      <c r="FUZ168" s="107"/>
      <c r="FVA168" s="107"/>
      <c r="FVB168" s="107"/>
      <c r="FVC168" s="107"/>
      <c r="FVD168" s="107"/>
      <c r="FVE168" s="107"/>
      <c r="FVF168" s="107"/>
      <c r="FVG168" s="107"/>
      <c r="FVH168" s="107"/>
      <c r="FVI168" s="107"/>
      <c r="FVJ168" s="107"/>
      <c r="FVK168" s="107"/>
      <c r="FVL168" s="107"/>
      <c r="FVM168" s="107"/>
      <c r="FVN168" s="107"/>
      <c r="FVO168" s="107"/>
      <c r="FVP168" s="107"/>
      <c r="FVQ168" s="107"/>
      <c r="FVR168" s="107"/>
      <c r="FVS168" s="107"/>
      <c r="FVT168" s="107"/>
      <c r="FVU168" s="107"/>
      <c r="FVV168" s="107"/>
      <c r="FVW168" s="107"/>
      <c r="FVX168" s="107"/>
      <c r="FVY168" s="107"/>
      <c r="FVZ168" s="107"/>
      <c r="FWA168" s="107"/>
      <c r="FWB168" s="107"/>
      <c r="FWC168" s="107"/>
      <c r="FWD168" s="107"/>
      <c r="FWE168" s="107"/>
      <c r="FWF168" s="107"/>
      <c r="FWG168" s="107"/>
      <c r="FWH168" s="107"/>
      <c r="FWI168" s="107"/>
      <c r="FWJ168" s="107"/>
      <c r="FWK168" s="107"/>
      <c r="FWL168" s="107"/>
      <c r="FWM168" s="107"/>
      <c r="FWN168" s="107"/>
      <c r="FWO168" s="107"/>
      <c r="FWP168" s="107"/>
      <c r="FWQ168" s="107"/>
      <c r="FWR168" s="107"/>
      <c r="FWS168" s="107"/>
      <c r="FWT168" s="107"/>
      <c r="FWU168" s="107"/>
      <c r="FWV168" s="107"/>
      <c r="FWW168" s="107"/>
      <c r="FWX168" s="107"/>
      <c r="FWY168" s="107"/>
      <c r="FWZ168" s="107"/>
      <c r="FXA168" s="107"/>
      <c r="FXB168" s="107"/>
      <c r="FXC168" s="107"/>
      <c r="FXD168" s="107"/>
      <c r="FXE168" s="107"/>
      <c r="FXF168" s="107"/>
      <c r="FXG168" s="107"/>
      <c r="FXH168" s="107"/>
      <c r="FXI168" s="107"/>
      <c r="FXJ168" s="107"/>
      <c r="FXK168" s="107"/>
      <c r="FXL168" s="107"/>
      <c r="FXM168" s="107"/>
      <c r="FXN168" s="107"/>
      <c r="FXO168" s="107"/>
      <c r="FXP168" s="107"/>
      <c r="FXQ168" s="107"/>
      <c r="FXR168" s="107"/>
      <c r="FXS168" s="107"/>
      <c r="FXT168" s="107"/>
      <c r="FXU168" s="107"/>
      <c r="FXV168" s="107"/>
      <c r="FXW168" s="107"/>
      <c r="FXX168" s="107"/>
      <c r="FXY168" s="107"/>
      <c r="FXZ168" s="107"/>
      <c r="FYA168" s="107"/>
      <c r="FYB168" s="107"/>
      <c r="FYC168" s="107"/>
      <c r="FYD168" s="107"/>
      <c r="FYE168" s="107"/>
      <c r="FYF168" s="107"/>
      <c r="FYG168" s="107"/>
      <c r="FYH168" s="107"/>
      <c r="FYI168" s="107"/>
      <c r="FYJ168" s="107"/>
      <c r="FYK168" s="107"/>
      <c r="FYL168" s="107"/>
      <c r="FYM168" s="107"/>
      <c r="FYN168" s="107"/>
      <c r="FYO168" s="107"/>
      <c r="FYP168" s="107"/>
      <c r="FYQ168" s="107"/>
      <c r="FYR168" s="107"/>
      <c r="FYS168" s="107"/>
      <c r="FYT168" s="107"/>
      <c r="FYU168" s="107"/>
      <c r="FYV168" s="107"/>
      <c r="FYW168" s="107"/>
      <c r="FYX168" s="107"/>
      <c r="FYY168" s="107"/>
      <c r="FYZ168" s="107"/>
      <c r="FZA168" s="107"/>
      <c r="FZB168" s="107"/>
      <c r="FZC168" s="107"/>
      <c r="FZD168" s="107"/>
      <c r="FZE168" s="107"/>
      <c r="FZF168" s="107"/>
      <c r="FZG168" s="107"/>
      <c r="FZH168" s="107"/>
      <c r="FZI168" s="107"/>
      <c r="FZJ168" s="107"/>
      <c r="FZK168" s="107"/>
      <c r="FZL168" s="107"/>
      <c r="FZM168" s="107"/>
      <c r="FZN168" s="107"/>
      <c r="FZO168" s="107"/>
      <c r="FZP168" s="107"/>
      <c r="FZQ168" s="107"/>
      <c r="FZR168" s="107"/>
      <c r="FZS168" s="107"/>
      <c r="FZT168" s="107"/>
      <c r="FZU168" s="107"/>
      <c r="FZV168" s="107"/>
      <c r="FZW168" s="107"/>
      <c r="FZX168" s="107"/>
      <c r="FZY168" s="107"/>
      <c r="FZZ168" s="107"/>
      <c r="GAA168" s="107"/>
      <c r="GAB168" s="107"/>
      <c r="GAC168" s="107"/>
      <c r="GAD168" s="107"/>
      <c r="GAE168" s="107"/>
      <c r="GAF168" s="107"/>
      <c r="GAG168" s="107"/>
      <c r="GAH168" s="107"/>
      <c r="GAI168" s="107"/>
      <c r="GAJ168" s="107"/>
      <c r="GAK168" s="107"/>
      <c r="GAL168" s="107"/>
      <c r="GAM168" s="107"/>
      <c r="GAN168" s="107"/>
      <c r="GAO168" s="107"/>
      <c r="GAP168" s="107"/>
      <c r="GAQ168" s="107"/>
      <c r="GAR168" s="107"/>
      <c r="GAS168" s="107"/>
      <c r="GAT168" s="107"/>
      <c r="GAU168" s="107"/>
      <c r="GAV168" s="107"/>
      <c r="GAW168" s="107"/>
      <c r="GAX168" s="107"/>
      <c r="GAY168" s="107"/>
      <c r="GAZ168" s="107"/>
      <c r="GBA168" s="107"/>
      <c r="GBB168" s="107"/>
      <c r="GBC168" s="107"/>
      <c r="GBD168" s="107"/>
      <c r="GBE168" s="107"/>
      <c r="GBF168" s="107"/>
      <c r="GBG168" s="107"/>
      <c r="GBH168" s="107"/>
      <c r="GBI168" s="107"/>
      <c r="GBJ168" s="107"/>
      <c r="GBK168" s="107"/>
      <c r="GBL168" s="107"/>
      <c r="GBM168" s="107"/>
      <c r="GBN168" s="107"/>
      <c r="GBO168" s="107"/>
      <c r="GBP168" s="107"/>
      <c r="GBQ168" s="107"/>
      <c r="GBR168" s="107"/>
      <c r="GBS168" s="107"/>
      <c r="GBT168" s="107"/>
      <c r="GBU168" s="107"/>
      <c r="GBV168" s="107"/>
      <c r="GBW168" s="107"/>
      <c r="GBX168" s="107"/>
      <c r="GBY168" s="107"/>
      <c r="GBZ168" s="107"/>
      <c r="GCA168" s="107"/>
      <c r="GCB168" s="107"/>
      <c r="GCC168" s="107"/>
      <c r="GCD168" s="107"/>
      <c r="GCE168" s="107"/>
      <c r="GCF168" s="107"/>
      <c r="GCG168" s="107"/>
      <c r="GCH168" s="107"/>
      <c r="GCI168" s="107"/>
      <c r="GCJ168" s="107"/>
      <c r="GCK168" s="107"/>
      <c r="GCL168" s="107"/>
      <c r="GCM168" s="107"/>
      <c r="GCN168" s="107"/>
      <c r="GCO168" s="107"/>
      <c r="GCP168" s="107"/>
      <c r="GCQ168" s="107"/>
      <c r="GCR168" s="107"/>
      <c r="GCS168" s="107"/>
      <c r="GCT168" s="107"/>
      <c r="GCU168" s="107"/>
      <c r="GCV168" s="107"/>
      <c r="GCW168" s="107"/>
      <c r="GCX168" s="107"/>
      <c r="GCY168" s="107"/>
      <c r="GCZ168" s="107"/>
      <c r="GDA168" s="107"/>
      <c r="GDB168" s="107"/>
      <c r="GDC168" s="107"/>
      <c r="GDD168" s="107"/>
      <c r="GDE168" s="107"/>
      <c r="GDF168" s="107"/>
      <c r="GDG168" s="107"/>
      <c r="GDH168" s="107"/>
      <c r="GDI168" s="107"/>
      <c r="GDJ168" s="107"/>
      <c r="GDK168" s="107"/>
      <c r="GDL168" s="107"/>
      <c r="GDM168" s="107"/>
      <c r="GDN168" s="107"/>
      <c r="GDO168" s="107"/>
      <c r="GDP168" s="107"/>
      <c r="GDQ168" s="107"/>
      <c r="GDR168" s="107"/>
      <c r="GDS168" s="107"/>
      <c r="GDT168" s="107"/>
      <c r="GDU168" s="107"/>
      <c r="GDV168" s="107"/>
      <c r="GDW168" s="107"/>
      <c r="GDX168" s="107"/>
      <c r="GDY168" s="107"/>
      <c r="GDZ168" s="107"/>
      <c r="GEA168" s="107"/>
      <c r="GEB168" s="107"/>
      <c r="GEC168" s="107"/>
      <c r="GED168" s="107"/>
      <c r="GEE168" s="107"/>
      <c r="GEF168" s="107"/>
      <c r="GEG168" s="107"/>
      <c r="GEH168" s="107"/>
      <c r="GEI168" s="107"/>
      <c r="GEJ168" s="107"/>
      <c r="GEK168" s="107"/>
      <c r="GEL168" s="107"/>
      <c r="GEM168" s="107"/>
      <c r="GEN168" s="107"/>
      <c r="GEO168" s="107"/>
      <c r="GEP168" s="107"/>
      <c r="GEQ168" s="107"/>
      <c r="GER168" s="107"/>
      <c r="GES168" s="107"/>
      <c r="GET168" s="107"/>
      <c r="GEU168" s="107"/>
      <c r="GEV168" s="107"/>
      <c r="GEW168" s="107"/>
      <c r="GEX168" s="107"/>
      <c r="GEY168" s="107"/>
      <c r="GEZ168" s="107"/>
      <c r="GFA168" s="107"/>
      <c r="GFB168" s="107"/>
      <c r="GFC168" s="107"/>
      <c r="GFD168" s="107"/>
      <c r="GFE168" s="107"/>
      <c r="GFF168" s="107"/>
      <c r="GFG168" s="107"/>
      <c r="GFH168" s="107"/>
      <c r="GFI168" s="107"/>
      <c r="GFJ168" s="107"/>
      <c r="GFK168" s="107"/>
      <c r="GFL168" s="107"/>
      <c r="GFM168" s="107"/>
      <c r="GFN168" s="107"/>
      <c r="GFO168" s="107"/>
      <c r="GFP168" s="107"/>
      <c r="GFQ168" s="107"/>
      <c r="GFR168" s="107"/>
      <c r="GFS168" s="107"/>
      <c r="GFT168" s="107"/>
      <c r="GFU168" s="107"/>
      <c r="GFV168" s="107"/>
      <c r="GFW168" s="107"/>
      <c r="GFX168" s="107"/>
      <c r="GFY168" s="107"/>
      <c r="GFZ168" s="107"/>
      <c r="GGA168" s="107"/>
      <c r="GGB168" s="107"/>
      <c r="GGC168" s="107"/>
      <c r="GGD168" s="107"/>
      <c r="GGE168" s="107"/>
      <c r="GGF168" s="107"/>
      <c r="GGG168" s="107"/>
      <c r="GGH168" s="107"/>
      <c r="GGI168" s="107"/>
      <c r="GGJ168" s="107"/>
      <c r="GGK168" s="107"/>
      <c r="GGL168" s="107"/>
      <c r="GGM168" s="107"/>
      <c r="GGN168" s="107"/>
      <c r="GGO168" s="107"/>
      <c r="GGP168" s="107"/>
      <c r="GGQ168" s="107"/>
      <c r="GGR168" s="107"/>
      <c r="GGS168" s="107"/>
      <c r="GGT168" s="107"/>
      <c r="GGU168" s="107"/>
      <c r="GGV168" s="107"/>
      <c r="GGW168" s="107"/>
      <c r="GGX168" s="107"/>
      <c r="GGY168" s="107"/>
      <c r="GGZ168" s="107"/>
      <c r="GHA168" s="107"/>
      <c r="GHB168" s="107"/>
      <c r="GHC168" s="107"/>
      <c r="GHD168" s="107"/>
      <c r="GHE168" s="107"/>
      <c r="GHF168" s="107"/>
      <c r="GHG168" s="107"/>
      <c r="GHH168" s="107"/>
      <c r="GHI168" s="107"/>
      <c r="GHJ168" s="107"/>
      <c r="GHK168" s="107"/>
      <c r="GHL168" s="107"/>
      <c r="GHM168" s="107"/>
      <c r="GHN168" s="107"/>
      <c r="GHO168" s="107"/>
      <c r="GHP168" s="107"/>
      <c r="GHQ168" s="107"/>
      <c r="GHR168" s="107"/>
      <c r="GHS168" s="107"/>
      <c r="GHT168" s="107"/>
      <c r="GHU168" s="107"/>
      <c r="GHV168" s="107"/>
      <c r="GHW168" s="107"/>
      <c r="GHX168" s="107"/>
      <c r="GHY168" s="107"/>
      <c r="GHZ168" s="107"/>
      <c r="GIA168" s="107"/>
      <c r="GIB168" s="107"/>
      <c r="GIC168" s="107"/>
      <c r="GID168" s="107"/>
      <c r="GIE168" s="107"/>
      <c r="GIF168" s="107"/>
      <c r="GIG168" s="107"/>
      <c r="GIH168" s="107"/>
      <c r="GII168" s="107"/>
      <c r="GIJ168" s="107"/>
      <c r="GIK168" s="107"/>
      <c r="GIL168" s="107"/>
      <c r="GIM168" s="107"/>
      <c r="GIN168" s="107"/>
      <c r="GIO168" s="107"/>
      <c r="GIP168" s="107"/>
      <c r="GIQ168" s="107"/>
      <c r="GIR168" s="107"/>
      <c r="GIS168" s="107"/>
      <c r="GIT168" s="107"/>
      <c r="GIU168" s="107"/>
      <c r="GIV168" s="107"/>
      <c r="GIW168" s="107"/>
      <c r="GIX168" s="107"/>
      <c r="GIY168" s="107"/>
      <c r="GIZ168" s="107"/>
      <c r="GJA168" s="107"/>
      <c r="GJB168" s="107"/>
      <c r="GJC168" s="107"/>
      <c r="GJD168" s="107"/>
      <c r="GJE168" s="107"/>
      <c r="GJF168" s="107"/>
      <c r="GJG168" s="107"/>
      <c r="GJH168" s="107"/>
      <c r="GJI168" s="107"/>
      <c r="GJJ168" s="107"/>
      <c r="GJK168" s="107"/>
      <c r="GJL168" s="107"/>
      <c r="GJM168" s="107"/>
      <c r="GJN168" s="107"/>
      <c r="GJO168" s="107"/>
      <c r="GJP168" s="107"/>
      <c r="GJQ168" s="107"/>
      <c r="GJR168" s="107"/>
      <c r="GJS168" s="107"/>
      <c r="GJT168" s="107"/>
      <c r="GJU168" s="107"/>
      <c r="GJV168" s="107"/>
      <c r="GJW168" s="107"/>
      <c r="GJX168" s="107"/>
      <c r="GJY168" s="107"/>
      <c r="GJZ168" s="107"/>
      <c r="GKA168" s="107"/>
      <c r="GKB168" s="107"/>
      <c r="GKC168" s="107"/>
      <c r="GKD168" s="107"/>
      <c r="GKE168" s="107"/>
      <c r="GKF168" s="107"/>
      <c r="GKG168" s="107"/>
      <c r="GKH168" s="107"/>
      <c r="GKI168" s="107"/>
      <c r="GKJ168" s="107"/>
      <c r="GKK168" s="107"/>
      <c r="GKL168" s="107"/>
      <c r="GKM168" s="107"/>
      <c r="GKN168" s="107"/>
      <c r="GKO168" s="107"/>
      <c r="GKP168" s="107"/>
      <c r="GKQ168" s="107"/>
      <c r="GKR168" s="107"/>
      <c r="GKS168" s="107"/>
      <c r="GKT168" s="107"/>
      <c r="GKU168" s="107"/>
      <c r="GKV168" s="107"/>
      <c r="GKW168" s="107"/>
      <c r="GKX168" s="107"/>
      <c r="GKY168" s="107"/>
      <c r="GKZ168" s="107"/>
      <c r="GLA168" s="107"/>
      <c r="GLB168" s="107"/>
      <c r="GLC168" s="107"/>
      <c r="GLD168" s="107"/>
      <c r="GLE168" s="107"/>
      <c r="GLF168" s="107"/>
      <c r="GLG168" s="107"/>
      <c r="GLH168" s="107"/>
      <c r="GLI168" s="107"/>
      <c r="GLJ168" s="107"/>
      <c r="GLK168" s="107"/>
      <c r="GLL168" s="107"/>
      <c r="GLM168" s="107"/>
      <c r="GLN168" s="107"/>
      <c r="GLO168" s="107"/>
      <c r="GLP168" s="107"/>
      <c r="GLQ168" s="107"/>
      <c r="GLR168" s="107"/>
      <c r="GLS168" s="107"/>
      <c r="GLT168" s="107"/>
      <c r="GLU168" s="107"/>
      <c r="GLV168" s="107"/>
      <c r="GLW168" s="107"/>
      <c r="GLX168" s="107"/>
      <c r="GLY168" s="107"/>
      <c r="GLZ168" s="107"/>
      <c r="GMA168" s="107"/>
      <c r="GMB168" s="107"/>
      <c r="GMC168" s="107"/>
      <c r="GMD168" s="107"/>
      <c r="GME168" s="107"/>
      <c r="GMF168" s="107"/>
      <c r="GMG168" s="107"/>
      <c r="GMH168" s="107"/>
      <c r="GMI168" s="107"/>
      <c r="GMJ168" s="107"/>
      <c r="GMK168" s="107"/>
      <c r="GML168" s="107"/>
      <c r="GMM168" s="107"/>
      <c r="GMN168" s="107"/>
      <c r="GMO168" s="107"/>
      <c r="GMP168" s="107"/>
      <c r="GMQ168" s="107"/>
      <c r="GMR168" s="107"/>
      <c r="GMS168" s="107"/>
      <c r="GMT168" s="107"/>
      <c r="GMU168" s="107"/>
      <c r="GMV168" s="107"/>
      <c r="GMW168" s="107"/>
      <c r="GMX168" s="107"/>
      <c r="GMY168" s="107"/>
      <c r="GMZ168" s="107"/>
      <c r="GNA168" s="107"/>
      <c r="GNB168" s="107"/>
      <c r="GNC168" s="107"/>
      <c r="GND168" s="107"/>
      <c r="GNE168" s="107"/>
      <c r="GNF168" s="107"/>
      <c r="GNG168" s="107"/>
      <c r="GNH168" s="107"/>
      <c r="GNI168" s="107"/>
      <c r="GNJ168" s="107"/>
      <c r="GNK168" s="107"/>
      <c r="GNL168" s="107"/>
      <c r="GNM168" s="107"/>
      <c r="GNN168" s="107"/>
      <c r="GNO168" s="107"/>
      <c r="GNP168" s="107"/>
      <c r="GNQ168" s="107"/>
      <c r="GNR168" s="107"/>
      <c r="GNS168" s="107"/>
      <c r="GNT168" s="107"/>
      <c r="GNU168" s="107"/>
      <c r="GNV168" s="107"/>
      <c r="GNW168" s="107"/>
      <c r="GNX168" s="107"/>
      <c r="GNY168" s="107"/>
      <c r="GNZ168" s="107"/>
      <c r="GOA168" s="107"/>
      <c r="GOB168" s="107"/>
      <c r="GOC168" s="107"/>
      <c r="GOD168" s="107"/>
      <c r="GOE168" s="107"/>
      <c r="GOF168" s="107"/>
      <c r="GOG168" s="107"/>
      <c r="GOH168" s="107"/>
      <c r="GOI168" s="107"/>
      <c r="GOJ168" s="107"/>
      <c r="GOK168" s="107"/>
      <c r="GOL168" s="107"/>
      <c r="GOM168" s="107"/>
      <c r="GON168" s="107"/>
      <c r="GOO168" s="107"/>
      <c r="GOP168" s="107"/>
      <c r="GOQ168" s="107"/>
      <c r="GOR168" s="107"/>
      <c r="GOS168" s="107"/>
      <c r="GOT168" s="107"/>
      <c r="GOU168" s="107"/>
      <c r="GOV168" s="107"/>
      <c r="GOW168" s="107"/>
      <c r="GOX168" s="107"/>
      <c r="GOY168" s="107"/>
      <c r="GOZ168" s="107"/>
      <c r="GPA168" s="107"/>
      <c r="GPB168" s="107"/>
      <c r="GPC168" s="107"/>
      <c r="GPD168" s="107"/>
      <c r="GPE168" s="107"/>
      <c r="GPF168" s="107"/>
      <c r="GPG168" s="107"/>
      <c r="GPH168" s="107"/>
      <c r="GPI168" s="107"/>
      <c r="GPJ168" s="107"/>
      <c r="GPK168" s="107"/>
      <c r="GPL168" s="107"/>
      <c r="GPM168" s="107"/>
      <c r="GPN168" s="107"/>
      <c r="GPO168" s="107"/>
      <c r="GPP168" s="107"/>
      <c r="GPQ168" s="107"/>
      <c r="GPR168" s="107"/>
      <c r="GPS168" s="107"/>
      <c r="GPT168" s="107"/>
      <c r="GPU168" s="107"/>
      <c r="GPV168" s="107"/>
      <c r="GPW168" s="107"/>
      <c r="GPX168" s="107"/>
      <c r="GPY168" s="107"/>
      <c r="GPZ168" s="107"/>
      <c r="GQA168" s="107"/>
      <c r="GQB168" s="107"/>
      <c r="GQC168" s="107"/>
      <c r="GQD168" s="107"/>
      <c r="GQE168" s="107"/>
      <c r="GQF168" s="107"/>
      <c r="GQG168" s="107"/>
      <c r="GQH168" s="107"/>
      <c r="GQI168" s="107"/>
      <c r="GQJ168" s="107"/>
      <c r="GQK168" s="107"/>
      <c r="GQL168" s="107"/>
      <c r="GQM168" s="107"/>
      <c r="GQN168" s="107"/>
      <c r="GQO168" s="107"/>
      <c r="GQP168" s="107"/>
      <c r="GQQ168" s="107"/>
      <c r="GQR168" s="107"/>
      <c r="GQS168" s="107"/>
      <c r="GQT168" s="107"/>
      <c r="GQU168" s="107"/>
      <c r="GQV168" s="107"/>
      <c r="GQW168" s="107"/>
      <c r="GQX168" s="107"/>
      <c r="GQY168" s="107"/>
      <c r="GQZ168" s="107"/>
      <c r="GRA168" s="107"/>
      <c r="GRB168" s="107"/>
      <c r="GRC168" s="107"/>
      <c r="GRD168" s="107"/>
      <c r="GRE168" s="107"/>
      <c r="GRF168" s="107"/>
      <c r="GRG168" s="107"/>
      <c r="GRH168" s="107"/>
      <c r="GRI168" s="107"/>
      <c r="GRJ168" s="107"/>
      <c r="GRK168" s="107"/>
      <c r="GRL168" s="107"/>
      <c r="GRM168" s="107"/>
      <c r="GRN168" s="107"/>
      <c r="GRO168" s="107"/>
      <c r="GRP168" s="107"/>
      <c r="GRQ168" s="107"/>
      <c r="GRR168" s="107"/>
      <c r="GRS168" s="107"/>
      <c r="GRT168" s="107"/>
      <c r="GRU168" s="107"/>
      <c r="GRV168" s="107"/>
      <c r="GRW168" s="107"/>
      <c r="GRX168" s="107"/>
      <c r="GRY168" s="107"/>
      <c r="GRZ168" s="107"/>
      <c r="GSA168" s="107"/>
      <c r="GSB168" s="107"/>
      <c r="GSC168" s="107"/>
      <c r="GSD168" s="107"/>
      <c r="GSE168" s="107"/>
      <c r="GSF168" s="107"/>
      <c r="GSG168" s="107"/>
      <c r="GSH168" s="107"/>
      <c r="GSI168" s="107"/>
      <c r="GSJ168" s="107"/>
      <c r="GSK168" s="107"/>
      <c r="GSL168" s="107"/>
      <c r="GSM168" s="107"/>
      <c r="GSN168" s="107"/>
      <c r="GSO168" s="107"/>
      <c r="GSP168" s="107"/>
      <c r="GSQ168" s="107"/>
      <c r="GSR168" s="107"/>
      <c r="GSS168" s="107"/>
      <c r="GST168" s="107"/>
      <c r="GSU168" s="107"/>
      <c r="GSV168" s="107"/>
      <c r="GSW168" s="107"/>
      <c r="GSX168" s="107"/>
      <c r="GSY168" s="107"/>
      <c r="GSZ168" s="107"/>
      <c r="GTA168" s="107"/>
      <c r="GTB168" s="107"/>
      <c r="GTC168" s="107"/>
      <c r="GTD168" s="107"/>
      <c r="GTE168" s="107"/>
      <c r="GTF168" s="107"/>
      <c r="GTG168" s="107"/>
      <c r="GTH168" s="107"/>
      <c r="GTI168" s="107"/>
      <c r="GTJ168" s="107"/>
      <c r="GTK168" s="107"/>
      <c r="GTL168" s="107"/>
      <c r="GTM168" s="107"/>
      <c r="GTN168" s="107"/>
      <c r="GTO168" s="107"/>
      <c r="GTP168" s="107"/>
      <c r="GTQ168" s="107"/>
      <c r="GTR168" s="107"/>
      <c r="GTS168" s="107"/>
      <c r="GTT168" s="107"/>
      <c r="GTU168" s="107"/>
      <c r="GTV168" s="107"/>
      <c r="GTW168" s="107"/>
      <c r="GTX168" s="107"/>
      <c r="GTY168" s="107"/>
      <c r="GTZ168" s="107"/>
      <c r="GUA168" s="107"/>
      <c r="GUB168" s="107"/>
      <c r="GUC168" s="107"/>
      <c r="GUD168" s="107"/>
      <c r="GUE168" s="107"/>
      <c r="GUF168" s="107"/>
      <c r="GUG168" s="107"/>
      <c r="GUH168" s="107"/>
      <c r="GUI168" s="107"/>
      <c r="GUJ168" s="107"/>
      <c r="GUK168" s="107"/>
      <c r="GUL168" s="107"/>
      <c r="GUM168" s="107"/>
      <c r="GUN168" s="107"/>
      <c r="GUO168" s="107"/>
      <c r="GUP168" s="107"/>
      <c r="GUQ168" s="107"/>
      <c r="GUR168" s="107"/>
      <c r="GUS168" s="107"/>
      <c r="GUT168" s="107"/>
      <c r="GUU168" s="107"/>
      <c r="GUV168" s="107"/>
      <c r="GUW168" s="107"/>
      <c r="GUX168" s="107"/>
      <c r="GUY168" s="107"/>
      <c r="GUZ168" s="107"/>
      <c r="GVA168" s="107"/>
      <c r="GVB168" s="107"/>
      <c r="GVC168" s="107"/>
      <c r="GVD168" s="107"/>
      <c r="GVE168" s="107"/>
      <c r="GVF168" s="107"/>
      <c r="GVG168" s="107"/>
      <c r="GVH168" s="107"/>
      <c r="GVI168" s="107"/>
      <c r="GVJ168" s="107"/>
      <c r="GVK168" s="107"/>
      <c r="GVL168" s="107"/>
      <c r="GVM168" s="107"/>
      <c r="GVN168" s="107"/>
      <c r="GVO168" s="107"/>
      <c r="GVP168" s="107"/>
      <c r="GVQ168" s="107"/>
      <c r="GVR168" s="107"/>
      <c r="GVS168" s="107"/>
      <c r="GVT168" s="107"/>
      <c r="GVU168" s="107"/>
      <c r="GVV168" s="107"/>
      <c r="GVW168" s="107"/>
      <c r="GVX168" s="107"/>
      <c r="GVY168" s="107"/>
      <c r="GVZ168" s="107"/>
      <c r="GWA168" s="107"/>
      <c r="GWB168" s="107"/>
      <c r="GWC168" s="107"/>
      <c r="GWD168" s="107"/>
      <c r="GWE168" s="107"/>
      <c r="GWF168" s="107"/>
      <c r="GWG168" s="107"/>
      <c r="GWH168" s="107"/>
      <c r="GWI168" s="107"/>
      <c r="GWJ168" s="107"/>
      <c r="GWK168" s="107"/>
      <c r="GWL168" s="107"/>
      <c r="GWM168" s="107"/>
      <c r="GWN168" s="107"/>
      <c r="GWO168" s="107"/>
      <c r="GWP168" s="107"/>
      <c r="GWQ168" s="107"/>
      <c r="GWR168" s="107"/>
      <c r="GWS168" s="107"/>
      <c r="GWT168" s="107"/>
      <c r="GWU168" s="107"/>
      <c r="GWV168" s="107"/>
      <c r="GWW168" s="107"/>
      <c r="GWX168" s="107"/>
      <c r="GWY168" s="107"/>
      <c r="GWZ168" s="107"/>
      <c r="GXA168" s="107"/>
      <c r="GXB168" s="107"/>
      <c r="GXC168" s="107"/>
      <c r="GXD168" s="107"/>
      <c r="GXE168" s="107"/>
      <c r="GXF168" s="107"/>
      <c r="GXG168" s="107"/>
      <c r="GXH168" s="107"/>
      <c r="GXI168" s="107"/>
      <c r="GXJ168" s="107"/>
      <c r="GXK168" s="107"/>
      <c r="GXL168" s="107"/>
      <c r="GXM168" s="107"/>
      <c r="GXN168" s="107"/>
      <c r="GXO168" s="107"/>
      <c r="GXP168" s="107"/>
      <c r="GXQ168" s="107"/>
      <c r="GXR168" s="107"/>
      <c r="GXS168" s="107"/>
      <c r="GXT168" s="107"/>
      <c r="GXU168" s="107"/>
      <c r="GXV168" s="107"/>
      <c r="GXW168" s="107"/>
      <c r="GXX168" s="107"/>
      <c r="GXY168" s="107"/>
      <c r="GXZ168" s="107"/>
      <c r="GYA168" s="107"/>
      <c r="GYB168" s="107"/>
      <c r="GYC168" s="107"/>
      <c r="GYD168" s="107"/>
      <c r="GYE168" s="107"/>
      <c r="GYF168" s="107"/>
      <c r="GYG168" s="107"/>
      <c r="GYH168" s="107"/>
      <c r="GYI168" s="107"/>
      <c r="GYJ168" s="107"/>
      <c r="GYK168" s="107"/>
      <c r="GYL168" s="107"/>
      <c r="GYM168" s="107"/>
      <c r="GYN168" s="107"/>
      <c r="GYO168" s="107"/>
      <c r="GYP168" s="107"/>
      <c r="GYQ168" s="107"/>
      <c r="GYR168" s="107"/>
      <c r="GYS168" s="107"/>
      <c r="GYT168" s="107"/>
      <c r="GYU168" s="107"/>
      <c r="GYV168" s="107"/>
      <c r="GYW168" s="107"/>
      <c r="GYX168" s="107"/>
      <c r="GYY168" s="107"/>
      <c r="GYZ168" s="107"/>
      <c r="GZA168" s="107"/>
      <c r="GZB168" s="107"/>
      <c r="GZC168" s="107"/>
      <c r="GZD168" s="107"/>
      <c r="GZE168" s="107"/>
      <c r="GZF168" s="107"/>
      <c r="GZG168" s="107"/>
      <c r="GZH168" s="107"/>
      <c r="GZI168" s="107"/>
      <c r="GZJ168" s="107"/>
      <c r="GZK168" s="107"/>
      <c r="GZL168" s="107"/>
      <c r="GZM168" s="107"/>
      <c r="GZN168" s="107"/>
      <c r="GZO168" s="107"/>
      <c r="GZP168" s="107"/>
      <c r="GZQ168" s="107"/>
      <c r="GZR168" s="107"/>
      <c r="GZS168" s="107"/>
      <c r="GZT168" s="107"/>
      <c r="GZU168" s="107"/>
      <c r="GZV168" s="107"/>
      <c r="GZW168" s="107"/>
      <c r="GZX168" s="107"/>
      <c r="GZY168" s="107"/>
      <c r="GZZ168" s="107"/>
      <c r="HAA168" s="107"/>
      <c r="HAB168" s="107"/>
      <c r="HAC168" s="107"/>
      <c r="HAD168" s="107"/>
      <c r="HAE168" s="107"/>
      <c r="HAF168" s="107"/>
      <c r="HAG168" s="107"/>
      <c r="HAH168" s="107"/>
      <c r="HAI168" s="107"/>
      <c r="HAJ168" s="107"/>
      <c r="HAK168" s="107"/>
      <c r="HAL168" s="107"/>
      <c r="HAM168" s="107"/>
      <c r="HAN168" s="107"/>
      <c r="HAO168" s="107"/>
      <c r="HAP168" s="107"/>
      <c r="HAQ168" s="107"/>
      <c r="HAR168" s="107"/>
      <c r="HAS168" s="107"/>
      <c r="HAT168" s="107"/>
      <c r="HAU168" s="107"/>
      <c r="HAV168" s="107"/>
      <c r="HAW168" s="107"/>
      <c r="HAX168" s="107"/>
      <c r="HAY168" s="107"/>
      <c r="HAZ168" s="107"/>
      <c r="HBA168" s="107"/>
      <c r="HBB168" s="107"/>
      <c r="HBC168" s="107"/>
      <c r="HBD168" s="107"/>
      <c r="HBE168" s="107"/>
      <c r="HBF168" s="107"/>
      <c r="HBG168" s="107"/>
      <c r="HBH168" s="107"/>
      <c r="HBI168" s="107"/>
      <c r="HBJ168" s="107"/>
      <c r="HBK168" s="107"/>
      <c r="HBL168" s="107"/>
      <c r="HBM168" s="107"/>
      <c r="HBN168" s="107"/>
      <c r="HBO168" s="107"/>
      <c r="HBP168" s="107"/>
      <c r="HBQ168" s="107"/>
      <c r="HBR168" s="107"/>
      <c r="HBS168" s="107"/>
      <c r="HBT168" s="107"/>
      <c r="HBU168" s="107"/>
      <c r="HBV168" s="107"/>
      <c r="HBW168" s="107"/>
      <c r="HBX168" s="107"/>
      <c r="HBY168" s="107"/>
      <c r="HBZ168" s="107"/>
      <c r="HCA168" s="107"/>
      <c r="HCB168" s="107"/>
      <c r="HCC168" s="107"/>
      <c r="HCD168" s="107"/>
      <c r="HCE168" s="107"/>
      <c r="HCF168" s="107"/>
      <c r="HCG168" s="107"/>
      <c r="HCH168" s="107"/>
      <c r="HCI168" s="107"/>
      <c r="HCJ168" s="107"/>
      <c r="HCK168" s="107"/>
      <c r="HCL168" s="107"/>
      <c r="HCM168" s="107"/>
      <c r="HCN168" s="107"/>
      <c r="HCO168" s="107"/>
      <c r="HCP168" s="107"/>
      <c r="HCQ168" s="107"/>
      <c r="HCR168" s="107"/>
      <c r="HCS168" s="107"/>
      <c r="HCT168" s="107"/>
      <c r="HCU168" s="107"/>
      <c r="HCV168" s="107"/>
      <c r="HCW168" s="107"/>
      <c r="HCX168" s="107"/>
      <c r="HCY168" s="107"/>
      <c r="HCZ168" s="107"/>
      <c r="HDA168" s="107"/>
      <c r="HDB168" s="107"/>
      <c r="HDC168" s="107"/>
      <c r="HDD168" s="107"/>
      <c r="HDE168" s="107"/>
      <c r="HDF168" s="107"/>
      <c r="HDG168" s="107"/>
      <c r="HDH168" s="107"/>
      <c r="HDI168" s="107"/>
      <c r="HDJ168" s="107"/>
      <c r="HDK168" s="107"/>
      <c r="HDL168" s="107"/>
      <c r="HDM168" s="107"/>
      <c r="HDN168" s="107"/>
      <c r="HDO168" s="107"/>
      <c r="HDP168" s="107"/>
      <c r="HDQ168" s="107"/>
      <c r="HDR168" s="107"/>
      <c r="HDS168" s="107"/>
      <c r="HDT168" s="107"/>
      <c r="HDU168" s="107"/>
      <c r="HDV168" s="107"/>
      <c r="HDW168" s="107"/>
      <c r="HDX168" s="107"/>
      <c r="HDY168" s="107"/>
      <c r="HDZ168" s="107"/>
      <c r="HEA168" s="107"/>
      <c r="HEB168" s="107"/>
      <c r="HEC168" s="107"/>
      <c r="HED168" s="107"/>
      <c r="HEE168" s="107"/>
      <c r="HEF168" s="107"/>
      <c r="HEG168" s="107"/>
      <c r="HEH168" s="107"/>
      <c r="HEI168" s="107"/>
      <c r="HEJ168" s="107"/>
      <c r="HEK168" s="107"/>
      <c r="HEL168" s="107"/>
      <c r="HEM168" s="107"/>
      <c r="HEN168" s="107"/>
      <c r="HEO168" s="107"/>
      <c r="HEP168" s="107"/>
      <c r="HEQ168" s="107"/>
      <c r="HER168" s="107"/>
      <c r="HES168" s="107"/>
      <c r="HET168" s="107"/>
      <c r="HEU168" s="107"/>
      <c r="HEV168" s="107"/>
      <c r="HEW168" s="107"/>
      <c r="HEX168" s="107"/>
      <c r="HEY168" s="107"/>
      <c r="HEZ168" s="107"/>
      <c r="HFA168" s="107"/>
      <c r="HFB168" s="107"/>
      <c r="HFC168" s="107"/>
      <c r="HFD168" s="107"/>
      <c r="HFE168" s="107"/>
      <c r="HFF168" s="107"/>
      <c r="HFG168" s="107"/>
      <c r="HFH168" s="107"/>
      <c r="HFI168" s="107"/>
      <c r="HFJ168" s="107"/>
      <c r="HFK168" s="107"/>
      <c r="HFL168" s="107"/>
      <c r="HFM168" s="107"/>
      <c r="HFN168" s="107"/>
      <c r="HFO168" s="107"/>
      <c r="HFP168" s="107"/>
      <c r="HFQ168" s="107"/>
      <c r="HFR168" s="107"/>
      <c r="HFS168" s="107"/>
      <c r="HFT168" s="107"/>
      <c r="HFU168" s="107"/>
      <c r="HFV168" s="107"/>
      <c r="HFW168" s="107"/>
      <c r="HFX168" s="107"/>
      <c r="HFY168" s="107"/>
      <c r="HFZ168" s="107"/>
      <c r="HGA168" s="107"/>
      <c r="HGB168" s="107"/>
      <c r="HGC168" s="107"/>
      <c r="HGD168" s="107"/>
      <c r="HGE168" s="107"/>
      <c r="HGF168" s="107"/>
      <c r="HGG168" s="107"/>
      <c r="HGH168" s="107"/>
      <c r="HGI168" s="107"/>
      <c r="HGJ168" s="107"/>
      <c r="HGK168" s="107"/>
      <c r="HGL168" s="107"/>
      <c r="HGM168" s="107"/>
      <c r="HGN168" s="107"/>
      <c r="HGO168" s="107"/>
      <c r="HGP168" s="107"/>
      <c r="HGQ168" s="107"/>
      <c r="HGR168" s="107"/>
      <c r="HGS168" s="107"/>
      <c r="HGT168" s="107"/>
      <c r="HGU168" s="107"/>
      <c r="HGV168" s="107"/>
      <c r="HGW168" s="107"/>
      <c r="HGX168" s="107"/>
      <c r="HGY168" s="107"/>
      <c r="HGZ168" s="107"/>
      <c r="HHA168" s="107"/>
      <c r="HHB168" s="107"/>
      <c r="HHC168" s="107"/>
      <c r="HHD168" s="107"/>
      <c r="HHE168" s="107"/>
      <c r="HHF168" s="107"/>
      <c r="HHG168" s="107"/>
      <c r="HHH168" s="107"/>
      <c r="HHI168" s="107"/>
      <c r="HHJ168" s="107"/>
      <c r="HHK168" s="107"/>
      <c r="HHL168" s="107"/>
      <c r="HHM168" s="107"/>
      <c r="HHN168" s="107"/>
      <c r="HHO168" s="107"/>
      <c r="HHP168" s="107"/>
      <c r="HHQ168" s="107"/>
      <c r="HHR168" s="107"/>
      <c r="HHS168" s="107"/>
      <c r="HHT168" s="107"/>
      <c r="HHU168" s="107"/>
      <c r="HHV168" s="107"/>
      <c r="HHW168" s="107"/>
      <c r="HHX168" s="107"/>
      <c r="HHY168" s="107"/>
      <c r="HHZ168" s="107"/>
      <c r="HIA168" s="107"/>
      <c r="HIB168" s="107"/>
      <c r="HIC168" s="107"/>
      <c r="HID168" s="107"/>
      <c r="HIE168" s="107"/>
      <c r="HIF168" s="107"/>
      <c r="HIG168" s="107"/>
      <c r="HIH168" s="107"/>
      <c r="HII168" s="107"/>
      <c r="HIJ168" s="107"/>
      <c r="HIK168" s="107"/>
      <c r="HIL168" s="107"/>
      <c r="HIM168" s="107"/>
      <c r="HIN168" s="107"/>
      <c r="HIO168" s="107"/>
      <c r="HIP168" s="107"/>
      <c r="HIQ168" s="107"/>
      <c r="HIR168" s="107"/>
      <c r="HIS168" s="107"/>
      <c r="HIT168" s="107"/>
      <c r="HIU168" s="107"/>
      <c r="HIV168" s="107"/>
      <c r="HIW168" s="107"/>
      <c r="HIX168" s="107"/>
      <c r="HIY168" s="107"/>
      <c r="HIZ168" s="107"/>
      <c r="HJA168" s="107"/>
      <c r="HJB168" s="107"/>
      <c r="HJC168" s="107"/>
      <c r="HJD168" s="107"/>
      <c r="HJE168" s="107"/>
      <c r="HJF168" s="107"/>
      <c r="HJG168" s="107"/>
      <c r="HJH168" s="107"/>
      <c r="HJI168" s="107"/>
      <c r="HJJ168" s="107"/>
      <c r="HJK168" s="107"/>
      <c r="HJL168" s="107"/>
      <c r="HJM168" s="107"/>
      <c r="HJN168" s="107"/>
      <c r="HJO168" s="107"/>
      <c r="HJP168" s="107"/>
      <c r="HJQ168" s="107"/>
      <c r="HJR168" s="107"/>
      <c r="HJS168" s="107"/>
      <c r="HJT168" s="107"/>
      <c r="HJU168" s="107"/>
      <c r="HJV168" s="107"/>
      <c r="HJW168" s="107"/>
      <c r="HJX168" s="107"/>
      <c r="HJY168" s="107"/>
      <c r="HJZ168" s="107"/>
      <c r="HKA168" s="107"/>
      <c r="HKB168" s="107"/>
      <c r="HKC168" s="107"/>
      <c r="HKD168" s="107"/>
      <c r="HKE168" s="107"/>
      <c r="HKF168" s="107"/>
      <c r="HKG168" s="107"/>
      <c r="HKH168" s="107"/>
      <c r="HKI168" s="107"/>
      <c r="HKJ168" s="107"/>
      <c r="HKK168" s="107"/>
      <c r="HKL168" s="107"/>
      <c r="HKM168" s="107"/>
      <c r="HKN168" s="107"/>
      <c r="HKO168" s="107"/>
      <c r="HKP168" s="107"/>
      <c r="HKQ168" s="107"/>
      <c r="HKR168" s="107"/>
      <c r="HKS168" s="107"/>
      <c r="HKT168" s="107"/>
      <c r="HKU168" s="107"/>
      <c r="HKV168" s="107"/>
      <c r="HKW168" s="107"/>
      <c r="HKX168" s="107"/>
      <c r="HKY168" s="107"/>
      <c r="HKZ168" s="107"/>
      <c r="HLA168" s="107"/>
      <c r="HLB168" s="107"/>
      <c r="HLC168" s="107"/>
      <c r="HLD168" s="107"/>
      <c r="HLE168" s="107"/>
      <c r="HLF168" s="107"/>
      <c r="HLG168" s="107"/>
      <c r="HLH168" s="107"/>
      <c r="HLI168" s="107"/>
      <c r="HLJ168" s="107"/>
      <c r="HLK168" s="107"/>
      <c r="HLL168" s="107"/>
      <c r="HLM168" s="107"/>
      <c r="HLN168" s="107"/>
      <c r="HLO168" s="107"/>
      <c r="HLP168" s="107"/>
      <c r="HLQ168" s="107"/>
      <c r="HLR168" s="107"/>
      <c r="HLS168" s="107"/>
      <c r="HLT168" s="107"/>
      <c r="HLU168" s="107"/>
      <c r="HLV168" s="107"/>
      <c r="HLW168" s="107"/>
      <c r="HLX168" s="107"/>
      <c r="HLY168" s="107"/>
      <c r="HLZ168" s="107"/>
      <c r="HMA168" s="107"/>
      <c r="HMB168" s="107"/>
      <c r="HMC168" s="107"/>
      <c r="HMD168" s="107"/>
      <c r="HME168" s="107"/>
      <c r="HMF168" s="107"/>
      <c r="HMG168" s="107"/>
      <c r="HMH168" s="107"/>
      <c r="HMI168" s="107"/>
      <c r="HMJ168" s="107"/>
      <c r="HMK168" s="107"/>
      <c r="HML168" s="107"/>
      <c r="HMM168" s="107"/>
      <c r="HMN168" s="107"/>
      <c r="HMO168" s="107"/>
      <c r="HMP168" s="107"/>
      <c r="HMQ168" s="107"/>
      <c r="HMR168" s="107"/>
      <c r="HMS168" s="107"/>
      <c r="HMT168" s="107"/>
      <c r="HMU168" s="107"/>
      <c r="HMV168" s="107"/>
      <c r="HMW168" s="107"/>
      <c r="HMX168" s="107"/>
      <c r="HMY168" s="107"/>
      <c r="HMZ168" s="107"/>
      <c r="HNA168" s="107"/>
      <c r="HNB168" s="107"/>
      <c r="HNC168" s="107"/>
      <c r="HND168" s="107"/>
      <c r="HNE168" s="107"/>
      <c r="HNF168" s="107"/>
      <c r="HNG168" s="107"/>
      <c r="HNH168" s="107"/>
      <c r="HNI168" s="107"/>
      <c r="HNJ168" s="107"/>
      <c r="HNK168" s="107"/>
      <c r="HNL168" s="107"/>
      <c r="HNM168" s="107"/>
      <c r="HNN168" s="107"/>
      <c r="HNO168" s="107"/>
      <c r="HNP168" s="107"/>
      <c r="HNQ168" s="107"/>
      <c r="HNR168" s="107"/>
      <c r="HNS168" s="107"/>
      <c r="HNT168" s="107"/>
      <c r="HNU168" s="107"/>
      <c r="HNV168" s="107"/>
      <c r="HNW168" s="107"/>
      <c r="HNX168" s="107"/>
      <c r="HNY168" s="107"/>
      <c r="HNZ168" s="107"/>
      <c r="HOA168" s="107"/>
      <c r="HOB168" s="107"/>
      <c r="HOC168" s="107"/>
      <c r="HOD168" s="107"/>
      <c r="HOE168" s="107"/>
      <c r="HOF168" s="107"/>
      <c r="HOG168" s="107"/>
      <c r="HOH168" s="107"/>
      <c r="HOI168" s="107"/>
      <c r="HOJ168" s="107"/>
      <c r="HOK168" s="107"/>
      <c r="HOL168" s="107"/>
      <c r="HOM168" s="107"/>
      <c r="HON168" s="107"/>
      <c r="HOO168" s="107"/>
      <c r="HOP168" s="107"/>
      <c r="HOQ168" s="107"/>
      <c r="HOR168" s="107"/>
      <c r="HOS168" s="107"/>
      <c r="HOT168" s="107"/>
      <c r="HOU168" s="107"/>
      <c r="HOV168" s="107"/>
      <c r="HOW168" s="107"/>
      <c r="HOX168" s="107"/>
      <c r="HOY168" s="107"/>
      <c r="HOZ168" s="107"/>
      <c r="HPA168" s="107"/>
      <c r="HPB168" s="107"/>
      <c r="HPC168" s="107"/>
      <c r="HPD168" s="107"/>
      <c r="HPE168" s="107"/>
      <c r="HPF168" s="107"/>
      <c r="HPG168" s="107"/>
      <c r="HPH168" s="107"/>
      <c r="HPI168" s="107"/>
      <c r="HPJ168" s="107"/>
      <c r="HPK168" s="107"/>
      <c r="HPL168" s="107"/>
      <c r="HPM168" s="107"/>
      <c r="HPN168" s="107"/>
      <c r="HPO168" s="107"/>
      <c r="HPP168" s="107"/>
      <c r="HPQ168" s="107"/>
      <c r="HPR168" s="107"/>
      <c r="HPS168" s="107"/>
      <c r="HPT168" s="107"/>
      <c r="HPU168" s="107"/>
      <c r="HPV168" s="107"/>
      <c r="HPW168" s="107"/>
      <c r="HPX168" s="107"/>
      <c r="HPY168" s="107"/>
      <c r="HPZ168" s="107"/>
      <c r="HQA168" s="107"/>
      <c r="HQB168" s="107"/>
      <c r="HQC168" s="107"/>
      <c r="HQD168" s="107"/>
      <c r="HQE168" s="107"/>
      <c r="HQF168" s="107"/>
      <c r="HQG168" s="107"/>
      <c r="HQH168" s="107"/>
      <c r="HQI168" s="107"/>
      <c r="HQJ168" s="107"/>
      <c r="HQK168" s="107"/>
      <c r="HQL168" s="107"/>
      <c r="HQM168" s="107"/>
      <c r="HQN168" s="107"/>
      <c r="HQO168" s="107"/>
      <c r="HQP168" s="107"/>
      <c r="HQQ168" s="107"/>
      <c r="HQR168" s="107"/>
      <c r="HQS168" s="107"/>
      <c r="HQT168" s="107"/>
      <c r="HQU168" s="107"/>
      <c r="HQV168" s="107"/>
      <c r="HQW168" s="107"/>
      <c r="HQX168" s="107"/>
      <c r="HQY168" s="107"/>
      <c r="HQZ168" s="107"/>
      <c r="HRA168" s="107"/>
      <c r="HRB168" s="107"/>
      <c r="HRC168" s="107"/>
      <c r="HRD168" s="107"/>
      <c r="HRE168" s="107"/>
      <c r="HRF168" s="107"/>
      <c r="HRG168" s="107"/>
      <c r="HRH168" s="107"/>
      <c r="HRI168" s="107"/>
      <c r="HRJ168" s="107"/>
      <c r="HRK168" s="107"/>
      <c r="HRL168" s="107"/>
      <c r="HRM168" s="107"/>
      <c r="HRN168" s="107"/>
      <c r="HRO168" s="107"/>
      <c r="HRP168" s="107"/>
      <c r="HRQ168" s="107"/>
      <c r="HRR168" s="107"/>
      <c r="HRS168" s="107"/>
      <c r="HRT168" s="107"/>
      <c r="HRU168" s="107"/>
      <c r="HRV168" s="107"/>
      <c r="HRW168" s="107"/>
      <c r="HRX168" s="107"/>
      <c r="HRY168" s="107"/>
      <c r="HRZ168" s="107"/>
      <c r="HSA168" s="107"/>
      <c r="HSB168" s="107"/>
      <c r="HSC168" s="107"/>
      <c r="HSD168" s="107"/>
      <c r="HSE168" s="107"/>
      <c r="HSF168" s="107"/>
      <c r="HSG168" s="107"/>
      <c r="HSH168" s="107"/>
      <c r="HSI168" s="107"/>
      <c r="HSJ168" s="107"/>
      <c r="HSK168" s="107"/>
      <c r="HSL168" s="107"/>
      <c r="HSM168" s="107"/>
      <c r="HSN168" s="107"/>
      <c r="HSO168" s="107"/>
      <c r="HSP168" s="107"/>
      <c r="HSQ168" s="107"/>
      <c r="HSR168" s="107"/>
      <c r="HSS168" s="107"/>
      <c r="HST168" s="107"/>
      <c r="HSU168" s="107"/>
      <c r="HSV168" s="107"/>
      <c r="HSW168" s="107"/>
      <c r="HSX168" s="107"/>
      <c r="HSY168" s="107"/>
      <c r="HSZ168" s="107"/>
      <c r="HTA168" s="107"/>
      <c r="HTB168" s="107"/>
      <c r="HTC168" s="107"/>
      <c r="HTD168" s="107"/>
      <c r="HTE168" s="107"/>
      <c r="HTF168" s="107"/>
      <c r="HTG168" s="107"/>
      <c r="HTH168" s="107"/>
      <c r="HTI168" s="107"/>
      <c r="HTJ168" s="107"/>
      <c r="HTK168" s="107"/>
      <c r="HTL168" s="107"/>
      <c r="HTM168" s="107"/>
      <c r="HTN168" s="107"/>
      <c r="HTO168" s="107"/>
      <c r="HTP168" s="107"/>
      <c r="HTQ168" s="107"/>
      <c r="HTR168" s="107"/>
      <c r="HTS168" s="107"/>
      <c r="HTT168" s="107"/>
      <c r="HTU168" s="107"/>
      <c r="HTV168" s="107"/>
      <c r="HTW168" s="107"/>
      <c r="HTX168" s="107"/>
      <c r="HTY168" s="107"/>
      <c r="HTZ168" s="107"/>
      <c r="HUA168" s="107"/>
      <c r="HUB168" s="107"/>
      <c r="HUC168" s="107"/>
      <c r="HUD168" s="107"/>
      <c r="HUE168" s="107"/>
      <c r="HUF168" s="107"/>
      <c r="HUG168" s="107"/>
      <c r="HUH168" s="107"/>
      <c r="HUI168" s="107"/>
      <c r="HUJ168" s="107"/>
      <c r="HUK168" s="107"/>
      <c r="HUL168" s="107"/>
      <c r="HUM168" s="107"/>
      <c r="HUN168" s="107"/>
      <c r="HUO168" s="107"/>
      <c r="HUP168" s="107"/>
      <c r="HUQ168" s="107"/>
      <c r="HUR168" s="107"/>
      <c r="HUS168" s="107"/>
      <c r="HUT168" s="107"/>
      <c r="HUU168" s="107"/>
      <c r="HUV168" s="107"/>
      <c r="HUW168" s="107"/>
      <c r="HUX168" s="107"/>
      <c r="HUY168" s="107"/>
      <c r="HUZ168" s="107"/>
      <c r="HVA168" s="107"/>
      <c r="HVB168" s="107"/>
      <c r="HVC168" s="107"/>
      <c r="HVD168" s="107"/>
      <c r="HVE168" s="107"/>
      <c r="HVF168" s="107"/>
      <c r="HVG168" s="107"/>
      <c r="HVH168" s="107"/>
      <c r="HVI168" s="107"/>
      <c r="HVJ168" s="107"/>
      <c r="HVK168" s="107"/>
      <c r="HVL168" s="107"/>
      <c r="HVM168" s="107"/>
      <c r="HVN168" s="107"/>
      <c r="HVO168" s="107"/>
      <c r="HVP168" s="107"/>
      <c r="HVQ168" s="107"/>
      <c r="HVR168" s="107"/>
      <c r="HVS168" s="107"/>
      <c r="HVT168" s="107"/>
      <c r="HVU168" s="107"/>
      <c r="HVV168" s="107"/>
      <c r="HVW168" s="107"/>
      <c r="HVX168" s="107"/>
      <c r="HVY168" s="107"/>
      <c r="HVZ168" s="107"/>
      <c r="HWA168" s="107"/>
      <c r="HWB168" s="107"/>
      <c r="HWC168" s="107"/>
      <c r="HWD168" s="107"/>
      <c r="HWE168" s="107"/>
      <c r="HWF168" s="107"/>
      <c r="HWG168" s="107"/>
      <c r="HWH168" s="107"/>
      <c r="HWI168" s="107"/>
      <c r="HWJ168" s="107"/>
      <c r="HWK168" s="107"/>
      <c r="HWL168" s="107"/>
      <c r="HWM168" s="107"/>
      <c r="HWN168" s="107"/>
      <c r="HWO168" s="107"/>
      <c r="HWP168" s="107"/>
      <c r="HWQ168" s="107"/>
      <c r="HWR168" s="107"/>
      <c r="HWS168" s="107"/>
      <c r="HWT168" s="107"/>
      <c r="HWU168" s="107"/>
      <c r="HWV168" s="107"/>
      <c r="HWW168" s="107"/>
      <c r="HWX168" s="107"/>
      <c r="HWY168" s="107"/>
      <c r="HWZ168" s="107"/>
      <c r="HXA168" s="107"/>
      <c r="HXB168" s="107"/>
      <c r="HXC168" s="107"/>
      <c r="HXD168" s="107"/>
      <c r="HXE168" s="107"/>
      <c r="HXF168" s="107"/>
      <c r="HXG168" s="107"/>
      <c r="HXH168" s="107"/>
      <c r="HXI168" s="107"/>
      <c r="HXJ168" s="107"/>
      <c r="HXK168" s="107"/>
      <c r="HXL168" s="107"/>
      <c r="HXM168" s="107"/>
      <c r="HXN168" s="107"/>
      <c r="HXO168" s="107"/>
      <c r="HXP168" s="107"/>
      <c r="HXQ168" s="107"/>
      <c r="HXR168" s="107"/>
      <c r="HXS168" s="107"/>
      <c r="HXT168" s="107"/>
      <c r="HXU168" s="107"/>
      <c r="HXV168" s="107"/>
      <c r="HXW168" s="107"/>
      <c r="HXX168" s="107"/>
      <c r="HXY168" s="107"/>
      <c r="HXZ168" s="107"/>
      <c r="HYA168" s="107"/>
      <c r="HYB168" s="107"/>
      <c r="HYC168" s="107"/>
      <c r="HYD168" s="107"/>
      <c r="HYE168" s="107"/>
      <c r="HYF168" s="107"/>
      <c r="HYG168" s="107"/>
      <c r="HYH168" s="107"/>
      <c r="HYI168" s="107"/>
      <c r="HYJ168" s="107"/>
      <c r="HYK168" s="107"/>
      <c r="HYL168" s="107"/>
      <c r="HYM168" s="107"/>
      <c r="HYN168" s="107"/>
      <c r="HYO168" s="107"/>
      <c r="HYP168" s="107"/>
      <c r="HYQ168" s="107"/>
      <c r="HYR168" s="107"/>
      <c r="HYS168" s="107"/>
      <c r="HYT168" s="107"/>
      <c r="HYU168" s="107"/>
      <c r="HYV168" s="107"/>
      <c r="HYW168" s="107"/>
      <c r="HYX168" s="107"/>
      <c r="HYY168" s="107"/>
      <c r="HYZ168" s="107"/>
      <c r="HZA168" s="107"/>
      <c r="HZB168" s="107"/>
      <c r="HZC168" s="107"/>
      <c r="HZD168" s="107"/>
      <c r="HZE168" s="107"/>
      <c r="HZF168" s="107"/>
      <c r="HZG168" s="107"/>
      <c r="HZH168" s="107"/>
      <c r="HZI168" s="107"/>
      <c r="HZJ168" s="107"/>
      <c r="HZK168" s="107"/>
      <c r="HZL168" s="107"/>
      <c r="HZM168" s="107"/>
      <c r="HZN168" s="107"/>
      <c r="HZO168" s="107"/>
      <c r="HZP168" s="107"/>
      <c r="HZQ168" s="107"/>
      <c r="HZR168" s="107"/>
      <c r="HZS168" s="107"/>
      <c r="HZT168" s="107"/>
      <c r="HZU168" s="107"/>
      <c r="HZV168" s="107"/>
      <c r="HZW168" s="107"/>
      <c r="HZX168" s="107"/>
      <c r="HZY168" s="107"/>
      <c r="HZZ168" s="107"/>
      <c r="IAA168" s="107"/>
      <c r="IAB168" s="107"/>
      <c r="IAC168" s="107"/>
      <c r="IAD168" s="107"/>
      <c r="IAE168" s="107"/>
      <c r="IAF168" s="107"/>
      <c r="IAG168" s="107"/>
      <c r="IAH168" s="107"/>
      <c r="IAI168" s="107"/>
      <c r="IAJ168" s="107"/>
      <c r="IAK168" s="107"/>
      <c r="IAL168" s="107"/>
      <c r="IAM168" s="107"/>
      <c r="IAN168" s="107"/>
      <c r="IAO168" s="107"/>
      <c r="IAP168" s="107"/>
      <c r="IAQ168" s="107"/>
      <c r="IAR168" s="107"/>
      <c r="IAS168" s="107"/>
      <c r="IAT168" s="107"/>
      <c r="IAU168" s="107"/>
      <c r="IAV168" s="107"/>
      <c r="IAW168" s="107"/>
      <c r="IAX168" s="107"/>
      <c r="IAY168" s="107"/>
      <c r="IAZ168" s="107"/>
      <c r="IBA168" s="107"/>
      <c r="IBB168" s="107"/>
      <c r="IBC168" s="107"/>
      <c r="IBD168" s="107"/>
      <c r="IBE168" s="107"/>
      <c r="IBF168" s="107"/>
      <c r="IBG168" s="107"/>
      <c r="IBH168" s="107"/>
      <c r="IBI168" s="107"/>
      <c r="IBJ168" s="107"/>
      <c r="IBK168" s="107"/>
      <c r="IBL168" s="107"/>
      <c r="IBM168" s="107"/>
      <c r="IBN168" s="107"/>
      <c r="IBO168" s="107"/>
      <c r="IBP168" s="107"/>
      <c r="IBQ168" s="107"/>
      <c r="IBR168" s="107"/>
      <c r="IBS168" s="107"/>
      <c r="IBT168" s="107"/>
      <c r="IBU168" s="107"/>
      <c r="IBV168" s="107"/>
      <c r="IBW168" s="107"/>
      <c r="IBX168" s="107"/>
      <c r="IBY168" s="107"/>
      <c r="IBZ168" s="107"/>
      <c r="ICA168" s="107"/>
      <c r="ICB168" s="107"/>
      <c r="ICC168" s="107"/>
      <c r="ICD168" s="107"/>
      <c r="ICE168" s="107"/>
      <c r="ICF168" s="107"/>
      <c r="ICG168" s="107"/>
      <c r="ICH168" s="107"/>
      <c r="ICI168" s="107"/>
      <c r="ICJ168" s="107"/>
      <c r="ICK168" s="107"/>
      <c r="ICL168" s="107"/>
      <c r="ICM168" s="107"/>
      <c r="ICN168" s="107"/>
      <c r="ICO168" s="107"/>
      <c r="ICP168" s="107"/>
      <c r="ICQ168" s="107"/>
      <c r="ICR168" s="107"/>
      <c r="ICS168" s="107"/>
      <c r="ICT168" s="107"/>
      <c r="ICU168" s="107"/>
      <c r="ICV168" s="107"/>
      <c r="ICW168" s="107"/>
      <c r="ICX168" s="107"/>
      <c r="ICY168" s="107"/>
      <c r="ICZ168" s="107"/>
      <c r="IDA168" s="107"/>
      <c r="IDB168" s="107"/>
      <c r="IDC168" s="107"/>
      <c r="IDD168" s="107"/>
      <c r="IDE168" s="107"/>
      <c r="IDF168" s="107"/>
      <c r="IDG168" s="107"/>
      <c r="IDH168" s="107"/>
      <c r="IDI168" s="107"/>
      <c r="IDJ168" s="107"/>
      <c r="IDK168" s="107"/>
      <c r="IDL168" s="107"/>
      <c r="IDM168" s="107"/>
      <c r="IDN168" s="107"/>
      <c r="IDO168" s="107"/>
      <c r="IDP168" s="107"/>
      <c r="IDQ168" s="107"/>
      <c r="IDR168" s="107"/>
      <c r="IDS168" s="107"/>
      <c r="IDT168" s="107"/>
      <c r="IDU168" s="107"/>
      <c r="IDV168" s="107"/>
      <c r="IDW168" s="107"/>
      <c r="IDX168" s="107"/>
      <c r="IDY168" s="107"/>
      <c r="IDZ168" s="107"/>
      <c r="IEA168" s="107"/>
      <c r="IEB168" s="107"/>
      <c r="IEC168" s="107"/>
      <c r="IED168" s="107"/>
      <c r="IEE168" s="107"/>
      <c r="IEF168" s="107"/>
      <c r="IEG168" s="107"/>
      <c r="IEH168" s="107"/>
      <c r="IEI168" s="107"/>
      <c r="IEJ168" s="107"/>
      <c r="IEK168" s="107"/>
      <c r="IEL168" s="107"/>
      <c r="IEM168" s="107"/>
      <c r="IEN168" s="107"/>
      <c r="IEO168" s="107"/>
      <c r="IEP168" s="107"/>
      <c r="IEQ168" s="107"/>
      <c r="IER168" s="107"/>
      <c r="IES168" s="107"/>
      <c r="IET168" s="107"/>
      <c r="IEU168" s="107"/>
      <c r="IEV168" s="107"/>
      <c r="IEW168" s="107"/>
      <c r="IEX168" s="107"/>
      <c r="IEY168" s="107"/>
      <c r="IEZ168" s="107"/>
      <c r="IFA168" s="107"/>
      <c r="IFB168" s="107"/>
      <c r="IFC168" s="107"/>
      <c r="IFD168" s="107"/>
      <c r="IFE168" s="107"/>
      <c r="IFF168" s="107"/>
      <c r="IFG168" s="107"/>
      <c r="IFH168" s="107"/>
      <c r="IFI168" s="107"/>
      <c r="IFJ168" s="107"/>
      <c r="IFK168" s="107"/>
      <c r="IFL168" s="107"/>
      <c r="IFM168" s="107"/>
      <c r="IFN168" s="107"/>
      <c r="IFO168" s="107"/>
      <c r="IFP168" s="107"/>
      <c r="IFQ168" s="107"/>
      <c r="IFR168" s="107"/>
      <c r="IFS168" s="107"/>
      <c r="IFT168" s="107"/>
      <c r="IFU168" s="107"/>
      <c r="IFV168" s="107"/>
      <c r="IFW168" s="107"/>
      <c r="IFX168" s="107"/>
      <c r="IFY168" s="107"/>
      <c r="IFZ168" s="107"/>
      <c r="IGA168" s="107"/>
      <c r="IGB168" s="107"/>
      <c r="IGC168" s="107"/>
      <c r="IGD168" s="107"/>
      <c r="IGE168" s="107"/>
      <c r="IGF168" s="107"/>
      <c r="IGG168" s="107"/>
      <c r="IGH168" s="107"/>
      <c r="IGI168" s="107"/>
      <c r="IGJ168" s="107"/>
      <c r="IGK168" s="107"/>
      <c r="IGL168" s="107"/>
      <c r="IGM168" s="107"/>
      <c r="IGN168" s="107"/>
      <c r="IGO168" s="107"/>
      <c r="IGP168" s="107"/>
      <c r="IGQ168" s="107"/>
      <c r="IGR168" s="107"/>
      <c r="IGS168" s="107"/>
      <c r="IGT168" s="107"/>
      <c r="IGU168" s="107"/>
      <c r="IGV168" s="107"/>
      <c r="IGW168" s="107"/>
      <c r="IGX168" s="107"/>
      <c r="IGY168" s="107"/>
      <c r="IGZ168" s="107"/>
      <c r="IHA168" s="107"/>
      <c r="IHB168" s="107"/>
      <c r="IHC168" s="107"/>
      <c r="IHD168" s="107"/>
      <c r="IHE168" s="107"/>
      <c r="IHF168" s="107"/>
      <c r="IHG168" s="107"/>
      <c r="IHH168" s="107"/>
      <c r="IHI168" s="107"/>
      <c r="IHJ168" s="107"/>
      <c r="IHK168" s="107"/>
      <c r="IHL168" s="107"/>
      <c r="IHM168" s="107"/>
      <c r="IHN168" s="107"/>
      <c r="IHO168" s="107"/>
      <c r="IHP168" s="107"/>
      <c r="IHQ168" s="107"/>
      <c r="IHR168" s="107"/>
      <c r="IHS168" s="107"/>
      <c r="IHT168" s="107"/>
      <c r="IHU168" s="107"/>
      <c r="IHV168" s="107"/>
      <c r="IHW168" s="107"/>
      <c r="IHX168" s="107"/>
      <c r="IHY168" s="107"/>
      <c r="IHZ168" s="107"/>
      <c r="IIA168" s="107"/>
      <c r="IIB168" s="107"/>
      <c r="IIC168" s="107"/>
      <c r="IID168" s="107"/>
      <c r="IIE168" s="107"/>
      <c r="IIF168" s="107"/>
      <c r="IIG168" s="107"/>
      <c r="IIH168" s="107"/>
      <c r="III168" s="107"/>
      <c r="IIJ168" s="107"/>
      <c r="IIK168" s="107"/>
      <c r="IIL168" s="107"/>
      <c r="IIM168" s="107"/>
      <c r="IIN168" s="107"/>
      <c r="IIO168" s="107"/>
      <c r="IIP168" s="107"/>
      <c r="IIQ168" s="107"/>
      <c r="IIR168" s="107"/>
      <c r="IIS168" s="107"/>
      <c r="IIT168" s="107"/>
      <c r="IIU168" s="107"/>
      <c r="IIV168" s="107"/>
      <c r="IIW168" s="107"/>
      <c r="IIX168" s="107"/>
      <c r="IIY168" s="107"/>
      <c r="IIZ168" s="107"/>
      <c r="IJA168" s="107"/>
      <c r="IJB168" s="107"/>
      <c r="IJC168" s="107"/>
      <c r="IJD168" s="107"/>
      <c r="IJE168" s="107"/>
      <c r="IJF168" s="107"/>
      <c r="IJG168" s="107"/>
      <c r="IJH168" s="107"/>
      <c r="IJI168" s="107"/>
      <c r="IJJ168" s="107"/>
      <c r="IJK168" s="107"/>
      <c r="IJL168" s="107"/>
      <c r="IJM168" s="107"/>
      <c r="IJN168" s="107"/>
      <c r="IJO168" s="107"/>
      <c r="IJP168" s="107"/>
      <c r="IJQ168" s="107"/>
      <c r="IJR168" s="107"/>
      <c r="IJS168" s="107"/>
      <c r="IJT168" s="107"/>
      <c r="IJU168" s="107"/>
      <c r="IJV168" s="107"/>
      <c r="IJW168" s="107"/>
      <c r="IJX168" s="107"/>
      <c r="IJY168" s="107"/>
      <c r="IJZ168" s="107"/>
      <c r="IKA168" s="107"/>
      <c r="IKB168" s="107"/>
      <c r="IKC168" s="107"/>
      <c r="IKD168" s="107"/>
      <c r="IKE168" s="107"/>
      <c r="IKF168" s="107"/>
      <c r="IKG168" s="107"/>
      <c r="IKH168" s="107"/>
      <c r="IKI168" s="107"/>
      <c r="IKJ168" s="107"/>
      <c r="IKK168" s="107"/>
      <c r="IKL168" s="107"/>
      <c r="IKM168" s="107"/>
      <c r="IKN168" s="107"/>
      <c r="IKO168" s="107"/>
      <c r="IKP168" s="107"/>
      <c r="IKQ168" s="107"/>
      <c r="IKR168" s="107"/>
      <c r="IKS168" s="107"/>
      <c r="IKT168" s="107"/>
      <c r="IKU168" s="107"/>
      <c r="IKV168" s="107"/>
      <c r="IKW168" s="107"/>
      <c r="IKX168" s="107"/>
      <c r="IKY168" s="107"/>
      <c r="IKZ168" s="107"/>
      <c r="ILA168" s="107"/>
      <c r="ILB168" s="107"/>
      <c r="ILC168" s="107"/>
      <c r="ILD168" s="107"/>
      <c r="ILE168" s="107"/>
      <c r="ILF168" s="107"/>
      <c r="ILG168" s="107"/>
      <c r="ILH168" s="107"/>
      <c r="ILI168" s="107"/>
      <c r="ILJ168" s="107"/>
      <c r="ILK168" s="107"/>
      <c r="ILL168" s="107"/>
      <c r="ILM168" s="107"/>
      <c r="ILN168" s="107"/>
      <c r="ILO168" s="107"/>
      <c r="ILP168" s="107"/>
      <c r="ILQ168" s="107"/>
      <c r="ILR168" s="107"/>
      <c r="ILS168" s="107"/>
      <c r="ILT168" s="107"/>
      <c r="ILU168" s="107"/>
      <c r="ILV168" s="107"/>
      <c r="ILW168" s="107"/>
      <c r="ILX168" s="107"/>
      <c r="ILY168" s="107"/>
      <c r="ILZ168" s="107"/>
      <c r="IMA168" s="107"/>
      <c r="IMB168" s="107"/>
      <c r="IMC168" s="107"/>
      <c r="IMD168" s="107"/>
      <c r="IME168" s="107"/>
      <c r="IMF168" s="107"/>
      <c r="IMG168" s="107"/>
      <c r="IMH168" s="107"/>
      <c r="IMI168" s="107"/>
      <c r="IMJ168" s="107"/>
      <c r="IMK168" s="107"/>
      <c r="IML168" s="107"/>
      <c r="IMM168" s="107"/>
      <c r="IMN168" s="107"/>
      <c r="IMO168" s="107"/>
      <c r="IMP168" s="107"/>
      <c r="IMQ168" s="107"/>
      <c r="IMR168" s="107"/>
      <c r="IMS168" s="107"/>
      <c r="IMT168" s="107"/>
      <c r="IMU168" s="107"/>
      <c r="IMV168" s="107"/>
      <c r="IMW168" s="107"/>
      <c r="IMX168" s="107"/>
      <c r="IMY168" s="107"/>
      <c r="IMZ168" s="107"/>
      <c r="INA168" s="107"/>
      <c r="INB168" s="107"/>
      <c r="INC168" s="107"/>
      <c r="IND168" s="107"/>
      <c r="INE168" s="107"/>
      <c r="INF168" s="107"/>
      <c r="ING168" s="107"/>
      <c r="INH168" s="107"/>
      <c r="INI168" s="107"/>
      <c r="INJ168" s="107"/>
      <c r="INK168" s="107"/>
      <c r="INL168" s="107"/>
      <c r="INM168" s="107"/>
      <c r="INN168" s="107"/>
      <c r="INO168" s="107"/>
      <c r="INP168" s="107"/>
      <c r="INQ168" s="107"/>
      <c r="INR168" s="107"/>
      <c r="INS168" s="107"/>
      <c r="INT168" s="107"/>
      <c r="INU168" s="107"/>
      <c r="INV168" s="107"/>
      <c r="INW168" s="107"/>
      <c r="INX168" s="107"/>
      <c r="INY168" s="107"/>
      <c r="INZ168" s="107"/>
      <c r="IOA168" s="107"/>
      <c r="IOB168" s="107"/>
      <c r="IOC168" s="107"/>
      <c r="IOD168" s="107"/>
      <c r="IOE168" s="107"/>
      <c r="IOF168" s="107"/>
      <c r="IOG168" s="107"/>
      <c r="IOH168" s="107"/>
      <c r="IOI168" s="107"/>
      <c r="IOJ168" s="107"/>
      <c r="IOK168" s="107"/>
      <c r="IOL168" s="107"/>
      <c r="IOM168" s="107"/>
      <c r="ION168" s="107"/>
      <c r="IOO168" s="107"/>
      <c r="IOP168" s="107"/>
      <c r="IOQ168" s="107"/>
      <c r="IOR168" s="107"/>
      <c r="IOS168" s="107"/>
      <c r="IOT168" s="107"/>
      <c r="IOU168" s="107"/>
      <c r="IOV168" s="107"/>
      <c r="IOW168" s="107"/>
      <c r="IOX168" s="107"/>
      <c r="IOY168" s="107"/>
      <c r="IOZ168" s="107"/>
      <c r="IPA168" s="107"/>
      <c r="IPB168" s="107"/>
      <c r="IPC168" s="107"/>
      <c r="IPD168" s="107"/>
      <c r="IPE168" s="107"/>
      <c r="IPF168" s="107"/>
      <c r="IPG168" s="107"/>
      <c r="IPH168" s="107"/>
      <c r="IPI168" s="107"/>
      <c r="IPJ168" s="107"/>
      <c r="IPK168" s="107"/>
      <c r="IPL168" s="107"/>
      <c r="IPM168" s="107"/>
      <c r="IPN168" s="107"/>
      <c r="IPO168" s="107"/>
      <c r="IPP168" s="107"/>
      <c r="IPQ168" s="107"/>
      <c r="IPR168" s="107"/>
      <c r="IPS168" s="107"/>
      <c r="IPT168" s="107"/>
      <c r="IPU168" s="107"/>
      <c r="IPV168" s="107"/>
      <c r="IPW168" s="107"/>
      <c r="IPX168" s="107"/>
      <c r="IPY168" s="107"/>
      <c r="IPZ168" s="107"/>
      <c r="IQA168" s="107"/>
      <c r="IQB168" s="107"/>
      <c r="IQC168" s="107"/>
      <c r="IQD168" s="107"/>
      <c r="IQE168" s="107"/>
      <c r="IQF168" s="107"/>
      <c r="IQG168" s="107"/>
      <c r="IQH168" s="107"/>
      <c r="IQI168" s="107"/>
      <c r="IQJ168" s="107"/>
      <c r="IQK168" s="107"/>
      <c r="IQL168" s="107"/>
      <c r="IQM168" s="107"/>
      <c r="IQN168" s="107"/>
      <c r="IQO168" s="107"/>
      <c r="IQP168" s="107"/>
      <c r="IQQ168" s="107"/>
      <c r="IQR168" s="107"/>
      <c r="IQS168" s="107"/>
      <c r="IQT168" s="107"/>
      <c r="IQU168" s="107"/>
      <c r="IQV168" s="107"/>
      <c r="IQW168" s="107"/>
      <c r="IQX168" s="107"/>
      <c r="IQY168" s="107"/>
      <c r="IQZ168" s="107"/>
      <c r="IRA168" s="107"/>
      <c r="IRB168" s="107"/>
      <c r="IRC168" s="107"/>
      <c r="IRD168" s="107"/>
      <c r="IRE168" s="107"/>
      <c r="IRF168" s="107"/>
      <c r="IRG168" s="107"/>
      <c r="IRH168" s="107"/>
      <c r="IRI168" s="107"/>
      <c r="IRJ168" s="107"/>
      <c r="IRK168" s="107"/>
      <c r="IRL168" s="107"/>
      <c r="IRM168" s="107"/>
      <c r="IRN168" s="107"/>
      <c r="IRO168" s="107"/>
      <c r="IRP168" s="107"/>
      <c r="IRQ168" s="107"/>
      <c r="IRR168" s="107"/>
      <c r="IRS168" s="107"/>
      <c r="IRT168" s="107"/>
      <c r="IRU168" s="107"/>
      <c r="IRV168" s="107"/>
      <c r="IRW168" s="107"/>
      <c r="IRX168" s="107"/>
      <c r="IRY168" s="107"/>
      <c r="IRZ168" s="107"/>
      <c r="ISA168" s="107"/>
      <c r="ISB168" s="107"/>
      <c r="ISC168" s="107"/>
      <c r="ISD168" s="107"/>
      <c r="ISE168" s="107"/>
      <c r="ISF168" s="107"/>
      <c r="ISG168" s="107"/>
      <c r="ISH168" s="107"/>
      <c r="ISI168" s="107"/>
      <c r="ISJ168" s="107"/>
      <c r="ISK168" s="107"/>
      <c r="ISL168" s="107"/>
      <c r="ISM168" s="107"/>
      <c r="ISN168" s="107"/>
      <c r="ISO168" s="107"/>
      <c r="ISP168" s="107"/>
      <c r="ISQ168" s="107"/>
      <c r="ISR168" s="107"/>
      <c r="ISS168" s="107"/>
      <c r="IST168" s="107"/>
      <c r="ISU168" s="107"/>
      <c r="ISV168" s="107"/>
      <c r="ISW168" s="107"/>
      <c r="ISX168" s="107"/>
      <c r="ISY168" s="107"/>
      <c r="ISZ168" s="107"/>
      <c r="ITA168" s="107"/>
      <c r="ITB168" s="107"/>
      <c r="ITC168" s="107"/>
      <c r="ITD168" s="107"/>
      <c r="ITE168" s="107"/>
      <c r="ITF168" s="107"/>
      <c r="ITG168" s="107"/>
      <c r="ITH168" s="107"/>
      <c r="ITI168" s="107"/>
      <c r="ITJ168" s="107"/>
      <c r="ITK168" s="107"/>
      <c r="ITL168" s="107"/>
      <c r="ITM168" s="107"/>
      <c r="ITN168" s="107"/>
      <c r="ITO168" s="107"/>
      <c r="ITP168" s="107"/>
      <c r="ITQ168" s="107"/>
      <c r="ITR168" s="107"/>
      <c r="ITS168" s="107"/>
      <c r="ITT168" s="107"/>
      <c r="ITU168" s="107"/>
      <c r="ITV168" s="107"/>
      <c r="ITW168" s="107"/>
      <c r="ITX168" s="107"/>
      <c r="ITY168" s="107"/>
      <c r="ITZ168" s="107"/>
      <c r="IUA168" s="107"/>
      <c r="IUB168" s="107"/>
      <c r="IUC168" s="107"/>
      <c r="IUD168" s="107"/>
      <c r="IUE168" s="107"/>
      <c r="IUF168" s="107"/>
      <c r="IUG168" s="107"/>
      <c r="IUH168" s="107"/>
      <c r="IUI168" s="107"/>
      <c r="IUJ168" s="107"/>
      <c r="IUK168" s="107"/>
      <c r="IUL168" s="107"/>
      <c r="IUM168" s="107"/>
      <c r="IUN168" s="107"/>
      <c r="IUO168" s="107"/>
      <c r="IUP168" s="107"/>
      <c r="IUQ168" s="107"/>
      <c r="IUR168" s="107"/>
      <c r="IUS168" s="107"/>
      <c r="IUT168" s="107"/>
      <c r="IUU168" s="107"/>
      <c r="IUV168" s="107"/>
      <c r="IUW168" s="107"/>
      <c r="IUX168" s="107"/>
      <c r="IUY168" s="107"/>
      <c r="IUZ168" s="107"/>
      <c r="IVA168" s="107"/>
      <c r="IVB168" s="107"/>
      <c r="IVC168" s="107"/>
      <c r="IVD168" s="107"/>
      <c r="IVE168" s="107"/>
      <c r="IVF168" s="107"/>
      <c r="IVG168" s="107"/>
      <c r="IVH168" s="107"/>
      <c r="IVI168" s="107"/>
      <c r="IVJ168" s="107"/>
      <c r="IVK168" s="107"/>
      <c r="IVL168" s="107"/>
      <c r="IVM168" s="107"/>
      <c r="IVN168" s="107"/>
      <c r="IVO168" s="107"/>
      <c r="IVP168" s="107"/>
      <c r="IVQ168" s="107"/>
      <c r="IVR168" s="107"/>
      <c r="IVS168" s="107"/>
      <c r="IVT168" s="107"/>
      <c r="IVU168" s="107"/>
      <c r="IVV168" s="107"/>
      <c r="IVW168" s="107"/>
      <c r="IVX168" s="107"/>
      <c r="IVY168" s="107"/>
      <c r="IVZ168" s="107"/>
      <c r="IWA168" s="107"/>
      <c r="IWB168" s="107"/>
      <c r="IWC168" s="107"/>
      <c r="IWD168" s="107"/>
      <c r="IWE168" s="107"/>
      <c r="IWF168" s="107"/>
      <c r="IWG168" s="107"/>
      <c r="IWH168" s="107"/>
      <c r="IWI168" s="107"/>
      <c r="IWJ168" s="107"/>
      <c r="IWK168" s="107"/>
      <c r="IWL168" s="107"/>
      <c r="IWM168" s="107"/>
      <c r="IWN168" s="107"/>
      <c r="IWO168" s="107"/>
      <c r="IWP168" s="107"/>
      <c r="IWQ168" s="107"/>
      <c r="IWR168" s="107"/>
      <c r="IWS168" s="107"/>
      <c r="IWT168" s="107"/>
      <c r="IWU168" s="107"/>
      <c r="IWV168" s="107"/>
      <c r="IWW168" s="107"/>
      <c r="IWX168" s="107"/>
      <c r="IWY168" s="107"/>
      <c r="IWZ168" s="107"/>
      <c r="IXA168" s="107"/>
      <c r="IXB168" s="107"/>
      <c r="IXC168" s="107"/>
      <c r="IXD168" s="107"/>
      <c r="IXE168" s="107"/>
      <c r="IXF168" s="107"/>
      <c r="IXG168" s="107"/>
      <c r="IXH168" s="107"/>
      <c r="IXI168" s="107"/>
      <c r="IXJ168" s="107"/>
      <c r="IXK168" s="107"/>
      <c r="IXL168" s="107"/>
      <c r="IXM168" s="107"/>
      <c r="IXN168" s="107"/>
      <c r="IXO168" s="107"/>
      <c r="IXP168" s="107"/>
      <c r="IXQ168" s="107"/>
      <c r="IXR168" s="107"/>
      <c r="IXS168" s="107"/>
      <c r="IXT168" s="107"/>
      <c r="IXU168" s="107"/>
      <c r="IXV168" s="107"/>
      <c r="IXW168" s="107"/>
      <c r="IXX168" s="107"/>
      <c r="IXY168" s="107"/>
      <c r="IXZ168" s="107"/>
      <c r="IYA168" s="107"/>
      <c r="IYB168" s="107"/>
      <c r="IYC168" s="107"/>
      <c r="IYD168" s="107"/>
      <c r="IYE168" s="107"/>
      <c r="IYF168" s="107"/>
      <c r="IYG168" s="107"/>
      <c r="IYH168" s="107"/>
      <c r="IYI168" s="107"/>
      <c r="IYJ168" s="107"/>
      <c r="IYK168" s="107"/>
      <c r="IYL168" s="107"/>
      <c r="IYM168" s="107"/>
      <c r="IYN168" s="107"/>
      <c r="IYO168" s="107"/>
      <c r="IYP168" s="107"/>
      <c r="IYQ168" s="107"/>
      <c r="IYR168" s="107"/>
      <c r="IYS168" s="107"/>
      <c r="IYT168" s="107"/>
      <c r="IYU168" s="107"/>
      <c r="IYV168" s="107"/>
      <c r="IYW168" s="107"/>
      <c r="IYX168" s="107"/>
      <c r="IYY168" s="107"/>
      <c r="IYZ168" s="107"/>
      <c r="IZA168" s="107"/>
      <c r="IZB168" s="107"/>
      <c r="IZC168" s="107"/>
      <c r="IZD168" s="107"/>
      <c r="IZE168" s="107"/>
      <c r="IZF168" s="107"/>
      <c r="IZG168" s="107"/>
      <c r="IZH168" s="107"/>
      <c r="IZI168" s="107"/>
      <c r="IZJ168" s="107"/>
      <c r="IZK168" s="107"/>
      <c r="IZL168" s="107"/>
      <c r="IZM168" s="107"/>
      <c r="IZN168" s="107"/>
      <c r="IZO168" s="107"/>
      <c r="IZP168" s="107"/>
      <c r="IZQ168" s="107"/>
      <c r="IZR168" s="107"/>
      <c r="IZS168" s="107"/>
      <c r="IZT168" s="107"/>
      <c r="IZU168" s="107"/>
      <c r="IZV168" s="107"/>
      <c r="IZW168" s="107"/>
      <c r="IZX168" s="107"/>
      <c r="IZY168" s="107"/>
      <c r="IZZ168" s="107"/>
      <c r="JAA168" s="107"/>
      <c r="JAB168" s="107"/>
      <c r="JAC168" s="107"/>
      <c r="JAD168" s="107"/>
      <c r="JAE168" s="107"/>
      <c r="JAF168" s="107"/>
      <c r="JAG168" s="107"/>
      <c r="JAH168" s="107"/>
      <c r="JAI168" s="107"/>
      <c r="JAJ168" s="107"/>
      <c r="JAK168" s="107"/>
      <c r="JAL168" s="107"/>
      <c r="JAM168" s="107"/>
      <c r="JAN168" s="107"/>
      <c r="JAO168" s="107"/>
      <c r="JAP168" s="107"/>
      <c r="JAQ168" s="107"/>
      <c r="JAR168" s="107"/>
      <c r="JAS168" s="107"/>
      <c r="JAT168" s="107"/>
      <c r="JAU168" s="107"/>
      <c r="JAV168" s="107"/>
      <c r="JAW168" s="107"/>
      <c r="JAX168" s="107"/>
      <c r="JAY168" s="107"/>
      <c r="JAZ168" s="107"/>
      <c r="JBA168" s="107"/>
      <c r="JBB168" s="107"/>
      <c r="JBC168" s="107"/>
      <c r="JBD168" s="107"/>
      <c r="JBE168" s="107"/>
      <c r="JBF168" s="107"/>
      <c r="JBG168" s="107"/>
      <c r="JBH168" s="107"/>
      <c r="JBI168" s="107"/>
      <c r="JBJ168" s="107"/>
      <c r="JBK168" s="107"/>
      <c r="JBL168" s="107"/>
      <c r="JBM168" s="107"/>
      <c r="JBN168" s="107"/>
      <c r="JBO168" s="107"/>
      <c r="JBP168" s="107"/>
      <c r="JBQ168" s="107"/>
      <c r="JBR168" s="107"/>
      <c r="JBS168" s="107"/>
      <c r="JBT168" s="107"/>
      <c r="JBU168" s="107"/>
      <c r="JBV168" s="107"/>
      <c r="JBW168" s="107"/>
      <c r="JBX168" s="107"/>
      <c r="JBY168" s="107"/>
      <c r="JBZ168" s="107"/>
      <c r="JCA168" s="107"/>
      <c r="JCB168" s="107"/>
      <c r="JCC168" s="107"/>
      <c r="JCD168" s="107"/>
      <c r="JCE168" s="107"/>
      <c r="JCF168" s="107"/>
      <c r="JCG168" s="107"/>
      <c r="JCH168" s="107"/>
      <c r="JCI168" s="107"/>
      <c r="JCJ168" s="107"/>
      <c r="JCK168" s="107"/>
      <c r="JCL168" s="107"/>
      <c r="JCM168" s="107"/>
      <c r="JCN168" s="107"/>
      <c r="JCO168" s="107"/>
      <c r="JCP168" s="107"/>
      <c r="JCQ168" s="107"/>
      <c r="JCR168" s="107"/>
      <c r="JCS168" s="107"/>
      <c r="JCT168" s="107"/>
      <c r="JCU168" s="107"/>
      <c r="JCV168" s="107"/>
      <c r="JCW168" s="107"/>
      <c r="JCX168" s="107"/>
      <c r="JCY168" s="107"/>
      <c r="JCZ168" s="107"/>
      <c r="JDA168" s="107"/>
      <c r="JDB168" s="107"/>
      <c r="JDC168" s="107"/>
      <c r="JDD168" s="107"/>
      <c r="JDE168" s="107"/>
      <c r="JDF168" s="107"/>
      <c r="JDG168" s="107"/>
      <c r="JDH168" s="107"/>
      <c r="JDI168" s="107"/>
      <c r="JDJ168" s="107"/>
      <c r="JDK168" s="107"/>
      <c r="JDL168" s="107"/>
      <c r="JDM168" s="107"/>
      <c r="JDN168" s="107"/>
      <c r="JDO168" s="107"/>
      <c r="JDP168" s="107"/>
      <c r="JDQ168" s="107"/>
      <c r="JDR168" s="107"/>
      <c r="JDS168" s="107"/>
      <c r="JDT168" s="107"/>
      <c r="JDU168" s="107"/>
      <c r="JDV168" s="107"/>
      <c r="JDW168" s="107"/>
      <c r="JDX168" s="107"/>
      <c r="JDY168" s="107"/>
      <c r="JDZ168" s="107"/>
      <c r="JEA168" s="107"/>
      <c r="JEB168" s="107"/>
      <c r="JEC168" s="107"/>
      <c r="JED168" s="107"/>
      <c r="JEE168" s="107"/>
      <c r="JEF168" s="107"/>
      <c r="JEG168" s="107"/>
      <c r="JEH168" s="107"/>
      <c r="JEI168" s="107"/>
      <c r="JEJ168" s="107"/>
      <c r="JEK168" s="107"/>
      <c r="JEL168" s="107"/>
      <c r="JEM168" s="107"/>
      <c r="JEN168" s="107"/>
      <c r="JEO168" s="107"/>
      <c r="JEP168" s="107"/>
      <c r="JEQ168" s="107"/>
      <c r="JER168" s="107"/>
      <c r="JES168" s="107"/>
      <c r="JET168" s="107"/>
      <c r="JEU168" s="107"/>
      <c r="JEV168" s="107"/>
      <c r="JEW168" s="107"/>
      <c r="JEX168" s="107"/>
      <c r="JEY168" s="107"/>
      <c r="JEZ168" s="107"/>
      <c r="JFA168" s="107"/>
      <c r="JFB168" s="107"/>
      <c r="JFC168" s="107"/>
      <c r="JFD168" s="107"/>
      <c r="JFE168" s="107"/>
      <c r="JFF168" s="107"/>
      <c r="JFG168" s="107"/>
      <c r="JFH168" s="107"/>
      <c r="JFI168" s="107"/>
      <c r="JFJ168" s="107"/>
      <c r="JFK168" s="107"/>
      <c r="JFL168" s="107"/>
      <c r="JFM168" s="107"/>
      <c r="JFN168" s="107"/>
      <c r="JFO168" s="107"/>
      <c r="JFP168" s="107"/>
      <c r="JFQ168" s="107"/>
      <c r="JFR168" s="107"/>
      <c r="JFS168" s="107"/>
      <c r="JFT168" s="107"/>
      <c r="JFU168" s="107"/>
      <c r="JFV168" s="107"/>
      <c r="JFW168" s="107"/>
      <c r="JFX168" s="107"/>
      <c r="JFY168" s="107"/>
      <c r="JFZ168" s="107"/>
      <c r="JGA168" s="107"/>
      <c r="JGB168" s="107"/>
      <c r="JGC168" s="107"/>
      <c r="JGD168" s="107"/>
      <c r="JGE168" s="107"/>
      <c r="JGF168" s="107"/>
      <c r="JGG168" s="107"/>
      <c r="JGH168" s="107"/>
      <c r="JGI168" s="107"/>
      <c r="JGJ168" s="107"/>
      <c r="JGK168" s="107"/>
      <c r="JGL168" s="107"/>
      <c r="JGM168" s="107"/>
      <c r="JGN168" s="107"/>
      <c r="JGO168" s="107"/>
      <c r="JGP168" s="107"/>
      <c r="JGQ168" s="107"/>
      <c r="JGR168" s="107"/>
      <c r="JGS168" s="107"/>
      <c r="JGT168" s="107"/>
      <c r="JGU168" s="107"/>
      <c r="JGV168" s="107"/>
      <c r="JGW168" s="107"/>
      <c r="JGX168" s="107"/>
      <c r="JGY168" s="107"/>
      <c r="JGZ168" s="107"/>
      <c r="JHA168" s="107"/>
      <c r="JHB168" s="107"/>
      <c r="JHC168" s="107"/>
      <c r="JHD168" s="107"/>
      <c r="JHE168" s="107"/>
      <c r="JHF168" s="107"/>
      <c r="JHG168" s="107"/>
      <c r="JHH168" s="107"/>
      <c r="JHI168" s="107"/>
      <c r="JHJ168" s="107"/>
      <c r="JHK168" s="107"/>
      <c r="JHL168" s="107"/>
      <c r="JHM168" s="107"/>
      <c r="JHN168" s="107"/>
      <c r="JHO168" s="107"/>
      <c r="JHP168" s="107"/>
      <c r="JHQ168" s="107"/>
      <c r="JHR168" s="107"/>
      <c r="JHS168" s="107"/>
      <c r="JHT168" s="107"/>
      <c r="JHU168" s="107"/>
      <c r="JHV168" s="107"/>
      <c r="JHW168" s="107"/>
      <c r="JHX168" s="107"/>
      <c r="JHY168" s="107"/>
      <c r="JHZ168" s="107"/>
      <c r="JIA168" s="107"/>
      <c r="JIB168" s="107"/>
      <c r="JIC168" s="107"/>
      <c r="JID168" s="107"/>
      <c r="JIE168" s="107"/>
      <c r="JIF168" s="107"/>
      <c r="JIG168" s="107"/>
      <c r="JIH168" s="107"/>
      <c r="JII168" s="107"/>
      <c r="JIJ168" s="107"/>
      <c r="JIK168" s="107"/>
      <c r="JIL168" s="107"/>
      <c r="JIM168" s="107"/>
      <c r="JIN168" s="107"/>
      <c r="JIO168" s="107"/>
      <c r="JIP168" s="107"/>
      <c r="JIQ168" s="107"/>
      <c r="JIR168" s="107"/>
      <c r="JIS168" s="107"/>
      <c r="JIT168" s="107"/>
      <c r="JIU168" s="107"/>
      <c r="JIV168" s="107"/>
      <c r="JIW168" s="107"/>
      <c r="JIX168" s="107"/>
      <c r="JIY168" s="107"/>
      <c r="JIZ168" s="107"/>
      <c r="JJA168" s="107"/>
      <c r="JJB168" s="107"/>
      <c r="JJC168" s="107"/>
      <c r="JJD168" s="107"/>
      <c r="JJE168" s="107"/>
      <c r="JJF168" s="107"/>
      <c r="JJG168" s="107"/>
      <c r="JJH168" s="107"/>
      <c r="JJI168" s="107"/>
      <c r="JJJ168" s="107"/>
      <c r="JJK168" s="107"/>
      <c r="JJL168" s="107"/>
      <c r="JJM168" s="107"/>
      <c r="JJN168" s="107"/>
      <c r="JJO168" s="107"/>
      <c r="JJP168" s="107"/>
      <c r="JJQ168" s="107"/>
      <c r="JJR168" s="107"/>
      <c r="JJS168" s="107"/>
      <c r="JJT168" s="107"/>
      <c r="JJU168" s="107"/>
      <c r="JJV168" s="107"/>
      <c r="JJW168" s="107"/>
      <c r="JJX168" s="107"/>
      <c r="JJY168" s="107"/>
      <c r="JJZ168" s="107"/>
      <c r="JKA168" s="107"/>
      <c r="JKB168" s="107"/>
      <c r="JKC168" s="107"/>
      <c r="JKD168" s="107"/>
      <c r="JKE168" s="107"/>
      <c r="JKF168" s="107"/>
      <c r="JKG168" s="107"/>
      <c r="JKH168" s="107"/>
      <c r="JKI168" s="107"/>
      <c r="JKJ168" s="107"/>
      <c r="JKK168" s="107"/>
      <c r="JKL168" s="107"/>
      <c r="JKM168" s="107"/>
      <c r="JKN168" s="107"/>
      <c r="JKO168" s="107"/>
      <c r="JKP168" s="107"/>
      <c r="JKQ168" s="107"/>
      <c r="JKR168" s="107"/>
      <c r="JKS168" s="107"/>
      <c r="JKT168" s="107"/>
      <c r="JKU168" s="107"/>
      <c r="JKV168" s="107"/>
      <c r="JKW168" s="107"/>
      <c r="JKX168" s="107"/>
      <c r="JKY168" s="107"/>
      <c r="JKZ168" s="107"/>
      <c r="JLA168" s="107"/>
      <c r="JLB168" s="107"/>
      <c r="JLC168" s="107"/>
      <c r="JLD168" s="107"/>
      <c r="JLE168" s="107"/>
      <c r="JLF168" s="107"/>
      <c r="JLG168" s="107"/>
      <c r="JLH168" s="107"/>
      <c r="JLI168" s="107"/>
      <c r="JLJ168" s="107"/>
      <c r="JLK168" s="107"/>
      <c r="JLL168" s="107"/>
      <c r="JLM168" s="107"/>
      <c r="JLN168" s="107"/>
      <c r="JLO168" s="107"/>
      <c r="JLP168" s="107"/>
      <c r="JLQ168" s="107"/>
      <c r="JLR168" s="107"/>
      <c r="JLS168" s="107"/>
      <c r="JLT168" s="107"/>
      <c r="JLU168" s="107"/>
      <c r="JLV168" s="107"/>
      <c r="JLW168" s="107"/>
      <c r="JLX168" s="107"/>
      <c r="JLY168" s="107"/>
      <c r="JLZ168" s="107"/>
      <c r="JMA168" s="107"/>
      <c r="JMB168" s="107"/>
      <c r="JMC168" s="107"/>
      <c r="JMD168" s="107"/>
      <c r="JME168" s="107"/>
      <c r="JMF168" s="107"/>
      <c r="JMG168" s="107"/>
      <c r="JMH168" s="107"/>
      <c r="JMI168" s="107"/>
      <c r="JMJ168" s="107"/>
      <c r="JMK168" s="107"/>
      <c r="JML168" s="107"/>
      <c r="JMM168" s="107"/>
      <c r="JMN168" s="107"/>
      <c r="JMO168" s="107"/>
      <c r="JMP168" s="107"/>
      <c r="JMQ168" s="107"/>
      <c r="JMR168" s="107"/>
      <c r="JMS168" s="107"/>
      <c r="JMT168" s="107"/>
      <c r="JMU168" s="107"/>
      <c r="JMV168" s="107"/>
      <c r="JMW168" s="107"/>
      <c r="JMX168" s="107"/>
      <c r="JMY168" s="107"/>
      <c r="JMZ168" s="107"/>
      <c r="JNA168" s="107"/>
      <c r="JNB168" s="107"/>
      <c r="JNC168" s="107"/>
      <c r="JND168" s="107"/>
      <c r="JNE168" s="107"/>
      <c r="JNF168" s="107"/>
      <c r="JNG168" s="107"/>
      <c r="JNH168" s="107"/>
      <c r="JNI168" s="107"/>
      <c r="JNJ168" s="107"/>
      <c r="JNK168" s="107"/>
      <c r="JNL168" s="107"/>
      <c r="JNM168" s="107"/>
      <c r="JNN168" s="107"/>
      <c r="JNO168" s="107"/>
      <c r="JNP168" s="107"/>
      <c r="JNQ168" s="107"/>
      <c r="JNR168" s="107"/>
      <c r="JNS168" s="107"/>
      <c r="JNT168" s="107"/>
      <c r="JNU168" s="107"/>
      <c r="JNV168" s="107"/>
      <c r="JNW168" s="107"/>
      <c r="JNX168" s="107"/>
      <c r="JNY168" s="107"/>
      <c r="JNZ168" s="107"/>
      <c r="JOA168" s="107"/>
      <c r="JOB168" s="107"/>
      <c r="JOC168" s="107"/>
      <c r="JOD168" s="107"/>
      <c r="JOE168" s="107"/>
      <c r="JOF168" s="107"/>
      <c r="JOG168" s="107"/>
      <c r="JOH168" s="107"/>
      <c r="JOI168" s="107"/>
      <c r="JOJ168" s="107"/>
      <c r="JOK168" s="107"/>
      <c r="JOL168" s="107"/>
      <c r="JOM168" s="107"/>
      <c r="JON168" s="107"/>
      <c r="JOO168" s="107"/>
      <c r="JOP168" s="107"/>
      <c r="JOQ168" s="107"/>
      <c r="JOR168" s="107"/>
      <c r="JOS168" s="107"/>
      <c r="JOT168" s="107"/>
      <c r="JOU168" s="107"/>
      <c r="JOV168" s="107"/>
      <c r="JOW168" s="107"/>
      <c r="JOX168" s="107"/>
      <c r="JOY168" s="107"/>
      <c r="JOZ168" s="107"/>
      <c r="JPA168" s="107"/>
      <c r="JPB168" s="107"/>
      <c r="JPC168" s="107"/>
      <c r="JPD168" s="107"/>
      <c r="JPE168" s="107"/>
      <c r="JPF168" s="107"/>
      <c r="JPG168" s="107"/>
      <c r="JPH168" s="107"/>
      <c r="JPI168" s="107"/>
      <c r="JPJ168" s="107"/>
      <c r="JPK168" s="107"/>
      <c r="JPL168" s="107"/>
      <c r="JPM168" s="107"/>
      <c r="JPN168" s="107"/>
      <c r="JPO168" s="107"/>
      <c r="JPP168" s="107"/>
      <c r="JPQ168" s="107"/>
      <c r="JPR168" s="107"/>
      <c r="JPS168" s="107"/>
      <c r="JPT168" s="107"/>
      <c r="JPU168" s="107"/>
      <c r="JPV168" s="107"/>
      <c r="JPW168" s="107"/>
      <c r="JPX168" s="107"/>
      <c r="JPY168" s="107"/>
      <c r="JPZ168" s="107"/>
      <c r="JQA168" s="107"/>
      <c r="JQB168" s="107"/>
      <c r="JQC168" s="107"/>
      <c r="JQD168" s="107"/>
      <c r="JQE168" s="107"/>
      <c r="JQF168" s="107"/>
      <c r="JQG168" s="107"/>
      <c r="JQH168" s="107"/>
      <c r="JQI168" s="107"/>
      <c r="JQJ168" s="107"/>
      <c r="JQK168" s="107"/>
      <c r="JQL168" s="107"/>
      <c r="JQM168" s="107"/>
      <c r="JQN168" s="107"/>
      <c r="JQO168" s="107"/>
      <c r="JQP168" s="107"/>
      <c r="JQQ168" s="107"/>
      <c r="JQR168" s="107"/>
      <c r="JQS168" s="107"/>
      <c r="JQT168" s="107"/>
      <c r="JQU168" s="107"/>
      <c r="JQV168" s="107"/>
      <c r="JQW168" s="107"/>
      <c r="JQX168" s="107"/>
      <c r="JQY168" s="107"/>
      <c r="JQZ168" s="107"/>
      <c r="JRA168" s="107"/>
      <c r="JRB168" s="107"/>
      <c r="JRC168" s="107"/>
      <c r="JRD168" s="107"/>
      <c r="JRE168" s="107"/>
      <c r="JRF168" s="107"/>
      <c r="JRG168" s="107"/>
      <c r="JRH168" s="107"/>
      <c r="JRI168" s="107"/>
      <c r="JRJ168" s="107"/>
      <c r="JRK168" s="107"/>
      <c r="JRL168" s="107"/>
      <c r="JRM168" s="107"/>
      <c r="JRN168" s="107"/>
      <c r="JRO168" s="107"/>
      <c r="JRP168" s="107"/>
      <c r="JRQ168" s="107"/>
      <c r="JRR168" s="107"/>
      <c r="JRS168" s="107"/>
      <c r="JRT168" s="107"/>
      <c r="JRU168" s="107"/>
      <c r="JRV168" s="107"/>
      <c r="JRW168" s="107"/>
      <c r="JRX168" s="107"/>
      <c r="JRY168" s="107"/>
      <c r="JRZ168" s="107"/>
      <c r="JSA168" s="107"/>
      <c r="JSB168" s="107"/>
      <c r="JSC168" s="107"/>
      <c r="JSD168" s="107"/>
      <c r="JSE168" s="107"/>
      <c r="JSF168" s="107"/>
      <c r="JSG168" s="107"/>
      <c r="JSH168" s="107"/>
      <c r="JSI168" s="107"/>
      <c r="JSJ168" s="107"/>
      <c r="JSK168" s="107"/>
      <c r="JSL168" s="107"/>
      <c r="JSM168" s="107"/>
      <c r="JSN168" s="107"/>
      <c r="JSO168" s="107"/>
      <c r="JSP168" s="107"/>
      <c r="JSQ168" s="107"/>
      <c r="JSR168" s="107"/>
      <c r="JSS168" s="107"/>
      <c r="JST168" s="107"/>
      <c r="JSU168" s="107"/>
      <c r="JSV168" s="107"/>
      <c r="JSW168" s="107"/>
      <c r="JSX168" s="107"/>
      <c r="JSY168" s="107"/>
      <c r="JSZ168" s="107"/>
      <c r="JTA168" s="107"/>
      <c r="JTB168" s="107"/>
      <c r="JTC168" s="107"/>
      <c r="JTD168" s="107"/>
      <c r="JTE168" s="107"/>
      <c r="JTF168" s="107"/>
      <c r="JTG168" s="107"/>
      <c r="JTH168" s="107"/>
      <c r="JTI168" s="107"/>
      <c r="JTJ168" s="107"/>
      <c r="JTK168" s="107"/>
      <c r="JTL168" s="107"/>
      <c r="JTM168" s="107"/>
      <c r="JTN168" s="107"/>
      <c r="JTO168" s="107"/>
      <c r="JTP168" s="107"/>
      <c r="JTQ168" s="107"/>
      <c r="JTR168" s="107"/>
      <c r="JTS168" s="107"/>
      <c r="JTT168" s="107"/>
      <c r="JTU168" s="107"/>
      <c r="JTV168" s="107"/>
      <c r="JTW168" s="107"/>
      <c r="JTX168" s="107"/>
      <c r="JTY168" s="107"/>
      <c r="JTZ168" s="107"/>
      <c r="JUA168" s="107"/>
      <c r="JUB168" s="107"/>
      <c r="JUC168" s="107"/>
      <c r="JUD168" s="107"/>
      <c r="JUE168" s="107"/>
      <c r="JUF168" s="107"/>
      <c r="JUG168" s="107"/>
      <c r="JUH168" s="107"/>
      <c r="JUI168" s="107"/>
      <c r="JUJ168" s="107"/>
      <c r="JUK168" s="107"/>
      <c r="JUL168" s="107"/>
      <c r="JUM168" s="107"/>
      <c r="JUN168" s="107"/>
      <c r="JUO168" s="107"/>
      <c r="JUP168" s="107"/>
      <c r="JUQ168" s="107"/>
      <c r="JUR168" s="107"/>
      <c r="JUS168" s="107"/>
      <c r="JUT168" s="107"/>
      <c r="JUU168" s="107"/>
      <c r="JUV168" s="107"/>
      <c r="JUW168" s="107"/>
      <c r="JUX168" s="107"/>
      <c r="JUY168" s="107"/>
      <c r="JUZ168" s="107"/>
      <c r="JVA168" s="107"/>
      <c r="JVB168" s="107"/>
      <c r="JVC168" s="107"/>
      <c r="JVD168" s="107"/>
      <c r="JVE168" s="107"/>
      <c r="JVF168" s="107"/>
      <c r="JVG168" s="107"/>
      <c r="JVH168" s="107"/>
      <c r="JVI168" s="107"/>
      <c r="JVJ168" s="107"/>
      <c r="JVK168" s="107"/>
      <c r="JVL168" s="107"/>
      <c r="JVM168" s="107"/>
      <c r="JVN168" s="107"/>
      <c r="JVO168" s="107"/>
      <c r="JVP168" s="107"/>
      <c r="JVQ168" s="107"/>
      <c r="JVR168" s="107"/>
      <c r="JVS168" s="107"/>
      <c r="JVT168" s="107"/>
      <c r="JVU168" s="107"/>
      <c r="JVV168" s="107"/>
      <c r="JVW168" s="107"/>
      <c r="JVX168" s="107"/>
      <c r="JVY168" s="107"/>
      <c r="JVZ168" s="107"/>
      <c r="JWA168" s="107"/>
      <c r="JWB168" s="107"/>
      <c r="JWC168" s="107"/>
      <c r="JWD168" s="107"/>
      <c r="JWE168" s="107"/>
      <c r="JWF168" s="107"/>
      <c r="JWG168" s="107"/>
      <c r="JWH168" s="107"/>
      <c r="JWI168" s="107"/>
      <c r="JWJ168" s="107"/>
      <c r="JWK168" s="107"/>
      <c r="JWL168" s="107"/>
      <c r="JWM168" s="107"/>
      <c r="JWN168" s="107"/>
      <c r="JWO168" s="107"/>
      <c r="JWP168" s="107"/>
      <c r="JWQ168" s="107"/>
      <c r="JWR168" s="107"/>
      <c r="JWS168" s="107"/>
      <c r="JWT168" s="107"/>
      <c r="JWU168" s="107"/>
      <c r="JWV168" s="107"/>
      <c r="JWW168" s="107"/>
      <c r="JWX168" s="107"/>
      <c r="JWY168" s="107"/>
      <c r="JWZ168" s="107"/>
      <c r="JXA168" s="107"/>
      <c r="JXB168" s="107"/>
      <c r="JXC168" s="107"/>
      <c r="JXD168" s="107"/>
      <c r="JXE168" s="107"/>
      <c r="JXF168" s="107"/>
      <c r="JXG168" s="107"/>
      <c r="JXH168" s="107"/>
      <c r="JXI168" s="107"/>
      <c r="JXJ168" s="107"/>
      <c r="JXK168" s="107"/>
      <c r="JXL168" s="107"/>
      <c r="JXM168" s="107"/>
      <c r="JXN168" s="107"/>
      <c r="JXO168" s="107"/>
      <c r="JXP168" s="107"/>
      <c r="JXQ168" s="107"/>
      <c r="JXR168" s="107"/>
      <c r="JXS168" s="107"/>
      <c r="JXT168" s="107"/>
      <c r="JXU168" s="107"/>
      <c r="JXV168" s="107"/>
      <c r="JXW168" s="107"/>
      <c r="JXX168" s="107"/>
      <c r="JXY168" s="107"/>
      <c r="JXZ168" s="107"/>
      <c r="JYA168" s="107"/>
      <c r="JYB168" s="107"/>
      <c r="JYC168" s="107"/>
      <c r="JYD168" s="107"/>
      <c r="JYE168" s="107"/>
      <c r="JYF168" s="107"/>
      <c r="JYG168" s="107"/>
      <c r="JYH168" s="107"/>
      <c r="JYI168" s="107"/>
      <c r="JYJ168" s="107"/>
      <c r="JYK168" s="107"/>
      <c r="JYL168" s="107"/>
      <c r="JYM168" s="107"/>
      <c r="JYN168" s="107"/>
      <c r="JYO168" s="107"/>
      <c r="JYP168" s="107"/>
      <c r="JYQ168" s="107"/>
      <c r="JYR168" s="107"/>
      <c r="JYS168" s="107"/>
      <c r="JYT168" s="107"/>
      <c r="JYU168" s="107"/>
      <c r="JYV168" s="107"/>
      <c r="JYW168" s="107"/>
      <c r="JYX168" s="107"/>
      <c r="JYY168" s="107"/>
      <c r="JYZ168" s="107"/>
      <c r="JZA168" s="107"/>
      <c r="JZB168" s="107"/>
      <c r="JZC168" s="107"/>
      <c r="JZD168" s="107"/>
      <c r="JZE168" s="107"/>
      <c r="JZF168" s="107"/>
      <c r="JZG168" s="107"/>
      <c r="JZH168" s="107"/>
      <c r="JZI168" s="107"/>
      <c r="JZJ168" s="107"/>
      <c r="JZK168" s="107"/>
      <c r="JZL168" s="107"/>
      <c r="JZM168" s="107"/>
      <c r="JZN168" s="107"/>
      <c r="JZO168" s="107"/>
      <c r="JZP168" s="107"/>
      <c r="JZQ168" s="107"/>
      <c r="JZR168" s="107"/>
      <c r="JZS168" s="107"/>
      <c r="JZT168" s="107"/>
      <c r="JZU168" s="107"/>
      <c r="JZV168" s="107"/>
      <c r="JZW168" s="107"/>
      <c r="JZX168" s="107"/>
      <c r="JZY168" s="107"/>
      <c r="JZZ168" s="107"/>
      <c r="KAA168" s="107"/>
      <c r="KAB168" s="107"/>
      <c r="KAC168" s="107"/>
      <c r="KAD168" s="107"/>
      <c r="KAE168" s="107"/>
      <c r="KAF168" s="107"/>
      <c r="KAG168" s="107"/>
      <c r="KAH168" s="107"/>
      <c r="KAI168" s="107"/>
      <c r="KAJ168" s="107"/>
      <c r="KAK168" s="107"/>
      <c r="KAL168" s="107"/>
      <c r="KAM168" s="107"/>
      <c r="KAN168" s="107"/>
      <c r="KAO168" s="107"/>
      <c r="KAP168" s="107"/>
      <c r="KAQ168" s="107"/>
      <c r="KAR168" s="107"/>
      <c r="KAS168" s="107"/>
      <c r="KAT168" s="107"/>
      <c r="KAU168" s="107"/>
      <c r="KAV168" s="107"/>
      <c r="KAW168" s="107"/>
      <c r="KAX168" s="107"/>
      <c r="KAY168" s="107"/>
      <c r="KAZ168" s="107"/>
      <c r="KBA168" s="107"/>
      <c r="KBB168" s="107"/>
      <c r="KBC168" s="107"/>
      <c r="KBD168" s="107"/>
      <c r="KBE168" s="107"/>
      <c r="KBF168" s="107"/>
      <c r="KBG168" s="107"/>
      <c r="KBH168" s="107"/>
      <c r="KBI168" s="107"/>
      <c r="KBJ168" s="107"/>
      <c r="KBK168" s="107"/>
      <c r="KBL168" s="107"/>
      <c r="KBM168" s="107"/>
      <c r="KBN168" s="107"/>
      <c r="KBO168" s="107"/>
      <c r="KBP168" s="107"/>
      <c r="KBQ168" s="107"/>
      <c r="KBR168" s="107"/>
      <c r="KBS168" s="107"/>
      <c r="KBT168" s="107"/>
      <c r="KBU168" s="107"/>
      <c r="KBV168" s="107"/>
      <c r="KBW168" s="107"/>
      <c r="KBX168" s="107"/>
      <c r="KBY168" s="107"/>
      <c r="KBZ168" s="107"/>
      <c r="KCA168" s="107"/>
      <c r="KCB168" s="107"/>
      <c r="KCC168" s="107"/>
      <c r="KCD168" s="107"/>
      <c r="KCE168" s="107"/>
      <c r="KCF168" s="107"/>
      <c r="KCG168" s="107"/>
      <c r="KCH168" s="107"/>
      <c r="KCI168" s="107"/>
      <c r="KCJ168" s="107"/>
      <c r="KCK168" s="107"/>
      <c r="KCL168" s="107"/>
      <c r="KCM168" s="107"/>
      <c r="KCN168" s="107"/>
      <c r="KCO168" s="107"/>
      <c r="KCP168" s="107"/>
      <c r="KCQ168" s="107"/>
      <c r="KCR168" s="107"/>
      <c r="KCS168" s="107"/>
      <c r="KCT168" s="107"/>
      <c r="KCU168" s="107"/>
      <c r="KCV168" s="107"/>
      <c r="KCW168" s="107"/>
      <c r="KCX168" s="107"/>
      <c r="KCY168" s="107"/>
      <c r="KCZ168" s="107"/>
      <c r="KDA168" s="107"/>
      <c r="KDB168" s="107"/>
      <c r="KDC168" s="107"/>
      <c r="KDD168" s="107"/>
      <c r="KDE168" s="107"/>
      <c r="KDF168" s="107"/>
      <c r="KDG168" s="107"/>
      <c r="KDH168" s="107"/>
      <c r="KDI168" s="107"/>
      <c r="KDJ168" s="107"/>
      <c r="KDK168" s="107"/>
      <c r="KDL168" s="107"/>
      <c r="KDM168" s="107"/>
      <c r="KDN168" s="107"/>
      <c r="KDO168" s="107"/>
      <c r="KDP168" s="107"/>
      <c r="KDQ168" s="107"/>
      <c r="KDR168" s="107"/>
      <c r="KDS168" s="107"/>
      <c r="KDT168" s="107"/>
      <c r="KDU168" s="107"/>
      <c r="KDV168" s="107"/>
      <c r="KDW168" s="107"/>
      <c r="KDX168" s="107"/>
      <c r="KDY168" s="107"/>
      <c r="KDZ168" s="107"/>
      <c r="KEA168" s="107"/>
      <c r="KEB168" s="107"/>
      <c r="KEC168" s="107"/>
      <c r="KED168" s="107"/>
      <c r="KEE168" s="107"/>
      <c r="KEF168" s="107"/>
      <c r="KEG168" s="107"/>
      <c r="KEH168" s="107"/>
      <c r="KEI168" s="107"/>
      <c r="KEJ168" s="107"/>
      <c r="KEK168" s="107"/>
      <c r="KEL168" s="107"/>
      <c r="KEM168" s="107"/>
      <c r="KEN168" s="107"/>
      <c r="KEO168" s="107"/>
      <c r="KEP168" s="107"/>
      <c r="KEQ168" s="107"/>
      <c r="KER168" s="107"/>
      <c r="KES168" s="107"/>
      <c r="KET168" s="107"/>
      <c r="KEU168" s="107"/>
      <c r="KEV168" s="107"/>
      <c r="KEW168" s="107"/>
      <c r="KEX168" s="107"/>
      <c r="KEY168" s="107"/>
      <c r="KEZ168" s="107"/>
      <c r="KFA168" s="107"/>
      <c r="KFB168" s="107"/>
      <c r="KFC168" s="107"/>
      <c r="KFD168" s="107"/>
      <c r="KFE168" s="107"/>
      <c r="KFF168" s="107"/>
      <c r="KFG168" s="107"/>
      <c r="KFH168" s="107"/>
      <c r="KFI168" s="107"/>
      <c r="KFJ168" s="107"/>
      <c r="KFK168" s="107"/>
      <c r="KFL168" s="107"/>
      <c r="KFM168" s="107"/>
      <c r="KFN168" s="107"/>
      <c r="KFO168" s="107"/>
      <c r="KFP168" s="107"/>
      <c r="KFQ168" s="107"/>
      <c r="KFR168" s="107"/>
      <c r="KFS168" s="107"/>
      <c r="KFT168" s="107"/>
      <c r="KFU168" s="107"/>
      <c r="KFV168" s="107"/>
      <c r="KFW168" s="107"/>
      <c r="KFX168" s="107"/>
      <c r="KFY168" s="107"/>
      <c r="KFZ168" s="107"/>
      <c r="KGA168" s="107"/>
      <c r="KGB168" s="107"/>
      <c r="KGC168" s="107"/>
      <c r="KGD168" s="107"/>
      <c r="KGE168" s="107"/>
      <c r="KGF168" s="107"/>
      <c r="KGG168" s="107"/>
      <c r="KGH168" s="107"/>
      <c r="KGI168" s="107"/>
      <c r="KGJ168" s="107"/>
      <c r="KGK168" s="107"/>
      <c r="KGL168" s="107"/>
      <c r="KGM168" s="107"/>
      <c r="KGN168" s="107"/>
      <c r="KGO168" s="107"/>
      <c r="KGP168" s="107"/>
      <c r="KGQ168" s="107"/>
      <c r="KGR168" s="107"/>
      <c r="KGS168" s="107"/>
      <c r="KGT168" s="107"/>
      <c r="KGU168" s="107"/>
      <c r="KGV168" s="107"/>
      <c r="KGW168" s="107"/>
      <c r="KGX168" s="107"/>
      <c r="KGY168" s="107"/>
      <c r="KGZ168" s="107"/>
      <c r="KHA168" s="107"/>
      <c r="KHB168" s="107"/>
      <c r="KHC168" s="107"/>
      <c r="KHD168" s="107"/>
      <c r="KHE168" s="107"/>
      <c r="KHF168" s="107"/>
      <c r="KHG168" s="107"/>
      <c r="KHH168" s="107"/>
      <c r="KHI168" s="107"/>
      <c r="KHJ168" s="107"/>
      <c r="KHK168" s="107"/>
      <c r="KHL168" s="107"/>
      <c r="KHM168" s="107"/>
      <c r="KHN168" s="107"/>
      <c r="KHO168" s="107"/>
      <c r="KHP168" s="107"/>
      <c r="KHQ168" s="107"/>
      <c r="KHR168" s="107"/>
      <c r="KHS168" s="107"/>
      <c r="KHT168" s="107"/>
      <c r="KHU168" s="107"/>
      <c r="KHV168" s="107"/>
      <c r="KHW168" s="107"/>
      <c r="KHX168" s="107"/>
      <c r="KHY168" s="107"/>
      <c r="KHZ168" s="107"/>
      <c r="KIA168" s="107"/>
      <c r="KIB168" s="107"/>
      <c r="KIC168" s="107"/>
      <c r="KID168" s="107"/>
      <c r="KIE168" s="107"/>
      <c r="KIF168" s="107"/>
      <c r="KIG168" s="107"/>
      <c r="KIH168" s="107"/>
      <c r="KII168" s="107"/>
      <c r="KIJ168" s="107"/>
      <c r="KIK168" s="107"/>
      <c r="KIL168" s="107"/>
      <c r="KIM168" s="107"/>
      <c r="KIN168" s="107"/>
      <c r="KIO168" s="107"/>
      <c r="KIP168" s="107"/>
      <c r="KIQ168" s="107"/>
      <c r="KIR168" s="107"/>
      <c r="KIS168" s="107"/>
      <c r="KIT168" s="107"/>
      <c r="KIU168" s="107"/>
      <c r="KIV168" s="107"/>
      <c r="KIW168" s="107"/>
      <c r="KIX168" s="107"/>
      <c r="KIY168" s="107"/>
      <c r="KIZ168" s="107"/>
      <c r="KJA168" s="107"/>
      <c r="KJB168" s="107"/>
      <c r="KJC168" s="107"/>
      <c r="KJD168" s="107"/>
      <c r="KJE168" s="107"/>
      <c r="KJF168" s="107"/>
      <c r="KJG168" s="107"/>
      <c r="KJH168" s="107"/>
      <c r="KJI168" s="107"/>
      <c r="KJJ168" s="107"/>
      <c r="KJK168" s="107"/>
      <c r="KJL168" s="107"/>
      <c r="KJM168" s="107"/>
      <c r="KJN168" s="107"/>
      <c r="KJO168" s="107"/>
      <c r="KJP168" s="107"/>
      <c r="KJQ168" s="107"/>
      <c r="KJR168" s="107"/>
      <c r="KJS168" s="107"/>
      <c r="KJT168" s="107"/>
      <c r="KJU168" s="107"/>
      <c r="KJV168" s="107"/>
      <c r="KJW168" s="107"/>
      <c r="KJX168" s="107"/>
      <c r="KJY168" s="107"/>
      <c r="KJZ168" s="107"/>
      <c r="KKA168" s="107"/>
      <c r="KKB168" s="107"/>
      <c r="KKC168" s="107"/>
      <c r="KKD168" s="107"/>
      <c r="KKE168" s="107"/>
      <c r="KKF168" s="107"/>
      <c r="KKG168" s="107"/>
      <c r="KKH168" s="107"/>
      <c r="KKI168" s="107"/>
      <c r="KKJ168" s="107"/>
      <c r="KKK168" s="107"/>
      <c r="KKL168" s="107"/>
      <c r="KKM168" s="107"/>
      <c r="KKN168" s="107"/>
      <c r="KKO168" s="107"/>
      <c r="KKP168" s="107"/>
      <c r="KKQ168" s="107"/>
      <c r="KKR168" s="107"/>
      <c r="KKS168" s="107"/>
      <c r="KKT168" s="107"/>
      <c r="KKU168" s="107"/>
      <c r="KKV168" s="107"/>
      <c r="KKW168" s="107"/>
      <c r="KKX168" s="107"/>
      <c r="KKY168" s="107"/>
      <c r="KKZ168" s="107"/>
      <c r="KLA168" s="107"/>
      <c r="KLB168" s="107"/>
      <c r="KLC168" s="107"/>
      <c r="KLD168" s="107"/>
      <c r="KLE168" s="107"/>
      <c r="KLF168" s="107"/>
      <c r="KLG168" s="107"/>
      <c r="KLH168" s="107"/>
      <c r="KLI168" s="107"/>
      <c r="KLJ168" s="107"/>
      <c r="KLK168" s="107"/>
      <c r="KLL168" s="107"/>
      <c r="KLM168" s="107"/>
      <c r="KLN168" s="107"/>
      <c r="KLO168" s="107"/>
      <c r="KLP168" s="107"/>
      <c r="KLQ168" s="107"/>
      <c r="KLR168" s="107"/>
      <c r="KLS168" s="107"/>
      <c r="KLT168" s="107"/>
      <c r="KLU168" s="107"/>
      <c r="KLV168" s="107"/>
      <c r="KLW168" s="107"/>
      <c r="KLX168" s="107"/>
      <c r="KLY168" s="107"/>
      <c r="KLZ168" s="107"/>
      <c r="KMA168" s="107"/>
      <c r="KMB168" s="107"/>
      <c r="KMC168" s="107"/>
      <c r="KMD168" s="107"/>
      <c r="KME168" s="107"/>
      <c r="KMF168" s="107"/>
      <c r="KMG168" s="107"/>
      <c r="KMH168" s="107"/>
      <c r="KMI168" s="107"/>
      <c r="KMJ168" s="107"/>
      <c r="KMK168" s="107"/>
      <c r="KML168" s="107"/>
      <c r="KMM168" s="107"/>
      <c r="KMN168" s="107"/>
      <c r="KMO168" s="107"/>
      <c r="KMP168" s="107"/>
      <c r="KMQ168" s="107"/>
      <c r="KMR168" s="107"/>
      <c r="KMS168" s="107"/>
      <c r="KMT168" s="107"/>
      <c r="KMU168" s="107"/>
      <c r="KMV168" s="107"/>
      <c r="KMW168" s="107"/>
      <c r="KMX168" s="107"/>
      <c r="KMY168" s="107"/>
      <c r="KMZ168" s="107"/>
      <c r="KNA168" s="107"/>
      <c r="KNB168" s="107"/>
      <c r="KNC168" s="107"/>
      <c r="KND168" s="107"/>
      <c r="KNE168" s="107"/>
      <c r="KNF168" s="107"/>
      <c r="KNG168" s="107"/>
      <c r="KNH168" s="107"/>
      <c r="KNI168" s="107"/>
      <c r="KNJ168" s="107"/>
      <c r="KNK168" s="107"/>
      <c r="KNL168" s="107"/>
      <c r="KNM168" s="107"/>
      <c r="KNN168" s="107"/>
      <c r="KNO168" s="107"/>
      <c r="KNP168" s="107"/>
      <c r="KNQ168" s="107"/>
      <c r="KNR168" s="107"/>
      <c r="KNS168" s="107"/>
      <c r="KNT168" s="107"/>
      <c r="KNU168" s="107"/>
      <c r="KNV168" s="107"/>
      <c r="KNW168" s="107"/>
      <c r="KNX168" s="107"/>
      <c r="KNY168" s="107"/>
      <c r="KNZ168" s="107"/>
      <c r="KOA168" s="107"/>
      <c r="KOB168" s="107"/>
      <c r="KOC168" s="107"/>
      <c r="KOD168" s="107"/>
      <c r="KOE168" s="107"/>
      <c r="KOF168" s="107"/>
      <c r="KOG168" s="107"/>
      <c r="KOH168" s="107"/>
      <c r="KOI168" s="107"/>
      <c r="KOJ168" s="107"/>
      <c r="KOK168" s="107"/>
      <c r="KOL168" s="107"/>
      <c r="KOM168" s="107"/>
      <c r="KON168" s="107"/>
      <c r="KOO168" s="107"/>
      <c r="KOP168" s="107"/>
      <c r="KOQ168" s="107"/>
      <c r="KOR168" s="107"/>
      <c r="KOS168" s="107"/>
      <c r="KOT168" s="107"/>
      <c r="KOU168" s="107"/>
      <c r="KOV168" s="107"/>
      <c r="KOW168" s="107"/>
      <c r="KOX168" s="107"/>
      <c r="KOY168" s="107"/>
      <c r="KOZ168" s="107"/>
      <c r="KPA168" s="107"/>
      <c r="KPB168" s="107"/>
      <c r="KPC168" s="107"/>
      <c r="KPD168" s="107"/>
      <c r="KPE168" s="107"/>
      <c r="KPF168" s="107"/>
      <c r="KPG168" s="107"/>
      <c r="KPH168" s="107"/>
      <c r="KPI168" s="107"/>
      <c r="KPJ168" s="107"/>
      <c r="KPK168" s="107"/>
      <c r="KPL168" s="107"/>
      <c r="KPM168" s="107"/>
      <c r="KPN168" s="107"/>
      <c r="KPO168" s="107"/>
      <c r="KPP168" s="107"/>
      <c r="KPQ168" s="107"/>
      <c r="KPR168" s="107"/>
      <c r="KPS168" s="107"/>
      <c r="KPT168" s="107"/>
      <c r="KPU168" s="107"/>
      <c r="KPV168" s="107"/>
      <c r="KPW168" s="107"/>
      <c r="KPX168" s="107"/>
      <c r="KPY168" s="107"/>
      <c r="KPZ168" s="107"/>
      <c r="KQA168" s="107"/>
      <c r="KQB168" s="107"/>
      <c r="KQC168" s="107"/>
      <c r="KQD168" s="107"/>
      <c r="KQE168" s="107"/>
      <c r="KQF168" s="107"/>
      <c r="KQG168" s="107"/>
      <c r="KQH168" s="107"/>
      <c r="KQI168" s="107"/>
      <c r="KQJ168" s="107"/>
      <c r="KQK168" s="107"/>
      <c r="KQL168" s="107"/>
      <c r="KQM168" s="107"/>
      <c r="KQN168" s="107"/>
      <c r="KQO168" s="107"/>
      <c r="KQP168" s="107"/>
      <c r="KQQ168" s="107"/>
      <c r="KQR168" s="107"/>
      <c r="KQS168" s="107"/>
      <c r="KQT168" s="107"/>
      <c r="KQU168" s="107"/>
      <c r="KQV168" s="107"/>
      <c r="KQW168" s="107"/>
      <c r="KQX168" s="107"/>
      <c r="KQY168" s="107"/>
      <c r="KQZ168" s="107"/>
      <c r="KRA168" s="107"/>
      <c r="KRB168" s="107"/>
      <c r="KRC168" s="107"/>
      <c r="KRD168" s="107"/>
      <c r="KRE168" s="107"/>
      <c r="KRF168" s="107"/>
      <c r="KRG168" s="107"/>
      <c r="KRH168" s="107"/>
      <c r="KRI168" s="107"/>
      <c r="KRJ168" s="107"/>
      <c r="KRK168" s="107"/>
      <c r="KRL168" s="107"/>
      <c r="KRM168" s="107"/>
      <c r="KRN168" s="107"/>
      <c r="KRO168" s="107"/>
      <c r="KRP168" s="107"/>
      <c r="KRQ168" s="107"/>
      <c r="KRR168" s="107"/>
      <c r="KRS168" s="107"/>
      <c r="KRT168" s="107"/>
      <c r="KRU168" s="107"/>
      <c r="KRV168" s="107"/>
      <c r="KRW168" s="107"/>
      <c r="KRX168" s="107"/>
      <c r="KRY168" s="107"/>
      <c r="KRZ168" s="107"/>
      <c r="KSA168" s="107"/>
      <c r="KSB168" s="107"/>
      <c r="KSC168" s="107"/>
      <c r="KSD168" s="107"/>
      <c r="KSE168" s="107"/>
      <c r="KSF168" s="107"/>
      <c r="KSG168" s="107"/>
      <c r="KSH168" s="107"/>
      <c r="KSI168" s="107"/>
      <c r="KSJ168" s="107"/>
      <c r="KSK168" s="107"/>
      <c r="KSL168" s="107"/>
      <c r="KSM168" s="107"/>
      <c r="KSN168" s="107"/>
      <c r="KSO168" s="107"/>
      <c r="KSP168" s="107"/>
      <c r="KSQ168" s="107"/>
      <c r="KSR168" s="107"/>
      <c r="KSS168" s="107"/>
      <c r="KST168" s="107"/>
      <c r="KSU168" s="107"/>
      <c r="KSV168" s="107"/>
      <c r="KSW168" s="107"/>
      <c r="KSX168" s="107"/>
      <c r="KSY168" s="107"/>
      <c r="KSZ168" s="107"/>
      <c r="KTA168" s="107"/>
      <c r="KTB168" s="107"/>
      <c r="KTC168" s="107"/>
      <c r="KTD168" s="107"/>
      <c r="KTE168" s="107"/>
      <c r="KTF168" s="107"/>
      <c r="KTG168" s="107"/>
      <c r="KTH168" s="107"/>
      <c r="KTI168" s="107"/>
      <c r="KTJ168" s="107"/>
      <c r="KTK168" s="107"/>
      <c r="KTL168" s="107"/>
      <c r="KTM168" s="107"/>
      <c r="KTN168" s="107"/>
      <c r="KTO168" s="107"/>
      <c r="KTP168" s="107"/>
      <c r="KTQ168" s="107"/>
      <c r="KTR168" s="107"/>
      <c r="KTS168" s="107"/>
      <c r="KTT168" s="107"/>
      <c r="KTU168" s="107"/>
      <c r="KTV168" s="107"/>
      <c r="KTW168" s="107"/>
      <c r="KTX168" s="107"/>
      <c r="KTY168" s="107"/>
      <c r="KTZ168" s="107"/>
      <c r="KUA168" s="107"/>
      <c r="KUB168" s="107"/>
      <c r="KUC168" s="107"/>
      <c r="KUD168" s="107"/>
      <c r="KUE168" s="107"/>
      <c r="KUF168" s="107"/>
      <c r="KUG168" s="107"/>
      <c r="KUH168" s="107"/>
      <c r="KUI168" s="107"/>
      <c r="KUJ168" s="107"/>
      <c r="KUK168" s="107"/>
      <c r="KUL168" s="107"/>
      <c r="KUM168" s="107"/>
      <c r="KUN168" s="107"/>
      <c r="KUO168" s="107"/>
      <c r="KUP168" s="107"/>
      <c r="KUQ168" s="107"/>
      <c r="KUR168" s="107"/>
      <c r="KUS168" s="107"/>
      <c r="KUT168" s="107"/>
      <c r="KUU168" s="107"/>
      <c r="KUV168" s="107"/>
      <c r="KUW168" s="107"/>
      <c r="KUX168" s="107"/>
      <c r="KUY168" s="107"/>
      <c r="KUZ168" s="107"/>
      <c r="KVA168" s="107"/>
      <c r="KVB168" s="107"/>
      <c r="KVC168" s="107"/>
      <c r="KVD168" s="107"/>
      <c r="KVE168" s="107"/>
      <c r="KVF168" s="107"/>
      <c r="KVG168" s="107"/>
      <c r="KVH168" s="107"/>
      <c r="KVI168" s="107"/>
      <c r="KVJ168" s="107"/>
      <c r="KVK168" s="107"/>
      <c r="KVL168" s="107"/>
      <c r="KVM168" s="107"/>
      <c r="KVN168" s="107"/>
      <c r="KVO168" s="107"/>
      <c r="KVP168" s="107"/>
      <c r="KVQ168" s="107"/>
      <c r="KVR168" s="107"/>
      <c r="KVS168" s="107"/>
      <c r="KVT168" s="107"/>
      <c r="KVU168" s="107"/>
      <c r="KVV168" s="107"/>
      <c r="KVW168" s="107"/>
      <c r="KVX168" s="107"/>
      <c r="KVY168" s="107"/>
      <c r="KVZ168" s="107"/>
      <c r="KWA168" s="107"/>
      <c r="KWB168" s="107"/>
      <c r="KWC168" s="107"/>
      <c r="KWD168" s="107"/>
      <c r="KWE168" s="107"/>
      <c r="KWF168" s="107"/>
      <c r="KWG168" s="107"/>
      <c r="KWH168" s="107"/>
      <c r="KWI168" s="107"/>
      <c r="KWJ168" s="107"/>
      <c r="KWK168" s="107"/>
      <c r="KWL168" s="107"/>
      <c r="KWM168" s="107"/>
      <c r="KWN168" s="107"/>
      <c r="KWO168" s="107"/>
      <c r="KWP168" s="107"/>
      <c r="KWQ168" s="107"/>
      <c r="KWR168" s="107"/>
      <c r="KWS168" s="107"/>
      <c r="KWT168" s="107"/>
      <c r="KWU168" s="107"/>
      <c r="KWV168" s="107"/>
      <c r="KWW168" s="107"/>
      <c r="KWX168" s="107"/>
      <c r="KWY168" s="107"/>
      <c r="KWZ168" s="107"/>
      <c r="KXA168" s="107"/>
      <c r="KXB168" s="107"/>
      <c r="KXC168" s="107"/>
      <c r="KXD168" s="107"/>
      <c r="KXE168" s="107"/>
      <c r="KXF168" s="107"/>
      <c r="KXG168" s="107"/>
      <c r="KXH168" s="107"/>
      <c r="KXI168" s="107"/>
      <c r="KXJ168" s="107"/>
      <c r="KXK168" s="107"/>
      <c r="KXL168" s="107"/>
      <c r="KXM168" s="107"/>
      <c r="KXN168" s="107"/>
      <c r="KXO168" s="107"/>
      <c r="KXP168" s="107"/>
      <c r="KXQ168" s="107"/>
      <c r="KXR168" s="107"/>
      <c r="KXS168" s="107"/>
      <c r="KXT168" s="107"/>
      <c r="KXU168" s="107"/>
      <c r="KXV168" s="107"/>
      <c r="KXW168" s="107"/>
      <c r="KXX168" s="107"/>
      <c r="KXY168" s="107"/>
      <c r="KXZ168" s="107"/>
      <c r="KYA168" s="107"/>
      <c r="KYB168" s="107"/>
      <c r="KYC168" s="107"/>
      <c r="KYD168" s="107"/>
      <c r="KYE168" s="107"/>
      <c r="KYF168" s="107"/>
      <c r="KYG168" s="107"/>
      <c r="KYH168" s="107"/>
      <c r="KYI168" s="107"/>
      <c r="KYJ168" s="107"/>
      <c r="KYK168" s="107"/>
      <c r="KYL168" s="107"/>
      <c r="KYM168" s="107"/>
      <c r="KYN168" s="107"/>
      <c r="KYO168" s="107"/>
      <c r="KYP168" s="107"/>
      <c r="KYQ168" s="107"/>
      <c r="KYR168" s="107"/>
      <c r="KYS168" s="107"/>
      <c r="KYT168" s="107"/>
      <c r="KYU168" s="107"/>
      <c r="KYV168" s="107"/>
      <c r="KYW168" s="107"/>
      <c r="KYX168" s="107"/>
      <c r="KYY168" s="107"/>
      <c r="KYZ168" s="107"/>
      <c r="KZA168" s="107"/>
      <c r="KZB168" s="107"/>
      <c r="KZC168" s="107"/>
      <c r="KZD168" s="107"/>
      <c r="KZE168" s="107"/>
      <c r="KZF168" s="107"/>
      <c r="KZG168" s="107"/>
      <c r="KZH168" s="107"/>
      <c r="KZI168" s="107"/>
      <c r="KZJ168" s="107"/>
      <c r="KZK168" s="107"/>
      <c r="KZL168" s="107"/>
      <c r="KZM168" s="107"/>
      <c r="KZN168" s="107"/>
      <c r="KZO168" s="107"/>
      <c r="KZP168" s="107"/>
      <c r="KZQ168" s="107"/>
      <c r="KZR168" s="107"/>
      <c r="KZS168" s="107"/>
      <c r="KZT168" s="107"/>
      <c r="KZU168" s="107"/>
      <c r="KZV168" s="107"/>
      <c r="KZW168" s="107"/>
      <c r="KZX168" s="107"/>
      <c r="KZY168" s="107"/>
      <c r="KZZ168" s="107"/>
      <c r="LAA168" s="107"/>
      <c r="LAB168" s="107"/>
      <c r="LAC168" s="107"/>
      <c r="LAD168" s="107"/>
      <c r="LAE168" s="107"/>
      <c r="LAF168" s="107"/>
      <c r="LAG168" s="107"/>
      <c r="LAH168" s="107"/>
      <c r="LAI168" s="107"/>
      <c r="LAJ168" s="107"/>
      <c r="LAK168" s="107"/>
      <c r="LAL168" s="107"/>
      <c r="LAM168" s="107"/>
      <c r="LAN168" s="107"/>
      <c r="LAO168" s="107"/>
      <c r="LAP168" s="107"/>
      <c r="LAQ168" s="107"/>
      <c r="LAR168" s="107"/>
      <c r="LAS168" s="107"/>
      <c r="LAT168" s="107"/>
      <c r="LAU168" s="107"/>
      <c r="LAV168" s="107"/>
      <c r="LAW168" s="107"/>
      <c r="LAX168" s="107"/>
      <c r="LAY168" s="107"/>
      <c r="LAZ168" s="107"/>
      <c r="LBA168" s="107"/>
      <c r="LBB168" s="107"/>
      <c r="LBC168" s="107"/>
      <c r="LBD168" s="107"/>
      <c r="LBE168" s="107"/>
      <c r="LBF168" s="107"/>
      <c r="LBG168" s="107"/>
      <c r="LBH168" s="107"/>
      <c r="LBI168" s="107"/>
      <c r="LBJ168" s="107"/>
      <c r="LBK168" s="107"/>
      <c r="LBL168" s="107"/>
      <c r="LBM168" s="107"/>
      <c r="LBN168" s="107"/>
      <c r="LBO168" s="107"/>
      <c r="LBP168" s="107"/>
      <c r="LBQ168" s="107"/>
      <c r="LBR168" s="107"/>
      <c r="LBS168" s="107"/>
      <c r="LBT168" s="107"/>
      <c r="LBU168" s="107"/>
      <c r="LBV168" s="107"/>
      <c r="LBW168" s="107"/>
      <c r="LBX168" s="107"/>
      <c r="LBY168" s="107"/>
      <c r="LBZ168" s="107"/>
      <c r="LCA168" s="107"/>
      <c r="LCB168" s="107"/>
      <c r="LCC168" s="107"/>
      <c r="LCD168" s="107"/>
      <c r="LCE168" s="107"/>
      <c r="LCF168" s="107"/>
      <c r="LCG168" s="107"/>
      <c r="LCH168" s="107"/>
      <c r="LCI168" s="107"/>
      <c r="LCJ168" s="107"/>
      <c r="LCK168" s="107"/>
      <c r="LCL168" s="107"/>
      <c r="LCM168" s="107"/>
      <c r="LCN168" s="107"/>
      <c r="LCO168" s="107"/>
      <c r="LCP168" s="107"/>
      <c r="LCQ168" s="107"/>
      <c r="LCR168" s="107"/>
      <c r="LCS168" s="107"/>
      <c r="LCT168" s="107"/>
      <c r="LCU168" s="107"/>
      <c r="LCV168" s="107"/>
      <c r="LCW168" s="107"/>
      <c r="LCX168" s="107"/>
      <c r="LCY168" s="107"/>
      <c r="LCZ168" s="107"/>
      <c r="LDA168" s="107"/>
      <c r="LDB168" s="107"/>
      <c r="LDC168" s="107"/>
      <c r="LDD168" s="107"/>
      <c r="LDE168" s="107"/>
      <c r="LDF168" s="107"/>
      <c r="LDG168" s="107"/>
      <c r="LDH168" s="107"/>
      <c r="LDI168" s="107"/>
      <c r="LDJ168" s="107"/>
      <c r="LDK168" s="107"/>
      <c r="LDL168" s="107"/>
      <c r="LDM168" s="107"/>
      <c r="LDN168" s="107"/>
      <c r="LDO168" s="107"/>
      <c r="LDP168" s="107"/>
      <c r="LDQ168" s="107"/>
      <c r="LDR168" s="107"/>
      <c r="LDS168" s="107"/>
      <c r="LDT168" s="107"/>
      <c r="LDU168" s="107"/>
      <c r="LDV168" s="107"/>
      <c r="LDW168" s="107"/>
      <c r="LDX168" s="107"/>
      <c r="LDY168" s="107"/>
      <c r="LDZ168" s="107"/>
      <c r="LEA168" s="107"/>
      <c r="LEB168" s="107"/>
      <c r="LEC168" s="107"/>
      <c r="LED168" s="107"/>
      <c r="LEE168" s="107"/>
      <c r="LEF168" s="107"/>
      <c r="LEG168" s="107"/>
      <c r="LEH168" s="107"/>
      <c r="LEI168" s="107"/>
      <c r="LEJ168" s="107"/>
      <c r="LEK168" s="107"/>
      <c r="LEL168" s="107"/>
      <c r="LEM168" s="107"/>
      <c r="LEN168" s="107"/>
      <c r="LEO168" s="107"/>
      <c r="LEP168" s="107"/>
      <c r="LEQ168" s="107"/>
      <c r="LER168" s="107"/>
      <c r="LES168" s="107"/>
      <c r="LET168" s="107"/>
      <c r="LEU168" s="107"/>
      <c r="LEV168" s="107"/>
      <c r="LEW168" s="107"/>
      <c r="LEX168" s="107"/>
      <c r="LEY168" s="107"/>
      <c r="LEZ168" s="107"/>
      <c r="LFA168" s="107"/>
      <c r="LFB168" s="107"/>
      <c r="LFC168" s="107"/>
      <c r="LFD168" s="107"/>
      <c r="LFE168" s="107"/>
      <c r="LFF168" s="107"/>
      <c r="LFG168" s="107"/>
      <c r="LFH168" s="107"/>
      <c r="LFI168" s="107"/>
      <c r="LFJ168" s="107"/>
      <c r="LFK168" s="107"/>
      <c r="LFL168" s="107"/>
      <c r="LFM168" s="107"/>
      <c r="LFN168" s="107"/>
      <c r="LFO168" s="107"/>
      <c r="LFP168" s="107"/>
      <c r="LFQ168" s="107"/>
      <c r="LFR168" s="107"/>
      <c r="LFS168" s="107"/>
      <c r="LFT168" s="107"/>
      <c r="LFU168" s="107"/>
      <c r="LFV168" s="107"/>
      <c r="LFW168" s="107"/>
      <c r="LFX168" s="107"/>
      <c r="LFY168" s="107"/>
      <c r="LFZ168" s="107"/>
      <c r="LGA168" s="107"/>
      <c r="LGB168" s="107"/>
      <c r="LGC168" s="107"/>
      <c r="LGD168" s="107"/>
      <c r="LGE168" s="107"/>
      <c r="LGF168" s="107"/>
      <c r="LGG168" s="107"/>
      <c r="LGH168" s="107"/>
      <c r="LGI168" s="107"/>
      <c r="LGJ168" s="107"/>
      <c r="LGK168" s="107"/>
      <c r="LGL168" s="107"/>
      <c r="LGM168" s="107"/>
      <c r="LGN168" s="107"/>
      <c r="LGO168" s="107"/>
      <c r="LGP168" s="107"/>
      <c r="LGQ168" s="107"/>
      <c r="LGR168" s="107"/>
      <c r="LGS168" s="107"/>
      <c r="LGT168" s="107"/>
      <c r="LGU168" s="107"/>
      <c r="LGV168" s="107"/>
      <c r="LGW168" s="107"/>
      <c r="LGX168" s="107"/>
      <c r="LGY168" s="107"/>
      <c r="LGZ168" s="107"/>
      <c r="LHA168" s="107"/>
      <c r="LHB168" s="107"/>
      <c r="LHC168" s="107"/>
      <c r="LHD168" s="107"/>
      <c r="LHE168" s="107"/>
      <c r="LHF168" s="107"/>
      <c r="LHG168" s="107"/>
      <c r="LHH168" s="107"/>
      <c r="LHI168" s="107"/>
      <c r="LHJ168" s="107"/>
      <c r="LHK168" s="107"/>
      <c r="LHL168" s="107"/>
      <c r="LHM168" s="107"/>
      <c r="LHN168" s="107"/>
      <c r="LHO168" s="107"/>
      <c r="LHP168" s="107"/>
      <c r="LHQ168" s="107"/>
      <c r="LHR168" s="107"/>
      <c r="LHS168" s="107"/>
      <c r="LHT168" s="107"/>
      <c r="LHU168" s="107"/>
      <c r="LHV168" s="107"/>
      <c r="LHW168" s="107"/>
      <c r="LHX168" s="107"/>
      <c r="LHY168" s="107"/>
      <c r="LHZ168" s="107"/>
      <c r="LIA168" s="107"/>
      <c r="LIB168" s="107"/>
      <c r="LIC168" s="107"/>
      <c r="LID168" s="107"/>
      <c r="LIE168" s="107"/>
      <c r="LIF168" s="107"/>
      <c r="LIG168" s="107"/>
      <c r="LIH168" s="107"/>
      <c r="LII168" s="107"/>
      <c r="LIJ168" s="107"/>
      <c r="LIK168" s="107"/>
      <c r="LIL168" s="107"/>
      <c r="LIM168" s="107"/>
      <c r="LIN168" s="107"/>
      <c r="LIO168" s="107"/>
      <c r="LIP168" s="107"/>
      <c r="LIQ168" s="107"/>
      <c r="LIR168" s="107"/>
      <c r="LIS168" s="107"/>
      <c r="LIT168" s="107"/>
      <c r="LIU168" s="107"/>
      <c r="LIV168" s="107"/>
      <c r="LIW168" s="107"/>
      <c r="LIX168" s="107"/>
      <c r="LIY168" s="107"/>
      <c r="LIZ168" s="107"/>
      <c r="LJA168" s="107"/>
      <c r="LJB168" s="107"/>
      <c r="LJC168" s="107"/>
      <c r="LJD168" s="107"/>
      <c r="LJE168" s="107"/>
      <c r="LJF168" s="107"/>
      <c r="LJG168" s="107"/>
      <c r="LJH168" s="107"/>
      <c r="LJI168" s="107"/>
      <c r="LJJ168" s="107"/>
      <c r="LJK168" s="107"/>
      <c r="LJL168" s="107"/>
      <c r="LJM168" s="107"/>
      <c r="LJN168" s="107"/>
      <c r="LJO168" s="107"/>
      <c r="LJP168" s="107"/>
      <c r="LJQ168" s="107"/>
      <c r="LJR168" s="107"/>
      <c r="LJS168" s="107"/>
      <c r="LJT168" s="107"/>
      <c r="LJU168" s="107"/>
      <c r="LJV168" s="107"/>
      <c r="LJW168" s="107"/>
      <c r="LJX168" s="107"/>
      <c r="LJY168" s="107"/>
      <c r="LJZ168" s="107"/>
      <c r="LKA168" s="107"/>
      <c r="LKB168" s="107"/>
      <c r="LKC168" s="107"/>
      <c r="LKD168" s="107"/>
      <c r="LKE168" s="107"/>
      <c r="LKF168" s="107"/>
      <c r="LKG168" s="107"/>
      <c r="LKH168" s="107"/>
      <c r="LKI168" s="107"/>
      <c r="LKJ168" s="107"/>
      <c r="LKK168" s="107"/>
      <c r="LKL168" s="107"/>
      <c r="LKM168" s="107"/>
      <c r="LKN168" s="107"/>
      <c r="LKO168" s="107"/>
      <c r="LKP168" s="107"/>
      <c r="LKQ168" s="107"/>
      <c r="LKR168" s="107"/>
      <c r="LKS168" s="107"/>
      <c r="LKT168" s="107"/>
      <c r="LKU168" s="107"/>
      <c r="LKV168" s="107"/>
      <c r="LKW168" s="107"/>
      <c r="LKX168" s="107"/>
      <c r="LKY168" s="107"/>
      <c r="LKZ168" s="107"/>
      <c r="LLA168" s="107"/>
      <c r="LLB168" s="107"/>
      <c r="LLC168" s="107"/>
      <c r="LLD168" s="107"/>
      <c r="LLE168" s="107"/>
      <c r="LLF168" s="107"/>
      <c r="LLG168" s="107"/>
      <c r="LLH168" s="107"/>
      <c r="LLI168" s="107"/>
      <c r="LLJ168" s="107"/>
      <c r="LLK168" s="107"/>
      <c r="LLL168" s="107"/>
      <c r="LLM168" s="107"/>
      <c r="LLN168" s="107"/>
      <c r="LLO168" s="107"/>
      <c r="LLP168" s="107"/>
      <c r="LLQ168" s="107"/>
      <c r="LLR168" s="107"/>
      <c r="LLS168" s="107"/>
      <c r="LLT168" s="107"/>
      <c r="LLU168" s="107"/>
      <c r="LLV168" s="107"/>
      <c r="LLW168" s="107"/>
      <c r="LLX168" s="107"/>
      <c r="LLY168" s="107"/>
      <c r="LLZ168" s="107"/>
      <c r="LMA168" s="107"/>
      <c r="LMB168" s="107"/>
      <c r="LMC168" s="107"/>
      <c r="LMD168" s="107"/>
      <c r="LME168" s="107"/>
      <c r="LMF168" s="107"/>
      <c r="LMG168" s="107"/>
      <c r="LMH168" s="107"/>
      <c r="LMI168" s="107"/>
      <c r="LMJ168" s="107"/>
      <c r="LMK168" s="107"/>
      <c r="LML168" s="107"/>
      <c r="LMM168" s="107"/>
      <c r="LMN168" s="107"/>
      <c r="LMO168" s="107"/>
      <c r="LMP168" s="107"/>
      <c r="LMQ168" s="107"/>
      <c r="LMR168" s="107"/>
      <c r="LMS168" s="107"/>
      <c r="LMT168" s="107"/>
      <c r="LMU168" s="107"/>
      <c r="LMV168" s="107"/>
      <c r="LMW168" s="107"/>
      <c r="LMX168" s="107"/>
      <c r="LMY168" s="107"/>
      <c r="LMZ168" s="107"/>
      <c r="LNA168" s="107"/>
      <c r="LNB168" s="107"/>
      <c r="LNC168" s="107"/>
      <c r="LND168" s="107"/>
      <c r="LNE168" s="107"/>
      <c r="LNF168" s="107"/>
      <c r="LNG168" s="107"/>
      <c r="LNH168" s="107"/>
      <c r="LNI168" s="107"/>
      <c r="LNJ168" s="107"/>
      <c r="LNK168" s="107"/>
      <c r="LNL168" s="107"/>
      <c r="LNM168" s="107"/>
      <c r="LNN168" s="107"/>
      <c r="LNO168" s="107"/>
      <c r="LNP168" s="107"/>
      <c r="LNQ168" s="107"/>
      <c r="LNR168" s="107"/>
      <c r="LNS168" s="107"/>
      <c r="LNT168" s="107"/>
      <c r="LNU168" s="107"/>
      <c r="LNV168" s="107"/>
      <c r="LNW168" s="107"/>
      <c r="LNX168" s="107"/>
      <c r="LNY168" s="107"/>
      <c r="LNZ168" s="107"/>
      <c r="LOA168" s="107"/>
      <c r="LOB168" s="107"/>
      <c r="LOC168" s="107"/>
      <c r="LOD168" s="107"/>
      <c r="LOE168" s="107"/>
      <c r="LOF168" s="107"/>
      <c r="LOG168" s="107"/>
      <c r="LOH168" s="107"/>
      <c r="LOI168" s="107"/>
      <c r="LOJ168" s="107"/>
      <c r="LOK168" s="107"/>
      <c r="LOL168" s="107"/>
      <c r="LOM168" s="107"/>
      <c r="LON168" s="107"/>
      <c r="LOO168" s="107"/>
      <c r="LOP168" s="107"/>
      <c r="LOQ168" s="107"/>
      <c r="LOR168" s="107"/>
      <c r="LOS168" s="107"/>
      <c r="LOT168" s="107"/>
      <c r="LOU168" s="107"/>
      <c r="LOV168" s="107"/>
      <c r="LOW168" s="107"/>
      <c r="LOX168" s="107"/>
      <c r="LOY168" s="107"/>
      <c r="LOZ168" s="107"/>
      <c r="LPA168" s="107"/>
      <c r="LPB168" s="107"/>
      <c r="LPC168" s="107"/>
      <c r="LPD168" s="107"/>
      <c r="LPE168" s="107"/>
      <c r="LPF168" s="107"/>
      <c r="LPG168" s="107"/>
      <c r="LPH168" s="107"/>
      <c r="LPI168" s="107"/>
      <c r="LPJ168" s="107"/>
      <c r="LPK168" s="107"/>
      <c r="LPL168" s="107"/>
      <c r="LPM168" s="107"/>
      <c r="LPN168" s="107"/>
      <c r="LPO168" s="107"/>
      <c r="LPP168" s="107"/>
      <c r="LPQ168" s="107"/>
      <c r="LPR168" s="107"/>
      <c r="LPS168" s="107"/>
      <c r="LPT168" s="107"/>
      <c r="LPU168" s="107"/>
      <c r="LPV168" s="107"/>
      <c r="LPW168" s="107"/>
      <c r="LPX168" s="107"/>
      <c r="LPY168" s="107"/>
      <c r="LPZ168" s="107"/>
      <c r="LQA168" s="107"/>
      <c r="LQB168" s="107"/>
      <c r="LQC168" s="107"/>
      <c r="LQD168" s="107"/>
      <c r="LQE168" s="107"/>
      <c r="LQF168" s="107"/>
      <c r="LQG168" s="107"/>
      <c r="LQH168" s="107"/>
      <c r="LQI168" s="107"/>
      <c r="LQJ168" s="107"/>
      <c r="LQK168" s="107"/>
      <c r="LQL168" s="107"/>
      <c r="LQM168" s="107"/>
      <c r="LQN168" s="107"/>
      <c r="LQO168" s="107"/>
      <c r="LQP168" s="107"/>
      <c r="LQQ168" s="107"/>
      <c r="LQR168" s="107"/>
      <c r="LQS168" s="107"/>
      <c r="LQT168" s="107"/>
      <c r="LQU168" s="107"/>
      <c r="LQV168" s="107"/>
      <c r="LQW168" s="107"/>
      <c r="LQX168" s="107"/>
      <c r="LQY168" s="107"/>
      <c r="LQZ168" s="107"/>
      <c r="LRA168" s="107"/>
      <c r="LRB168" s="107"/>
      <c r="LRC168" s="107"/>
      <c r="LRD168" s="107"/>
      <c r="LRE168" s="107"/>
      <c r="LRF168" s="107"/>
      <c r="LRG168" s="107"/>
      <c r="LRH168" s="107"/>
      <c r="LRI168" s="107"/>
      <c r="LRJ168" s="107"/>
      <c r="LRK168" s="107"/>
      <c r="LRL168" s="107"/>
      <c r="LRM168" s="107"/>
      <c r="LRN168" s="107"/>
      <c r="LRO168" s="107"/>
      <c r="LRP168" s="107"/>
      <c r="LRQ168" s="107"/>
      <c r="LRR168" s="107"/>
      <c r="LRS168" s="107"/>
      <c r="LRT168" s="107"/>
      <c r="LRU168" s="107"/>
      <c r="LRV168" s="107"/>
      <c r="LRW168" s="107"/>
      <c r="LRX168" s="107"/>
      <c r="LRY168" s="107"/>
      <c r="LRZ168" s="107"/>
      <c r="LSA168" s="107"/>
      <c r="LSB168" s="107"/>
      <c r="LSC168" s="107"/>
      <c r="LSD168" s="107"/>
      <c r="LSE168" s="107"/>
      <c r="LSF168" s="107"/>
      <c r="LSG168" s="107"/>
      <c r="LSH168" s="107"/>
      <c r="LSI168" s="107"/>
      <c r="LSJ168" s="107"/>
      <c r="LSK168" s="107"/>
      <c r="LSL168" s="107"/>
      <c r="LSM168" s="107"/>
      <c r="LSN168" s="107"/>
      <c r="LSO168" s="107"/>
      <c r="LSP168" s="107"/>
      <c r="LSQ168" s="107"/>
      <c r="LSR168" s="107"/>
      <c r="LSS168" s="107"/>
      <c r="LST168" s="107"/>
      <c r="LSU168" s="107"/>
      <c r="LSV168" s="107"/>
      <c r="LSW168" s="107"/>
      <c r="LSX168" s="107"/>
      <c r="LSY168" s="107"/>
      <c r="LSZ168" s="107"/>
      <c r="LTA168" s="107"/>
      <c r="LTB168" s="107"/>
      <c r="LTC168" s="107"/>
      <c r="LTD168" s="107"/>
      <c r="LTE168" s="107"/>
      <c r="LTF168" s="107"/>
      <c r="LTG168" s="107"/>
      <c r="LTH168" s="107"/>
      <c r="LTI168" s="107"/>
      <c r="LTJ168" s="107"/>
      <c r="LTK168" s="107"/>
      <c r="LTL168" s="107"/>
      <c r="LTM168" s="107"/>
      <c r="LTN168" s="107"/>
      <c r="LTO168" s="107"/>
      <c r="LTP168" s="107"/>
      <c r="LTQ168" s="107"/>
      <c r="LTR168" s="107"/>
      <c r="LTS168" s="107"/>
      <c r="LTT168" s="107"/>
      <c r="LTU168" s="107"/>
      <c r="LTV168" s="107"/>
      <c r="LTW168" s="107"/>
      <c r="LTX168" s="107"/>
      <c r="LTY168" s="107"/>
      <c r="LTZ168" s="107"/>
      <c r="LUA168" s="107"/>
      <c r="LUB168" s="107"/>
      <c r="LUC168" s="107"/>
      <c r="LUD168" s="107"/>
      <c r="LUE168" s="107"/>
      <c r="LUF168" s="107"/>
      <c r="LUG168" s="107"/>
      <c r="LUH168" s="107"/>
      <c r="LUI168" s="107"/>
      <c r="LUJ168" s="107"/>
      <c r="LUK168" s="107"/>
      <c r="LUL168" s="107"/>
      <c r="LUM168" s="107"/>
      <c r="LUN168" s="107"/>
      <c r="LUO168" s="107"/>
      <c r="LUP168" s="107"/>
      <c r="LUQ168" s="107"/>
      <c r="LUR168" s="107"/>
      <c r="LUS168" s="107"/>
      <c r="LUT168" s="107"/>
      <c r="LUU168" s="107"/>
      <c r="LUV168" s="107"/>
      <c r="LUW168" s="107"/>
      <c r="LUX168" s="107"/>
      <c r="LUY168" s="107"/>
      <c r="LUZ168" s="107"/>
      <c r="LVA168" s="107"/>
      <c r="LVB168" s="107"/>
      <c r="LVC168" s="107"/>
      <c r="LVD168" s="107"/>
      <c r="LVE168" s="107"/>
      <c r="LVF168" s="107"/>
      <c r="LVG168" s="107"/>
      <c r="LVH168" s="107"/>
      <c r="LVI168" s="107"/>
      <c r="LVJ168" s="107"/>
      <c r="LVK168" s="107"/>
      <c r="LVL168" s="107"/>
      <c r="LVM168" s="107"/>
      <c r="LVN168" s="107"/>
      <c r="LVO168" s="107"/>
      <c r="LVP168" s="107"/>
      <c r="LVQ168" s="107"/>
      <c r="LVR168" s="107"/>
      <c r="LVS168" s="107"/>
      <c r="LVT168" s="107"/>
      <c r="LVU168" s="107"/>
      <c r="LVV168" s="107"/>
      <c r="LVW168" s="107"/>
      <c r="LVX168" s="107"/>
      <c r="LVY168" s="107"/>
      <c r="LVZ168" s="107"/>
      <c r="LWA168" s="107"/>
      <c r="LWB168" s="107"/>
      <c r="LWC168" s="107"/>
      <c r="LWD168" s="107"/>
      <c r="LWE168" s="107"/>
      <c r="LWF168" s="107"/>
      <c r="LWG168" s="107"/>
      <c r="LWH168" s="107"/>
      <c r="LWI168" s="107"/>
      <c r="LWJ168" s="107"/>
      <c r="LWK168" s="107"/>
      <c r="LWL168" s="107"/>
      <c r="LWM168" s="107"/>
      <c r="LWN168" s="107"/>
      <c r="LWO168" s="107"/>
      <c r="LWP168" s="107"/>
      <c r="LWQ168" s="107"/>
      <c r="LWR168" s="107"/>
      <c r="LWS168" s="107"/>
      <c r="LWT168" s="107"/>
      <c r="LWU168" s="107"/>
      <c r="LWV168" s="107"/>
      <c r="LWW168" s="107"/>
      <c r="LWX168" s="107"/>
      <c r="LWY168" s="107"/>
      <c r="LWZ168" s="107"/>
      <c r="LXA168" s="107"/>
      <c r="LXB168" s="107"/>
      <c r="LXC168" s="107"/>
      <c r="LXD168" s="107"/>
      <c r="LXE168" s="107"/>
      <c r="LXF168" s="107"/>
      <c r="LXG168" s="107"/>
      <c r="LXH168" s="107"/>
      <c r="LXI168" s="107"/>
      <c r="LXJ168" s="107"/>
      <c r="LXK168" s="107"/>
      <c r="LXL168" s="107"/>
      <c r="LXM168" s="107"/>
      <c r="LXN168" s="107"/>
      <c r="LXO168" s="107"/>
      <c r="LXP168" s="107"/>
      <c r="LXQ168" s="107"/>
      <c r="LXR168" s="107"/>
      <c r="LXS168" s="107"/>
      <c r="LXT168" s="107"/>
      <c r="LXU168" s="107"/>
      <c r="LXV168" s="107"/>
      <c r="LXW168" s="107"/>
      <c r="LXX168" s="107"/>
      <c r="LXY168" s="107"/>
      <c r="LXZ168" s="107"/>
      <c r="LYA168" s="107"/>
      <c r="LYB168" s="107"/>
      <c r="LYC168" s="107"/>
      <c r="LYD168" s="107"/>
      <c r="LYE168" s="107"/>
      <c r="LYF168" s="107"/>
      <c r="LYG168" s="107"/>
      <c r="LYH168" s="107"/>
      <c r="LYI168" s="107"/>
      <c r="LYJ168" s="107"/>
      <c r="LYK168" s="107"/>
      <c r="LYL168" s="107"/>
      <c r="LYM168" s="107"/>
      <c r="LYN168" s="107"/>
      <c r="LYO168" s="107"/>
      <c r="LYP168" s="107"/>
      <c r="LYQ168" s="107"/>
      <c r="LYR168" s="107"/>
      <c r="LYS168" s="107"/>
      <c r="LYT168" s="107"/>
      <c r="LYU168" s="107"/>
      <c r="LYV168" s="107"/>
      <c r="LYW168" s="107"/>
      <c r="LYX168" s="107"/>
      <c r="LYY168" s="107"/>
      <c r="LYZ168" s="107"/>
      <c r="LZA168" s="107"/>
      <c r="LZB168" s="107"/>
      <c r="LZC168" s="107"/>
      <c r="LZD168" s="107"/>
      <c r="LZE168" s="107"/>
      <c r="LZF168" s="107"/>
      <c r="LZG168" s="107"/>
      <c r="LZH168" s="107"/>
      <c r="LZI168" s="107"/>
      <c r="LZJ168" s="107"/>
      <c r="LZK168" s="107"/>
      <c r="LZL168" s="107"/>
      <c r="LZM168" s="107"/>
      <c r="LZN168" s="107"/>
      <c r="LZO168" s="107"/>
      <c r="LZP168" s="107"/>
      <c r="LZQ168" s="107"/>
      <c r="LZR168" s="107"/>
      <c r="LZS168" s="107"/>
      <c r="LZT168" s="107"/>
      <c r="LZU168" s="107"/>
      <c r="LZV168" s="107"/>
      <c r="LZW168" s="107"/>
      <c r="LZX168" s="107"/>
      <c r="LZY168" s="107"/>
      <c r="LZZ168" s="107"/>
      <c r="MAA168" s="107"/>
      <c r="MAB168" s="107"/>
      <c r="MAC168" s="107"/>
      <c r="MAD168" s="107"/>
      <c r="MAE168" s="107"/>
      <c r="MAF168" s="107"/>
      <c r="MAG168" s="107"/>
      <c r="MAH168" s="107"/>
      <c r="MAI168" s="107"/>
      <c r="MAJ168" s="107"/>
      <c r="MAK168" s="107"/>
      <c r="MAL168" s="107"/>
      <c r="MAM168" s="107"/>
      <c r="MAN168" s="107"/>
      <c r="MAO168" s="107"/>
      <c r="MAP168" s="107"/>
      <c r="MAQ168" s="107"/>
      <c r="MAR168" s="107"/>
      <c r="MAS168" s="107"/>
      <c r="MAT168" s="107"/>
      <c r="MAU168" s="107"/>
      <c r="MAV168" s="107"/>
      <c r="MAW168" s="107"/>
      <c r="MAX168" s="107"/>
      <c r="MAY168" s="107"/>
      <c r="MAZ168" s="107"/>
      <c r="MBA168" s="107"/>
      <c r="MBB168" s="107"/>
      <c r="MBC168" s="107"/>
      <c r="MBD168" s="107"/>
      <c r="MBE168" s="107"/>
      <c r="MBF168" s="107"/>
      <c r="MBG168" s="107"/>
      <c r="MBH168" s="107"/>
      <c r="MBI168" s="107"/>
      <c r="MBJ168" s="107"/>
      <c r="MBK168" s="107"/>
      <c r="MBL168" s="107"/>
      <c r="MBM168" s="107"/>
      <c r="MBN168" s="107"/>
      <c r="MBO168" s="107"/>
      <c r="MBP168" s="107"/>
      <c r="MBQ168" s="107"/>
      <c r="MBR168" s="107"/>
      <c r="MBS168" s="107"/>
      <c r="MBT168" s="107"/>
      <c r="MBU168" s="107"/>
      <c r="MBV168" s="107"/>
      <c r="MBW168" s="107"/>
      <c r="MBX168" s="107"/>
      <c r="MBY168" s="107"/>
      <c r="MBZ168" s="107"/>
      <c r="MCA168" s="107"/>
      <c r="MCB168" s="107"/>
      <c r="MCC168" s="107"/>
      <c r="MCD168" s="107"/>
      <c r="MCE168" s="107"/>
      <c r="MCF168" s="107"/>
      <c r="MCG168" s="107"/>
      <c r="MCH168" s="107"/>
      <c r="MCI168" s="107"/>
      <c r="MCJ168" s="107"/>
      <c r="MCK168" s="107"/>
      <c r="MCL168" s="107"/>
      <c r="MCM168" s="107"/>
      <c r="MCN168" s="107"/>
      <c r="MCO168" s="107"/>
      <c r="MCP168" s="107"/>
      <c r="MCQ168" s="107"/>
      <c r="MCR168" s="107"/>
      <c r="MCS168" s="107"/>
      <c r="MCT168" s="107"/>
      <c r="MCU168" s="107"/>
      <c r="MCV168" s="107"/>
      <c r="MCW168" s="107"/>
      <c r="MCX168" s="107"/>
      <c r="MCY168" s="107"/>
      <c r="MCZ168" s="107"/>
      <c r="MDA168" s="107"/>
      <c r="MDB168" s="107"/>
      <c r="MDC168" s="107"/>
      <c r="MDD168" s="107"/>
      <c r="MDE168" s="107"/>
      <c r="MDF168" s="107"/>
      <c r="MDG168" s="107"/>
      <c r="MDH168" s="107"/>
      <c r="MDI168" s="107"/>
      <c r="MDJ168" s="107"/>
      <c r="MDK168" s="107"/>
      <c r="MDL168" s="107"/>
      <c r="MDM168" s="107"/>
      <c r="MDN168" s="107"/>
      <c r="MDO168" s="107"/>
      <c r="MDP168" s="107"/>
      <c r="MDQ168" s="107"/>
      <c r="MDR168" s="107"/>
      <c r="MDS168" s="107"/>
      <c r="MDT168" s="107"/>
      <c r="MDU168" s="107"/>
      <c r="MDV168" s="107"/>
      <c r="MDW168" s="107"/>
      <c r="MDX168" s="107"/>
      <c r="MDY168" s="107"/>
      <c r="MDZ168" s="107"/>
      <c r="MEA168" s="107"/>
      <c r="MEB168" s="107"/>
      <c r="MEC168" s="107"/>
      <c r="MED168" s="107"/>
      <c r="MEE168" s="107"/>
      <c r="MEF168" s="107"/>
      <c r="MEG168" s="107"/>
      <c r="MEH168" s="107"/>
      <c r="MEI168" s="107"/>
      <c r="MEJ168" s="107"/>
      <c r="MEK168" s="107"/>
      <c r="MEL168" s="107"/>
      <c r="MEM168" s="107"/>
      <c r="MEN168" s="107"/>
      <c r="MEO168" s="107"/>
      <c r="MEP168" s="107"/>
      <c r="MEQ168" s="107"/>
      <c r="MER168" s="107"/>
      <c r="MES168" s="107"/>
      <c r="MET168" s="107"/>
      <c r="MEU168" s="107"/>
      <c r="MEV168" s="107"/>
      <c r="MEW168" s="107"/>
      <c r="MEX168" s="107"/>
      <c r="MEY168" s="107"/>
      <c r="MEZ168" s="107"/>
      <c r="MFA168" s="107"/>
      <c r="MFB168" s="107"/>
      <c r="MFC168" s="107"/>
      <c r="MFD168" s="107"/>
      <c r="MFE168" s="107"/>
      <c r="MFF168" s="107"/>
      <c r="MFG168" s="107"/>
      <c r="MFH168" s="107"/>
      <c r="MFI168" s="107"/>
      <c r="MFJ168" s="107"/>
      <c r="MFK168" s="107"/>
      <c r="MFL168" s="107"/>
      <c r="MFM168" s="107"/>
      <c r="MFN168" s="107"/>
      <c r="MFO168" s="107"/>
      <c r="MFP168" s="107"/>
      <c r="MFQ168" s="107"/>
      <c r="MFR168" s="107"/>
      <c r="MFS168" s="107"/>
      <c r="MFT168" s="107"/>
      <c r="MFU168" s="107"/>
      <c r="MFV168" s="107"/>
      <c r="MFW168" s="107"/>
      <c r="MFX168" s="107"/>
      <c r="MFY168" s="107"/>
      <c r="MFZ168" s="107"/>
      <c r="MGA168" s="107"/>
      <c r="MGB168" s="107"/>
      <c r="MGC168" s="107"/>
      <c r="MGD168" s="107"/>
      <c r="MGE168" s="107"/>
      <c r="MGF168" s="107"/>
      <c r="MGG168" s="107"/>
      <c r="MGH168" s="107"/>
      <c r="MGI168" s="107"/>
      <c r="MGJ168" s="107"/>
      <c r="MGK168" s="107"/>
      <c r="MGL168" s="107"/>
      <c r="MGM168" s="107"/>
      <c r="MGN168" s="107"/>
      <c r="MGO168" s="107"/>
      <c r="MGP168" s="107"/>
      <c r="MGQ168" s="107"/>
      <c r="MGR168" s="107"/>
      <c r="MGS168" s="107"/>
      <c r="MGT168" s="107"/>
      <c r="MGU168" s="107"/>
      <c r="MGV168" s="107"/>
      <c r="MGW168" s="107"/>
      <c r="MGX168" s="107"/>
      <c r="MGY168" s="107"/>
      <c r="MGZ168" s="107"/>
      <c r="MHA168" s="107"/>
      <c r="MHB168" s="107"/>
      <c r="MHC168" s="107"/>
      <c r="MHD168" s="107"/>
      <c r="MHE168" s="107"/>
      <c r="MHF168" s="107"/>
      <c r="MHG168" s="107"/>
      <c r="MHH168" s="107"/>
      <c r="MHI168" s="107"/>
      <c r="MHJ168" s="107"/>
      <c r="MHK168" s="107"/>
      <c r="MHL168" s="107"/>
      <c r="MHM168" s="107"/>
      <c r="MHN168" s="107"/>
      <c r="MHO168" s="107"/>
      <c r="MHP168" s="107"/>
      <c r="MHQ168" s="107"/>
      <c r="MHR168" s="107"/>
      <c r="MHS168" s="107"/>
      <c r="MHT168" s="107"/>
      <c r="MHU168" s="107"/>
      <c r="MHV168" s="107"/>
      <c r="MHW168" s="107"/>
      <c r="MHX168" s="107"/>
      <c r="MHY168" s="107"/>
      <c r="MHZ168" s="107"/>
      <c r="MIA168" s="107"/>
      <c r="MIB168" s="107"/>
      <c r="MIC168" s="107"/>
      <c r="MID168" s="107"/>
      <c r="MIE168" s="107"/>
      <c r="MIF168" s="107"/>
      <c r="MIG168" s="107"/>
      <c r="MIH168" s="107"/>
      <c r="MII168" s="107"/>
      <c r="MIJ168" s="107"/>
      <c r="MIK168" s="107"/>
      <c r="MIL168" s="107"/>
      <c r="MIM168" s="107"/>
      <c r="MIN168" s="107"/>
      <c r="MIO168" s="107"/>
      <c r="MIP168" s="107"/>
      <c r="MIQ168" s="107"/>
      <c r="MIR168" s="107"/>
      <c r="MIS168" s="107"/>
      <c r="MIT168" s="107"/>
      <c r="MIU168" s="107"/>
      <c r="MIV168" s="107"/>
      <c r="MIW168" s="107"/>
      <c r="MIX168" s="107"/>
      <c r="MIY168" s="107"/>
      <c r="MIZ168" s="107"/>
      <c r="MJA168" s="107"/>
      <c r="MJB168" s="107"/>
      <c r="MJC168" s="107"/>
      <c r="MJD168" s="107"/>
      <c r="MJE168" s="107"/>
      <c r="MJF168" s="107"/>
      <c r="MJG168" s="107"/>
      <c r="MJH168" s="107"/>
      <c r="MJI168" s="107"/>
      <c r="MJJ168" s="107"/>
      <c r="MJK168" s="107"/>
      <c r="MJL168" s="107"/>
      <c r="MJM168" s="107"/>
      <c r="MJN168" s="107"/>
      <c r="MJO168" s="107"/>
      <c r="MJP168" s="107"/>
      <c r="MJQ168" s="107"/>
      <c r="MJR168" s="107"/>
      <c r="MJS168" s="107"/>
      <c r="MJT168" s="107"/>
      <c r="MJU168" s="107"/>
      <c r="MJV168" s="107"/>
      <c r="MJW168" s="107"/>
      <c r="MJX168" s="107"/>
      <c r="MJY168" s="107"/>
      <c r="MJZ168" s="107"/>
      <c r="MKA168" s="107"/>
      <c r="MKB168" s="107"/>
      <c r="MKC168" s="107"/>
      <c r="MKD168" s="107"/>
      <c r="MKE168" s="107"/>
      <c r="MKF168" s="107"/>
      <c r="MKG168" s="107"/>
      <c r="MKH168" s="107"/>
      <c r="MKI168" s="107"/>
      <c r="MKJ168" s="107"/>
      <c r="MKK168" s="107"/>
      <c r="MKL168" s="107"/>
      <c r="MKM168" s="107"/>
      <c r="MKN168" s="107"/>
      <c r="MKO168" s="107"/>
      <c r="MKP168" s="107"/>
      <c r="MKQ168" s="107"/>
      <c r="MKR168" s="107"/>
      <c r="MKS168" s="107"/>
      <c r="MKT168" s="107"/>
      <c r="MKU168" s="107"/>
      <c r="MKV168" s="107"/>
      <c r="MKW168" s="107"/>
      <c r="MKX168" s="107"/>
      <c r="MKY168" s="107"/>
      <c r="MKZ168" s="107"/>
      <c r="MLA168" s="107"/>
      <c r="MLB168" s="107"/>
      <c r="MLC168" s="107"/>
      <c r="MLD168" s="107"/>
      <c r="MLE168" s="107"/>
      <c r="MLF168" s="107"/>
      <c r="MLG168" s="107"/>
      <c r="MLH168" s="107"/>
      <c r="MLI168" s="107"/>
      <c r="MLJ168" s="107"/>
      <c r="MLK168" s="107"/>
      <c r="MLL168" s="107"/>
      <c r="MLM168" s="107"/>
      <c r="MLN168" s="107"/>
      <c r="MLO168" s="107"/>
      <c r="MLP168" s="107"/>
      <c r="MLQ168" s="107"/>
      <c r="MLR168" s="107"/>
      <c r="MLS168" s="107"/>
      <c r="MLT168" s="107"/>
      <c r="MLU168" s="107"/>
      <c r="MLV168" s="107"/>
      <c r="MLW168" s="107"/>
      <c r="MLX168" s="107"/>
      <c r="MLY168" s="107"/>
      <c r="MLZ168" s="107"/>
      <c r="MMA168" s="107"/>
      <c r="MMB168" s="107"/>
      <c r="MMC168" s="107"/>
      <c r="MMD168" s="107"/>
      <c r="MME168" s="107"/>
      <c r="MMF168" s="107"/>
      <c r="MMG168" s="107"/>
      <c r="MMH168" s="107"/>
      <c r="MMI168" s="107"/>
      <c r="MMJ168" s="107"/>
      <c r="MMK168" s="107"/>
      <c r="MML168" s="107"/>
      <c r="MMM168" s="107"/>
      <c r="MMN168" s="107"/>
      <c r="MMO168" s="107"/>
      <c r="MMP168" s="107"/>
      <c r="MMQ168" s="107"/>
      <c r="MMR168" s="107"/>
      <c r="MMS168" s="107"/>
      <c r="MMT168" s="107"/>
      <c r="MMU168" s="107"/>
      <c r="MMV168" s="107"/>
      <c r="MMW168" s="107"/>
      <c r="MMX168" s="107"/>
      <c r="MMY168" s="107"/>
      <c r="MMZ168" s="107"/>
      <c r="MNA168" s="107"/>
      <c r="MNB168" s="107"/>
      <c r="MNC168" s="107"/>
      <c r="MND168" s="107"/>
      <c r="MNE168" s="107"/>
      <c r="MNF168" s="107"/>
      <c r="MNG168" s="107"/>
      <c r="MNH168" s="107"/>
      <c r="MNI168" s="107"/>
      <c r="MNJ168" s="107"/>
      <c r="MNK168" s="107"/>
      <c r="MNL168" s="107"/>
      <c r="MNM168" s="107"/>
      <c r="MNN168" s="107"/>
      <c r="MNO168" s="107"/>
      <c r="MNP168" s="107"/>
      <c r="MNQ168" s="107"/>
      <c r="MNR168" s="107"/>
      <c r="MNS168" s="107"/>
      <c r="MNT168" s="107"/>
      <c r="MNU168" s="107"/>
      <c r="MNV168" s="107"/>
      <c r="MNW168" s="107"/>
      <c r="MNX168" s="107"/>
      <c r="MNY168" s="107"/>
      <c r="MNZ168" s="107"/>
      <c r="MOA168" s="107"/>
      <c r="MOB168" s="107"/>
      <c r="MOC168" s="107"/>
      <c r="MOD168" s="107"/>
      <c r="MOE168" s="107"/>
      <c r="MOF168" s="107"/>
      <c r="MOG168" s="107"/>
      <c r="MOH168" s="107"/>
      <c r="MOI168" s="107"/>
      <c r="MOJ168" s="107"/>
      <c r="MOK168" s="107"/>
      <c r="MOL168" s="107"/>
      <c r="MOM168" s="107"/>
      <c r="MON168" s="107"/>
      <c r="MOO168" s="107"/>
      <c r="MOP168" s="107"/>
      <c r="MOQ168" s="107"/>
      <c r="MOR168" s="107"/>
      <c r="MOS168" s="107"/>
      <c r="MOT168" s="107"/>
      <c r="MOU168" s="107"/>
      <c r="MOV168" s="107"/>
      <c r="MOW168" s="107"/>
      <c r="MOX168" s="107"/>
      <c r="MOY168" s="107"/>
      <c r="MOZ168" s="107"/>
      <c r="MPA168" s="107"/>
      <c r="MPB168" s="107"/>
      <c r="MPC168" s="107"/>
      <c r="MPD168" s="107"/>
      <c r="MPE168" s="107"/>
      <c r="MPF168" s="107"/>
      <c r="MPG168" s="107"/>
      <c r="MPH168" s="107"/>
      <c r="MPI168" s="107"/>
      <c r="MPJ168" s="107"/>
      <c r="MPK168" s="107"/>
      <c r="MPL168" s="107"/>
      <c r="MPM168" s="107"/>
      <c r="MPN168" s="107"/>
      <c r="MPO168" s="107"/>
      <c r="MPP168" s="107"/>
      <c r="MPQ168" s="107"/>
      <c r="MPR168" s="107"/>
      <c r="MPS168" s="107"/>
      <c r="MPT168" s="107"/>
      <c r="MPU168" s="107"/>
      <c r="MPV168" s="107"/>
      <c r="MPW168" s="107"/>
      <c r="MPX168" s="107"/>
      <c r="MPY168" s="107"/>
      <c r="MPZ168" s="107"/>
      <c r="MQA168" s="107"/>
      <c r="MQB168" s="107"/>
      <c r="MQC168" s="107"/>
      <c r="MQD168" s="107"/>
      <c r="MQE168" s="107"/>
      <c r="MQF168" s="107"/>
      <c r="MQG168" s="107"/>
      <c r="MQH168" s="107"/>
      <c r="MQI168" s="107"/>
      <c r="MQJ168" s="107"/>
      <c r="MQK168" s="107"/>
      <c r="MQL168" s="107"/>
      <c r="MQM168" s="107"/>
      <c r="MQN168" s="107"/>
      <c r="MQO168" s="107"/>
      <c r="MQP168" s="107"/>
      <c r="MQQ168" s="107"/>
      <c r="MQR168" s="107"/>
      <c r="MQS168" s="107"/>
      <c r="MQT168" s="107"/>
      <c r="MQU168" s="107"/>
      <c r="MQV168" s="107"/>
      <c r="MQW168" s="107"/>
      <c r="MQX168" s="107"/>
      <c r="MQY168" s="107"/>
      <c r="MQZ168" s="107"/>
      <c r="MRA168" s="107"/>
      <c r="MRB168" s="107"/>
      <c r="MRC168" s="107"/>
      <c r="MRD168" s="107"/>
      <c r="MRE168" s="107"/>
      <c r="MRF168" s="107"/>
      <c r="MRG168" s="107"/>
      <c r="MRH168" s="107"/>
      <c r="MRI168" s="107"/>
      <c r="MRJ168" s="107"/>
      <c r="MRK168" s="107"/>
      <c r="MRL168" s="107"/>
      <c r="MRM168" s="107"/>
      <c r="MRN168" s="107"/>
      <c r="MRO168" s="107"/>
      <c r="MRP168" s="107"/>
      <c r="MRQ168" s="107"/>
      <c r="MRR168" s="107"/>
      <c r="MRS168" s="107"/>
      <c r="MRT168" s="107"/>
      <c r="MRU168" s="107"/>
      <c r="MRV168" s="107"/>
      <c r="MRW168" s="107"/>
      <c r="MRX168" s="107"/>
      <c r="MRY168" s="107"/>
      <c r="MRZ168" s="107"/>
      <c r="MSA168" s="107"/>
      <c r="MSB168" s="107"/>
      <c r="MSC168" s="107"/>
      <c r="MSD168" s="107"/>
      <c r="MSE168" s="107"/>
      <c r="MSF168" s="107"/>
      <c r="MSG168" s="107"/>
      <c r="MSH168" s="107"/>
      <c r="MSI168" s="107"/>
      <c r="MSJ168" s="107"/>
      <c r="MSK168" s="107"/>
      <c r="MSL168" s="107"/>
      <c r="MSM168" s="107"/>
      <c r="MSN168" s="107"/>
      <c r="MSO168" s="107"/>
      <c r="MSP168" s="107"/>
      <c r="MSQ168" s="107"/>
      <c r="MSR168" s="107"/>
      <c r="MSS168" s="107"/>
      <c r="MST168" s="107"/>
      <c r="MSU168" s="107"/>
      <c r="MSV168" s="107"/>
      <c r="MSW168" s="107"/>
      <c r="MSX168" s="107"/>
      <c r="MSY168" s="107"/>
      <c r="MSZ168" s="107"/>
      <c r="MTA168" s="107"/>
      <c r="MTB168" s="107"/>
      <c r="MTC168" s="107"/>
      <c r="MTD168" s="107"/>
      <c r="MTE168" s="107"/>
      <c r="MTF168" s="107"/>
      <c r="MTG168" s="107"/>
      <c r="MTH168" s="107"/>
      <c r="MTI168" s="107"/>
      <c r="MTJ168" s="107"/>
      <c r="MTK168" s="107"/>
      <c r="MTL168" s="107"/>
      <c r="MTM168" s="107"/>
      <c r="MTN168" s="107"/>
      <c r="MTO168" s="107"/>
      <c r="MTP168" s="107"/>
      <c r="MTQ168" s="107"/>
      <c r="MTR168" s="107"/>
      <c r="MTS168" s="107"/>
      <c r="MTT168" s="107"/>
      <c r="MTU168" s="107"/>
      <c r="MTV168" s="107"/>
      <c r="MTW168" s="107"/>
      <c r="MTX168" s="107"/>
      <c r="MTY168" s="107"/>
      <c r="MTZ168" s="107"/>
      <c r="MUA168" s="107"/>
      <c r="MUB168" s="107"/>
      <c r="MUC168" s="107"/>
      <c r="MUD168" s="107"/>
      <c r="MUE168" s="107"/>
      <c r="MUF168" s="107"/>
      <c r="MUG168" s="107"/>
      <c r="MUH168" s="107"/>
      <c r="MUI168" s="107"/>
      <c r="MUJ168" s="107"/>
      <c r="MUK168" s="107"/>
      <c r="MUL168" s="107"/>
      <c r="MUM168" s="107"/>
      <c r="MUN168" s="107"/>
      <c r="MUO168" s="107"/>
      <c r="MUP168" s="107"/>
      <c r="MUQ168" s="107"/>
      <c r="MUR168" s="107"/>
      <c r="MUS168" s="107"/>
      <c r="MUT168" s="107"/>
      <c r="MUU168" s="107"/>
      <c r="MUV168" s="107"/>
      <c r="MUW168" s="107"/>
      <c r="MUX168" s="107"/>
      <c r="MUY168" s="107"/>
      <c r="MUZ168" s="107"/>
      <c r="MVA168" s="107"/>
      <c r="MVB168" s="107"/>
      <c r="MVC168" s="107"/>
      <c r="MVD168" s="107"/>
      <c r="MVE168" s="107"/>
      <c r="MVF168" s="107"/>
      <c r="MVG168" s="107"/>
      <c r="MVH168" s="107"/>
      <c r="MVI168" s="107"/>
      <c r="MVJ168" s="107"/>
      <c r="MVK168" s="107"/>
      <c r="MVL168" s="107"/>
      <c r="MVM168" s="107"/>
      <c r="MVN168" s="107"/>
      <c r="MVO168" s="107"/>
      <c r="MVP168" s="107"/>
      <c r="MVQ168" s="107"/>
      <c r="MVR168" s="107"/>
      <c r="MVS168" s="107"/>
      <c r="MVT168" s="107"/>
      <c r="MVU168" s="107"/>
      <c r="MVV168" s="107"/>
      <c r="MVW168" s="107"/>
      <c r="MVX168" s="107"/>
      <c r="MVY168" s="107"/>
      <c r="MVZ168" s="107"/>
      <c r="MWA168" s="107"/>
      <c r="MWB168" s="107"/>
      <c r="MWC168" s="107"/>
      <c r="MWD168" s="107"/>
      <c r="MWE168" s="107"/>
      <c r="MWF168" s="107"/>
      <c r="MWG168" s="107"/>
      <c r="MWH168" s="107"/>
      <c r="MWI168" s="107"/>
      <c r="MWJ168" s="107"/>
      <c r="MWK168" s="107"/>
      <c r="MWL168" s="107"/>
      <c r="MWM168" s="107"/>
      <c r="MWN168" s="107"/>
      <c r="MWO168" s="107"/>
      <c r="MWP168" s="107"/>
      <c r="MWQ168" s="107"/>
      <c r="MWR168" s="107"/>
      <c r="MWS168" s="107"/>
      <c r="MWT168" s="107"/>
      <c r="MWU168" s="107"/>
      <c r="MWV168" s="107"/>
      <c r="MWW168" s="107"/>
      <c r="MWX168" s="107"/>
      <c r="MWY168" s="107"/>
      <c r="MWZ168" s="107"/>
      <c r="MXA168" s="107"/>
      <c r="MXB168" s="107"/>
      <c r="MXC168" s="107"/>
      <c r="MXD168" s="107"/>
      <c r="MXE168" s="107"/>
      <c r="MXF168" s="107"/>
      <c r="MXG168" s="107"/>
      <c r="MXH168" s="107"/>
      <c r="MXI168" s="107"/>
      <c r="MXJ168" s="107"/>
      <c r="MXK168" s="107"/>
      <c r="MXL168" s="107"/>
      <c r="MXM168" s="107"/>
      <c r="MXN168" s="107"/>
      <c r="MXO168" s="107"/>
      <c r="MXP168" s="107"/>
      <c r="MXQ168" s="107"/>
      <c r="MXR168" s="107"/>
      <c r="MXS168" s="107"/>
      <c r="MXT168" s="107"/>
      <c r="MXU168" s="107"/>
      <c r="MXV168" s="107"/>
      <c r="MXW168" s="107"/>
      <c r="MXX168" s="107"/>
      <c r="MXY168" s="107"/>
      <c r="MXZ168" s="107"/>
      <c r="MYA168" s="107"/>
      <c r="MYB168" s="107"/>
      <c r="MYC168" s="107"/>
      <c r="MYD168" s="107"/>
      <c r="MYE168" s="107"/>
      <c r="MYF168" s="107"/>
      <c r="MYG168" s="107"/>
      <c r="MYH168" s="107"/>
      <c r="MYI168" s="107"/>
      <c r="MYJ168" s="107"/>
      <c r="MYK168" s="107"/>
      <c r="MYL168" s="107"/>
      <c r="MYM168" s="107"/>
      <c r="MYN168" s="107"/>
      <c r="MYO168" s="107"/>
      <c r="MYP168" s="107"/>
      <c r="MYQ168" s="107"/>
      <c r="MYR168" s="107"/>
      <c r="MYS168" s="107"/>
      <c r="MYT168" s="107"/>
      <c r="MYU168" s="107"/>
      <c r="MYV168" s="107"/>
      <c r="MYW168" s="107"/>
      <c r="MYX168" s="107"/>
      <c r="MYY168" s="107"/>
      <c r="MYZ168" s="107"/>
      <c r="MZA168" s="107"/>
      <c r="MZB168" s="107"/>
      <c r="MZC168" s="107"/>
      <c r="MZD168" s="107"/>
      <c r="MZE168" s="107"/>
      <c r="MZF168" s="107"/>
      <c r="MZG168" s="107"/>
      <c r="MZH168" s="107"/>
      <c r="MZI168" s="107"/>
      <c r="MZJ168" s="107"/>
      <c r="MZK168" s="107"/>
      <c r="MZL168" s="107"/>
      <c r="MZM168" s="107"/>
      <c r="MZN168" s="107"/>
      <c r="MZO168" s="107"/>
      <c r="MZP168" s="107"/>
      <c r="MZQ168" s="107"/>
      <c r="MZR168" s="107"/>
      <c r="MZS168" s="107"/>
      <c r="MZT168" s="107"/>
      <c r="MZU168" s="107"/>
      <c r="MZV168" s="107"/>
      <c r="MZW168" s="107"/>
      <c r="MZX168" s="107"/>
      <c r="MZY168" s="107"/>
      <c r="MZZ168" s="107"/>
      <c r="NAA168" s="107"/>
      <c r="NAB168" s="107"/>
      <c r="NAC168" s="107"/>
      <c r="NAD168" s="107"/>
      <c r="NAE168" s="107"/>
      <c r="NAF168" s="107"/>
      <c r="NAG168" s="107"/>
      <c r="NAH168" s="107"/>
      <c r="NAI168" s="107"/>
      <c r="NAJ168" s="107"/>
      <c r="NAK168" s="107"/>
      <c r="NAL168" s="107"/>
      <c r="NAM168" s="107"/>
      <c r="NAN168" s="107"/>
      <c r="NAO168" s="107"/>
      <c r="NAP168" s="107"/>
      <c r="NAQ168" s="107"/>
      <c r="NAR168" s="107"/>
      <c r="NAS168" s="107"/>
      <c r="NAT168" s="107"/>
      <c r="NAU168" s="107"/>
      <c r="NAV168" s="107"/>
      <c r="NAW168" s="107"/>
      <c r="NAX168" s="107"/>
      <c r="NAY168" s="107"/>
      <c r="NAZ168" s="107"/>
      <c r="NBA168" s="107"/>
      <c r="NBB168" s="107"/>
      <c r="NBC168" s="107"/>
      <c r="NBD168" s="107"/>
      <c r="NBE168" s="107"/>
      <c r="NBF168" s="107"/>
      <c r="NBG168" s="107"/>
      <c r="NBH168" s="107"/>
      <c r="NBI168" s="107"/>
      <c r="NBJ168" s="107"/>
      <c r="NBK168" s="107"/>
      <c r="NBL168" s="107"/>
      <c r="NBM168" s="107"/>
      <c r="NBN168" s="107"/>
      <c r="NBO168" s="107"/>
      <c r="NBP168" s="107"/>
      <c r="NBQ168" s="107"/>
      <c r="NBR168" s="107"/>
      <c r="NBS168" s="107"/>
      <c r="NBT168" s="107"/>
      <c r="NBU168" s="107"/>
      <c r="NBV168" s="107"/>
      <c r="NBW168" s="107"/>
      <c r="NBX168" s="107"/>
      <c r="NBY168" s="107"/>
      <c r="NBZ168" s="107"/>
      <c r="NCA168" s="107"/>
      <c r="NCB168" s="107"/>
      <c r="NCC168" s="107"/>
      <c r="NCD168" s="107"/>
      <c r="NCE168" s="107"/>
      <c r="NCF168" s="107"/>
      <c r="NCG168" s="107"/>
      <c r="NCH168" s="107"/>
      <c r="NCI168" s="107"/>
      <c r="NCJ168" s="107"/>
      <c r="NCK168" s="107"/>
      <c r="NCL168" s="107"/>
      <c r="NCM168" s="107"/>
      <c r="NCN168" s="107"/>
      <c r="NCO168" s="107"/>
      <c r="NCP168" s="107"/>
      <c r="NCQ168" s="107"/>
      <c r="NCR168" s="107"/>
      <c r="NCS168" s="107"/>
      <c r="NCT168" s="107"/>
      <c r="NCU168" s="107"/>
      <c r="NCV168" s="107"/>
      <c r="NCW168" s="107"/>
      <c r="NCX168" s="107"/>
      <c r="NCY168" s="107"/>
      <c r="NCZ168" s="107"/>
      <c r="NDA168" s="107"/>
      <c r="NDB168" s="107"/>
      <c r="NDC168" s="107"/>
      <c r="NDD168" s="107"/>
      <c r="NDE168" s="107"/>
      <c r="NDF168" s="107"/>
      <c r="NDG168" s="107"/>
      <c r="NDH168" s="107"/>
      <c r="NDI168" s="107"/>
      <c r="NDJ168" s="107"/>
      <c r="NDK168" s="107"/>
      <c r="NDL168" s="107"/>
      <c r="NDM168" s="107"/>
      <c r="NDN168" s="107"/>
      <c r="NDO168" s="107"/>
      <c r="NDP168" s="107"/>
      <c r="NDQ168" s="107"/>
      <c r="NDR168" s="107"/>
      <c r="NDS168" s="107"/>
      <c r="NDT168" s="107"/>
      <c r="NDU168" s="107"/>
      <c r="NDV168" s="107"/>
      <c r="NDW168" s="107"/>
      <c r="NDX168" s="107"/>
      <c r="NDY168" s="107"/>
      <c r="NDZ168" s="107"/>
      <c r="NEA168" s="107"/>
      <c r="NEB168" s="107"/>
      <c r="NEC168" s="107"/>
      <c r="NED168" s="107"/>
      <c r="NEE168" s="107"/>
      <c r="NEF168" s="107"/>
      <c r="NEG168" s="107"/>
      <c r="NEH168" s="107"/>
      <c r="NEI168" s="107"/>
      <c r="NEJ168" s="107"/>
      <c r="NEK168" s="107"/>
      <c r="NEL168" s="107"/>
      <c r="NEM168" s="107"/>
      <c r="NEN168" s="107"/>
      <c r="NEO168" s="107"/>
      <c r="NEP168" s="107"/>
      <c r="NEQ168" s="107"/>
      <c r="NER168" s="107"/>
      <c r="NES168" s="107"/>
      <c r="NET168" s="107"/>
      <c r="NEU168" s="107"/>
      <c r="NEV168" s="107"/>
      <c r="NEW168" s="107"/>
      <c r="NEX168" s="107"/>
      <c r="NEY168" s="107"/>
      <c r="NEZ168" s="107"/>
      <c r="NFA168" s="107"/>
      <c r="NFB168" s="107"/>
      <c r="NFC168" s="107"/>
      <c r="NFD168" s="107"/>
      <c r="NFE168" s="107"/>
      <c r="NFF168" s="107"/>
      <c r="NFG168" s="107"/>
      <c r="NFH168" s="107"/>
      <c r="NFI168" s="107"/>
      <c r="NFJ168" s="107"/>
      <c r="NFK168" s="107"/>
      <c r="NFL168" s="107"/>
      <c r="NFM168" s="107"/>
      <c r="NFN168" s="107"/>
      <c r="NFO168" s="107"/>
      <c r="NFP168" s="107"/>
      <c r="NFQ168" s="107"/>
      <c r="NFR168" s="107"/>
      <c r="NFS168" s="107"/>
      <c r="NFT168" s="107"/>
      <c r="NFU168" s="107"/>
      <c r="NFV168" s="107"/>
      <c r="NFW168" s="107"/>
      <c r="NFX168" s="107"/>
      <c r="NFY168" s="107"/>
      <c r="NFZ168" s="107"/>
      <c r="NGA168" s="107"/>
      <c r="NGB168" s="107"/>
      <c r="NGC168" s="107"/>
      <c r="NGD168" s="107"/>
      <c r="NGE168" s="107"/>
      <c r="NGF168" s="107"/>
      <c r="NGG168" s="107"/>
      <c r="NGH168" s="107"/>
      <c r="NGI168" s="107"/>
      <c r="NGJ168" s="107"/>
      <c r="NGK168" s="107"/>
      <c r="NGL168" s="107"/>
      <c r="NGM168" s="107"/>
      <c r="NGN168" s="107"/>
      <c r="NGO168" s="107"/>
      <c r="NGP168" s="107"/>
      <c r="NGQ168" s="107"/>
      <c r="NGR168" s="107"/>
      <c r="NGS168" s="107"/>
      <c r="NGT168" s="107"/>
      <c r="NGU168" s="107"/>
      <c r="NGV168" s="107"/>
      <c r="NGW168" s="107"/>
      <c r="NGX168" s="107"/>
      <c r="NGY168" s="107"/>
      <c r="NGZ168" s="107"/>
      <c r="NHA168" s="107"/>
      <c r="NHB168" s="107"/>
      <c r="NHC168" s="107"/>
      <c r="NHD168" s="107"/>
      <c r="NHE168" s="107"/>
      <c r="NHF168" s="107"/>
      <c r="NHG168" s="107"/>
      <c r="NHH168" s="107"/>
      <c r="NHI168" s="107"/>
      <c r="NHJ168" s="107"/>
      <c r="NHK168" s="107"/>
      <c r="NHL168" s="107"/>
      <c r="NHM168" s="107"/>
      <c r="NHN168" s="107"/>
      <c r="NHO168" s="107"/>
      <c r="NHP168" s="107"/>
      <c r="NHQ168" s="107"/>
      <c r="NHR168" s="107"/>
      <c r="NHS168" s="107"/>
      <c r="NHT168" s="107"/>
      <c r="NHU168" s="107"/>
      <c r="NHV168" s="107"/>
      <c r="NHW168" s="107"/>
      <c r="NHX168" s="107"/>
      <c r="NHY168" s="107"/>
      <c r="NHZ168" s="107"/>
      <c r="NIA168" s="107"/>
      <c r="NIB168" s="107"/>
      <c r="NIC168" s="107"/>
      <c r="NID168" s="107"/>
      <c r="NIE168" s="107"/>
      <c r="NIF168" s="107"/>
      <c r="NIG168" s="107"/>
      <c r="NIH168" s="107"/>
      <c r="NII168" s="107"/>
      <c r="NIJ168" s="107"/>
      <c r="NIK168" s="107"/>
      <c r="NIL168" s="107"/>
      <c r="NIM168" s="107"/>
      <c r="NIN168" s="107"/>
      <c r="NIO168" s="107"/>
      <c r="NIP168" s="107"/>
      <c r="NIQ168" s="107"/>
      <c r="NIR168" s="107"/>
      <c r="NIS168" s="107"/>
      <c r="NIT168" s="107"/>
      <c r="NIU168" s="107"/>
      <c r="NIV168" s="107"/>
      <c r="NIW168" s="107"/>
      <c r="NIX168" s="107"/>
      <c r="NIY168" s="107"/>
      <c r="NIZ168" s="107"/>
      <c r="NJA168" s="107"/>
      <c r="NJB168" s="107"/>
      <c r="NJC168" s="107"/>
      <c r="NJD168" s="107"/>
      <c r="NJE168" s="107"/>
      <c r="NJF168" s="107"/>
      <c r="NJG168" s="107"/>
      <c r="NJH168" s="107"/>
      <c r="NJI168" s="107"/>
      <c r="NJJ168" s="107"/>
      <c r="NJK168" s="107"/>
      <c r="NJL168" s="107"/>
      <c r="NJM168" s="107"/>
      <c r="NJN168" s="107"/>
      <c r="NJO168" s="107"/>
      <c r="NJP168" s="107"/>
      <c r="NJQ168" s="107"/>
      <c r="NJR168" s="107"/>
      <c r="NJS168" s="107"/>
      <c r="NJT168" s="107"/>
      <c r="NJU168" s="107"/>
      <c r="NJV168" s="107"/>
      <c r="NJW168" s="107"/>
      <c r="NJX168" s="107"/>
      <c r="NJY168" s="107"/>
      <c r="NJZ168" s="107"/>
      <c r="NKA168" s="107"/>
      <c r="NKB168" s="107"/>
      <c r="NKC168" s="107"/>
      <c r="NKD168" s="107"/>
      <c r="NKE168" s="107"/>
      <c r="NKF168" s="107"/>
      <c r="NKG168" s="107"/>
      <c r="NKH168" s="107"/>
      <c r="NKI168" s="107"/>
      <c r="NKJ168" s="107"/>
      <c r="NKK168" s="107"/>
      <c r="NKL168" s="107"/>
      <c r="NKM168" s="107"/>
      <c r="NKN168" s="107"/>
      <c r="NKO168" s="107"/>
      <c r="NKP168" s="107"/>
      <c r="NKQ168" s="107"/>
      <c r="NKR168" s="107"/>
      <c r="NKS168" s="107"/>
      <c r="NKT168" s="107"/>
      <c r="NKU168" s="107"/>
      <c r="NKV168" s="107"/>
      <c r="NKW168" s="107"/>
      <c r="NKX168" s="107"/>
      <c r="NKY168" s="107"/>
      <c r="NKZ168" s="107"/>
      <c r="NLA168" s="107"/>
      <c r="NLB168" s="107"/>
      <c r="NLC168" s="107"/>
      <c r="NLD168" s="107"/>
      <c r="NLE168" s="107"/>
      <c r="NLF168" s="107"/>
      <c r="NLG168" s="107"/>
      <c r="NLH168" s="107"/>
      <c r="NLI168" s="107"/>
      <c r="NLJ168" s="107"/>
      <c r="NLK168" s="107"/>
      <c r="NLL168" s="107"/>
      <c r="NLM168" s="107"/>
      <c r="NLN168" s="107"/>
      <c r="NLO168" s="107"/>
      <c r="NLP168" s="107"/>
      <c r="NLQ168" s="107"/>
      <c r="NLR168" s="107"/>
      <c r="NLS168" s="107"/>
      <c r="NLT168" s="107"/>
      <c r="NLU168" s="107"/>
      <c r="NLV168" s="107"/>
      <c r="NLW168" s="107"/>
      <c r="NLX168" s="107"/>
      <c r="NLY168" s="107"/>
      <c r="NLZ168" s="107"/>
      <c r="NMA168" s="107"/>
      <c r="NMB168" s="107"/>
      <c r="NMC168" s="107"/>
      <c r="NMD168" s="107"/>
      <c r="NME168" s="107"/>
      <c r="NMF168" s="107"/>
      <c r="NMG168" s="107"/>
      <c r="NMH168" s="107"/>
      <c r="NMI168" s="107"/>
      <c r="NMJ168" s="107"/>
      <c r="NMK168" s="107"/>
      <c r="NML168" s="107"/>
      <c r="NMM168" s="107"/>
      <c r="NMN168" s="107"/>
      <c r="NMO168" s="107"/>
      <c r="NMP168" s="107"/>
      <c r="NMQ168" s="107"/>
      <c r="NMR168" s="107"/>
      <c r="NMS168" s="107"/>
      <c r="NMT168" s="107"/>
      <c r="NMU168" s="107"/>
      <c r="NMV168" s="107"/>
      <c r="NMW168" s="107"/>
      <c r="NMX168" s="107"/>
      <c r="NMY168" s="107"/>
      <c r="NMZ168" s="107"/>
      <c r="NNA168" s="107"/>
      <c r="NNB168" s="107"/>
      <c r="NNC168" s="107"/>
      <c r="NND168" s="107"/>
      <c r="NNE168" s="107"/>
      <c r="NNF168" s="107"/>
      <c r="NNG168" s="107"/>
      <c r="NNH168" s="107"/>
      <c r="NNI168" s="107"/>
      <c r="NNJ168" s="107"/>
      <c r="NNK168" s="107"/>
      <c r="NNL168" s="107"/>
      <c r="NNM168" s="107"/>
      <c r="NNN168" s="107"/>
      <c r="NNO168" s="107"/>
      <c r="NNP168" s="107"/>
      <c r="NNQ168" s="107"/>
      <c r="NNR168" s="107"/>
      <c r="NNS168" s="107"/>
      <c r="NNT168" s="107"/>
      <c r="NNU168" s="107"/>
      <c r="NNV168" s="107"/>
      <c r="NNW168" s="107"/>
      <c r="NNX168" s="107"/>
      <c r="NNY168" s="107"/>
      <c r="NNZ168" s="107"/>
      <c r="NOA168" s="107"/>
      <c r="NOB168" s="107"/>
      <c r="NOC168" s="107"/>
      <c r="NOD168" s="107"/>
      <c r="NOE168" s="107"/>
      <c r="NOF168" s="107"/>
      <c r="NOG168" s="107"/>
      <c r="NOH168" s="107"/>
      <c r="NOI168" s="107"/>
      <c r="NOJ168" s="107"/>
      <c r="NOK168" s="107"/>
      <c r="NOL168" s="107"/>
      <c r="NOM168" s="107"/>
      <c r="NON168" s="107"/>
      <c r="NOO168" s="107"/>
      <c r="NOP168" s="107"/>
      <c r="NOQ168" s="107"/>
      <c r="NOR168" s="107"/>
      <c r="NOS168" s="107"/>
      <c r="NOT168" s="107"/>
      <c r="NOU168" s="107"/>
      <c r="NOV168" s="107"/>
      <c r="NOW168" s="107"/>
      <c r="NOX168" s="107"/>
      <c r="NOY168" s="107"/>
      <c r="NOZ168" s="107"/>
      <c r="NPA168" s="107"/>
      <c r="NPB168" s="107"/>
      <c r="NPC168" s="107"/>
      <c r="NPD168" s="107"/>
      <c r="NPE168" s="107"/>
      <c r="NPF168" s="107"/>
      <c r="NPG168" s="107"/>
      <c r="NPH168" s="107"/>
      <c r="NPI168" s="107"/>
      <c r="NPJ168" s="107"/>
      <c r="NPK168" s="107"/>
      <c r="NPL168" s="107"/>
      <c r="NPM168" s="107"/>
      <c r="NPN168" s="107"/>
      <c r="NPO168" s="107"/>
      <c r="NPP168" s="107"/>
      <c r="NPQ168" s="107"/>
      <c r="NPR168" s="107"/>
      <c r="NPS168" s="107"/>
      <c r="NPT168" s="107"/>
      <c r="NPU168" s="107"/>
      <c r="NPV168" s="107"/>
      <c r="NPW168" s="107"/>
      <c r="NPX168" s="107"/>
      <c r="NPY168" s="107"/>
      <c r="NPZ168" s="107"/>
      <c r="NQA168" s="107"/>
      <c r="NQB168" s="107"/>
      <c r="NQC168" s="107"/>
      <c r="NQD168" s="107"/>
      <c r="NQE168" s="107"/>
      <c r="NQF168" s="107"/>
      <c r="NQG168" s="107"/>
      <c r="NQH168" s="107"/>
      <c r="NQI168" s="107"/>
      <c r="NQJ168" s="107"/>
      <c r="NQK168" s="107"/>
      <c r="NQL168" s="107"/>
      <c r="NQM168" s="107"/>
      <c r="NQN168" s="107"/>
      <c r="NQO168" s="107"/>
      <c r="NQP168" s="107"/>
      <c r="NQQ168" s="107"/>
      <c r="NQR168" s="107"/>
      <c r="NQS168" s="107"/>
      <c r="NQT168" s="107"/>
      <c r="NQU168" s="107"/>
      <c r="NQV168" s="107"/>
      <c r="NQW168" s="107"/>
      <c r="NQX168" s="107"/>
      <c r="NQY168" s="107"/>
      <c r="NQZ168" s="107"/>
      <c r="NRA168" s="107"/>
      <c r="NRB168" s="107"/>
      <c r="NRC168" s="107"/>
      <c r="NRD168" s="107"/>
      <c r="NRE168" s="107"/>
      <c r="NRF168" s="107"/>
      <c r="NRG168" s="107"/>
      <c r="NRH168" s="107"/>
      <c r="NRI168" s="107"/>
      <c r="NRJ168" s="107"/>
      <c r="NRK168" s="107"/>
      <c r="NRL168" s="107"/>
      <c r="NRM168" s="107"/>
      <c r="NRN168" s="107"/>
      <c r="NRO168" s="107"/>
      <c r="NRP168" s="107"/>
      <c r="NRQ168" s="107"/>
      <c r="NRR168" s="107"/>
      <c r="NRS168" s="107"/>
      <c r="NRT168" s="107"/>
      <c r="NRU168" s="107"/>
      <c r="NRV168" s="107"/>
      <c r="NRW168" s="107"/>
      <c r="NRX168" s="107"/>
      <c r="NRY168" s="107"/>
      <c r="NRZ168" s="107"/>
      <c r="NSA168" s="107"/>
      <c r="NSB168" s="107"/>
      <c r="NSC168" s="107"/>
      <c r="NSD168" s="107"/>
      <c r="NSE168" s="107"/>
      <c r="NSF168" s="107"/>
      <c r="NSG168" s="107"/>
      <c r="NSH168" s="107"/>
      <c r="NSI168" s="107"/>
      <c r="NSJ168" s="107"/>
      <c r="NSK168" s="107"/>
      <c r="NSL168" s="107"/>
      <c r="NSM168" s="107"/>
      <c r="NSN168" s="107"/>
      <c r="NSO168" s="107"/>
      <c r="NSP168" s="107"/>
      <c r="NSQ168" s="107"/>
      <c r="NSR168" s="107"/>
      <c r="NSS168" s="107"/>
      <c r="NST168" s="107"/>
      <c r="NSU168" s="107"/>
      <c r="NSV168" s="107"/>
      <c r="NSW168" s="107"/>
      <c r="NSX168" s="107"/>
      <c r="NSY168" s="107"/>
      <c r="NSZ168" s="107"/>
      <c r="NTA168" s="107"/>
      <c r="NTB168" s="107"/>
      <c r="NTC168" s="107"/>
      <c r="NTD168" s="107"/>
      <c r="NTE168" s="107"/>
      <c r="NTF168" s="107"/>
      <c r="NTG168" s="107"/>
      <c r="NTH168" s="107"/>
      <c r="NTI168" s="107"/>
      <c r="NTJ168" s="107"/>
      <c r="NTK168" s="107"/>
      <c r="NTL168" s="107"/>
      <c r="NTM168" s="107"/>
      <c r="NTN168" s="107"/>
      <c r="NTO168" s="107"/>
      <c r="NTP168" s="107"/>
      <c r="NTQ168" s="107"/>
      <c r="NTR168" s="107"/>
      <c r="NTS168" s="107"/>
      <c r="NTT168" s="107"/>
      <c r="NTU168" s="107"/>
      <c r="NTV168" s="107"/>
      <c r="NTW168" s="107"/>
      <c r="NTX168" s="107"/>
      <c r="NTY168" s="107"/>
      <c r="NTZ168" s="107"/>
      <c r="NUA168" s="107"/>
      <c r="NUB168" s="107"/>
      <c r="NUC168" s="107"/>
      <c r="NUD168" s="107"/>
      <c r="NUE168" s="107"/>
      <c r="NUF168" s="107"/>
      <c r="NUG168" s="107"/>
      <c r="NUH168" s="107"/>
      <c r="NUI168" s="107"/>
      <c r="NUJ168" s="107"/>
      <c r="NUK168" s="107"/>
      <c r="NUL168" s="107"/>
      <c r="NUM168" s="107"/>
      <c r="NUN168" s="107"/>
      <c r="NUO168" s="107"/>
      <c r="NUP168" s="107"/>
      <c r="NUQ168" s="107"/>
      <c r="NUR168" s="107"/>
      <c r="NUS168" s="107"/>
      <c r="NUT168" s="107"/>
      <c r="NUU168" s="107"/>
      <c r="NUV168" s="107"/>
      <c r="NUW168" s="107"/>
      <c r="NUX168" s="107"/>
      <c r="NUY168" s="107"/>
      <c r="NUZ168" s="107"/>
      <c r="NVA168" s="107"/>
      <c r="NVB168" s="107"/>
      <c r="NVC168" s="107"/>
      <c r="NVD168" s="107"/>
      <c r="NVE168" s="107"/>
      <c r="NVF168" s="107"/>
      <c r="NVG168" s="107"/>
      <c r="NVH168" s="107"/>
      <c r="NVI168" s="107"/>
      <c r="NVJ168" s="107"/>
      <c r="NVK168" s="107"/>
      <c r="NVL168" s="107"/>
      <c r="NVM168" s="107"/>
      <c r="NVN168" s="107"/>
      <c r="NVO168" s="107"/>
      <c r="NVP168" s="107"/>
      <c r="NVQ168" s="107"/>
      <c r="NVR168" s="107"/>
      <c r="NVS168" s="107"/>
      <c r="NVT168" s="107"/>
      <c r="NVU168" s="107"/>
      <c r="NVV168" s="107"/>
      <c r="NVW168" s="107"/>
      <c r="NVX168" s="107"/>
      <c r="NVY168" s="107"/>
      <c r="NVZ168" s="107"/>
      <c r="NWA168" s="107"/>
      <c r="NWB168" s="107"/>
      <c r="NWC168" s="107"/>
      <c r="NWD168" s="107"/>
      <c r="NWE168" s="107"/>
      <c r="NWF168" s="107"/>
      <c r="NWG168" s="107"/>
      <c r="NWH168" s="107"/>
      <c r="NWI168" s="107"/>
      <c r="NWJ168" s="107"/>
      <c r="NWK168" s="107"/>
      <c r="NWL168" s="107"/>
      <c r="NWM168" s="107"/>
      <c r="NWN168" s="107"/>
      <c r="NWO168" s="107"/>
      <c r="NWP168" s="107"/>
      <c r="NWQ168" s="107"/>
      <c r="NWR168" s="107"/>
      <c r="NWS168" s="107"/>
      <c r="NWT168" s="107"/>
      <c r="NWU168" s="107"/>
      <c r="NWV168" s="107"/>
      <c r="NWW168" s="107"/>
      <c r="NWX168" s="107"/>
      <c r="NWY168" s="107"/>
      <c r="NWZ168" s="107"/>
      <c r="NXA168" s="107"/>
      <c r="NXB168" s="107"/>
      <c r="NXC168" s="107"/>
      <c r="NXD168" s="107"/>
      <c r="NXE168" s="107"/>
      <c r="NXF168" s="107"/>
      <c r="NXG168" s="107"/>
      <c r="NXH168" s="107"/>
      <c r="NXI168" s="107"/>
      <c r="NXJ168" s="107"/>
      <c r="NXK168" s="107"/>
      <c r="NXL168" s="107"/>
      <c r="NXM168" s="107"/>
      <c r="NXN168" s="107"/>
      <c r="NXO168" s="107"/>
      <c r="NXP168" s="107"/>
      <c r="NXQ168" s="107"/>
      <c r="NXR168" s="107"/>
      <c r="NXS168" s="107"/>
      <c r="NXT168" s="107"/>
      <c r="NXU168" s="107"/>
      <c r="NXV168" s="107"/>
      <c r="NXW168" s="107"/>
      <c r="NXX168" s="107"/>
      <c r="NXY168" s="107"/>
      <c r="NXZ168" s="107"/>
      <c r="NYA168" s="107"/>
      <c r="NYB168" s="107"/>
      <c r="NYC168" s="107"/>
      <c r="NYD168" s="107"/>
      <c r="NYE168" s="107"/>
      <c r="NYF168" s="107"/>
      <c r="NYG168" s="107"/>
      <c r="NYH168" s="107"/>
      <c r="NYI168" s="107"/>
      <c r="NYJ168" s="107"/>
      <c r="NYK168" s="107"/>
      <c r="NYL168" s="107"/>
      <c r="NYM168" s="107"/>
      <c r="NYN168" s="107"/>
      <c r="NYO168" s="107"/>
      <c r="NYP168" s="107"/>
      <c r="NYQ168" s="107"/>
      <c r="NYR168" s="107"/>
      <c r="NYS168" s="107"/>
      <c r="NYT168" s="107"/>
      <c r="NYU168" s="107"/>
      <c r="NYV168" s="107"/>
      <c r="NYW168" s="107"/>
      <c r="NYX168" s="107"/>
      <c r="NYY168" s="107"/>
      <c r="NYZ168" s="107"/>
      <c r="NZA168" s="107"/>
      <c r="NZB168" s="107"/>
      <c r="NZC168" s="107"/>
      <c r="NZD168" s="107"/>
      <c r="NZE168" s="107"/>
      <c r="NZF168" s="107"/>
      <c r="NZG168" s="107"/>
      <c r="NZH168" s="107"/>
      <c r="NZI168" s="107"/>
      <c r="NZJ168" s="107"/>
      <c r="NZK168" s="107"/>
      <c r="NZL168" s="107"/>
      <c r="NZM168" s="107"/>
      <c r="NZN168" s="107"/>
      <c r="NZO168" s="107"/>
      <c r="NZP168" s="107"/>
      <c r="NZQ168" s="107"/>
      <c r="NZR168" s="107"/>
      <c r="NZS168" s="107"/>
      <c r="NZT168" s="107"/>
      <c r="NZU168" s="107"/>
      <c r="NZV168" s="107"/>
      <c r="NZW168" s="107"/>
      <c r="NZX168" s="107"/>
      <c r="NZY168" s="107"/>
      <c r="NZZ168" s="107"/>
      <c r="OAA168" s="107"/>
      <c r="OAB168" s="107"/>
      <c r="OAC168" s="107"/>
      <c r="OAD168" s="107"/>
      <c r="OAE168" s="107"/>
      <c r="OAF168" s="107"/>
      <c r="OAG168" s="107"/>
      <c r="OAH168" s="107"/>
      <c r="OAI168" s="107"/>
      <c r="OAJ168" s="107"/>
      <c r="OAK168" s="107"/>
      <c r="OAL168" s="107"/>
      <c r="OAM168" s="107"/>
      <c r="OAN168" s="107"/>
      <c r="OAO168" s="107"/>
      <c r="OAP168" s="107"/>
      <c r="OAQ168" s="107"/>
      <c r="OAR168" s="107"/>
      <c r="OAS168" s="107"/>
      <c r="OAT168" s="107"/>
      <c r="OAU168" s="107"/>
      <c r="OAV168" s="107"/>
      <c r="OAW168" s="107"/>
      <c r="OAX168" s="107"/>
      <c r="OAY168" s="107"/>
      <c r="OAZ168" s="107"/>
      <c r="OBA168" s="107"/>
      <c r="OBB168" s="107"/>
      <c r="OBC168" s="107"/>
      <c r="OBD168" s="107"/>
      <c r="OBE168" s="107"/>
      <c r="OBF168" s="107"/>
      <c r="OBG168" s="107"/>
      <c r="OBH168" s="107"/>
      <c r="OBI168" s="107"/>
      <c r="OBJ168" s="107"/>
      <c r="OBK168" s="107"/>
      <c r="OBL168" s="107"/>
      <c r="OBM168" s="107"/>
      <c r="OBN168" s="107"/>
      <c r="OBO168" s="107"/>
      <c r="OBP168" s="107"/>
      <c r="OBQ168" s="107"/>
      <c r="OBR168" s="107"/>
      <c r="OBS168" s="107"/>
      <c r="OBT168" s="107"/>
      <c r="OBU168" s="107"/>
      <c r="OBV168" s="107"/>
      <c r="OBW168" s="107"/>
      <c r="OBX168" s="107"/>
      <c r="OBY168" s="107"/>
      <c r="OBZ168" s="107"/>
      <c r="OCA168" s="107"/>
      <c r="OCB168" s="107"/>
      <c r="OCC168" s="107"/>
      <c r="OCD168" s="107"/>
      <c r="OCE168" s="107"/>
      <c r="OCF168" s="107"/>
      <c r="OCG168" s="107"/>
      <c r="OCH168" s="107"/>
      <c r="OCI168" s="107"/>
      <c r="OCJ168" s="107"/>
      <c r="OCK168" s="107"/>
      <c r="OCL168" s="107"/>
      <c r="OCM168" s="107"/>
      <c r="OCN168" s="107"/>
      <c r="OCO168" s="107"/>
      <c r="OCP168" s="107"/>
      <c r="OCQ168" s="107"/>
      <c r="OCR168" s="107"/>
      <c r="OCS168" s="107"/>
      <c r="OCT168" s="107"/>
      <c r="OCU168" s="107"/>
      <c r="OCV168" s="107"/>
      <c r="OCW168" s="107"/>
      <c r="OCX168" s="107"/>
      <c r="OCY168" s="107"/>
      <c r="OCZ168" s="107"/>
      <c r="ODA168" s="107"/>
      <c r="ODB168" s="107"/>
      <c r="ODC168" s="107"/>
      <c r="ODD168" s="107"/>
      <c r="ODE168" s="107"/>
      <c r="ODF168" s="107"/>
      <c r="ODG168" s="107"/>
      <c r="ODH168" s="107"/>
      <c r="ODI168" s="107"/>
      <c r="ODJ168" s="107"/>
      <c r="ODK168" s="107"/>
      <c r="ODL168" s="107"/>
      <c r="ODM168" s="107"/>
      <c r="ODN168" s="107"/>
      <c r="ODO168" s="107"/>
      <c r="ODP168" s="107"/>
      <c r="ODQ168" s="107"/>
      <c r="ODR168" s="107"/>
      <c r="ODS168" s="107"/>
      <c r="ODT168" s="107"/>
      <c r="ODU168" s="107"/>
      <c r="ODV168" s="107"/>
      <c r="ODW168" s="107"/>
      <c r="ODX168" s="107"/>
      <c r="ODY168" s="107"/>
      <c r="ODZ168" s="107"/>
      <c r="OEA168" s="107"/>
      <c r="OEB168" s="107"/>
      <c r="OEC168" s="107"/>
      <c r="OED168" s="107"/>
      <c r="OEE168" s="107"/>
      <c r="OEF168" s="107"/>
      <c r="OEG168" s="107"/>
      <c r="OEH168" s="107"/>
      <c r="OEI168" s="107"/>
      <c r="OEJ168" s="107"/>
      <c r="OEK168" s="107"/>
      <c r="OEL168" s="107"/>
      <c r="OEM168" s="107"/>
      <c r="OEN168" s="107"/>
      <c r="OEO168" s="107"/>
      <c r="OEP168" s="107"/>
      <c r="OEQ168" s="107"/>
      <c r="OER168" s="107"/>
      <c r="OES168" s="107"/>
      <c r="OET168" s="107"/>
      <c r="OEU168" s="107"/>
      <c r="OEV168" s="107"/>
      <c r="OEW168" s="107"/>
      <c r="OEX168" s="107"/>
      <c r="OEY168" s="107"/>
      <c r="OEZ168" s="107"/>
      <c r="OFA168" s="107"/>
      <c r="OFB168" s="107"/>
      <c r="OFC168" s="107"/>
      <c r="OFD168" s="107"/>
      <c r="OFE168" s="107"/>
      <c r="OFF168" s="107"/>
      <c r="OFG168" s="107"/>
      <c r="OFH168" s="107"/>
      <c r="OFI168" s="107"/>
      <c r="OFJ168" s="107"/>
      <c r="OFK168" s="107"/>
      <c r="OFL168" s="107"/>
      <c r="OFM168" s="107"/>
      <c r="OFN168" s="107"/>
      <c r="OFO168" s="107"/>
      <c r="OFP168" s="107"/>
      <c r="OFQ168" s="107"/>
      <c r="OFR168" s="107"/>
      <c r="OFS168" s="107"/>
      <c r="OFT168" s="107"/>
      <c r="OFU168" s="107"/>
      <c r="OFV168" s="107"/>
      <c r="OFW168" s="107"/>
      <c r="OFX168" s="107"/>
      <c r="OFY168" s="107"/>
      <c r="OFZ168" s="107"/>
      <c r="OGA168" s="107"/>
      <c r="OGB168" s="107"/>
      <c r="OGC168" s="107"/>
      <c r="OGD168" s="107"/>
      <c r="OGE168" s="107"/>
      <c r="OGF168" s="107"/>
      <c r="OGG168" s="107"/>
      <c r="OGH168" s="107"/>
      <c r="OGI168" s="107"/>
      <c r="OGJ168" s="107"/>
      <c r="OGK168" s="107"/>
      <c r="OGL168" s="107"/>
      <c r="OGM168" s="107"/>
      <c r="OGN168" s="107"/>
      <c r="OGO168" s="107"/>
      <c r="OGP168" s="107"/>
      <c r="OGQ168" s="107"/>
      <c r="OGR168" s="107"/>
      <c r="OGS168" s="107"/>
      <c r="OGT168" s="107"/>
      <c r="OGU168" s="107"/>
      <c r="OGV168" s="107"/>
      <c r="OGW168" s="107"/>
      <c r="OGX168" s="107"/>
      <c r="OGY168" s="107"/>
      <c r="OGZ168" s="107"/>
      <c r="OHA168" s="107"/>
      <c r="OHB168" s="107"/>
      <c r="OHC168" s="107"/>
      <c r="OHD168" s="107"/>
      <c r="OHE168" s="107"/>
      <c r="OHF168" s="107"/>
      <c r="OHG168" s="107"/>
      <c r="OHH168" s="107"/>
      <c r="OHI168" s="107"/>
      <c r="OHJ168" s="107"/>
      <c r="OHK168" s="107"/>
      <c r="OHL168" s="107"/>
      <c r="OHM168" s="107"/>
      <c r="OHN168" s="107"/>
      <c r="OHO168" s="107"/>
      <c r="OHP168" s="107"/>
      <c r="OHQ168" s="107"/>
      <c r="OHR168" s="107"/>
      <c r="OHS168" s="107"/>
      <c r="OHT168" s="107"/>
      <c r="OHU168" s="107"/>
      <c r="OHV168" s="107"/>
      <c r="OHW168" s="107"/>
      <c r="OHX168" s="107"/>
      <c r="OHY168" s="107"/>
      <c r="OHZ168" s="107"/>
      <c r="OIA168" s="107"/>
      <c r="OIB168" s="107"/>
      <c r="OIC168" s="107"/>
      <c r="OID168" s="107"/>
      <c r="OIE168" s="107"/>
      <c r="OIF168" s="107"/>
      <c r="OIG168" s="107"/>
      <c r="OIH168" s="107"/>
      <c r="OII168" s="107"/>
      <c r="OIJ168" s="107"/>
      <c r="OIK168" s="107"/>
      <c r="OIL168" s="107"/>
      <c r="OIM168" s="107"/>
      <c r="OIN168" s="107"/>
      <c r="OIO168" s="107"/>
      <c r="OIP168" s="107"/>
      <c r="OIQ168" s="107"/>
      <c r="OIR168" s="107"/>
      <c r="OIS168" s="107"/>
      <c r="OIT168" s="107"/>
      <c r="OIU168" s="107"/>
      <c r="OIV168" s="107"/>
      <c r="OIW168" s="107"/>
      <c r="OIX168" s="107"/>
      <c r="OIY168" s="107"/>
      <c r="OIZ168" s="107"/>
      <c r="OJA168" s="107"/>
      <c r="OJB168" s="107"/>
      <c r="OJC168" s="107"/>
      <c r="OJD168" s="107"/>
      <c r="OJE168" s="107"/>
      <c r="OJF168" s="107"/>
      <c r="OJG168" s="107"/>
      <c r="OJH168" s="107"/>
      <c r="OJI168" s="107"/>
      <c r="OJJ168" s="107"/>
      <c r="OJK168" s="107"/>
      <c r="OJL168" s="107"/>
      <c r="OJM168" s="107"/>
      <c r="OJN168" s="107"/>
      <c r="OJO168" s="107"/>
      <c r="OJP168" s="107"/>
      <c r="OJQ168" s="107"/>
      <c r="OJR168" s="107"/>
      <c r="OJS168" s="107"/>
      <c r="OJT168" s="107"/>
      <c r="OJU168" s="107"/>
      <c r="OJV168" s="107"/>
      <c r="OJW168" s="107"/>
      <c r="OJX168" s="107"/>
      <c r="OJY168" s="107"/>
      <c r="OJZ168" s="107"/>
      <c r="OKA168" s="107"/>
      <c r="OKB168" s="107"/>
      <c r="OKC168" s="107"/>
      <c r="OKD168" s="107"/>
      <c r="OKE168" s="107"/>
      <c r="OKF168" s="107"/>
      <c r="OKG168" s="107"/>
      <c r="OKH168" s="107"/>
      <c r="OKI168" s="107"/>
      <c r="OKJ168" s="107"/>
      <c r="OKK168" s="107"/>
      <c r="OKL168" s="107"/>
      <c r="OKM168" s="107"/>
      <c r="OKN168" s="107"/>
      <c r="OKO168" s="107"/>
      <c r="OKP168" s="107"/>
      <c r="OKQ168" s="107"/>
      <c r="OKR168" s="107"/>
      <c r="OKS168" s="107"/>
      <c r="OKT168" s="107"/>
      <c r="OKU168" s="107"/>
      <c r="OKV168" s="107"/>
      <c r="OKW168" s="107"/>
      <c r="OKX168" s="107"/>
      <c r="OKY168" s="107"/>
      <c r="OKZ168" s="107"/>
      <c r="OLA168" s="107"/>
      <c r="OLB168" s="107"/>
      <c r="OLC168" s="107"/>
      <c r="OLD168" s="107"/>
      <c r="OLE168" s="107"/>
      <c r="OLF168" s="107"/>
      <c r="OLG168" s="107"/>
      <c r="OLH168" s="107"/>
      <c r="OLI168" s="107"/>
      <c r="OLJ168" s="107"/>
      <c r="OLK168" s="107"/>
      <c r="OLL168" s="107"/>
      <c r="OLM168" s="107"/>
      <c r="OLN168" s="107"/>
      <c r="OLO168" s="107"/>
      <c r="OLP168" s="107"/>
      <c r="OLQ168" s="107"/>
      <c r="OLR168" s="107"/>
      <c r="OLS168" s="107"/>
      <c r="OLT168" s="107"/>
      <c r="OLU168" s="107"/>
      <c r="OLV168" s="107"/>
      <c r="OLW168" s="107"/>
      <c r="OLX168" s="107"/>
      <c r="OLY168" s="107"/>
      <c r="OLZ168" s="107"/>
      <c r="OMA168" s="107"/>
      <c r="OMB168" s="107"/>
      <c r="OMC168" s="107"/>
      <c r="OMD168" s="107"/>
      <c r="OME168" s="107"/>
      <c r="OMF168" s="107"/>
      <c r="OMG168" s="107"/>
      <c r="OMH168" s="107"/>
      <c r="OMI168" s="107"/>
      <c r="OMJ168" s="107"/>
      <c r="OMK168" s="107"/>
      <c r="OML168" s="107"/>
      <c r="OMM168" s="107"/>
      <c r="OMN168" s="107"/>
      <c r="OMO168" s="107"/>
      <c r="OMP168" s="107"/>
      <c r="OMQ168" s="107"/>
      <c r="OMR168" s="107"/>
      <c r="OMS168" s="107"/>
      <c r="OMT168" s="107"/>
      <c r="OMU168" s="107"/>
      <c r="OMV168" s="107"/>
      <c r="OMW168" s="107"/>
      <c r="OMX168" s="107"/>
      <c r="OMY168" s="107"/>
      <c r="OMZ168" s="107"/>
      <c r="ONA168" s="107"/>
      <c r="ONB168" s="107"/>
      <c r="ONC168" s="107"/>
      <c r="OND168" s="107"/>
      <c r="ONE168" s="107"/>
      <c r="ONF168" s="107"/>
      <c r="ONG168" s="107"/>
      <c r="ONH168" s="107"/>
      <c r="ONI168" s="107"/>
      <c r="ONJ168" s="107"/>
      <c r="ONK168" s="107"/>
      <c r="ONL168" s="107"/>
      <c r="ONM168" s="107"/>
      <c r="ONN168" s="107"/>
      <c r="ONO168" s="107"/>
      <c r="ONP168" s="107"/>
      <c r="ONQ168" s="107"/>
      <c r="ONR168" s="107"/>
      <c r="ONS168" s="107"/>
      <c r="ONT168" s="107"/>
      <c r="ONU168" s="107"/>
      <c r="ONV168" s="107"/>
      <c r="ONW168" s="107"/>
      <c r="ONX168" s="107"/>
      <c r="ONY168" s="107"/>
      <c r="ONZ168" s="107"/>
      <c r="OOA168" s="107"/>
      <c r="OOB168" s="107"/>
      <c r="OOC168" s="107"/>
      <c r="OOD168" s="107"/>
      <c r="OOE168" s="107"/>
      <c r="OOF168" s="107"/>
      <c r="OOG168" s="107"/>
      <c r="OOH168" s="107"/>
      <c r="OOI168" s="107"/>
      <c r="OOJ168" s="107"/>
      <c r="OOK168" s="107"/>
      <c r="OOL168" s="107"/>
      <c r="OOM168" s="107"/>
      <c r="OON168" s="107"/>
      <c r="OOO168" s="107"/>
      <c r="OOP168" s="107"/>
      <c r="OOQ168" s="107"/>
      <c r="OOR168" s="107"/>
      <c r="OOS168" s="107"/>
      <c r="OOT168" s="107"/>
      <c r="OOU168" s="107"/>
      <c r="OOV168" s="107"/>
      <c r="OOW168" s="107"/>
      <c r="OOX168" s="107"/>
      <c r="OOY168" s="107"/>
      <c r="OOZ168" s="107"/>
      <c r="OPA168" s="107"/>
      <c r="OPB168" s="107"/>
      <c r="OPC168" s="107"/>
      <c r="OPD168" s="107"/>
      <c r="OPE168" s="107"/>
      <c r="OPF168" s="107"/>
      <c r="OPG168" s="107"/>
      <c r="OPH168" s="107"/>
      <c r="OPI168" s="107"/>
      <c r="OPJ168" s="107"/>
      <c r="OPK168" s="107"/>
      <c r="OPL168" s="107"/>
      <c r="OPM168" s="107"/>
      <c r="OPN168" s="107"/>
      <c r="OPO168" s="107"/>
      <c r="OPP168" s="107"/>
      <c r="OPQ168" s="107"/>
      <c r="OPR168" s="107"/>
      <c r="OPS168" s="107"/>
      <c r="OPT168" s="107"/>
      <c r="OPU168" s="107"/>
      <c r="OPV168" s="107"/>
      <c r="OPW168" s="107"/>
      <c r="OPX168" s="107"/>
      <c r="OPY168" s="107"/>
      <c r="OPZ168" s="107"/>
      <c r="OQA168" s="107"/>
      <c r="OQB168" s="107"/>
      <c r="OQC168" s="107"/>
      <c r="OQD168" s="107"/>
      <c r="OQE168" s="107"/>
      <c r="OQF168" s="107"/>
      <c r="OQG168" s="107"/>
      <c r="OQH168" s="107"/>
      <c r="OQI168" s="107"/>
      <c r="OQJ168" s="107"/>
      <c r="OQK168" s="107"/>
      <c r="OQL168" s="107"/>
      <c r="OQM168" s="107"/>
      <c r="OQN168" s="107"/>
      <c r="OQO168" s="107"/>
      <c r="OQP168" s="107"/>
      <c r="OQQ168" s="107"/>
      <c r="OQR168" s="107"/>
      <c r="OQS168" s="107"/>
      <c r="OQT168" s="107"/>
      <c r="OQU168" s="107"/>
      <c r="OQV168" s="107"/>
      <c r="OQW168" s="107"/>
      <c r="OQX168" s="107"/>
      <c r="OQY168" s="107"/>
      <c r="OQZ168" s="107"/>
      <c r="ORA168" s="107"/>
      <c r="ORB168" s="107"/>
      <c r="ORC168" s="107"/>
      <c r="ORD168" s="107"/>
      <c r="ORE168" s="107"/>
      <c r="ORF168" s="107"/>
      <c r="ORG168" s="107"/>
      <c r="ORH168" s="107"/>
      <c r="ORI168" s="107"/>
      <c r="ORJ168" s="107"/>
      <c r="ORK168" s="107"/>
      <c r="ORL168" s="107"/>
      <c r="ORM168" s="107"/>
      <c r="ORN168" s="107"/>
      <c r="ORO168" s="107"/>
      <c r="ORP168" s="107"/>
      <c r="ORQ168" s="107"/>
      <c r="ORR168" s="107"/>
      <c r="ORS168" s="107"/>
      <c r="ORT168" s="107"/>
      <c r="ORU168" s="107"/>
      <c r="ORV168" s="107"/>
      <c r="ORW168" s="107"/>
      <c r="ORX168" s="107"/>
      <c r="ORY168" s="107"/>
      <c r="ORZ168" s="107"/>
      <c r="OSA168" s="107"/>
      <c r="OSB168" s="107"/>
      <c r="OSC168" s="107"/>
      <c r="OSD168" s="107"/>
      <c r="OSE168" s="107"/>
      <c r="OSF168" s="107"/>
      <c r="OSG168" s="107"/>
      <c r="OSH168" s="107"/>
      <c r="OSI168" s="107"/>
      <c r="OSJ168" s="107"/>
      <c r="OSK168" s="107"/>
      <c r="OSL168" s="107"/>
      <c r="OSM168" s="107"/>
      <c r="OSN168" s="107"/>
      <c r="OSO168" s="107"/>
      <c r="OSP168" s="107"/>
      <c r="OSQ168" s="107"/>
      <c r="OSR168" s="107"/>
      <c r="OSS168" s="107"/>
      <c r="OST168" s="107"/>
      <c r="OSU168" s="107"/>
      <c r="OSV168" s="107"/>
      <c r="OSW168" s="107"/>
      <c r="OSX168" s="107"/>
      <c r="OSY168" s="107"/>
      <c r="OSZ168" s="107"/>
      <c r="OTA168" s="107"/>
      <c r="OTB168" s="107"/>
      <c r="OTC168" s="107"/>
      <c r="OTD168" s="107"/>
      <c r="OTE168" s="107"/>
      <c r="OTF168" s="107"/>
      <c r="OTG168" s="107"/>
      <c r="OTH168" s="107"/>
      <c r="OTI168" s="107"/>
      <c r="OTJ168" s="107"/>
      <c r="OTK168" s="107"/>
      <c r="OTL168" s="107"/>
      <c r="OTM168" s="107"/>
      <c r="OTN168" s="107"/>
      <c r="OTO168" s="107"/>
      <c r="OTP168" s="107"/>
      <c r="OTQ168" s="107"/>
      <c r="OTR168" s="107"/>
      <c r="OTS168" s="107"/>
      <c r="OTT168" s="107"/>
      <c r="OTU168" s="107"/>
      <c r="OTV168" s="107"/>
      <c r="OTW168" s="107"/>
      <c r="OTX168" s="107"/>
      <c r="OTY168" s="107"/>
      <c r="OTZ168" s="107"/>
      <c r="OUA168" s="107"/>
      <c r="OUB168" s="107"/>
      <c r="OUC168" s="107"/>
      <c r="OUD168" s="107"/>
      <c r="OUE168" s="107"/>
      <c r="OUF168" s="107"/>
      <c r="OUG168" s="107"/>
      <c r="OUH168" s="107"/>
      <c r="OUI168" s="107"/>
      <c r="OUJ168" s="107"/>
      <c r="OUK168" s="107"/>
      <c r="OUL168" s="107"/>
      <c r="OUM168" s="107"/>
      <c r="OUN168" s="107"/>
      <c r="OUO168" s="107"/>
      <c r="OUP168" s="107"/>
      <c r="OUQ168" s="107"/>
      <c r="OUR168" s="107"/>
      <c r="OUS168" s="107"/>
      <c r="OUT168" s="107"/>
      <c r="OUU168" s="107"/>
      <c r="OUV168" s="107"/>
      <c r="OUW168" s="107"/>
      <c r="OUX168" s="107"/>
      <c r="OUY168" s="107"/>
      <c r="OUZ168" s="107"/>
      <c r="OVA168" s="107"/>
      <c r="OVB168" s="107"/>
      <c r="OVC168" s="107"/>
      <c r="OVD168" s="107"/>
      <c r="OVE168" s="107"/>
      <c r="OVF168" s="107"/>
      <c r="OVG168" s="107"/>
      <c r="OVH168" s="107"/>
      <c r="OVI168" s="107"/>
      <c r="OVJ168" s="107"/>
      <c r="OVK168" s="107"/>
      <c r="OVL168" s="107"/>
      <c r="OVM168" s="107"/>
      <c r="OVN168" s="107"/>
      <c r="OVO168" s="107"/>
      <c r="OVP168" s="107"/>
      <c r="OVQ168" s="107"/>
      <c r="OVR168" s="107"/>
      <c r="OVS168" s="107"/>
      <c r="OVT168" s="107"/>
      <c r="OVU168" s="107"/>
      <c r="OVV168" s="107"/>
      <c r="OVW168" s="107"/>
      <c r="OVX168" s="107"/>
      <c r="OVY168" s="107"/>
      <c r="OVZ168" s="107"/>
      <c r="OWA168" s="107"/>
      <c r="OWB168" s="107"/>
      <c r="OWC168" s="107"/>
      <c r="OWD168" s="107"/>
      <c r="OWE168" s="107"/>
      <c r="OWF168" s="107"/>
      <c r="OWG168" s="107"/>
      <c r="OWH168" s="107"/>
      <c r="OWI168" s="107"/>
      <c r="OWJ168" s="107"/>
      <c r="OWK168" s="107"/>
      <c r="OWL168" s="107"/>
      <c r="OWM168" s="107"/>
      <c r="OWN168" s="107"/>
      <c r="OWO168" s="107"/>
      <c r="OWP168" s="107"/>
      <c r="OWQ168" s="107"/>
      <c r="OWR168" s="107"/>
      <c r="OWS168" s="107"/>
      <c r="OWT168" s="107"/>
      <c r="OWU168" s="107"/>
      <c r="OWV168" s="107"/>
      <c r="OWW168" s="107"/>
      <c r="OWX168" s="107"/>
      <c r="OWY168" s="107"/>
      <c r="OWZ168" s="107"/>
      <c r="OXA168" s="107"/>
      <c r="OXB168" s="107"/>
      <c r="OXC168" s="107"/>
      <c r="OXD168" s="107"/>
      <c r="OXE168" s="107"/>
      <c r="OXF168" s="107"/>
      <c r="OXG168" s="107"/>
      <c r="OXH168" s="107"/>
      <c r="OXI168" s="107"/>
      <c r="OXJ168" s="107"/>
      <c r="OXK168" s="107"/>
      <c r="OXL168" s="107"/>
      <c r="OXM168" s="107"/>
      <c r="OXN168" s="107"/>
      <c r="OXO168" s="107"/>
      <c r="OXP168" s="107"/>
      <c r="OXQ168" s="107"/>
      <c r="OXR168" s="107"/>
      <c r="OXS168" s="107"/>
      <c r="OXT168" s="107"/>
      <c r="OXU168" s="107"/>
      <c r="OXV168" s="107"/>
      <c r="OXW168" s="107"/>
      <c r="OXX168" s="107"/>
      <c r="OXY168" s="107"/>
      <c r="OXZ168" s="107"/>
      <c r="OYA168" s="107"/>
      <c r="OYB168" s="107"/>
      <c r="OYC168" s="107"/>
      <c r="OYD168" s="107"/>
      <c r="OYE168" s="107"/>
      <c r="OYF168" s="107"/>
      <c r="OYG168" s="107"/>
      <c r="OYH168" s="107"/>
      <c r="OYI168" s="107"/>
      <c r="OYJ168" s="107"/>
      <c r="OYK168" s="107"/>
      <c r="OYL168" s="107"/>
      <c r="OYM168" s="107"/>
      <c r="OYN168" s="107"/>
      <c r="OYO168" s="107"/>
      <c r="OYP168" s="107"/>
      <c r="OYQ168" s="107"/>
      <c r="OYR168" s="107"/>
      <c r="OYS168" s="107"/>
      <c r="OYT168" s="107"/>
      <c r="OYU168" s="107"/>
      <c r="OYV168" s="107"/>
      <c r="OYW168" s="107"/>
      <c r="OYX168" s="107"/>
      <c r="OYY168" s="107"/>
      <c r="OYZ168" s="107"/>
      <c r="OZA168" s="107"/>
      <c r="OZB168" s="107"/>
      <c r="OZC168" s="107"/>
      <c r="OZD168" s="107"/>
      <c r="OZE168" s="107"/>
      <c r="OZF168" s="107"/>
      <c r="OZG168" s="107"/>
      <c r="OZH168" s="107"/>
      <c r="OZI168" s="107"/>
      <c r="OZJ168" s="107"/>
      <c r="OZK168" s="107"/>
      <c r="OZL168" s="107"/>
      <c r="OZM168" s="107"/>
      <c r="OZN168" s="107"/>
      <c r="OZO168" s="107"/>
      <c r="OZP168" s="107"/>
      <c r="OZQ168" s="107"/>
      <c r="OZR168" s="107"/>
      <c r="OZS168" s="107"/>
      <c r="OZT168" s="107"/>
      <c r="OZU168" s="107"/>
      <c r="OZV168" s="107"/>
      <c r="OZW168" s="107"/>
      <c r="OZX168" s="107"/>
      <c r="OZY168" s="107"/>
      <c r="OZZ168" s="107"/>
      <c r="PAA168" s="107"/>
      <c r="PAB168" s="107"/>
      <c r="PAC168" s="107"/>
      <c r="PAD168" s="107"/>
      <c r="PAE168" s="107"/>
      <c r="PAF168" s="107"/>
      <c r="PAG168" s="107"/>
      <c r="PAH168" s="107"/>
      <c r="PAI168" s="107"/>
      <c r="PAJ168" s="107"/>
      <c r="PAK168" s="107"/>
      <c r="PAL168" s="107"/>
      <c r="PAM168" s="107"/>
      <c r="PAN168" s="107"/>
      <c r="PAO168" s="107"/>
      <c r="PAP168" s="107"/>
      <c r="PAQ168" s="107"/>
      <c r="PAR168" s="107"/>
      <c r="PAS168" s="107"/>
      <c r="PAT168" s="107"/>
      <c r="PAU168" s="107"/>
      <c r="PAV168" s="107"/>
      <c r="PAW168" s="107"/>
      <c r="PAX168" s="107"/>
      <c r="PAY168" s="107"/>
      <c r="PAZ168" s="107"/>
      <c r="PBA168" s="107"/>
      <c r="PBB168" s="107"/>
      <c r="PBC168" s="107"/>
      <c r="PBD168" s="107"/>
      <c r="PBE168" s="107"/>
      <c r="PBF168" s="107"/>
      <c r="PBG168" s="107"/>
      <c r="PBH168" s="107"/>
      <c r="PBI168" s="107"/>
      <c r="PBJ168" s="107"/>
      <c r="PBK168" s="107"/>
      <c r="PBL168" s="107"/>
      <c r="PBM168" s="107"/>
      <c r="PBN168" s="107"/>
      <c r="PBO168" s="107"/>
      <c r="PBP168" s="107"/>
      <c r="PBQ168" s="107"/>
      <c r="PBR168" s="107"/>
      <c r="PBS168" s="107"/>
      <c r="PBT168" s="107"/>
      <c r="PBU168" s="107"/>
      <c r="PBV168" s="107"/>
      <c r="PBW168" s="107"/>
      <c r="PBX168" s="107"/>
      <c r="PBY168" s="107"/>
      <c r="PBZ168" s="107"/>
      <c r="PCA168" s="107"/>
      <c r="PCB168" s="107"/>
      <c r="PCC168" s="107"/>
      <c r="PCD168" s="107"/>
      <c r="PCE168" s="107"/>
      <c r="PCF168" s="107"/>
      <c r="PCG168" s="107"/>
      <c r="PCH168" s="107"/>
      <c r="PCI168" s="107"/>
      <c r="PCJ168" s="107"/>
      <c r="PCK168" s="107"/>
      <c r="PCL168" s="107"/>
      <c r="PCM168" s="107"/>
      <c r="PCN168" s="107"/>
      <c r="PCO168" s="107"/>
      <c r="PCP168" s="107"/>
      <c r="PCQ168" s="107"/>
      <c r="PCR168" s="107"/>
      <c r="PCS168" s="107"/>
      <c r="PCT168" s="107"/>
      <c r="PCU168" s="107"/>
      <c r="PCV168" s="107"/>
      <c r="PCW168" s="107"/>
      <c r="PCX168" s="107"/>
      <c r="PCY168" s="107"/>
      <c r="PCZ168" s="107"/>
      <c r="PDA168" s="107"/>
      <c r="PDB168" s="107"/>
      <c r="PDC168" s="107"/>
      <c r="PDD168" s="107"/>
      <c r="PDE168" s="107"/>
      <c r="PDF168" s="107"/>
      <c r="PDG168" s="107"/>
      <c r="PDH168" s="107"/>
      <c r="PDI168" s="107"/>
      <c r="PDJ168" s="107"/>
      <c r="PDK168" s="107"/>
      <c r="PDL168" s="107"/>
      <c r="PDM168" s="107"/>
      <c r="PDN168" s="107"/>
      <c r="PDO168" s="107"/>
      <c r="PDP168" s="107"/>
      <c r="PDQ168" s="107"/>
      <c r="PDR168" s="107"/>
      <c r="PDS168" s="107"/>
      <c r="PDT168" s="107"/>
      <c r="PDU168" s="107"/>
      <c r="PDV168" s="107"/>
      <c r="PDW168" s="107"/>
      <c r="PDX168" s="107"/>
      <c r="PDY168" s="107"/>
      <c r="PDZ168" s="107"/>
      <c r="PEA168" s="107"/>
      <c r="PEB168" s="107"/>
      <c r="PEC168" s="107"/>
      <c r="PED168" s="107"/>
      <c r="PEE168" s="107"/>
      <c r="PEF168" s="107"/>
      <c r="PEG168" s="107"/>
      <c r="PEH168" s="107"/>
      <c r="PEI168" s="107"/>
      <c r="PEJ168" s="107"/>
      <c r="PEK168" s="107"/>
      <c r="PEL168" s="107"/>
      <c r="PEM168" s="107"/>
      <c r="PEN168" s="107"/>
      <c r="PEO168" s="107"/>
      <c r="PEP168" s="107"/>
      <c r="PEQ168" s="107"/>
      <c r="PER168" s="107"/>
      <c r="PES168" s="107"/>
      <c r="PET168" s="107"/>
      <c r="PEU168" s="107"/>
      <c r="PEV168" s="107"/>
      <c r="PEW168" s="107"/>
      <c r="PEX168" s="107"/>
      <c r="PEY168" s="107"/>
      <c r="PEZ168" s="107"/>
      <c r="PFA168" s="107"/>
      <c r="PFB168" s="107"/>
      <c r="PFC168" s="107"/>
      <c r="PFD168" s="107"/>
      <c r="PFE168" s="107"/>
      <c r="PFF168" s="107"/>
      <c r="PFG168" s="107"/>
      <c r="PFH168" s="107"/>
      <c r="PFI168" s="107"/>
      <c r="PFJ168" s="107"/>
      <c r="PFK168" s="107"/>
      <c r="PFL168" s="107"/>
      <c r="PFM168" s="107"/>
      <c r="PFN168" s="107"/>
      <c r="PFO168" s="107"/>
      <c r="PFP168" s="107"/>
      <c r="PFQ168" s="107"/>
      <c r="PFR168" s="107"/>
      <c r="PFS168" s="107"/>
      <c r="PFT168" s="107"/>
      <c r="PFU168" s="107"/>
      <c r="PFV168" s="107"/>
      <c r="PFW168" s="107"/>
      <c r="PFX168" s="107"/>
      <c r="PFY168" s="107"/>
      <c r="PFZ168" s="107"/>
      <c r="PGA168" s="107"/>
      <c r="PGB168" s="107"/>
      <c r="PGC168" s="107"/>
      <c r="PGD168" s="107"/>
      <c r="PGE168" s="107"/>
      <c r="PGF168" s="107"/>
      <c r="PGG168" s="107"/>
      <c r="PGH168" s="107"/>
      <c r="PGI168" s="107"/>
      <c r="PGJ168" s="107"/>
      <c r="PGK168" s="107"/>
      <c r="PGL168" s="107"/>
      <c r="PGM168" s="107"/>
      <c r="PGN168" s="107"/>
      <c r="PGO168" s="107"/>
      <c r="PGP168" s="107"/>
      <c r="PGQ168" s="107"/>
      <c r="PGR168" s="107"/>
      <c r="PGS168" s="107"/>
      <c r="PGT168" s="107"/>
      <c r="PGU168" s="107"/>
      <c r="PGV168" s="107"/>
      <c r="PGW168" s="107"/>
      <c r="PGX168" s="107"/>
      <c r="PGY168" s="107"/>
      <c r="PGZ168" s="107"/>
      <c r="PHA168" s="107"/>
      <c r="PHB168" s="107"/>
      <c r="PHC168" s="107"/>
      <c r="PHD168" s="107"/>
      <c r="PHE168" s="107"/>
      <c r="PHF168" s="107"/>
      <c r="PHG168" s="107"/>
      <c r="PHH168" s="107"/>
      <c r="PHI168" s="107"/>
      <c r="PHJ168" s="107"/>
      <c r="PHK168" s="107"/>
      <c r="PHL168" s="107"/>
      <c r="PHM168" s="107"/>
      <c r="PHN168" s="107"/>
      <c r="PHO168" s="107"/>
      <c r="PHP168" s="107"/>
      <c r="PHQ168" s="107"/>
      <c r="PHR168" s="107"/>
      <c r="PHS168" s="107"/>
      <c r="PHT168" s="107"/>
      <c r="PHU168" s="107"/>
      <c r="PHV168" s="107"/>
      <c r="PHW168" s="107"/>
      <c r="PHX168" s="107"/>
      <c r="PHY168" s="107"/>
      <c r="PHZ168" s="107"/>
      <c r="PIA168" s="107"/>
      <c r="PIB168" s="107"/>
      <c r="PIC168" s="107"/>
      <c r="PID168" s="107"/>
      <c r="PIE168" s="107"/>
      <c r="PIF168" s="107"/>
      <c r="PIG168" s="107"/>
      <c r="PIH168" s="107"/>
      <c r="PII168" s="107"/>
      <c r="PIJ168" s="107"/>
      <c r="PIK168" s="107"/>
      <c r="PIL168" s="107"/>
      <c r="PIM168" s="107"/>
      <c r="PIN168" s="107"/>
      <c r="PIO168" s="107"/>
      <c r="PIP168" s="107"/>
      <c r="PIQ168" s="107"/>
      <c r="PIR168" s="107"/>
      <c r="PIS168" s="107"/>
      <c r="PIT168" s="107"/>
      <c r="PIU168" s="107"/>
      <c r="PIV168" s="107"/>
      <c r="PIW168" s="107"/>
      <c r="PIX168" s="107"/>
      <c r="PIY168" s="107"/>
      <c r="PIZ168" s="107"/>
      <c r="PJA168" s="107"/>
      <c r="PJB168" s="107"/>
      <c r="PJC168" s="107"/>
      <c r="PJD168" s="107"/>
      <c r="PJE168" s="107"/>
      <c r="PJF168" s="107"/>
      <c r="PJG168" s="107"/>
      <c r="PJH168" s="107"/>
      <c r="PJI168" s="107"/>
      <c r="PJJ168" s="107"/>
      <c r="PJK168" s="107"/>
      <c r="PJL168" s="107"/>
      <c r="PJM168" s="107"/>
      <c r="PJN168" s="107"/>
      <c r="PJO168" s="107"/>
      <c r="PJP168" s="107"/>
      <c r="PJQ168" s="107"/>
      <c r="PJR168" s="107"/>
      <c r="PJS168" s="107"/>
      <c r="PJT168" s="107"/>
      <c r="PJU168" s="107"/>
      <c r="PJV168" s="107"/>
      <c r="PJW168" s="107"/>
      <c r="PJX168" s="107"/>
      <c r="PJY168" s="107"/>
      <c r="PJZ168" s="107"/>
      <c r="PKA168" s="107"/>
      <c r="PKB168" s="107"/>
      <c r="PKC168" s="107"/>
      <c r="PKD168" s="107"/>
      <c r="PKE168" s="107"/>
      <c r="PKF168" s="107"/>
      <c r="PKG168" s="107"/>
      <c r="PKH168" s="107"/>
      <c r="PKI168" s="107"/>
      <c r="PKJ168" s="107"/>
      <c r="PKK168" s="107"/>
      <c r="PKL168" s="107"/>
      <c r="PKM168" s="107"/>
      <c r="PKN168" s="107"/>
      <c r="PKO168" s="107"/>
      <c r="PKP168" s="107"/>
      <c r="PKQ168" s="107"/>
      <c r="PKR168" s="107"/>
      <c r="PKS168" s="107"/>
      <c r="PKT168" s="107"/>
      <c r="PKU168" s="107"/>
      <c r="PKV168" s="107"/>
      <c r="PKW168" s="107"/>
      <c r="PKX168" s="107"/>
      <c r="PKY168" s="107"/>
      <c r="PKZ168" s="107"/>
      <c r="PLA168" s="107"/>
      <c r="PLB168" s="107"/>
      <c r="PLC168" s="107"/>
      <c r="PLD168" s="107"/>
      <c r="PLE168" s="107"/>
      <c r="PLF168" s="107"/>
      <c r="PLG168" s="107"/>
      <c r="PLH168" s="107"/>
      <c r="PLI168" s="107"/>
      <c r="PLJ168" s="107"/>
      <c r="PLK168" s="107"/>
      <c r="PLL168" s="107"/>
      <c r="PLM168" s="107"/>
      <c r="PLN168" s="107"/>
      <c r="PLO168" s="107"/>
      <c r="PLP168" s="107"/>
      <c r="PLQ168" s="107"/>
      <c r="PLR168" s="107"/>
      <c r="PLS168" s="107"/>
      <c r="PLT168" s="107"/>
      <c r="PLU168" s="107"/>
      <c r="PLV168" s="107"/>
      <c r="PLW168" s="107"/>
      <c r="PLX168" s="107"/>
      <c r="PLY168" s="107"/>
      <c r="PLZ168" s="107"/>
      <c r="PMA168" s="107"/>
      <c r="PMB168" s="107"/>
      <c r="PMC168" s="107"/>
      <c r="PMD168" s="107"/>
      <c r="PME168" s="107"/>
      <c r="PMF168" s="107"/>
      <c r="PMG168" s="107"/>
      <c r="PMH168" s="107"/>
      <c r="PMI168" s="107"/>
      <c r="PMJ168" s="107"/>
      <c r="PMK168" s="107"/>
      <c r="PML168" s="107"/>
      <c r="PMM168" s="107"/>
      <c r="PMN168" s="107"/>
      <c r="PMO168" s="107"/>
      <c r="PMP168" s="107"/>
      <c r="PMQ168" s="107"/>
      <c r="PMR168" s="107"/>
      <c r="PMS168" s="107"/>
      <c r="PMT168" s="107"/>
      <c r="PMU168" s="107"/>
      <c r="PMV168" s="107"/>
      <c r="PMW168" s="107"/>
      <c r="PMX168" s="107"/>
      <c r="PMY168" s="107"/>
      <c r="PMZ168" s="107"/>
      <c r="PNA168" s="107"/>
      <c r="PNB168" s="107"/>
      <c r="PNC168" s="107"/>
      <c r="PND168" s="107"/>
      <c r="PNE168" s="107"/>
      <c r="PNF168" s="107"/>
      <c r="PNG168" s="107"/>
      <c r="PNH168" s="107"/>
      <c r="PNI168" s="107"/>
      <c r="PNJ168" s="107"/>
      <c r="PNK168" s="107"/>
      <c r="PNL168" s="107"/>
      <c r="PNM168" s="107"/>
      <c r="PNN168" s="107"/>
      <c r="PNO168" s="107"/>
      <c r="PNP168" s="107"/>
      <c r="PNQ168" s="107"/>
      <c r="PNR168" s="107"/>
      <c r="PNS168" s="107"/>
      <c r="PNT168" s="107"/>
      <c r="PNU168" s="107"/>
      <c r="PNV168" s="107"/>
      <c r="PNW168" s="107"/>
      <c r="PNX168" s="107"/>
      <c r="PNY168" s="107"/>
      <c r="PNZ168" s="107"/>
      <c r="POA168" s="107"/>
      <c r="POB168" s="107"/>
      <c r="POC168" s="107"/>
      <c r="POD168" s="107"/>
      <c r="POE168" s="107"/>
      <c r="POF168" s="107"/>
      <c r="POG168" s="107"/>
      <c r="POH168" s="107"/>
      <c r="POI168" s="107"/>
      <c r="POJ168" s="107"/>
      <c r="POK168" s="107"/>
      <c r="POL168" s="107"/>
      <c r="POM168" s="107"/>
      <c r="PON168" s="107"/>
      <c r="POO168" s="107"/>
      <c r="POP168" s="107"/>
      <c r="POQ168" s="107"/>
      <c r="POR168" s="107"/>
      <c r="POS168" s="107"/>
      <c r="POT168" s="107"/>
      <c r="POU168" s="107"/>
      <c r="POV168" s="107"/>
      <c r="POW168" s="107"/>
      <c r="POX168" s="107"/>
      <c r="POY168" s="107"/>
      <c r="POZ168" s="107"/>
      <c r="PPA168" s="107"/>
      <c r="PPB168" s="107"/>
      <c r="PPC168" s="107"/>
      <c r="PPD168" s="107"/>
      <c r="PPE168" s="107"/>
      <c r="PPF168" s="107"/>
      <c r="PPG168" s="107"/>
      <c r="PPH168" s="107"/>
      <c r="PPI168" s="107"/>
      <c r="PPJ168" s="107"/>
      <c r="PPK168" s="107"/>
      <c r="PPL168" s="107"/>
      <c r="PPM168" s="107"/>
      <c r="PPN168" s="107"/>
      <c r="PPO168" s="107"/>
      <c r="PPP168" s="107"/>
      <c r="PPQ168" s="107"/>
      <c r="PPR168" s="107"/>
      <c r="PPS168" s="107"/>
      <c r="PPT168" s="107"/>
      <c r="PPU168" s="107"/>
      <c r="PPV168" s="107"/>
      <c r="PPW168" s="107"/>
      <c r="PPX168" s="107"/>
      <c r="PPY168" s="107"/>
      <c r="PPZ168" s="107"/>
      <c r="PQA168" s="107"/>
      <c r="PQB168" s="107"/>
      <c r="PQC168" s="107"/>
      <c r="PQD168" s="107"/>
      <c r="PQE168" s="107"/>
      <c r="PQF168" s="107"/>
      <c r="PQG168" s="107"/>
      <c r="PQH168" s="107"/>
      <c r="PQI168" s="107"/>
      <c r="PQJ168" s="107"/>
      <c r="PQK168" s="107"/>
      <c r="PQL168" s="107"/>
      <c r="PQM168" s="107"/>
      <c r="PQN168" s="107"/>
      <c r="PQO168" s="107"/>
      <c r="PQP168" s="107"/>
      <c r="PQQ168" s="107"/>
      <c r="PQR168" s="107"/>
      <c r="PQS168" s="107"/>
      <c r="PQT168" s="107"/>
      <c r="PQU168" s="107"/>
      <c r="PQV168" s="107"/>
      <c r="PQW168" s="107"/>
      <c r="PQX168" s="107"/>
      <c r="PQY168" s="107"/>
      <c r="PQZ168" s="107"/>
      <c r="PRA168" s="107"/>
      <c r="PRB168" s="107"/>
      <c r="PRC168" s="107"/>
      <c r="PRD168" s="107"/>
      <c r="PRE168" s="107"/>
      <c r="PRF168" s="107"/>
      <c r="PRG168" s="107"/>
      <c r="PRH168" s="107"/>
      <c r="PRI168" s="107"/>
      <c r="PRJ168" s="107"/>
      <c r="PRK168" s="107"/>
      <c r="PRL168" s="107"/>
      <c r="PRM168" s="107"/>
      <c r="PRN168" s="107"/>
      <c r="PRO168" s="107"/>
      <c r="PRP168" s="107"/>
      <c r="PRQ168" s="107"/>
      <c r="PRR168" s="107"/>
      <c r="PRS168" s="107"/>
      <c r="PRT168" s="107"/>
      <c r="PRU168" s="107"/>
      <c r="PRV168" s="107"/>
      <c r="PRW168" s="107"/>
      <c r="PRX168" s="107"/>
      <c r="PRY168" s="107"/>
      <c r="PRZ168" s="107"/>
      <c r="PSA168" s="107"/>
      <c r="PSB168" s="107"/>
      <c r="PSC168" s="107"/>
      <c r="PSD168" s="107"/>
      <c r="PSE168" s="107"/>
      <c r="PSF168" s="107"/>
      <c r="PSG168" s="107"/>
      <c r="PSH168" s="107"/>
      <c r="PSI168" s="107"/>
      <c r="PSJ168" s="107"/>
      <c r="PSK168" s="107"/>
      <c r="PSL168" s="107"/>
      <c r="PSM168" s="107"/>
      <c r="PSN168" s="107"/>
      <c r="PSO168" s="107"/>
      <c r="PSP168" s="107"/>
      <c r="PSQ168" s="107"/>
      <c r="PSR168" s="107"/>
      <c r="PSS168" s="107"/>
      <c r="PST168" s="107"/>
      <c r="PSU168" s="107"/>
      <c r="PSV168" s="107"/>
      <c r="PSW168" s="107"/>
      <c r="PSX168" s="107"/>
      <c r="PSY168" s="107"/>
      <c r="PSZ168" s="107"/>
      <c r="PTA168" s="107"/>
      <c r="PTB168" s="107"/>
      <c r="PTC168" s="107"/>
      <c r="PTD168" s="107"/>
      <c r="PTE168" s="107"/>
      <c r="PTF168" s="107"/>
      <c r="PTG168" s="107"/>
      <c r="PTH168" s="107"/>
      <c r="PTI168" s="107"/>
      <c r="PTJ168" s="107"/>
      <c r="PTK168" s="107"/>
      <c r="PTL168" s="107"/>
      <c r="PTM168" s="107"/>
      <c r="PTN168" s="107"/>
      <c r="PTO168" s="107"/>
      <c r="PTP168" s="107"/>
      <c r="PTQ168" s="107"/>
      <c r="PTR168" s="107"/>
      <c r="PTS168" s="107"/>
      <c r="PTT168" s="107"/>
      <c r="PTU168" s="107"/>
      <c r="PTV168" s="107"/>
      <c r="PTW168" s="107"/>
      <c r="PTX168" s="107"/>
      <c r="PTY168" s="107"/>
      <c r="PTZ168" s="107"/>
      <c r="PUA168" s="107"/>
      <c r="PUB168" s="107"/>
      <c r="PUC168" s="107"/>
      <c r="PUD168" s="107"/>
      <c r="PUE168" s="107"/>
      <c r="PUF168" s="107"/>
      <c r="PUG168" s="107"/>
      <c r="PUH168" s="107"/>
      <c r="PUI168" s="107"/>
      <c r="PUJ168" s="107"/>
      <c r="PUK168" s="107"/>
      <c r="PUL168" s="107"/>
      <c r="PUM168" s="107"/>
      <c r="PUN168" s="107"/>
      <c r="PUO168" s="107"/>
      <c r="PUP168" s="107"/>
      <c r="PUQ168" s="107"/>
      <c r="PUR168" s="107"/>
      <c r="PUS168" s="107"/>
      <c r="PUT168" s="107"/>
      <c r="PUU168" s="107"/>
      <c r="PUV168" s="107"/>
      <c r="PUW168" s="107"/>
      <c r="PUX168" s="107"/>
      <c r="PUY168" s="107"/>
      <c r="PUZ168" s="107"/>
      <c r="PVA168" s="107"/>
      <c r="PVB168" s="107"/>
      <c r="PVC168" s="107"/>
      <c r="PVD168" s="107"/>
      <c r="PVE168" s="107"/>
      <c r="PVF168" s="107"/>
      <c r="PVG168" s="107"/>
      <c r="PVH168" s="107"/>
      <c r="PVI168" s="107"/>
      <c r="PVJ168" s="107"/>
      <c r="PVK168" s="107"/>
      <c r="PVL168" s="107"/>
      <c r="PVM168" s="107"/>
      <c r="PVN168" s="107"/>
      <c r="PVO168" s="107"/>
      <c r="PVP168" s="107"/>
      <c r="PVQ168" s="107"/>
      <c r="PVR168" s="107"/>
      <c r="PVS168" s="107"/>
      <c r="PVT168" s="107"/>
      <c r="PVU168" s="107"/>
      <c r="PVV168" s="107"/>
      <c r="PVW168" s="107"/>
      <c r="PVX168" s="107"/>
      <c r="PVY168" s="107"/>
      <c r="PVZ168" s="107"/>
      <c r="PWA168" s="107"/>
      <c r="PWB168" s="107"/>
      <c r="PWC168" s="107"/>
      <c r="PWD168" s="107"/>
      <c r="PWE168" s="107"/>
      <c r="PWF168" s="107"/>
      <c r="PWG168" s="107"/>
      <c r="PWH168" s="107"/>
      <c r="PWI168" s="107"/>
      <c r="PWJ168" s="107"/>
      <c r="PWK168" s="107"/>
      <c r="PWL168" s="107"/>
      <c r="PWM168" s="107"/>
      <c r="PWN168" s="107"/>
      <c r="PWO168" s="107"/>
      <c r="PWP168" s="107"/>
      <c r="PWQ168" s="107"/>
      <c r="PWR168" s="107"/>
      <c r="PWS168" s="107"/>
      <c r="PWT168" s="107"/>
      <c r="PWU168" s="107"/>
      <c r="PWV168" s="107"/>
      <c r="PWW168" s="107"/>
      <c r="PWX168" s="107"/>
      <c r="PWY168" s="107"/>
      <c r="PWZ168" s="107"/>
      <c r="PXA168" s="107"/>
      <c r="PXB168" s="107"/>
      <c r="PXC168" s="107"/>
      <c r="PXD168" s="107"/>
      <c r="PXE168" s="107"/>
      <c r="PXF168" s="107"/>
      <c r="PXG168" s="107"/>
      <c r="PXH168" s="107"/>
      <c r="PXI168" s="107"/>
      <c r="PXJ168" s="107"/>
      <c r="PXK168" s="107"/>
      <c r="PXL168" s="107"/>
      <c r="PXM168" s="107"/>
      <c r="PXN168" s="107"/>
      <c r="PXO168" s="107"/>
      <c r="PXP168" s="107"/>
      <c r="PXQ168" s="107"/>
      <c r="PXR168" s="107"/>
      <c r="PXS168" s="107"/>
      <c r="PXT168" s="107"/>
      <c r="PXU168" s="107"/>
      <c r="PXV168" s="107"/>
      <c r="PXW168" s="107"/>
      <c r="PXX168" s="107"/>
      <c r="PXY168" s="107"/>
      <c r="PXZ168" s="107"/>
      <c r="PYA168" s="107"/>
      <c r="PYB168" s="107"/>
      <c r="PYC168" s="107"/>
      <c r="PYD168" s="107"/>
      <c r="PYE168" s="107"/>
      <c r="PYF168" s="107"/>
      <c r="PYG168" s="107"/>
      <c r="PYH168" s="107"/>
      <c r="PYI168" s="107"/>
      <c r="PYJ168" s="107"/>
      <c r="PYK168" s="107"/>
      <c r="PYL168" s="107"/>
      <c r="PYM168" s="107"/>
      <c r="PYN168" s="107"/>
      <c r="PYO168" s="107"/>
      <c r="PYP168" s="107"/>
      <c r="PYQ168" s="107"/>
      <c r="PYR168" s="107"/>
      <c r="PYS168" s="107"/>
      <c r="PYT168" s="107"/>
      <c r="PYU168" s="107"/>
      <c r="PYV168" s="107"/>
      <c r="PYW168" s="107"/>
      <c r="PYX168" s="107"/>
      <c r="PYY168" s="107"/>
      <c r="PYZ168" s="107"/>
      <c r="PZA168" s="107"/>
      <c r="PZB168" s="107"/>
      <c r="PZC168" s="107"/>
      <c r="PZD168" s="107"/>
      <c r="PZE168" s="107"/>
      <c r="PZF168" s="107"/>
      <c r="PZG168" s="107"/>
      <c r="PZH168" s="107"/>
      <c r="PZI168" s="107"/>
      <c r="PZJ168" s="107"/>
      <c r="PZK168" s="107"/>
      <c r="PZL168" s="107"/>
      <c r="PZM168" s="107"/>
      <c r="PZN168" s="107"/>
      <c r="PZO168" s="107"/>
      <c r="PZP168" s="107"/>
      <c r="PZQ168" s="107"/>
      <c r="PZR168" s="107"/>
      <c r="PZS168" s="107"/>
      <c r="PZT168" s="107"/>
      <c r="PZU168" s="107"/>
      <c r="PZV168" s="107"/>
      <c r="PZW168" s="107"/>
      <c r="PZX168" s="107"/>
      <c r="PZY168" s="107"/>
      <c r="PZZ168" s="107"/>
      <c r="QAA168" s="107"/>
      <c r="QAB168" s="107"/>
      <c r="QAC168" s="107"/>
      <c r="QAD168" s="107"/>
      <c r="QAE168" s="107"/>
      <c r="QAF168" s="107"/>
      <c r="QAG168" s="107"/>
      <c r="QAH168" s="107"/>
      <c r="QAI168" s="107"/>
      <c r="QAJ168" s="107"/>
      <c r="QAK168" s="107"/>
      <c r="QAL168" s="107"/>
      <c r="QAM168" s="107"/>
      <c r="QAN168" s="107"/>
      <c r="QAO168" s="107"/>
      <c r="QAP168" s="107"/>
      <c r="QAQ168" s="107"/>
      <c r="QAR168" s="107"/>
      <c r="QAS168" s="107"/>
      <c r="QAT168" s="107"/>
      <c r="QAU168" s="107"/>
      <c r="QAV168" s="107"/>
      <c r="QAW168" s="107"/>
      <c r="QAX168" s="107"/>
      <c r="QAY168" s="107"/>
      <c r="QAZ168" s="107"/>
      <c r="QBA168" s="107"/>
      <c r="QBB168" s="107"/>
      <c r="QBC168" s="107"/>
      <c r="QBD168" s="107"/>
      <c r="QBE168" s="107"/>
      <c r="QBF168" s="107"/>
      <c r="QBG168" s="107"/>
      <c r="QBH168" s="107"/>
      <c r="QBI168" s="107"/>
      <c r="QBJ168" s="107"/>
      <c r="QBK168" s="107"/>
      <c r="QBL168" s="107"/>
      <c r="QBM168" s="107"/>
      <c r="QBN168" s="107"/>
      <c r="QBO168" s="107"/>
      <c r="QBP168" s="107"/>
      <c r="QBQ168" s="107"/>
      <c r="QBR168" s="107"/>
      <c r="QBS168" s="107"/>
      <c r="QBT168" s="107"/>
      <c r="QBU168" s="107"/>
      <c r="QBV168" s="107"/>
      <c r="QBW168" s="107"/>
      <c r="QBX168" s="107"/>
      <c r="QBY168" s="107"/>
      <c r="QBZ168" s="107"/>
      <c r="QCA168" s="107"/>
      <c r="QCB168" s="107"/>
      <c r="QCC168" s="107"/>
      <c r="QCD168" s="107"/>
      <c r="QCE168" s="107"/>
      <c r="QCF168" s="107"/>
      <c r="QCG168" s="107"/>
      <c r="QCH168" s="107"/>
      <c r="QCI168" s="107"/>
      <c r="QCJ168" s="107"/>
      <c r="QCK168" s="107"/>
      <c r="QCL168" s="107"/>
      <c r="QCM168" s="107"/>
      <c r="QCN168" s="107"/>
      <c r="QCO168" s="107"/>
      <c r="QCP168" s="107"/>
      <c r="QCQ168" s="107"/>
      <c r="QCR168" s="107"/>
      <c r="QCS168" s="107"/>
      <c r="QCT168" s="107"/>
      <c r="QCU168" s="107"/>
      <c r="QCV168" s="107"/>
      <c r="QCW168" s="107"/>
      <c r="QCX168" s="107"/>
      <c r="QCY168" s="107"/>
      <c r="QCZ168" s="107"/>
      <c r="QDA168" s="107"/>
      <c r="QDB168" s="107"/>
      <c r="QDC168" s="107"/>
      <c r="QDD168" s="107"/>
      <c r="QDE168" s="107"/>
      <c r="QDF168" s="107"/>
      <c r="QDG168" s="107"/>
      <c r="QDH168" s="107"/>
      <c r="QDI168" s="107"/>
      <c r="QDJ168" s="107"/>
      <c r="QDK168" s="107"/>
      <c r="QDL168" s="107"/>
      <c r="QDM168" s="107"/>
      <c r="QDN168" s="107"/>
      <c r="QDO168" s="107"/>
      <c r="QDP168" s="107"/>
      <c r="QDQ168" s="107"/>
      <c r="QDR168" s="107"/>
      <c r="QDS168" s="107"/>
      <c r="QDT168" s="107"/>
      <c r="QDU168" s="107"/>
      <c r="QDV168" s="107"/>
      <c r="QDW168" s="107"/>
      <c r="QDX168" s="107"/>
      <c r="QDY168" s="107"/>
      <c r="QDZ168" s="107"/>
      <c r="QEA168" s="107"/>
      <c r="QEB168" s="107"/>
      <c r="QEC168" s="107"/>
      <c r="QED168" s="107"/>
      <c r="QEE168" s="107"/>
      <c r="QEF168" s="107"/>
      <c r="QEG168" s="107"/>
      <c r="QEH168" s="107"/>
      <c r="QEI168" s="107"/>
      <c r="QEJ168" s="107"/>
      <c r="QEK168" s="107"/>
      <c r="QEL168" s="107"/>
      <c r="QEM168" s="107"/>
      <c r="QEN168" s="107"/>
      <c r="QEO168" s="107"/>
      <c r="QEP168" s="107"/>
      <c r="QEQ168" s="107"/>
      <c r="QER168" s="107"/>
      <c r="QES168" s="107"/>
      <c r="QET168" s="107"/>
      <c r="QEU168" s="107"/>
      <c r="QEV168" s="107"/>
      <c r="QEW168" s="107"/>
      <c r="QEX168" s="107"/>
      <c r="QEY168" s="107"/>
      <c r="QEZ168" s="107"/>
      <c r="QFA168" s="107"/>
      <c r="QFB168" s="107"/>
      <c r="QFC168" s="107"/>
      <c r="QFD168" s="107"/>
      <c r="QFE168" s="107"/>
      <c r="QFF168" s="107"/>
      <c r="QFG168" s="107"/>
      <c r="QFH168" s="107"/>
      <c r="QFI168" s="107"/>
      <c r="QFJ168" s="107"/>
      <c r="QFK168" s="107"/>
      <c r="QFL168" s="107"/>
      <c r="QFM168" s="107"/>
      <c r="QFN168" s="107"/>
      <c r="QFO168" s="107"/>
      <c r="QFP168" s="107"/>
      <c r="QFQ168" s="107"/>
      <c r="QFR168" s="107"/>
      <c r="QFS168" s="107"/>
      <c r="QFT168" s="107"/>
      <c r="QFU168" s="107"/>
      <c r="QFV168" s="107"/>
      <c r="QFW168" s="107"/>
      <c r="QFX168" s="107"/>
      <c r="QFY168" s="107"/>
      <c r="QFZ168" s="107"/>
      <c r="QGA168" s="107"/>
      <c r="QGB168" s="107"/>
      <c r="QGC168" s="107"/>
      <c r="QGD168" s="107"/>
      <c r="QGE168" s="107"/>
      <c r="QGF168" s="107"/>
      <c r="QGG168" s="107"/>
      <c r="QGH168" s="107"/>
      <c r="QGI168" s="107"/>
      <c r="QGJ168" s="107"/>
      <c r="QGK168" s="107"/>
      <c r="QGL168" s="107"/>
      <c r="QGM168" s="107"/>
      <c r="QGN168" s="107"/>
      <c r="QGO168" s="107"/>
      <c r="QGP168" s="107"/>
      <c r="QGQ168" s="107"/>
      <c r="QGR168" s="107"/>
      <c r="QGS168" s="107"/>
      <c r="QGT168" s="107"/>
      <c r="QGU168" s="107"/>
      <c r="QGV168" s="107"/>
      <c r="QGW168" s="107"/>
      <c r="QGX168" s="107"/>
      <c r="QGY168" s="107"/>
      <c r="QGZ168" s="107"/>
      <c r="QHA168" s="107"/>
      <c r="QHB168" s="107"/>
      <c r="QHC168" s="107"/>
      <c r="QHD168" s="107"/>
      <c r="QHE168" s="107"/>
      <c r="QHF168" s="107"/>
      <c r="QHG168" s="107"/>
      <c r="QHH168" s="107"/>
      <c r="QHI168" s="107"/>
      <c r="QHJ168" s="107"/>
      <c r="QHK168" s="107"/>
      <c r="QHL168" s="107"/>
      <c r="QHM168" s="107"/>
      <c r="QHN168" s="107"/>
      <c r="QHO168" s="107"/>
      <c r="QHP168" s="107"/>
      <c r="QHQ168" s="107"/>
      <c r="QHR168" s="107"/>
      <c r="QHS168" s="107"/>
      <c r="QHT168" s="107"/>
      <c r="QHU168" s="107"/>
      <c r="QHV168" s="107"/>
      <c r="QHW168" s="107"/>
      <c r="QHX168" s="107"/>
      <c r="QHY168" s="107"/>
      <c r="QHZ168" s="107"/>
      <c r="QIA168" s="107"/>
      <c r="QIB168" s="107"/>
      <c r="QIC168" s="107"/>
      <c r="QID168" s="107"/>
      <c r="QIE168" s="107"/>
      <c r="QIF168" s="107"/>
      <c r="QIG168" s="107"/>
      <c r="QIH168" s="107"/>
      <c r="QII168" s="107"/>
      <c r="QIJ168" s="107"/>
      <c r="QIK168" s="107"/>
      <c r="QIL168" s="107"/>
      <c r="QIM168" s="107"/>
      <c r="QIN168" s="107"/>
      <c r="QIO168" s="107"/>
      <c r="QIP168" s="107"/>
      <c r="QIQ168" s="107"/>
      <c r="QIR168" s="107"/>
      <c r="QIS168" s="107"/>
      <c r="QIT168" s="107"/>
      <c r="QIU168" s="107"/>
      <c r="QIV168" s="107"/>
      <c r="QIW168" s="107"/>
      <c r="QIX168" s="107"/>
      <c r="QIY168" s="107"/>
      <c r="QIZ168" s="107"/>
      <c r="QJA168" s="107"/>
      <c r="QJB168" s="107"/>
      <c r="QJC168" s="107"/>
      <c r="QJD168" s="107"/>
      <c r="QJE168" s="107"/>
      <c r="QJF168" s="107"/>
      <c r="QJG168" s="107"/>
      <c r="QJH168" s="107"/>
      <c r="QJI168" s="107"/>
      <c r="QJJ168" s="107"/>
      <c r="QJK168" s="107"/>
      <c r="QJL168" s="107"/>
      <c r="QJM168" s="107"/>
      <c r="QJN168" s="107"/>
      <c r="QJO168" s="107"/>
      <c r="QJP168" s="107"/>
      <c r="QJQ168" s="107"/>
      <c r="QJR168" s="107"/>
      <c r="QJS168" s="107"/>
      <c r="QJT168" s="107"/>
      <c r="QJU168" s="107"/>
      <c r="QJV168" s="107"/>
      <c r="QJW168" s="107"/>
      <c r="QJX168" s="107"/>
      <c r="QJY168" s="107"/>
      <c r="QJZ168" s="107"/>
      <c r="QKA168" s="107"/>
      <c r="QKB168" s="107"/>
      <c r="QKC168" s="107"/>
      <c r="QKD168" s="107"/>
      <c r="QKE168" s="107"/>
      <c r="QKF168" s="107"/>
      <c r="QKG168" s="107"/>
      <c r="QKH168" s="107"/>
      <c r="QKI168" s="107"/>
      <c r="QKJ168" s="107"/>
      <c r="QKK168" s="107"/>
      <c r="QKL168" s="107"/>
      <c r="QKM168" s="107"/>
      <c r="QKN168" s="107"/>
      <c r="QKO168" s="107"/>
      <c r="QKP168" s="107"/>
      <c r="QKQ168" s="107"/>
      <c r="QKR168" s="107"/>
      <c r="QKS168" s="107"/>
      <c r="QKT168" s="107"/>
      <c r="QKU168" s="107"/>
      <c r="QKV168" s="107"/>
      <c r="QKW168" s="107"/>
      <c r="QKX168" s="107"/>
      <c r="QKY168" s="107"/>
      <c r="QKZ168" s="107"/>
      <c r="QLA168" s="107"/>
      <c r="QLB168" s="107"/>
      <c r="QLC168" s="107"/>
      <c r="QLD168" s="107"/>
      <c r="QLE168" s="107"/>
      <c r="QLF168" s="107"/>
      <c r="QLG168" s="107"/>
      <c r="QLH168" s="107"/>
      <c r="QLI168" s="107"/>
      <c r="QLJ168" s="107"/>
      <c r="QLK168" s="107"/>
      <c r="QLL168" s="107"/>
      <c r="QLM168" s="107"/>
      <c r="QLN168" s="107"/>
      <c r="QLO168" s="107"/>
      <c r="QLP168" s="107"/>
      <c r="QLQ168" s="107"/>
      <c r="QLR168" s="107"/>
      <c r="QLS168" s="107"/>
      <c r="QLT168" s="107"/>
      <c r="QLU168" s="107"/>
      <c r="QLV168" s="107"/>
      <c r="QLW168" s="107"/>
      <c r="QLX168" s="107"/>
      <c r="QLY168" s="107"/>
      <c r="QLZ168" s="107"/>
      <c r="QMA168" s="107"/>
      <c r="QMB168" s="107"/>
      <c r="QMC168" s="107"/>
      <c r="QMD168" s="107"/>
      <c r="QME168" s="107"/>
      <c r="QMF168" s="107"/>
      <c r="QMG168" s="107"/>
      <c r="QMH168" s="107"/>
      <c r="QMI168" s="107"/>
      <c r="QMJ168" s="107"/>
      <c r="QMK168" s="107"/>
      <c r="QML168" s="107"/>
      <c r="QMM168" s="107"/>
      <c r="QMN168" s="107"/>
      <c r="QMO168" s="107"/>
      <c r="QMP168" s="107"/>
      <c r="QMQ168" s="107"/>
      <c r="QMR168" s="107"/>
      <c r="QMS168" s="107"/>
      <c r="QMT168" s="107"/>
      <c r="QMU168" s="107"/>
      <c r="QMV168" s="107"/>
      <c r="QMW168" s="107"/>
      <c r="QMX168" s="107"/>
      <c r="QMY168" s="107"/>
      <c r="QMZ168" s="107"/>
      <c r="QNA168" s="107"/>
      <c r="QNB168" s="107"/>
      <c r="QNC168" s="107"/>
      <c r="QND168" s="107"/>
      <c r="QNE168" s="107"/>
      <c r="QNF168" s="107"/>
      <c r="QNG168" s="107"/>
      <c r="QNH168" s="107"/>
      <c r="QNI168" s="107"/>
      <c r="QNJ168" s="107"/>
      <c r="QNK168" s="107"/>
      <c r="QNL168" s="107"/>
      <c r="QNM168" s="107"/>
      <c r="QNN168" s="107"/>
      <c r="QNO168" s="107"/>
      <c r="QNP168" s="107"/>
      <c r="QNQ168" s="107"/>
      <c r="QNR168" s="107"/>
      <c r="QNS168" s="107"/>
      <c r="QNT168" s="107"/>
      <c r="QNU168" s="107"/>
      <c r="QNV168" s="107"/>
      <c r="QNW168" s="107"/>
      <c r="QNX168" s="107"/>
      <c r="QNY168" s="107"/>
      <c r="QNZ168" s="107"/>
      <c r="QOA168" s="107"/>
      <c r="QOB168" s="107"/>
      <c r="QOC168" s="107"/>
      <c r="QOD168" s="107"/>
      <c r="QOE168" s="107"/>
      <c r="QOF168" s="107"/>
      <c r="QOG168" s="107"/>
      <c r="QOH168" s="107"/>
      <c r="QOI168" s="107"/>
      <c r="QOJ168" s="107"/>
      <c r="QOK168" s="107"/>
      <c r="QOL168" s="107"/>
      <c r="QOM168" s="107"/>
      <c r="QON168" s="107"/>
      <c r="QOO168" s="107"/>
      <c r="QOP168" s="107"/>
      <c r="QOQ168" s="107"/>
      <c r="QOR168" s="107"/>
      <c r="QOS168" s="107"/>
      <c r="QOT168" s="107"/>
      <c r="QOU168" s="107"/>
      <c r="QOV168" s="107"/>
      <c r="QOW168" s="107"/>
      <c r="QOX168" s="107"/>
      <c r="QOY168" s="107"/>
      <c r="QOZ168" s="107"/>
      <c r="QPA168" s="107"/>
      <c r="QPB168" s="107"/>
      <c r="QPC168" s="107"/>
      <c r="QPD168" s="107"/>
      <c r="QPE168" s="107"/>
      <c r="QPF168" s="107"/>
      <c r="QPG168" s="107"/>
      <c r="QPH168" s="107"/>
      <c r="QPI168" s="107"/>
      <c r="QPJ168" s="107"/>
      <c r="QPK168" s="107"/>
      <c r="QPL168" s="107"/>
      <c r="QPM168" s="107"/>
      <c r="QPN168" s="107"/>
      <c r="QPO168" s="107"/>
      <c r="QPP168" s="107"/>
      <c r="QPQ168" s="107"/>
      <c r="QPR168" s="107"/>
      <c r="QPS168" s="107"/>
      <c r="QPT168" s="107"/>
      <c r="QPU168" s="107"/>
      <c r="QPV168" s="107"/>
      <c r="QPW168" s="107"/>
      <c r="QPX168" s="107"/>
      <c r="QPY168" s="107"/>
      <c r="QPZ168" s="107"/>
      <c r="QQA168" s="107"/>
      <c r="QQB168" s="107"/>
      <c r="QQC168" s="107"/>
      <c r="QQD168" s="107"/>
      <c r="QQE168" s="107"/>
      <c r="QQF168" s="107"/>
      <c r="QQG168" s="107"/>
      <c r="QQH168" s="107"/>
      <c r="QQI168" s="107"/>
      <c r="QQJ168" s="107"/>
      <c r="QQK168" s="107"/>
      <c r="QQL168" s="107"/>
      <c r="QQM168" s="107"/>
      <c r="QQN168" s="107"/>
      <c r="QQO168" s="107"/>
      <c r="QQP168" s="107"/>
      <c r="QQQ168" s="107"/>
      <c r="QQR168" s="107"/>
      <c r="QQS168" s="107"/>
      <c r="QQT168" s="107"/>
      <c r="QQU168" s="107"/>
      <c r="QQV168" s="107"/>
      <c r="QQW168" s="107"/>
      <c r="QQX168" s="107"/>
      <c r="QQY168" s="107"/>
      <c r="QQZ168" s="107"/>
      <c r="QRA168" s="107"/>
      <c r="QRB168" s="107"/>
      <c r="QRC168" s="107"/>
      <c r="QRD168" s="107"/>
      <c r="QRE168" s="107"/>
      <c r="QRF168" s="107"/>
      <c r="QRG168" s="107"/>
      <c r="QRH168" s="107"/>
      <c r="QRI168" s="107"/>
      <c r="QRJ168" s="107"/>
      <c r="QRK168" s="107"/>
      <c r="QRL168" s="107"/>
      <c r="QRM168" s="107"/>
      <c r="QRN168" s="107"/>
      <c r="QRO168" s="107"/>
      <c r="QRP168" s="107"/>
      <c r="QRQ168" s="107"/>
      <c r="QRR168" s="107"/>
      <c r="QRS168" s="107"/>
      <c r="QRT168" s="107"/>
      <c r="QRU168" s="107"/>
      <c r="QRV168" s="107"/>
      <c r="QRW168" s="107"/>
      <c r="QRX168" s="107"/>
      <c r="QRY168" s="107"/>
      <c r="QRZ168" s="107"/>
      <c r="QSA168" s="107"/>
      <c r="QSB168" s="107"/>
      <c r="QSC168" s="107"/>
      <c r="QSD168" s="107"/>
      <c r="QSE168" s="107"/>
      <c r="QSF168" s="107"/>
      <c r="QSG168" s="107"/>
      <c r="QSH168" s="107"/>
      <c r="QSI168" s="107"/>
      <c r="QSJ168" s="107"/>
      <c r="QSK168" s="107"/>
      <c r="QSL168" s="107"/>
      <c r="QSM168" s="107"/>
      <c r="QSN168" s="107"/>
      <c r="QSO168" s="107"/>
      <c r="QSP168" s="107"/>
      <c r="QSQ168" s="107"/>
      <c r="QSR168" s="107"/>
      <c r="QSS168" s="107"/>
      <c r="QST168" s="107"/>
      <c r="QSU168" s="107"/>
      <c r="QSV168" s="107"/>
      <c r="QSW168" s="107"/>
      <c r="QSX168" s="107"/>
      <c r="QSY168" s="107"/>
      <c r="QSZ168" s="107"/>
      <c r="QTA168" s="107"/>
      <c r="QTB168" s="107"/>
      <c r="QTC168" s="107"/>
      <c r="QTD168" s="107"/>
      <c r="QTE168" s="107"/>
      <c r="QTF168" s="107"/>
      <c r="QTG168" s="107"/>
      <c r="QTH168" s="107"/>
      <c r="QTI168" s="107"/>
      <c r="QTJ168" s="107"/>
      <c r="QTK168" s="107"/>
      <c r="QTL168" s="107"/>
      <c r="QTM168" s="107"/>
      <c r="QTN168" s="107"/>
      <c r="QTO168" s="107"/>
      <c r="QTP168" s="107"/>
      <c r="QTQ168" s="107"/>
      <c r="QTR168" s="107"/>
      <c r="QTS168" s="107"/>
      <c r="QTT168" s="107"/>
      <c r="QTU168" s="107"/>
      <c r="QTV168" s="107"/>
      <c r="QTW168" s="107"/>
      <c r="QTX168" s="107"/>
      <c r="QTY168" s="107"/>
      <c r="QTZ168" s="107"/>
      <c r="QUA168" s="107"/>
      <c r="QUB168" s="107"/>
      <c r="QUC168" s="107"/>
      <c r="QUD168" s="107"/>
      <c r="QUE168" s="107"/>
      <c r="QUF168" s="107"/>
      <c r="QUG168" s="107"/>
      <c r="QUH168" s="107"/>
      <c r="QUI168" s="107"/>
      <c r="QUJ168" s="107"/>
      <c r="QUK168" s="107"/>
      <c r="QUL168" s="107"/>
      <c r="QUM168" s="107"/>
      <c r="QUN168" s="107"/>
      <c r="QUO168" s="107"/>
      <c r="QUP168" s="107"/>
      <c r="QUQ168" s="107"/>
      <c r="QUR168" s="107"/>
      <c r="QUS168" s="107"/>
      <c r="QUT168" s="107"/>
      <c r="QUU168" s="107"/>
      <c r="QUV168" s="107"/>
      <c r="QUW168" s="107"/>
      <c r="QUX168" s="107"/>
      <c r="QUY168" s="107"/>
      <c r="QUZ168" s="107"/>
      <c r="QVA168" s="107"/>
      <c r="QVB168" s="107"/>
      <c r="QVC168" s="107"/>
      <c r="QVD168" s="107"/>
      <c r="QVE168" s="107"/>
      <c r="QVF168" s="107"/>
      <c r="QVG168" s="107"/>
      <c r="QVH168" s="107"/>
      <c r="QVI168" s="107"/>
      <c r="QVJ168" s="107"/>
      <c r="QVK168" s="107"/>
      <c r="QVL168" s="107"/>
      <c r="QVM168" s="107"/>
      <c r="QVN168" s="107"/>
      <c r="QVO168" s="107"/>
      <c r="QVP168" s="107"/>
      <c r="QVQ168" s="107"/>
      <c r="QVR168" s="107"/>
      <c r="QVS168" s="107"/>
      <c r="QVT168" s="107"/>
      <c r="QVU168" s="107"/>
      <c r="QVV168" s="107"/>
      <c r="QVW168" s="107"/>
      <c r="QVX168" s="107"/>
      <c r="QVY168" s="107"/>
      <c r="QVZ168" s="107"/>
      <c r="QWA168" s="107"/>
      <c r="QWB168" s="107"/>
      <c r="QWC168" s="107"/>
      <c r="QWD168" s="107"/>
      <c r="QWE168" s="107"/>
      <c r="QWF168" s="107"/>
      <c r="QWG168" s="107"/>
      <c r="QWH168" s="107"/>
      <c r="QWI168" s="107"/>
      <c r="QWJ168" s="107"/>
      <c r="QWK168" s="107"/>
      <c r="QWL168" s="107"/>
      <c r="QWM168" s="107"/>
      <c r="QWN168" s="107"/>
      <c r="QWO168" s="107"/>
      <c r="QWP168" s="107"/>
      <c r="QWQ168" s="107"/>
      <c r="QWR168" s="107"/>
      <c r="QWS168" s="107"/>
      <c r="QWT168" s="107"/>
      <c r="QWU168" s="107"/>
      <c r="QWV168" s="107"/>
      <c r="QWW168" s="107"/>
      <c r="QWX168" s="107"/>
      <c r="QWY168" s="107"/>
      <c r="QWZ168" s="107"/>
      <c r="QXA168" s="107"/>
      <c r="QXB168" s="107"/>
      <c r="QXC168" s="107"/>
      <c r="QXD168" s="107"/>
      <c r="QXE168" s="107"/>
      <c r="QXF168" s="107"/>
      <c r="QXG168" s="107"/>
      <c r="QXH168" s="107"/>
      <c r="QXI168" s="107"/>
      <c r="QXJ168" s="107"/>
      <c r="QXK168" s="107"/>
      <c r="QXL168" s="107"/>
      <c r="QXM168" s="107"/>
      <c r="QXN168" s="107"/>
      <c r="QXO168" s="107"/>
      <c r="QXP168" s="107"/>
      <c r="QXQ168" s="107"/>
      <c r="QXR168" s="107"/>
      <c r="QXS168" s="107"/>
      <c r="QXT168" s="107"/>
      <c r="QXU168" s="107"/>
      <c r="QXV168" s="107"/>
      <c r="QXW168" s="107"/>
      <c r="QXX168" s="107"/>
      <c r="QXY168" s="107"/>
      <c r="QXZ168" s="107"/>
      <c r="QYA168" s="107"/>
      <c r="QYB168" s="107"/>
      <c r="QYC168" s="107"/>
      <c r="QYD168" s="107"/>
      <c r="QYE168" s="107"/>
      <c r="QYF168" s="107"/>
      <c r="QYG168" s="107"/>
      <c r="QYH168" s="107"/>
      <c r="QYI168" s="107"/>
      <c r="QYJ168" s="107"/>
      <c r="QYK168" s="107"/>
      <c r="QYL168" s="107"/>
      <c r="QYM168" s="107"/>
      <c r="QYN168" s="107"/>
      <c r="QYO168" s="107"/>
      <c r="QYP168" s="107"/>
      <c r="QYQ168" s="107"/>
      <c r="QYR168" s="107"/>
      <c r="QYS168" s="107"/>
      <c r="QYT168" s="107"/>
      <c r="QYU168" s="107"/>
      <c r="QYV168" s="107"/>
      <c r="QYW168" s="107"/>
      <c r="QYX168" s="107"/>
      <c r="QYY168" s="107"/>
      <c r="QYZ168" s="107"/>
      <c r="QZA168" s="107"/>
      <c r="QZB168" s="107"/>
      <c r="QZC168" s="107"/>
      <c r="QZD168" s="107"/>
      <c r="QZE168" s="107"/>
      <c r="QZF168" s="107"/>
      <c r="QZG168" s="107"/>
      <c r="QZH168" s="107"/>
      <c r="QZI168" s="107"/>
      <c r="QZJ168" s="107"/>
      <c r="QZK168" s="107"/>
      <c r="QZL168" s="107"/>
      <c r="QZM168" s="107"/>
      <c r="QZN168" s="107"/>
      <c r="QZO168" s="107"/>
      <c r="QZP168" s="107"/>
      <c r="QZQ168" s="107"/>
      <c r="QZR168" s="107"/>
      <c r="QZS168" s="107"/>
      <c r="QZT168" s="107"/>
      <c r="QZU168" s="107"/>
      <c r="QZV168" s="107"/>
      <c r="QZW168" s="107"/>
      <c r="QZX168" s="107"/>
      <c r="QZY168" s="107"/>
      <c r="QZZ168" s="107"/>
      <c r="RAA168" s="107"/>
      <c r="RAB168" s="107"/>
      <c r="RAC168" s="107"/>
      <c r="RAD168" s="107"/>
      <c r="RAE168" s="107"/>
      <c r="RAF168" s="107"/>
      <c r="RAG168" s="107"/>
      <c r="RAH168" s="107"/>
      <c r="RAI168" s="107"/>
      <c r="RAJ168" s="107"/>
      <c r="RAK168" s="107"/>
      <c r="RAL168" s="107"/>
      <c r="RAM168" s="107"/>
      <c r="RAN168" s="107"/>
      <c r="RAO168" s="107"/>
      <c r="RAP168" s="107"/>
      <c r="RAQ168" s="107"/>
      <c r="RAR168" s="107"/>
      <c r="RAS168" s="107"/>
      <c r="RAT168" s="107"/>
      <c r="RAU168" s="107"/>
      <c r="RAV168" s="107"/>
      <c r="RAW168" s="107"/>
      <c r="RAX168" s="107"/>
      <c r="RAY168" s="107"/>
      <c r="RAZ168" s="107"/>
      <c r="RBA168" s="107"/>
      <c r="RBB168" s="107"/>
      <c r="RBC168" s="107"/>
      <c r="RBD168" s="107"/>
      <c r="RBE168" s="107"/>
      <c r="RBF168" s="107"/>
      <c r="RBG168" s="107"/>
      <c r="RBH168" s="107"/>
      <c r="RBI168" s="107"/>
      <c r="RBJ168" s="107"/>
      <c r="RBK168" s="107"/>
      <c r="RBL168" s="107"/>
      <c r="RBM168" s="107"/>
      <c r="RBN168" s="107"/>
      <c r="RBO168" s="107"/>
      <c r="RBP168" s="107"/>
      <c r="RBQ168" s="107"/>
      <c r="RBR168" s="107"/>
      <c r="RBS168" s="107"/>
      <c r="RBT168" s="107"/>
      <c r="RBU168" s="107"/>
      <c r="RBV168" s="107"/>
      <c r="RBW168" s="107"/>
      <c r="RBX168" s="107"/>
      <c r="RBY168" s="107"/>
      <c r="RBZ168" s="107"/>
      <c r="RCA168" s="107"/>
      <c r="RCB168" s="107"/>
      <c r="RCC168" s="107"/>
      <c r="RCD168" s="107"/>
      <c r="RCE168" s="107"/>
      <c r="RCF168" s="107"/>
      <c r="RCG168" s="107"/>
      <c r="RCH168" s="107"/>
      <c r="RCI168" s="107"/>
      <c r="RCJ168" s="107"/>
      <c r="RCK168" s="107"/>
      <c r="RCL168" s="107"/>
      <c r="RCM168" s="107"/>
      <c r="RCN168" s="107"/>
      <c r="RCO168" s="107"/>
      <c r="RCP168" s="107"/>
      <c r="RCQ168" s="107"/>
      <c r="RCR168" s="107"/>
      <c r="RCS168" s="107"/>
      <c r="RCT168" s="107"/>
      <c r="RCU168" s="107"/>
      <c r="RCV168" s="107"/>
      <c r="RCW168" s="107"/>
      <c r="RCX168" s="107"/>
      <c r="RCY168" s="107"/>
      <c r="RCZ168" s="107"/>
      <c r="RDA168" s="107"/>
      <c r="RDB168" s="107"/>
      <c r="RDC168" s="107"/>
      <c r="RDD168" s="107"/>
      <c r="RDE168" s="107"/>
      <c r="RDF168" s="107"/>
      <c r="RDG168" s="107"/>
      <c r="RDH168" s="107"/>
      <c r="RDI168" s="107"/>
      <c r="RDJ168" s="107"/>
      <c r="RDK168" s="107"/>
      <c r="RDL168" s="107"/>
      <c r="RDM168" s="107"/>
      <c r="RDN168" s="107"/>
      <c r="RDO168" s="107"/>
      <c r="RDP168" s="107"/>
      <c r="RDQ168" s="107"/>
      <c r="RDR168" s="107"/>
      <c r="RDS168" s="107"/>
      <c r="RDT168" s="107"/>
      <c r="RDU168" s="107"/>
      <c r="RDV168" s="107"/>
      <c r="RDW168" s="107"/>
      <c r="RDX168" s="107"/>
      <c r="RDY168" s="107"/>
      <c r="RDZ168" s="107"/>
      <c r="REA168" s="107"/>
      <c r="REB168" s="107"/>
      <c r="REC168" s="107"/>
      <c r="RED168" s="107"/>
      <c r="REE168" s="107"/>
      <c r="REF168" s="107"/>
      <c r="REG168" s="107"/>
      <c r="REH168" s="107"/>
      <c r="REI168" s="107"/>
      <c r="REJ168" s="107"/>
      <c r="REK168" s="107"/>
      <c r="REL168" s="107"/>
      <c r="REM168" s="107"/>
      <c r="REN168" s="107"/>
      <c r="REO168" s="107"/>
      <c r="REP168" s="107"/>
      <c r="REQ168" s="107"/>
      <c r="RER168" s="107"/>
      <c r="RES168" s="107"/>
      <c r="RET168" s="107"/>
      <c r="REU168" s="107"/>
      <c r="REV168" s="107"/>
      <c r="REW168" s="107"/>
      <c r="REX168" s="107"/>
      <c r="REY168" s="107"/>
      <c r="REZ168" s="107"/>
      <c r="RFA168" s="107"/>
      <c r="RFB168" s="107"/>
      <c r="RFC168" s="107"/>
      <c r="RFD168" s="107"/>
      <c r="RFE168" s="107"/>
      <c r="RFF168" s="107"/>
      <c r="RFG168" s="107"/>
      <c r="RFH168" s="107"/>
      <c r="RFI168" s="107"/>
      <c r="RFJ168" s="107"/>
      <c r="RFK168" s="107"/>
      <c r="RFL168" s="107"/>
      <c r="RFM168" s="107"/>
      <c r="RFN168" s="107"/>
      <c r="RFO168" s="107"/>
      <c r="RFP168" s="107"/>
      <c r="RFQ168" s="107"/>
      <c r="RFR168" s="107"/>
      <c r="RFS168" s="107"/>
      <c r="RFT168" s="107"/>
      <c r="RFU168" s="107"/>
      <c r="RFV168" s="107"/>
      <c r="RFW168" s="107"/>
      <c r="RFX168" s="107"/>
      <c r="RFY168" s="107"/>
      <c r="RFZ168" s="107"/>
      <c r="RGA168" s="107"/>
      <c r="RGB168" s="107"/>
      <c r="RGC168" s="107"/>
      <c r="RGD168" s="107"/>
      <c r="RGE168" s="107"/>
      <c r="RGF168" s="107"/>
      <c r="RGG168" s="107"/>
      <c r="RGH168" s="107"/>
      <c r="RGI168" s="107"/>
      <c r="RGJ168" s="107"/>
      <c r="RGK168" s="107"/>
      <c r="RGL168" s="107"/>
      <c r="RGM168" s="107"/>
      <c r="RGN168" s="107"/>
      <c r="RGO168" s="107"/>
      <c r="RGP168" s="107"/>
      <c r="RGQ168" s="107"/>
      <c r="RGR168" s="107"/>
      <c r="RGS168" s="107"/>
      <c r="RGT168" s="107"/>
      <c r="RGU168" s="107"/>
      <c r="RGV168" s="107"/>
      <c r="RGW168" s="107"/>
      <c r="RGX168" s="107"/>
      <c r="RGY168" s="107"/>
      <c r="RGZ168" s="107"/>
      <c r="RHA168" s="107"/>
      <c r="RHB168" s="107"/>
      <c r="RHC168" s="107"/>
      <c r="RHD168" s="107"/>
      <c r="RHE168" s="107"/>
      <c r="RHF168" s="107"/>
      <c r="RHG168" s="107"/>
      <c r="RHH168" s="107"/>
      <c r="RHI168" s="107"/>
      <c r="RHJ168" s="107"/>
      <c r="RHK168" s="107"/>
      <c r="RHL168" s="107"/>
      <c r="RHM168" s="107"/>
      <c r="RHN168" s="107"/>
      <c r="RHO168" s="107"/>
      <c r="RHP168" s="107"/>
      <c r="RHQ168" s="107"/>
      <c r="RHR168" s="107"/>
      <c r="RHS168" s="107"/>
      <c r="RHT168" s="107"/>
      <c r="RHU168" s="107"/>
      <c r="RHV168" s="107"/>
      <c r="RHW168" s="107"/>
      <c r="RHX168" s="107"/>
      <c r="RHY168" s="107"/>
      <c r="RHZ168" s="107"/>
      <c r="RIA168" s="107"/>
      <c r="RIB168" s="107"/>
      <c r="RIC168" s="107"/>
      <c r="RID168" s="107"/>
      <c r="RIE168" s="107"/>
      <c r="RIF168" s="107"/>
      <c r="RIG168" s="107"/>
      <c r="RIH168" s="107"/>
      <c r="RII168" s="107"/>
      <c r="RIJ168" s="107"/>
      <c r="RIK168" s="107"/>
      <c r="RIL168" s="107"/>
      <c r="RIM168" s="107"/>
      <c r="RIN168" s="107"/>
      <c r="RIO168" s="107"/>
      <c r="RIP168" s="107"/>
      <c r="RIQ168" s="107"/>
      <c r="RIR168" s="107"/>
      <c r="RIS168" s="107"/>
      <c r="RIT168" s="107"/>
      <c r="RIU168" s="107"/>
      <c r="RIV168" s="107"/>
      <c r="RIW168" s="107"/>
      <c r="RIX168" s="107"/>
      <c r="RIY168" s="107"/>
      <c r="RIZ168" s="107"/>
      <c r="RJA168" s="107"/>
      <c r="RJB168" s="107"/>
      <c r="RJC168" s="107"/>
      <c r="RJD168" s="107"/>
      <c r="RJE168" s="107"/>
      <c r="RJF168" s="107"/>
      <c r="RJG168" s="107"/>
      <c r="RJH168" s="107"/>
      <c r="RJI168" s="107"/>
      <c r="RJJ168" s="107"/>
      <c r="RJK168" s="107"/>
      <c r="RJL168" s="107"/>
      <c r="RJM168" s="107"/>
      <c r="RJN168" s="107"/>
      <c r="RJO168" s="107"/>
      <c r="RJP168" s="107"/>
      <c r="RJQ168" s="107"/>
      <c r="RJR168" s="107"/>
      <c r="RJS168" s="107"/>
      <c r="RJT168" s="107"/>
      <c r="RJU168" s="107"/>
      <c r="RJV168" s="107"/>
      <c r="RJW168" s="107"/>
      <c r="RJX168" s="107"/>
      <c r="RJY168" s="107"/>
      <c r="RJZ168" s="107"/>
      <c r="RKA168" s="107"/>
      <c r="RKB168" s="107"/>
      <c r="RKC168" s="107"/>
      <c r="RKD168" s="107"/>
      <c r="RKE168" s="107"/>
      <c r="RKF168" s="107"/>
      <c r="RKG168" s="107"/>
      <c r="RKH168" s="107"/>
      <c r="RKI168" s="107"/>
      <c r="RKJ168" s="107"/>
      <c r="RKK168" s="107"/>
      <c r="RKL168" s="107"/>
      <c r="RKM168" s="107"/>
      <c r="RKN168" s="107"/>
      <c r="RKO168" s="107"/>
      <c r="RKP168" s="107"/>
      <c r="RKQ168" s="107"/>
      <c r="RKR168" s="107"/>
      <c r="RKS168" s="107"/>
      <c r="RKT168" s="107"/>
      <c r="RKU168" s="107"/>
      <c r="RKV168" s="107"/>
      <c r="RKW168" s="107"/>
      <c r="RKX168" s="107"/>
      <c r="RKY168" s="107"/>
      <c r="RKZ168" s="107"/>
      <c r="RLA168" s="107"/>
      <c r="RLB168" s="107"/>
      <c r="RLC168" s="107"/>
      <c r="RLD168" s="107"/>
      <c r="RLE168" s="107"/>
      <c r="RLF168" s="107"/>
      <c r="RLG168" s="107"/>
      <c r="RLH168" s="107"/>
      <c r="RLI168" s="107"/>
      <c r="RLJ168" s="107"/>
      <c r="RLK168" s="107"/>
      <c r="RLL168" s="107"/>
      <c r="RLM168" s="107"/>
      <c r="RLN168" s="107"/>
      <c r="RLO168" s="107"/>
      <c r="RLP168" s="107"/>
      <c r="RLQ168" s="107"/>
      <c r="RLR168" s="107"/>
      <c r="RLS168" s="107"/>
      <c r="RLT168" s="107"/>
      <c r="RLU168" s="107"/>
      <c r="RLV168" s="107"/>
      <c r="RLW168" s="107"/>
      <c r="RLX168" s="107"/>
      <c r="RLY168" s="107"/>
      <c r="RLZ168" s="107"/>
      <c r="RMA168" s="107"/>
      <c r="RMB168" s="107"/>
      <c r="RMC168" s="107"/>
      <c r="RMD168" s="107"/>
      <c r="RME168" s="107"/>
      <c r="RMF168" s="107"/>
      <c r="RMG168" s="107"/>
      <c r="RMH168" s="107"/>
      <c r="RMI168" s="107"/>
      <c r="RMJ168" s="107"/>
      <c r="RMK168" s="107"/>
      <c r="RML168" s="107"/>
      <c r="RMM168" s="107"/>
      <c r="RMN168" s="107"/>
      <c r="RMO168" s="107"/>
      <c r="RMP168" s="107"/>
      <c r="RMQ168" s="107"/>
      <c r="RMR168" s="107"/>
      <c r="RMS168" s="107"/>
      <c r="RMT168" s="107"/>
      <c r="RMU168" s="107"/>
      <c r="RMV168" s="107"/>
      <c r="RMW168" s="107"/>
      <c r="RMX168" s="107"/>
      <c r="RMY168" s="107"/>
      <c r="RMZ168" s="107"/>
      <c r="RNA168" s="107"/>
      <c r="RNB168" s="107"/>
      <c r="RNC168" s="107"/>
      <c r="RND168" s="107"/>
      <c r="RNE168" s="107"/>
      <c r="RNF168" s="107"/>
      <c r="RNG168" s="107"/>
      <c r="RNH168" s="107"/>
      <c r="RNI168" s="107"/>
      <c r="RNJ168" s="107"/>
      <c r="RNK168" s="107"/>
      <c r="RNL168" s="107"/>
      <c r="RNM168" s="107"/>
      <c r="RNN168" s="107"/>
      <c r="RNO168" s="107"/>
      <c r="RNP168" s="107"/>
      <c r="RNQ168" s="107"/>
      <c r="RNR168" s="107"/>
      <c r="RNS168" s="107"/>
      <c r="RNT168" s="107"/>
      <c r="RNU168" s="107"/>
      <c r="RNV168" s="107"/>
      <c r="RNW168" s="107"/>
      <c r="RNX168" s="107"/>
      <c r="RNY168" s="107"/>
      <c r="RNZ168" s="107"/>
      <c r="ROA168" s="107"/>
      <c r="ROB168" s="107"/>
      <c r="ROC168" s="107"/>
      <c r="ROD168" s="107"/>
      <c r="ROE168" s="107"/>
      <c r="ROF168" s="107"/>
      <c r="ROG168" s="107"/>
      <c r="ROH168" s="107"/>
      <c r="ROI168" s="107"/>
      <c r="ROJ168" s="107"/>
      <c r="ROK168" s="107"/>
      <c r="ROL168" s="107"/>
      <c r="ROM168" s="107"/>
      <c r="RON168" s="107"/>
      <c r="ROO168" s="107"/>
      <c r="ROP168" s="107"/>
      <c r="ROQ168" s="107"/>
      <c r="ROR168" s="107"/>
      <c r="ROS168" s="107"/>
      <c r="ROT168" s="107"/>
      <c r="ROU168" s="107"/>
      <c r="ROV168" s="107"/>
      <c r="ROW168" s="107"/>
      <c r="ROX168" s="107"/>
      <c r="ROY168" s="107"/>
      <c r="ROZ168" s="107"/>
      <c r="RPA168" s="107"/>
      <c r="RPB168" s="107"/>
      <c r="RPC168" s="107"/>
      <c r="RPD168" s="107"/>
      <c r="RPE168" s="107"/>
      <c r="RPF168" s="107"/>
      <c r="RPG168" s="107"/>
      <c r="RPH168" s="107"/>
      <c r="RPI168" s="107"/>
      <c r="RPJ168" s="107"/>
      <c r="RPK168" s="107"/>
      <c r="RPL168" s="107"/>
      <c r="RPM168" s="107"/>
      <c r="RPN168" s="107"/>
      <c r="RPO168" s="107"/>
      <c r="RPP168" s="107"/>
      <c r="RPQ168" s="107"/>
      <c r="RPR168" s="107"/>
      <c r="RPS168" s="107"/>
      <c r="RPT168" s="107"/>
      <c r="RPU168" s="107"/>
      <c r="RPV168" s="107"/>
      <c r="RPW168" s="107"/>
      <c r="RPX168" s="107"/>
      <c r="RPY168" s="107"/>
      <c r="RPZ168" s="107"/>
      <c r="RQA168" s="107"/>
      <c r="RQB168" s="107"/>
      <c r="RQC168" s="107"/>
      <c r="RQD168" s="107"/>
      <c r="RQE168" s="107"/>
      <c r="RQF168" s="107"/>
      <c r="RQG168" s="107"/>
      <c r="RQH168" s="107"/>
      <c r="RQI168" s="107"/>
      <c r="RQJ168" s="107"/>
      <c r="RQK168" s="107"/>
      <c r="RQL168" s="107"/>
      <c r="RQM168" s="107"/>
      <c r="RQN168" s="107"/>
      <c r="RQO168" s="107"/>
      <c r="RQP168" s="107"/>
      <c r="RQQ168" s="107"/>
      <c r="RQR168" s="107"/>
      <c r="RQS168" s="107"/>
      <c r="RQT168" s="107"/>
      <c r="RQU168" s="107"/>
      <c r="RQV168" s="107"/>
      <c r="RQW168" s="107"/>
      <c r="RQX168" s="107"/>
      <c r="RQY168" s="107"/>
      <c r="RQZ168" s="107"/>
      <c r="RRA168" s="107"/>
      <c r="RRB168" s="107"/>
      <c r="RRC168" s="107"/>
      <c r="RRD168" s="107"/>
      <c r="RRE168" s="107"/>
      <c r="RRF168" s="107"/>
      <c r="RRG168" s="107"/>
      <c r="RRH168" s="107"/>
      <c r="RRI168" s="107"/>
      <c r="RRJ168" s="107"/>
      <c r="RRK168" s="107"/>
      <c r="RRL168" s="107"/>
      <c r="RRM168" s="107"/>
      <c r="RRN168" s="107"/>
      <c r="RRO168" s="107"/>
      <c r="RRP168" s="107"/>
      <c r="RRQ168" s="107"/>
      <c r="RRR168" s="107"/>
      <c r="RRS168" s="107"/>
      <c r="RRT168" s="107"/>
      <c r="RRU168" s="107"/>
      <c r="RRV168" s="107"/>
      <c r="RRW168" s="107"/>
      <c r="RRX168" s="107"/>
      <c r="RRY168" s="107"/>
      <c r="RRZ168" s="107"/>
      <c r="RSA168" s="107"/>
      <c r="RSB168" s="107"/>
      <c r="RSC168" s="107"/>
      <c r="RSD168" s="107"/>
      <c r="RSE168" s="107"/>
      <c r="RSF168" s="107"/>
      <c r="RSG168" s="107"/>
      <c r="RSH168" s="107"/>
      <c r="RSI168" s="107"/>
      <c r="RSJ168" s="107"/>
      <c r="RSK168" s="107"/>
      <c r="RSL168" s="107"/>
      <c r="RSM168" s="107"/>
      <c r="RSN168" s="107"/>
      <c r="RSO168" s="107"/>
      <c r="RSP168" s="107"/>
      <c r="RSQ168" s="107"/>
      <c r="RSR168" s="107"/>
      <c r="RSS168" s="107"/>
      <c r="RST168" s="107"/>
      <c r="RSU168" s="107"/>
      <c r="RSV168" s="107"/>
      <c r="RSW168" s="107"/>
      <c r="RSX168" s="107"/>
      <c r="RSY168" s="107"/>
      <c r="RSZ168" s="107"/>
      <c r="RTA168" s="107"/>
      <c r="RTB168" s="107"/>
      <c r="RTC168" s="107"/>
      <c r="RTD168" s="107"/>
      <c r="RTE168" s="107"/>
      <c r="RTF168" s="107"/>
      <c r="RTG168" s="107"/>
      <c r="RTH168" s="107"/>
      <c r="RTI168" s="107"/>
      <c r="RTJ168" s="107"/>
      <c r="RTK168" s="107"/>
      <c r="RTL168" s="107"/>
      <c r="RTM168" s="107"/>
      <c r="RTN168" s="107"/>
      <c r="RTO168" s="107"/>
      <c r="RTP168" s="107"/>
      <c r="RTQ168" s="107"/>
      <c r="RTR168" s="107"/>
      <c r="RTS168" s="107"/>
      <c r="RTT168" s="107"/>
      <c r="RTU168" s="107"/>
      <c r="RTV168" s="107"/>
      <c r="RTW168" s="107"/>
      <c r="RTX168" s="107"/>
      <c r="RTY168" s="107"/>
      <c r="RTZ168" s="107"/>
      <c r="RUA168" s="107"/>
      <c r="RUB168" s="107"/>
      <c r="RUC168" s="107"/>
      <c r="RUD168" s="107"/>
      <c r="RUE168" s="107"/>
      <c r="RUF168" s="107"/>
      <c r="RUG168" s="107"/>
      <c r="RUH168" s="107"/>
      <c r="RUI168" s="107"/>
      <c r="RUJ168" s="107"/>
      <c r="RUK168" s="107"/>
      <c r="RUL168" s="107"/>
      <c r="RUM168" s="107"/>
      <c r="RUN168" s="107"/>
      <c r="RUO168" s="107"/>
      <c r="RUP168" s="107"/>
      <c r="RUQ168" s="107"/>
      <c r="RUR168" s="107"/>
      <c r="RUS168" s="107"/>
      <c r="RUT168" s="107"/>
      <c r="RUU168" s="107"/>
      <c r="RUV168" s="107"/>
      <c r="RUW168" s="107"/>
      <c r="RUX168" s="107"/>
      <c r="RUY168" s="107"/>
      <c r="RUZ168" s="107"/>
      <c r="RVA168" s="107"/>
      <c r="RVB168" s="107"/>
      <c r="RVC168" s="107"/>
      <c r="RVD168" s="107"/>
      <c r="RVE168" s="107"/>
      <c r="RVF168" s="107"/>
      <c r="RVG168" s="107"/>
      <c r="RVH168" s="107"/>
      <c r="RVI168" s="107"/>
      <c r="RVJ168" s="107"/>
      <c r="RVK168" s="107"/>
      <c r="RVL168" s="107"/>
      <c r="RVM168" s="107"/>
      <c r="RVN168" s="107"/>
      <c r="RVO168" s="107"/>
      <c r="RVP168" s="107"/>
      <c r="RVQ168" s="107"/>
      <c r="RVR168" s="107"/>
      <c r="RVS168" s="107"/>
      <c r="RVT168" s="107"/>
      <c r="RVU168" s="107"/>
      <c r="RVV168" s="107"/>
      <c r="RVW168" s="107"/>
      <c r="RVX168" s="107"/>
      <c r="RVY168" s="107"/>
      <c r="RVZ168" s="107"/>
      <c r="RWA168" s="107"/>
      <c r="RWB168" s="107"/>
      <c r="RWC168" s="107"/>
      <c r="RWD168" s="107"/>
      <c r="RWE168" s="107"/>
      <c r="RWF168" s="107"/>
      <c r="RWG168" s="107"/>
      <c r="RWH168" s="107"/>
      <c r="RWI168" s="107"/>
      <c r="RWJ168" s="107"/>
      <c r="RWK168" s="107"/>
      <c r="RWL168" s="107"/>
      <c r="RWM168" s="107"/>
      <c r="RWN168" s="107"/>
      <c r="RWO168" s="107"/>
      <c r="RWP168" s="107"/>
      <c r="RWQ168" s="107"/>
      <c r="RWR168" s="107"/>
      <c r="RWS168" s="107"/>
      <c r="RWT168" s="107"/>
      <c r="RWU168" s="107"/>
      <c r="RWV168" s="107"/>
      <c r="RWW168" s="107"/>
      <c r="RWX168" s="107"/>
      <c r="RWY168" s="107"/>
      <c r="RWZ168" s="107"/>
      <c r="RXA168" s="107"/>
      <c r="RXB168" s="107"/>
      <c r="RXC168" s="107"/>
      <c r="RXD168" s="107"/>
      <c r="RXE168" s="107"/>
      <c r="RXF168" s="107"/>
      <c r="RXG168" s="107"/>
      <c r="RXH168" s="107"/>
      <c r="RXI168" s="107"/>
      <c r="RXJ168" s="107"/>
      <c r="RXK168" s="107"/>
      <c r="RXL168" s="107"/>
      <c r="RXM168" s="107"/>
      <c r="RXN168" s="107"/>
      <c r="RXO168" s="107"/>
      <c r="RXP168" s="107"/>
      <c r="RXQ168" s="107"/>
      <c r="RXR168" s="107"/>
      <c r="RXS168" s="107"/>
      <c r="RXT168" s="107"/>
      <c r="RXU168" s="107"/>
      <c r="RXV168" s="107"/>
      <c r="RXW168" s="107"/>
      <c r="RXX168" s="107"/>
      <c r="RXY168" s="107"/>
      <c r="RXZ168" s="107"/>
      <c r="RYA168" s="107"/>
      <c r="RYB168" s="107"/>
      <c r="RYC168" s="107"/>
      <c r="RYD168" s="107"/>
      <c r="RYE168" s="107"/>
      <c r="RYF168" s="107"/>
      <c r="RYG168" s="107"/>
      <c r="RYH168" s="107"/>
      <c r="RYI168" s="107"/>
      <c r="RYJ168" s="107"/>
      <c r="RYK168" s="107"/>
      <c r="RYL168" s="107"/>
      <c r="RYM168" s="107"/>
      <c r="RYN168" s="107"/>
      <c r="RYO168" s="107"/>
      <c r="RYP168" s="107"/>
      <c r="RYQ168" s="107"/>
      <c r="RYR168" s="107"/>
      <c r="RYS168" s="107"/>
      <c r="RYT168" s="107"/>
      <c r="RYU168" s="107"/>
      <c r="RYV168" s="107"/>
      <c r="RYW168" s="107"/>
      <c r="RYX168" s="107"/>
      <c r="RYY168" s="107"/>
      <c r="RYZ168" s="107"/>
      <c r="RZA168" s="107"/>
      <c r="RZB168" s="107"/>
      <c r="RZC168" s="107"/>
      <c r="RZD168" s="107"/>
      <c r="RZE168" s="107"/>
      <c r="RZF168" s="107"/>
      <c r="RZG168" s="107"/>
      <c r="RZH168" s="107"/>
      <c r="RZI168" s="107"/>
      <c r="RZJ168" s="107"/>
      <c r="RZK168" s="107"/>
      <c r="RZL168" s="107"/>
      <c r="RZM168" s="107"/>
      <c r="RZN168" s="107"/>
      <c r="RZO168" s="107"/>
      <c r="RZP168" s="107"/>
      <c r="RZQ168" s="107"/>
      <c r="RZR168" s="107"/>
      <c r="RZS168" s="107"/>
      <c r="RZT168" s="107"/>
      <c r="RZU168" s="107"/>
      <c r="RZV168" s="107"/>
      <c r="RZW168" s="107"/>
      <c r="RZX168" s="107"/>
      <c r="RZY168" s="107"/>
      <c r="RZZ168" s="107"/>
      <c r="SAA168" s="107"/>
      <c r="SAB168" s="107"/>
      <c r="SAC168" s="107"/>
      <c r="SAD168" s="107"/>
      <c r="SAE168" s="107"/>
      <c r="SAF168" s="107"/>
      <c r="SAG168" s="107"/>
      <c r="SAH168" s="107"/>
      <c r="SAI168" s="107"/>
      <c r="SAJ168" s="107"/>
      <c r="SAK168" s="107"/>
      <c r="SAL168" s="107"/>
      <c r="SAM168" s="107"/>
      <c r="SAN168" s="107"/>
      <c r="SAO168" s="107"/>
      <c r="SAP168" s="107"/>
      <c r="SAQ168" s="107"/>
      <c r="SAR168" s="107"/>
      <c r="SAS168" s="107"/>
      <c r="SAT168" s="107"/>
      <c r="SAU168" s="107"/>
      <c r="SAV168" s="107"/>
      <c r="SAW168" s="107"/>
      <c r="SAX168" s="107"/>
      <c r="SAY168" s="107"/>
      <c r="SAZ168" s="107"/>
      <c r="SBA168" s="107"/>
      <c r="SBB168" s="107"/>
      <c r="SBC168" s="107"/>
      <c r="SBD168" s="107"/>
      <c r="SBE168" s="107"/>
      <c r="SBF168" s="107"/>
      <c r="SBG168" s="107"/>
      <c r="SBH168" s="107"/>
      <c r="SBI168" s="107"/>
      <c r="SBJ168" s="107"/>
      <c r="SBK168" s="107"/>
      <c r="SBL168" s="107"/>
      <c r="SBM168" s="107"/>
      <c r="SBN168" s="107"/>
      <c r="SBO168" s="107"/>
      <c r="SBP168" s="107"/>
      <c r="SBQ168" s="107"/>
      <c r="SBR168" s="107"/>
      <c r="SBS168" s="107"/>
      <c r="SBT168" s="107"/>
      <c r="SBU168" s="107"/>
      <c r="SBV168" s="107"/>
      <c r="SBW168" s="107"/>
      <c r="SBX168" s="107"/>
      <c r="SBY168" s="107"/>
      <c r="SBZ168" s="107"/>
      <c r="SCA168" s="107"/>
      <c r="SCB168" s="107"/>
      <c r="SCC168" s="107"/>
      <c r="SCD168" s="107"/>
      <c r="SCE168" s="107"/>
      <c r="SCF168" s="107"/>
      <c r="SCG168" s="107"/>
      <c r="SCH168" s="107"/>
      <c r="SCI168" s="107"/>
      <c r="SCJ168" s="107"/>
      <c r="SCK168" s="107"/>
      <c r="SCL168" s="107"/>
      <c r="SCM168" s="107"/>
      <c r="SCN168" s="107"/>
      <c r="SCO168" s="107"/>
      <c r="SCP168" s="107"/>
      <c r="SCQ168" s="107"/>
      <c r="SCR168" s="107"/>
      <c r="SCS168" s="107"/>
      <c r="SCT168" s="107"/>
      <c r="SCU168" s="107"/>
      <c r="SCV168" s="107"/>
      <c r="SCW168" s="107"/>
      <c r="SCX168" s="107"/>
      <c r="SCY168" s="107"/>
      <c r="SCZ168" s="107"/>
      <c r="SDA168" s="107"/>
      <c r="SDB168" s="107"/>
      <c r="SDC168" s="107"/>
      <c r="SDD168" s="107"/>
      <c r="SDE168" s="107"/>
      <c r="SDF168" s="107"/>
      <c r="SDG168" s="107"/>
      <c r="SDH168" s="107"/>
      <c r="SDI168" s="107"/>
      <c r="SDJ168" s="107"/>
      <c r="SDK168" s="107"/>
      <c r="SDL168" s="107"/>
      <c r="SDM168" s="107"/>
      <c r="SDN168" s="107"/>
      <c r="SDO168" s="107"/>
      <c r="SDP168" s="107"/>
      <c r="SDQ168" s="107"/>
      <c r="SDR168" s="107"/>
      <c r="SDS168" s="107"/>
      <c r="SDT168" s="107"/>
      <c r="SDU168" s="107"/>
      <c r="SDV168" s="107"/>
      <c r="SDW168" s="107"/>
      <c r="SDX168" s="107"/>
      <c r="SDY168" s="107"/>
      <c r="SDZ168" s="107"/>
      <c r="SEA168" s="107"/>
      <c r="SEB168" s="107"/>
      <c r="SEC168" s="107"/>
      <c r="SED168" s="107"/>
      <c r="SEE168" s="107"/>
      <c r="SEF168" s="107"/>
      <c r="SEG168" s="107"/>
      <c r="SEH168" s="107"/>
      <c r="SEI168" s="107"/>
      <c r="SEJ168" s="107"/>
      <c r="SEK168" s="107"/>
      <c r="SEL168" s="107"/>
      <c r="SEM168" s="107"/>
      <c r="SEN168" s="107"/>
      <c r="SEO168" s="107"/>
      <c r="SEP168" s="107"/>
      <c r="SEQ168" s="107"/>
      <c r="SER168" s="107"/>
      <c r="SES168" s="107"/>
      <c r="SET168" s="107"/>
      <c r="SEU168" s="107"/>
      <c r="SEV168" s="107"/>
      <c r="SEW168" s="107"/>
      <c r="SEX168" s="107"/>
      <c r="SEY168" s="107"/>
      <c r="SEZ168" s="107"/>
      <c r="SFA168" s="107"/>
      <c r="SFB168" s="107"/>
      <c r="SFC168" s="107"/>
      <c r="SFD168" s="107"/>
      <c r="SFE168" s="107"/>
      <c r="SFF168" s="107"/>
      <c r="SFG168" s="107"/>
      <c r="SFH168" s="107"/>
      <c r="SFI168" s="107"/>
      <c r="SFJ168" s="107"/>
      <c r="SFK168" s="107"/>
      <c r="SFL168" s="107"/>
      <c r="SFM168" s="107"/>
      <c r="SFN168" s="107"/>
      <c r="SFO168" s="107"/>
      <c r="SFP168" s="107"/>
      <c r="SFQ168" s="107"/>
      <c r="SFR168" s="107"/>
      <c r="SFS168" s="107"/>
      <c r="SFT168" s="107"/>
      <c r="SFU168" s="107"/>
      <c r="SFV168" s="107"/>
      <c r="SFW168" s="107"/>
      <c r="SFX168" s="107"/>
      <c r="SFY168" s="107"/>
      <c r="SFZ168" s="107"/>
      <c r="SGA168" s="107"/>
      <c r="SGB168" s="107"/>
      <c r="SGC168" s="107"/>
      <c r="SGD168" s="107"/>
      <c r="SGE168" s="107"/>
      <c r="SGF168" s="107"/>
      <c r="SGG168" s="107"/>
      <c r="SGH168" s="107"/>
      <c r="SGI168" s="107"/>
      <c r="SGJ168" s="107"/>
      <c r="SGK168" s="107"/>
      <c r="SGL168" s="107"/>
      <c r="SGM168" s="107"/>
      <c r="SGN168" s="107"/>
      <c r="SGO168" s="107"/>
      <c r="SGP168" s="107"/>
      <c r="SGQ168" s="107"/>
      <c r="SGR168" s="107"/>
      <c r="SGS168" s="107"/>
      <c r="SGT168" s="107"/>
      <c r="SGU168" s="107"/>
      <c r="SGV168" s="107"/>
      <c r="SGW168" s="107"/>
      <c r="SGX168" s="107"/>
      <c r="SGY168" s="107"/>
      <c r="SGZ168" s="107"/>
      <c r="SHA168" s="107"/>
      <c r="SHB168" s="107"/>
      <c r="SHC168" s="107"/>
      <c r="SHD168" s="107"/>
      <c r="SHE168" s="107"/>
      <c r="SHF168" s="107"/>
      <c r="SHG168" s="107"/>
      <c r="SHH168" s="107"/>
      <c r="SHI168" s="107"/>
      <c r="SHJ168" s="107"/>
      <c r="SHK168" s="107"/>
      <c r="SHL168" s="107"/>
      <c r="SHM168" s="107"/>
      <c r="SHN168" s="107"/>
      <c r="SHO168" s="107"/>
      <c r="SHP168" s="107"/>
      <c r="SHQ168" s="107"/>
      <c r="SHR168" s="107"/>
      <c r="SHS168" s="107"/>
      <c r="SHT168" s="107"/>
      <c r="SHU168" s="107"/>
      <c r="SHV168" s="107"/>
      <c r="SHW168" s="107"/>
      <c r="SHX168" s="107"/>
      <c r="SHY168" s="107"/>
      <c r="SHZ168" s="107"/>
      <c r="SIA168" s="107"/>
      <c r="SIB168" s="107"/>
      <c r="SIC168" s="107"/>
      <c r="SID168" s="107"/>
      <c r="SIE168" s="107"/>
      <c r="SIF168" s="107"/>
      <c r="SIG168" s="107"/>
      <c r="SIH168" s="107"/>
      <c r="SII168" s="107"/>
      <c r="SIJ168" s="107"/>
      <c r="SIK168" s="107"/>
      <c r="SIL168" s="107"/>
      <c r="SIM168" s="107"/>
      <c r="SIN168" s="107"/>
      <c r="SIO168" s="107"/>
      <c r="SIP168" s="107"/>
      <c r="SIQ168" s="107"/>
      <c r="SIR168" s="107"/>
      <c r="SIS168" s="107"/>
      <c r="SIT168" s="107"/>
      <c r="SIU168" s="107"/>
      <c r="SIV168" s="107"/>
      <c r="SIW168" s="107"/>
      <c r="SIX168" s="107"/>
      <c r="SIY168" s="107"/>
      <c r="SIZ168" s="107"/>
      <c r="SJA168" s="107"/>
      <c r="SJB168" s="107"/>
      <c r="SJC168" s="107"/>
      <c r="SJD168" s="107"/>
      <c r="SJE168" s="107"/>
      <c r="SJF168" s="107"/>
      <c r="SJG168" s="107"/>
      <c r="SJH168" s="107"/>
      <c r="SJI168" s="107"/>
      <c r="SJJ168" s="107"/>
      <c r="SJK168" s="107"/>
      <c r="SJL168" s="107"/>
      <c r="SJM168" s="107"/>
      <c r="SJN168" s="107"/>
      <c r="SJO168" s="107"/>
      <c r="SJP168" s="107"/>
      <c r="SJQ168" s="107"/>
      <c r="SJR168" s="107"/>
      <c r="SJS168" s="107"/>
      <c r="SJT168" s="107"/>
      <c r="SJU168" s="107"/>
      <c r="SJV168" s="107"/>
      <c r="SJW168" s="107"/>
      <c r="SJX168" s="107"/>
      <c r="SJY168" s="107"/>
      <c r="SJZ168" s="107"/>
      <c r="SKA168" s="107"/>
      <c r="SKB168" s="107"/>
      <c r="SKC168" s="107"/>
      <c r="SKD168" s="107"/>
      <c r="SKE168" s="107"/>
      <c r="SKF168" s="107"/>
      <c r="SKG168" s="107"/>
      <c r="SKH168" s="107"/>
      <c r="SKI168" s="107"/>
      <c r="SKJ168" s="107"/>
      <c r="SKK168" s="107"/>
      <c r="SKL168" s="107"/>
      <c r="SKM168" s="107"/>
      <c r="SKN168" s="107"/>
      <c r="SKO168" s="107"/>
      <c r="SKP168" s="107"/>
      <c r="SKQ168" s="107"/>
      <c r="SKR168" s="107"/>
      <c r="SKS168" s="107"/>
      <c r="SKT168" s="107"/>
      <c r="SKU168" s="107"/>
      <c r="SKV168" s="107"/>
      <c r="SKW168" s="107"/>
      <c r="SKX168" s="107"/>
      <c r="SKY168" s="107"/>
      <c r="SKZ168" s="107"/>
      <c r="SLA168" s="107"/>
      <c r="SLB168" s="107"/>
      <c r="SLC168" s="107"/>
      <c r="SLD168" s="107"/>
      <c r="SLE168" s="107"/>
      <c r="SLF168" s="107"/>
      <c r="SLG168" s="107"/>
      <c r="SLH168" s="107"/>
      <c r="SLI168" s="107"/>
      <c r="SLJ168" s="107"/>
      <c r="SLK168" s="107"/>
      <c r="SLL168" s="107"/>
      <c r="SLM168" s="107"/>
      <c r="SLN168" s="107"/>
      <c r="SLO168" s="107"/>
      <c r="SLP168" s="107"/>
      <c r="SLQ168" s="107"/>
      <c r="SLR168" s="107"/>
      <c r="SLS168" s="107"/>
      <c r="SLT168" s="107"/>
      <c r="SLU168" s="107"/>
      <c r="SLV168" s="107"/>
      <c r="SLW168" s="107"/>
      <c r="SLX168" s="107"/>
      <c r="SLY168" s="107"/>
      <c r="SLZ168" s="107"/>
      <c r="SMA168" s="107"/>
      <c r="SMB168" s="107"/>
      <c r="SMC168" s="107"/>
      <c r="SMD168" s="107"/>
      <c r="SME168" s="107"/>
      <c r="SMF168" s="107"/>
      <c r="SMG168" s="107"/>
      <c r="SMH168" s="107"/>
      <c r="SMI168" s="107"/>
      <c r="SMJ168" s="107"/>
      <c r="SMK168" s="107"/>
      <c r="SML168" s="107"/>
      <c r="SMM168" s="107"/>
      <c r="SMN168" s="107"/>
      <c r="SMO168" s="107"/>
      <c r="SMP168" s="107"/>
      <c r="SMQ168" s="107"/>
      <c r="SMR168" s="107"/>
      <c r="SMS168" s="107"/>
      <c r="SMT168" s="107"/>
      <c r="SMU168" s="107"/>
      <c r="SMV168" s="107"/>
      <c r="SMW168" s="107"/>
      <c r="SMX168" s="107"/>
      <c r="SMY168" s="107"/>
      <c r="SMZ168" s="107"/>
      <c r="SNA168" s="107"/>
      <c r="SNB168" s="107"/>
      <c r="SNC168" s="107"/>
      <c r="SND168" s="107"/>
      <c r="SNE168" s="107"/>
      <c r="SNF168" s="107"/>
      <c r="SNG168" s="107"/>
      <c r="SNH168" s="107"/>
      <c r="SNI168" s="107"/>
      <c r="SNJ168" s="107"/>
      <c r="SNK168" s="107"/>
      <c r="SNL168" s="107"/>
      <c r="SNM168" s="107"/>
      <c r="SNN168" s="107"/>
      <c r="SNO168" s="107"/>
      <c r="SNP168" s="107"/>
      <c r="SNQ168" s="107"/>
      <c r="SNR168" s="107"/>
      <c r="SNS168" s="107"/>
      <c r="SNT168" s="107"/>
      <c r="SNU168" s="107"/>
      <c r="SNV168" s="107"/>
      <c r="SNW168" s="107"/>
      <c r="SNX168" s="107"/>
      <c r="SNY168" s="107"/>
      <c r="SNZ168" s="107"/>
      <c r="SOA168" s="107"/>
      <c r="SOB168" s="107"/>
      <c r="SOC168" s="107"/>
      <c r="SOD168" s="107"/>
      <c r="SOE168" s="107"/>
      <c r="SOF168" s="107"/>
      <c r="SOG168" s="107"/>
      <c r="SOH168" s="107"/>
      <c r="SOI168" s="107"/>
      <c r="SOJ168" s="107"/>
      <c r="SOK168" s="107"/>
      <c r="SOL168" s="107"/>
      <c r="SOM168" s="107"/>
      <c r="SON168" s="107"/>
      <c r="SOO168" s="107"/>
      <c r="SOP168" s="107"/>
      <c r="SOQ168" s="107"/>
      <c r="SOR168" s="107"/>
      <c r="SOS168" s="107"/>
      <c r="SOT168" s="107"/>
      <c r="SOU168" s="107"/>
      <c r="SOV168" s="107"/>
      <c r="SOW168" s="107"/>
      <c r="SOX168" s="107"/>
      <c r="SOY168" s="107"/>
      <c r="SOZ168" s="107"/>
      <c r="SPA168" s="107"/>
      <c r="SPB168" s="107"/>
      <c r="SPC168" s="107"/>
      <c r="SPD168" s="107"/>
      <c r="SPE168" s="107"/>
      <c r="SPF168" s="107"/>
      <c r="SPG168" s="107"/>
      <c r="SPH168" s="107"/>
      <c r="SPI168" s="107"/>
      <c r="SPJ168" s="107"/>
      <c r="SPK168" s="107"/>
      <c r="SPL168" s="107"/>
      <c r="SPM168" s="107"/>
      <c r="SPN168" s="107"/>
      <c r="SPO168" s="107"/>
      <c r="SPP168" s="107"/>
      <c r="SPQ168" s="107"/>
      <c r="SPR168" s="107"/>
      <c r="SPS168" s="107"/>
      <c r="SPT168" s="107"/>
      <c r="SPU168" s="107"/>
      <c r="SPV168" s="107"/>
      <c r="SPW168" s="107"/>
      <c r="SPX168" s="107"/>
      <c r="SPY168" s="107"/>
      <c r="SPZ168" s="107"/>
      <c r="SQA168" s="107"/>
      <c r="SQB168" s="107"/>
      <c r="SQC168" s="107"/>
      <c r="SQD168" s="107"/>
      <c r="SQE168" s="107"/>
      <c r="SQF168" s="107"/>
      <c r="SQG168" s="107"/>
      <c r="SQH168" s="107"/>
      <c r="SQI168" s="107"/>
      <c r="SQJ168" s="107"/>
      <c r="SQK168" s="107"/>
      <c r="SQL168" s="107"/>
      <c r="SQM168" s="107"/>
      <c r="SQN168" s="107"/>
      <c r="SQO168" s="107"/>
      <c r="SQP168" s="107"/>
      <c r="SQQ168" s="107"/>
      <c r="SQR168" s="107"/>
      <c r="SQS168" s="107"/>
      <c r="SQT168" s="107"/>
      <c r="SQU168" s="107"/>
      <c r="SQV168" s="107"/>
      <c r="SQW168" s="107"/>
      <c r="SQX168" s="107"/>
      <c r="SQY168" s="107"/>
      <c r="SQZ168" s="107"/>
      <c r="SRA168" s="107"/>
      <c r="SRB168" s="107"/>
      <c r="SRC168" s="107"/>
      <c r="SRD168" s="107"/>
      <c r="SRE168" s="107"/>
      <c r="SRF168" s="107"/>
      <c r="SRG168" s="107"/>
      <c r="SRH168" s="107"/>
      <c r="SRI168" s="107"/>
      <c r="SRJ168" s="107"/>
      <c r="SRK168" s="107"/>
      <c r="SRL168" s="107"/>
      <c r="SRM168" s="107"/>
      <c r="SRN168" s="107"/>
      <c r="SRO168" s="107"/>
      <c r="SRP168" s="107"/>
      <c r="SRQ168" s="107"/>
      <c r="SRR168" s="107"/>
      <c r="SRS168" s="107"/>
      <c r="SRT168" s="107"/>
      <c r="SRU168" s="107"/>
      <c r="SRV168" s="107"/>
      <c r="SRW168" s="107"/>
      <c r="SRX168" s="107"/>
      <c r="SRY168" s="107"/>
      <c r="SRZ168" s="107"/>
      <c r="SSA168" s="107"/>
      <c r="SSB168" s="107"/>
      <c r="SSC168" s="107"/>
      <c r="SSD168" s="107"/>
      <c r="SSE168" s="107"/>
      <c r="SSF168" s="107"/>
      <c r="SSG168" s="107"/>
      <c r="SSH168" s="107"/>
      <c r="SSI168" s="107"/>
      <c r="SSJ168" s="107"/>
      <c r="SSK168" s="107"/>
      <c r="SSL168" s="107"/>
      <c r="SSM168" s="107"/>
      <c r="SSN168" s="107"/>
      <c r="SSO168" s="107"/>
      <c r="SSP168" s="107"/>
      <c r="SSQ168" s="107"/>
      <c r="SSR168" s="107"/>
      <c r="SSS168" s="107"/>
      <c r="SST168" s="107"/>
      <c r="SSU168" s="107"/>
      <c r="SSV168" s="107"/>
      <c r="SSW168" s="107"/>
      <c r="SSX168" s="107"/>
      <c r="SSY168" s="107"/>
      <c r="SSZ168" s="107"/>
      <c r="STA168" s="107"/>
      <c r="STB168" s="107"/>
      <c r="STC168" s="107"/>
      <c r="STD168" s="107"/>
      <c r="STE168" s="107"/>
      <c r="STF168" s="107"/>
      <c r="STG168" s="107"/>
      <c r="STH168" s="107"/>
      <c r="STI168" s="107"/>
      <c r="STJ168" s="107"/>
      <c r="STK168" s="107"/>
      <c r="STL168" s="107"/>
      <c r="STM168" s="107"/>
      <c r="STN168" s="107"/>
      <c r="STO168" s="107"/>
      <c r="STP168" s="107"/>
      <c r="STQ168" s="107"/>
      <c r="STR168" s="107"/>
      <c r="STS168" s="107"/>
      <c r="STT168" s="107"/>
      <c r="STU168" s="107"/>
      <c r="STV168" s="107"/>
      <c r="STW168" s="107"/>
      <c r="STX168" s="107"/>
      <c r="STY168" s="107"/>
      <c r="STZ168" s="107"/>
      <c r="SUA168" s="107"/>
      <c r="SUB168" s="107"/>
      <c r="SUC168" s="107"/>
      <c r="SUD168" s="107"/>
      <c r="SUE168" s="107"/>
      <c r="SUF168" s="107"/>
      <c r="SUG168" s="107"/>
      <c r="SUH168" s="107"/>
      <c r="SUI168" s="107"/>
      <c r="SUJ168" s="107"/>
      <c r="SUK168" s="107"/>
      <c r="SUL168" s="107"/>
      <c r="SUM168" s="107"/>
      <c r="SUN168" s="107"/>
      <c r="SUO168" s="107"/>
      <c r="SUP168" s="107"/>
      <c r="SUQ168" s="107"/>
      <c r="SUR168" s="107"/>
      <c r="SUS168" s="107"/>
      <c r="SUT168" s="107"/>
      <c r="SUU168" s="107"/>
      <c r="SUV168" s="107"/>
      <c r="SUW168" s="107"/>
      <c r="SUX168" s="107"/>
      <c r="SUY168" s="107"/>
      <c r="SUZ168" s="107"/>
      <c r="SVA168" s="107"/>
      <c r="SVB168" s="107"/>
      <c r="SVC168" s="107"/>
      <c r="SVD168" s="107"/>
      <c r="SVE168" s="107"/>
      <c r="SVF168" s="107"/>
      <c r="SVG168" s="107"/>
      <c r="SVH168" s="107"/>
      <c r="SVI168" s="107"/>
      <c r="SVJ168" s="107"/>
      <c r="SVK168" s="107"/>
      <c r="SVL168" s="107"/>
      <c r="SVM168" s="107"/>
      <c r="SVN168" s="107"/>
      <c r="SVO168" s="107"/>
      <c r="SVP168" s="107"/>
      <c r="SVQ168" s="107"/>
      <c r="SVR168" s="107"/>
      <c r="SVS168" s="107"/>
      <c r="SVT168" s="107"/>
      <c r="SVU168" s="107"/>
      <c r="SVV168" s="107"/>
      <c r="SVW168" s="107"/>
      <c r="SVX168" s="107"/>
      <c r="SVY168" s="107"/>
      <c r="SVZ168" s="107"/>
      <c r="SWA168" s="107"/>
      <c r="SWB168" s="107"/>
      <c r="SWC168" s="107"/>
      <c r="SWD168" s="107"/>
      <c r="SWE168" s="107"/>
      <c r="SWF168" s="107"/>
      <c r="SWG168" s="107"/>
      <c r="SWH168" s="107"/>
      <c r="SWI168" s="107"/>
      <c r="SWJ168" s="107"/>
      <c r="SWK168" s="107"/>
      <c r="SWL168" s="107"/>
      <c r="SWM168" s="107"/>
      <c r="SWN168" s="107"/>
      <c r="SWO168" s="107"/>
      <c r="SWP168" s="107"/>
      <c r="SWQ168" s="107"/>
      <c r="SWR168" s="107"/>
      <c r="SWS168" s="107"/>
      <c r="SWT168" s="107"/>
      <c r="SWU168" s="107"/>
      <c r="SWV168" s="107"/>
      <c r="SWW168" s="107"/>
      <c r="SWX168" s="107"/>
      <c r="SWY168" s="107"/>
      <c r="SWZ168" s="107"/>
      <c r="SXA168" s="107"/>
      <c r="SXB168" s="107"/>
      <c r="SXC168" s="107"/>
      <c r="SXD168" s="107"/>
      <c r="SXE168" s="107"/>
      <c r="SXF168" s="107"/>
      <c r="SXG168" s="107"/>
      <c r="SXH168" s="107"/>
      <c r="SXI168" s="107"/>
      <c r="SXJ168" s="107"/>
      <c r="SXK168" s="107"/>
      <c r="SXL168" s="107"/>
      <c r="SXM168" s="107"/>
      <c r="SXN168" s="107"/>
      <c r="SXO168" s="107"/>
      <c r="SXP168" s="107"/>
      <c r="SXQ168" s="107"/>
      <c r="SXR168" s="107"/>
      <c r="SXS168" s="107"/>
      <c r="SXT168" s="107"/>
      <c r="SXU168" s="107"/>
      <c r="SXV168" s="107"/>
      <c r="SXW168" s="107"/>
      <c r="SXX168" s="107"/>
      <c r="SXY168" s="107"/>
      <c r="SXZ168" s="107"/>
      <c r="SYA168" s="107"/>
      <c r="SYB168" s="107"/>
      <c r="SYC168" s="107"/>
      <c r="SYD168" s="107"/>
      <c r="SYE168" s="107"/>
      <c r="SYF168" s="107"/>
      <c r="SYG168" s="107"/>
      <c r="SYH168" s="107"/>
      <c r="SYI168" s="107"/>
      <c r="SYJ168" s="107"/>
      <c r="SYK168" s="107"/>
      <c r="SYL168" s="107"/>
      <c r="SYM168" s="107"/>
      <c r="SYN168" s="107"/>
      <c r="SYO168" s="107"/>
      <c r="SYP168" s="107"/>
      <c r="SYQ168" s="107"/>
      <c r="SYR168" s="107"/>
      <c r="SYS168" s="107"/>
      <c r="SYT168" s="107"/>
      <c r="SYU168" s="107"/>
      <c r="SYV168" s="107"/>
      <c r="SYW168" s="107"/>
      <c r="SYX168" s="107"/>
      <c r="SYY168" s="107"/>
      <c r="SYZ168" s="107"/>
      <c r="SZA168" s="107"/>
      <c r="SZB168" s="107"/>
      <c r="SZC168" s="107"/>
      <c r="SZD168" s="107"/>
      <c r="SZE168" s="107"/>
      <c r="SZF168" s="107"/>
      <c r="SZG168" s="107"/>
      <c r="SZH168" s="107"/>
      <c r="SZI168" s="107"/>
      <c r="SZJ168" s="107"/>
      <c r="SZK168" s="107"/>
      <c r="SZL168" s="107"/>
      <c r="SZM168" s="107"/>
      <c r="SZN168" s="107"/>
      <c r="SZO168" s="107"/>
      <c r="SZP168" s="107"/>
      <c r="SZQ168" s="107"/>
      <c r="SZR168" s="107"/>
      <c r="SZS168" s="107"/>
      <c r="SZT168" s="107"/>
      <c r="SZU168" s="107"/>
      <c r="SZV168" s="107"/>
      <c r="SZW168" s="107"/>
      <c r="SZX168" s="107"/>
      <c r="SZY168" s="107"/>
      <c r="SZZ168" s="107"/>
      <c r="TAA168" s="107"/>
      <c r="TAB168" s="107"/>
      <c r="TAC168" s="107"/>
      <c r="TAD168" s="107"/>
      <c r="TAE168" s="107"/>
      <c r="TAF168" s="107"/>
      <c r="TAG168" s="107"/>
      <c r="TAH168" s="107"/>
      <c r="TAI168" s="107"/>
      <c r="TAJ168" s="107"/>
      <c r="TAK168" s="107"/>
      <c r="TAL168" s="107"/>
      <c r="TAM168" s="107"/>
      <c r="TAN168" s="107"/>
      <c r="TAO168" s="107"/>
      <c r="TAP168" s="107"/>
      <c r="TAQ168" s="107"/>
      <c r="TAR168" s="107"/>
      <c r="TAS168" s="107"/>
      <c r="TAT168" s="107"/>
      <c r="TAU168" s="107"/>
      <c r="TAV168" s="107"/>
      <c r="TAW168" s="107"/>
      <c r="TAX168" s="107"/>
      <c r="TAY168" s="107"/>
      <c r="TAZ168" s="107"/>
      <c r="TBA168" s="107"/>
      <c r="TBB168" s="107"/>
      <c r="TBC168" s="107"/>
      <c r="TBD168" s="107"/>
      <c r="TBE168" s="107"/>
      <c r="TBF168" s="107"/>
      <c r="TBG168" s="107"/>
      <c r="TBH168" s="107"/>
      <c r="TBI168" s="107"/>
      <c r="TBJ168" s="107"/>
      <c r="TBK168" s="107"/>
      <c r="TBL168" s="107"/>
      <c r="TBM168" s="107"/>
      <c r="TBN168" s="107"/>
      <c r="TBO168" s="107"/>
      <c r="TBP168" s="107"/>
      <c r="TBQ168" s="107"/>
      <c r="TBR168" s="107"/>
      <c r="TBS168" s="107"/>
      <c r="TBT168" s="107"/>
      <c r="TBU168" s="107"/>
      <c r="TBV168" s="107"/>
      <c r="TBW168" s="107"/>
      <c r="TBX168" s="107"/>
      <c r="TBY168" s="107"/>
      <c r="TBZ168" s="107"/>
      <c r="TCA168" s="107"/>
      <c r="TCB168" s="107"/>
      <c r="TCC168" s="107"/>
      <c r="TCD168" s="107"/>
      <c r="TCE168" s="107"/>
      <c r="TCF168" s="107"/>
      <c r="TCG168" s="107"/>
      <c r="TCH168" s="107"/>
      <c r="TCI168" s="107"/>
      <c r="TCJ168" s="107"/>
      <c r="TCK168" s="107"/>
      <c r="TCL168" s="107"/>
      <c r="TCM168" s="107"/>
      <c r="TCN168" s="107"/>
      <c r="TCO168" s="107"/>
      <c r="TCP168" s="107"/>
      <c r="TCQ168" s="107"/>
      <c r="TCR168" s="107"/>
      <c r="TCS168" s="107"/>
      <c r="TCT168" s="107"/>
      <c r="TCU168" s="107"/>
      <c r="TCV168" s="107"/>
      <c r="TCW168" s="107"/>
      <c r="TCX168" s="107"/>
      <c r="TCY168" s="107"/>
      <c r="TCZ168" s="107"/>
      <c r="TDA168" s="107"/>
      <c r="TDB168" s="107"/>
      <c r="TDC168" s="107"/>
      <c r="TDD168" s="107"/>
      <c r="TDE168" s="107"/>
      <c r="TDF168" s="107"/>
      <c r="TDG168" s="107"/>
      <c r="TDH168" s="107"/>
      <c r="TDI168" s="107"/>
      <c r="TDJ168" s="107"/>
      <c r="TDK168" s="107"/>
      <c r="TDL168" s="107"/>
      <c r="TDM168" s="107"/>
      <c r="TDN168" s="107"/>
      <c r="TDO168" s="107"/>
      <c r="TDP168" s="107"/>
      <c r="TDQ168" s="107"/>
      <c r="TDR168" s="107"/>
      <c r="TDS168" s="107"/>
      <c r="TDT168" s="107"/>
      <c r="TDU168" s="107"/>
      <c r="TDV168" s="107"/>
      <c r="TDW168" s="107"/>
      <c r="TDX168" s="107"/>
      <c r="TDY168" s="107"/>
      <c r="TDZ168" s="107"/>
      <c r="TEA168" s="107"/>
      <c r="TEB168" s="107"/>
      <c r="TEC168" s="107"/>
      <c r="TED168" s="107"/>
      <c r="TEE168" s="107"/>
      <c r="TEF168" s="107"/>
      <c r="TEG168" s="107"/>
      <c r="TEH168" s="107"/>
      <c r="TEI168" s="107"/>
      <c r="TEJ168" s="107"/>
      <c r="TEK168" s="107"/>
      <c r="TEL168" s="107"/>
      <c r="TEM168" s="107"/>
      <c r="TEN168" s="107"/>
      <c r="TEO168" s="107"/>
      <c r="TEP168" s="107"/>
      <c r="TEQ168" s="107"/>
      <c r="TER168" s="107"/>
      <c r="TES168" s="107"/>
      <c r="TET168" s="107"/>
      <c r="TEU168" s="107"/>
      <c r="TEV168" s="107"/>
      <c r="TEW168" s="107"/>
      <c r="TEX168" s="107"/>
      <c r="TEY168" s="107"/>
      <c r="TEZ168" s="107"/>
      <c r="TFA168" s="107"/>
      <c r="TFB168" s="107"/>
      <c r="TFC168" s="107"/>
      <c r="TFD168" s="107"/>
      <c r="TFE168" s="107"/>
      <c r="TFF168" s="107"/>
      <c r="TFG168" s="107"/>
      <c r="TFH168" s="107"/>
      <c r="TFI168" s="107"/>
      <c r="TFJ168" s="107"/>
      <c r="TFK168" s="107"/>
      <c r="TFL168" s="107"/>
      <c r="TFM168" s="107"/>
      <c r="TFN168" s="107"/>
      <c r="TFO168" s="107"/>
      <c r="TFP168" s="107"/>
      <c r="TFQ168" s="107"/>
      <c r="TFR168" s="107"/>
      <c r="TFS168" s="107"/>
      <c r="TFT168" s="107"/>
      <c r="TFU168" s="107"/>
      <c r="TFV168" s="107"/>
      <c r="TFW168" s="107"/>
      <c r="TFX168" s="107"/>
      <c r="TFY168" s="107"/>
      <c r="TFZ168" s="107"/>
      <c r="TGA168" s="107"/>
      <c r="TGB168" s="107"/>
      <c r="TGC168" s="107"/>
      <c r="TGD168" s="107"/>
      <c r="TGE168" s="107"/>
      <c r="TGF168" s="107"/>
      <c r="TGG168" s="107"/>
      <c r="TGH168" s="107"/>
      <c r="TGI168" s="107"/>
      <c r="TGJ168" s="107"/>
      <c r="TGK168" s="107"/>
      <c r="TGL168" s="107"/>
      <c r="TGM168" s="107"/>
      <c r="TGN168" s="107"/>
      <c r="TGO168" s="107"/>
      <c r="TGP168" s="107"/>
      <c r="TGQ168" s="107"/>
      <c r="TGR168" s="107"/>
      <c r="TGS168" s="107"/>
      <c r="TGT168" s="107"/>
      <c r="TGU168" s="107"/>
      <c r="TGV168" s="107"/>
      <c r="TGW168" s="107"/>
      <c r="TGX168" s="107"/>
      <c r="TGY168" s="107"/>
      <c r="TGZ168" s="107"/>
      <c r="THA168" s="107"/>
      <c r="THB168" s="107"/>
      <c r="THC168" s="107"/>
      <c r="THD168" s="107"/>
      <c r="THE168" s="107"/>
      <c r="THF168" s="107"/>
      <c r="THG168" s="107"/>
      <c r="THH168" s="107"/>
      <c r="THI168" s="107"/>
      <c r="THJ168" s="107"/>
      <c r="THK168" s="107"/>
      <c r="THL168" s="107"/>
      <c r="THM168" s="107"/>
      <c r="THN168" s="107"/>
      <c r="THO168" s="107"/>
      <c r="THP168" s="107"/>
      <c r="THQ168" s="107"/>
      <c r="THR168" s="107"/>
      <c r="THS168" s="107"/>
      <c r="THT168" s="107"/>
      <c r="THU168" s="107"/>
      <c r="THV168" s="107"/>
      <c r="THW168" s="107"/>
      <c r="THX168" s="107"/>
      <c r="THY168" s="107"/>
      <c r="THZ168" s="107"/>
      <c r="TIA168" s="107"/>
      <c r="TIB168" s="107"/>
      <c r="TIC168" s="107"/>
      <c r="TID168" s="107"/>
      <c r="TIE168" s="107"/>
      <c r="TIF168" s="107"/>
      <c r="TIG168" s="107"/>
      <c r="TIH168" s="107"/>
      <c r="TII168" s="107"/>
      <c r="TIJ168" s="107"/>
      <c r="TIK168" s="107"/>
      <c r="TIL168" s="107"/>
      <c r="TIM168" s="107"/>
      <c r="TIN168" s="107"/>
      <c r="TIO168" s="107"/>
      <c r="TIP168" s="107"/>
      <c r="TIQ168" s="107"/>
      <c r="TIR168" s="107"/>
      <c r="TIS168" s="107"/>
      <c r="TIT168" s="107"/>
      <c r="TIU168" s="107"/>
      <c r="TIV168" s="107"/>
      <c r="TIW168" s="107"/>
      <c r="TIX168" s="107"/>
      <c r="TIY168" s="107"/>
      <c r="TIZ168" s="107"/>
      <c r="TJA168" s="107"/>
      <c r="TJB168" s="107"/>
      <c r="TJC168" s="107"/>
      <c r="TJD168" s="107"/>
      <c r="TJE168" s="107"/>
      <c r="TJF168" s="107"/>
      <c r="TJG168" s="107"/>
      <c r="TJH168" s="107"/>
      <c r="TJI168" s="107"/>
      <c r="TJJ168" s="107"/>
      <c r="TJK168" s="107"/>
      <c r="TJL168" s="107"/>
      <c r="TJM168" s="107"/>
      <c r="TJN168" s="107"/>
      <c r="TJO168" s="107"/>
      <c r="TJP168" s="107"/>
      <c r="TJQ168" s="107"/>
      <c r="TJR168" s="107"/>
      <c r="TJS168" s="107"/>
      <c r="TJT168" s="107"/>
      <c r="TJU168" s="107"/>
      <c r="TJV168" s="107"/>
      <c r="TJW168" s="107"/>
      <c r="TJX168" s="107"/>
      <c r="TJY168" s="107"/>
      <c r="TJZ168" s="107"/>
      <c r="TKA168" s="107"/>
      <c r="TKB168" s="107"/>
      <c r="TKC168" s="107"/>
      <c r="TKD168" s="107"/>
      <c r="TKE168" s="107"/>
      <c r="TKF168" s="107"/>
      <c r="TKG168" s="107"/>
      <c r="TKH168" s="107"/>
      <c r="TKI168" s="107"/>
      <c r="TKJ168" s="107"/>
      <c r="TKK168" s="107"/>
      <c r="TKL168" s="107"/>
      <c r="TKM168" s="107"/>
      <c r="TKN168" s="107"/>
      <c r="TKO168" s="107"/>
      <c r="TKP168" s="107"/>
      <c r="TKQ168" s="107"/>
      <c r="TKR168" s="107"/>
      <c r="TKS168" s="107"/>
      <c r="TKT168" s="107"/>
      <c r="TKU168" s="107"/>
      <c r="TKV168" s="107"/>
      <c r="TKW168" s="107"/>
      <c r="TKX168" s="107"/>
      <c r="TKY168" s="107"/>
      <c r="TKZ168" s="107"/>
      <c r="TLA168" s="107"/>
      <c r="TLB168" s="107"/>
      <c r="TLC168" s="107"/>
      <c r="TLD168" s="107"/>
      <c r="TLE168" s="107"/>
      <c r="TLF168" s="107"/>
      <c r="TLG168" s="107"/>
      <c r="TLH168" s="107"/>
      <c r="TLI168" s="107"/>
      <c r="TLJ168" s="107"/>
      <c r="TLK168" s="107"/>
      <c r="TLL168" s="107"/>
      <c r="TLM168" s="107"/>
      <c r="TLN168" s="107"/>
      <c r="TLO168" s="107"/>
      <c r="TLP168" s="107"/>
      <c r="TLQ168" s="107"/>
      <c r="TLR168" s="107"/>
      <c r="TLS168" s="107"/>
      <c r="TLT168" s="107"/>
      <c r="TLU168" s="107"/>
      <c r="TLV168" s="107"/>
      <c r="TLW168" s="107"/>
      <c r="TLX168" s="107"/>
      <c r="TLY168" s="107"/>
      <c r="TLZ168" s="107"/>
      <c r="TMA168" s="107"/>
      <c r="TMB168" s="107"/>
      <c r="TMC168" s="107"/>
      <c r="TMD168" s="107"/>
      <c r="TME168" s="107"/>
      <c r="TMF168" s="107"/>
      <c r="TMG168" s="107"/>
      <c r="TMH168" s="107"/>
      <c r="TMI168" s="107"/>
      <c r="TMJ168" s="107"/>
      <c r="TMK168" s="107"/>
      <c r="TML168" s="107"/>
      <c r="TMM168" s="107"/>
      <c r="TMN168" s="107"/>
      <c r="TMO168" s="107"/>
      <c r="TMP168" s="107"/>
      <c r="TMQ168" s="107"/>
      <c r="TMR168" s="107"/>
      <c r="TMS168" s="107"/>
      <c r="TMT168" s="107"/>
      <c r="TMU168" s="107"/>
      <c r="TMV168" s="107"/>
      <c r="TMW168" s="107"/>
      <c r="TMX168" s="107"/>
      <c r="TMY168" s="107"/>
      <c r="TMZ168" s="107"/>
      <c r="TNA168" s="107"/>
      <c r="TNB168" s="107"/>
      <c r="TNC168" s="107"/>
      <c r="TND168" s="107"/>
      <c r="TNE168" s="107"/>
      <c r="TNF168" s="107"/>
      <c r="TNG168" s="107"/>
      <c r="TNH168" s="107"/>
      <c r="TNI168" s="107"/>
      <c r="TNJ168" s="107"/>
      <c r="TNK168" s="107"/>
      <c r="TNL168" s="107"/>
      <c r="TNM168" s="107"/>
      <c r="TNN168" s="107"/>
      <c r="TNO168" s="107"/>
      <c r="TNP168" s="107"/>
      <c r="TNQ168" s="107"/>
      <c r="TNR168" s="107"/>
      <c r="TNS168" s="107"/>
      <c r="TNT168" s="107"/>
      <c r="TNU168" s="107"/>
      <c r="TNV168" s="107"/>
      <c r="TNW168" s="107"/>
      <c r="TNX168" s="107"/>
      <c r="TNY168" s="107"/>
      <c r="TNZ168" s="107"/>
      <c r="TOA168" s="107"/>
      <c r="TOB168" s="107"/>
      <c r="TOC168" s="107"/>
      <c r="TOD168" s="107"/>
      <c r="TOE168" s="107"/>
      <c r="TOF168" s="107"/>
      <c r="TOG168" s="107"/>
      <c r="TOH168" s="107"/>
      <c r="TOI168" s="107"/>
      <c r="TOJ168" s="107"/>
      <c r="TOK168" s="107"/>
      <c r="TOL168" s="107"/>
      <c r="TOM168" s="107"/>
      <c r="TON168" s="107"/>
      <c r="TOO168" s="107"/>
      <c r="TOP168" s="107"/>
      <c r="TOQ168" s="107"/>
      <c r="TOR168" s="107"/>
      <c r="TOS168" s="107"/>
      <c r="TOT168" s="107"/>
      <c r="TOU168" s="107"/>
      <c r="TOV168" s="107"/>
      <c r="TOW168" s="107"/>
      <c r="TOX168" s="107"/>
      <c r="TOY168" s="107"/>
      <c r="TOZ168" s="107"/>
      <c r="TPA168" s="107"/>
      <c r="TPB168" s="107"/>
      <c r="TPC168" s="107"/>
      <c r="TPD168" s="107"/>
      <c r="TPE168" s="107"/>
      <c r="TPF168" s="107"/>
      <c r="TPG168" s="107"/>
      <c r="TPH168" s="107"/>
      <c r="TPI168" s="107"/>
      <c r="TPJ168" s="107"/>
      <c r="TPK168" s="107"/>
      <c r="TPL168" s="107"/>
      <c r="TPM168" s="107"/>
      <c r="TPN168" s="107"/>
      <c r="TPO168" s="107"/>
      <c r="TPP168" s="107"/>
      <c r="TPQ168" s="107"/>
      <c r="TPR168" s="107"/>
      <c r="TPS168" s="107"/>
      <c r="TPT168" s="107"/>
      <c r="TPU168" s="107"/>
      <c r="TPV168" s="107"/>
      <c r="TPW168" s="107"/>
      <c r="TPX168" s="107"/>
      <c r="TPY168" s="107"/>
      <c r="TPZ168" s="107"/>
      <c r="TQA168" s="107"/>
      <c r="TQB168" s="107"/>
      <c r="TQC168" s="107"/>
      <c r="TQD168" s="107"/>
      <c r="TQE168" s="107"/>
      <c r="TQF168" s="107"/>
      <c r="TQG168" s="107"/>
      <c r="TQH168" s="107"/>
      <c r="TQI168" s="107"/>
      <c r="TQJ168" s="107"/>
      <c r="TQK168" s="107"/>
      <c r="TQL168" s="107"/>
      <c r="TQM168" s="107"/>
      <c r="TQN168" s="107"/>
      <c r="TQO168" s="107"/>
      <c r="TQP168" s="107"/>
      <c r="TQQ168" s="107"/>
      <c r="TQR168" s="107"/>
      <c r="TQS168" s="107"/>
      <c r="TQT168" s="107"/>
      <c r="TQU168" s="107"/>
      <c r="TQV168" s="107"/>
      <c r="TQW168" s="107"/>
      <c r="TQX168" s="107"/>
      <c r="TQY168" s="107"/>
      <c r="TQZ168" s="107"/>
      <c r="TRA168" s="107"/>
      <c r="TRB168" s="107"/>
      <c r="TRC168" s="107"/>
      <c r="TRD168" s="107"/>
      <c r="TRE168" s="107"/>
      <c r="TRF168" s="107"/>
      <c r="TRG168" s="107"/>
      <c r="TRH168" s="107"/>
      <c r="TRI168" s="107"/>
      <c r="TRJ168" s="107"/>
      <c r="TRK168" s="107"/>
      <c r="TRL168" s="107"/>
      <c r="TRM168" s="107"/>
      <c r="TRN168" s="107"/>
      <c r="TRO168" s="107"/>
      <c r="TRP168" s="107"/>
      <c r="TRQ168" s="107"/>
      <c r="TRR168" s="107"/>
      <c r="TRS168" s="107"/>
      <c r="TRT168" s="107"/>
      <c r="TRU168" s="107"/>
      <c r="TRV168" s="107"/>
      <c r="TRW168" s="107"/>
      <c r="TRX168" s="107"/>
      <c r="TRY168" s="107"/>
      <c r="TRZ168" s="107"/>
      <c r="TSA168" s="107"/>
      <c r="TSB168" s="107"/>
      <c r="TSC168" s="107"/>
      <c r="TSD168" s="107"/>
      <c r="TSE168" s="107"/>
      <c r="TSF168" s="107"/>
      <c r="TSG168" s="107"/>
      <c r="TSH168" s="107"/>
      <c r="TSI168" s="107"/>
      <c r="TSJ168" s="107"/>
      <c r="TSK168" s="107"/>
      <c r="TSL168" s="107"/>
      <c r="TSM168" s="107"/>
      <c r="TSN168" s="107"/>
      <c r="TSO168" s="107"/>
      <c r="TSP168" s="107"/>
      <c r="TSQ168" s="107"/>
      <c r="TSR168" s="107"/>
      <c r="TSS168" s="107"/>
      <c r="TST168" s="107"/>
      <c r="TSU168" s="107"/>
      <c r="TSV168" s="107"/>
      <c r="TSW168" s="107"/>
      <c r="TSX168" s="107"/>
      <c r="TSY168" s="107"/>
      <c r="TSZ168" s="107"/>
      <c r="TTA168" s="107"/>
      <c r="TTB168" s="107"/>
      <c r="TTC168" s="107"/>
      <c r="TTD168" s="107"/>
      <c r="TTE168" s="107"/>
      <c r="TTF168" s="107"/>
      <c r="TTG168" s="107"/>
      <c r="TTH168" s="107"/>
      <c r="TTI168" s="107"/>
      <c r="TTJ168" s="107"/>
      <c r="TTK168" s="107"/>
      <c r="TTL168" s="107"/>
      <c r="TTM168" s="107"/>
      <c r="TTN168" s="107"/>
      <c r="TTO168" s="107"/>
      <c r="TTP168" s="107"/>
      <c r="TTQ168" s="107"/>
      <c r="TTR168" s="107"/>
      <c r="TTS168" s="107"/>
      <c r="TTT168" s="107"/>
      <c r="TTU168" s="107"/>
      <c r="TTV168" s="107"/>
      <c r="TTW168" s="107"/>
      <c r="TTX168" s="107"/>
      <c r="TTY168" s="107"/>
      <c r="TTZ168" s="107"/>
      <c r="TUA168" s="107"/>
      <c r="TUB168" s="107"/>
      <c r="TUC168" s="107"/>
      <c r="TUD168" s="107"/>
      <c r="TUE168" s="107"/>
      <c r="TUF168" s="107"/>
      <c r="TUG168" s="107"/>
      <c r="TUH168" s="107"/>
      <c r="TUI168" s="107"/>
      <c r="TUJ168" s="107"/>
      <c r="TUK168" s="107"/>
      <c r="TUL168" s="107"/>
      <c r="TUM168" s="107"/>
      <c r="TUN168" s="107"/>
      <c r="TUO168" s="107"/>
      <c r="TUP168" s="107"/>
      <c r="TUQ168" s="107"/>
      <c r="TUR168" s="107"/>
      <c r="TUS168" s="107"/>
      <c r="TUT168" s="107"/>
      <c r="TUU168" s="107"/>
      <c r="TUV168" s="107"/>
      <c r="TUW168" s="107"/>
      <c r="TUX168" s="107"/>
      <c r="TUY168" s="107"/>
      <c r="TUZ168" s="107"/>
      <c r="TVA168" s="107"/>
      <c r="TVB168" s="107"/>
      <c r="TVC168" s="107"/>
      <c r="TVD168" s="107"/>
      <c r="TVE168" s="107"/>
      <c r="TVF168" s="107"/>
      <c r="TVG168" s="107"/>
      <c r="TVH168" s="107"/>
      <c r="TVI168" s="107"/>
      <c r="TVJ168" s="107"/>
      <c r="TVK168" s="107"/>
      <c r="TVL168" s="107"/>
      <c r="TVM168" s="107"/>
      <c r="TVN168" s="107"/>
      <c r="TVO168" s="107"/>
      <c r="TVP168" s="107"/>
      <c r="TVQ168" s="107"/>
      <c r="TVR168" s="107"/>
      <c r="TVS168" s="107"/>
      <c r="TVT168" s="107"/>
      <c r="TVU168" s="107"/>
      <c r="TVV168" s="107"/>
      <c r="TVW168" s="107"/>
      <c r="TVX168" s="107"/>
      <c r="TVY168" s="107"/>
      <c r="TVZ168" s="107"/>
      <c r="TWA168" s="107"/>
      <c r="TWB168" s="107"/>
      <c r="TWC168" s="107"/>
      <c r="TWD168" s="107"/>
      <c r="TWE168" s="107"/>
      <c r="TWF168" s="107"/>
      <c r="TWG168" s="107"/>
      <c r="TWH168" s="107"/>
      <c r="TWI168" s="107"/>
      <c r="TWJ168" s="107"/>
      <c r="TWK168" s="107"/>
      <c r="TWL168" s="107"/>
      <c r="TWM168" s="107"/>
      <c r="TWN168" s="107"/>
      <c r="TWO168" s="107"/>
      <c r="TWP168" s="107"/>
      <c r="TWQ168" s="107"/>
      <c r="TWR168" s="107"/>
      <c r="TWS168" s="107"/>
      <c r="TWT168" s="107"/>
      <c r="TWU168" s="107"/>
      <c r="TWV168" s="107"/>
      <c r="TWW168" s="107"/>
      <c r="TWX168" s="107"/>
      <c r="TWY168" s="107"/>
      <c r="TWZ168" s="107"/>
      <c r="TXA168" s="107"/>
      <c r="TXB168" s="107"/>
      <c r="TXC168" s="107"/>
      <c r="TXD168" s="107"/>
      <c r="TXE168" s="107"/>
      <c r="TXF168" s="107"/>
      <c r="TXG168" s="107"/>
      <c r="TXH168" s="107"/>
      <c r="TXI168" s="107"/>
      <c r="TXJ168" s="107"/>
      <c r="TXK168" s="107"/>
      <c r="TXL168" s="107"/>
      <c r="TXM168" s="107"/>
      <c r="TXN168" s="107"/>
      <c r="TXO168" s="107"/>
      <c r="TXP168" s="107"/>
      <c r="TXQ168" s="107"/>
      <c r="TXR168" s="107"/>
      <c r="TXS168" s="107"/>
      <c r="TXT168" s="107"/>
      <c r="TXU168" s="107"/>
      <c r="TXV168" s="107"/>
      <c r="TXW168" s="107"/>
      <c r="TXX168" s="107"/>
      <c r="TXY168" s="107"/>
      <c r="TXZ168" s="107"/>
      <c r="TYA168" s="107"/>
      <c r="TYB168" s="107"/>
      <c r="TYC168" s="107"/>
      <c r="TYD168" s="107"/>
      <c r="TYE168" s="107"/>
      <c r="TYF168" s="107"/>
      <c r="TYG168" s="107"/>
      <c r="TYH168" s="107"/>
      <c r="TYI168" s="107"/>
      <c r="TYJ168" s="107"/>
      <c r="TYK168" s="107"/>
      <c r="TYL168" s="107"/>
      <c r="TYM168" s="107"/>
      <c r="TYN168" s="107"/>
      <c r="TYO168" s="107"/>
      <c r="TYP168" s="107"/>
      <c r="TYQ168" s="107"/>
      <c r="TYR168" s="107"/>
      <c r="TYS168" s="107"/>
      <c r="TYT168" s="107"/>
      <c r="TYU168" s="107"/>
      <c r="TYV168" s="107"/>
      <c r="TYW168" s="107"/>
      <c r="TYX168" s="107"/>
      <c r="TYY168" s="107"/>
      <c r="TYZ168" s="107"/>
      <c r="TZA168" s="107"/>
      <c r="TZB168" s="107"/>
      <c r="TZC168" s="107"/>
      <c r="TZD168" s="107"/>
      <c r="TZE168" s="107"/>
      <c r="TZF168" s="107"/>
      <c r="TZG168" s="107"/>
      <c r="TZH168" s="107"/>
      <c r="TZI168" s="107"/>
      <c r="TZJ168" s="107"/>
      <c r="TZK168" s="107"/>
      <c r="TZL168" s="107"/>
      <c r="TZM168" s="107"/>
      <c r="TZN168" s="107"/>
      <c r="TZO168" s="107"/>
      <c r="TZP168" s="107"/>
      <c r="TZQ168" s="107"/>
      <c r="TZR168" s="107"/>
      <c r="TZS168" s="107"/>
      <c r="TZT168" s="107"/>
      <c r="TZU168" s="107"/>
      <c r="TZV168" s="107"/>
      <c r="TZW168" s="107"/>
      <c r="TZX168" s="107"/>
      <c r="TZY168" s="107"/>
      <c r="TZZ168" s="107"/>
      <c r="UAA168" s="107"/>
      <c r="UAB168" s="107"/>
      <c r="UAC168" s="107"/>
      <c r="UAD168" s="107"/>
      <c r="UAE168" s="107"/>
      <c r="UAF168" s="107"/>
      <c r="UAG168" s="107"/>
      <c r="UAH168" s="107"/>
      <c r="UAI168" s="107"/>
      <c r="UAJ168" s="107"/>
      <c r="UAK168" s="107"/>
      <c r="UAL168" s="107"/>
      <c r="UAM168" s="107"/>
      <c r="UAN168" s="107"/>
      <c r="UAO168" s="107"/>
      <c r="UAP168" s="107"/>
      <c r="UAQ168" s="107"/>
      <c r="UAR168" s="107"/>
      <c r="UAS168" s="107"/>
      <c r="UAT168" s="107"/>
      <c r="UAU168" s="107"/>
      <c r="UAV168" s="107"/>
      <c r="UAW168" s="107"/>
      <c r="UAX168" s="107"/>
      <c r="UAY168" s="107"/>
      <c r="UAZ168" s="107"/>
      <c r="UBA168" s="107"/>
      <c r="UBB168" s="107"/>
      <c r="UBC168" s="107"/>
      <c r="UBD168" s="107"/>
      <c r="UBE168" s="107"/>
      <c r="UBF168" s="107"/>
      <c r="UBG168" s="107"/>
      <c r="UBH168" s="107"/>
      <c r="UBI168" s="107"/>
      <c r="UBJ168" s="107"/>
      <c r="UBK168" s="107"/>
      <c r="UBL168" s="107"/>
      <c r="UBM168" s="107"/>
      <c r="UBN168" s="107"/>
      <c r="UBO168" s="107"/>
      <c r="UBP168" s="107"/>
      <c r="UBQ168" s="107"/>
      <c r="UBR168" s="107"/>
      <c r="UBS168" s="107"/>
      <c r="UBT168" s="107"/>
      <c r="UBU168" s="107"/>
      <c r="UBV168" s="107"/>
      <c r="UBW168" s="107"/>
      <c r="UBX168" s="107"/>
      <c r="UBY168" s="107"/>
      <c r="UBZ168" s="107"/>
      <c r="UCA168" s="107"/>
      <c r="UCB168" s="107"/>
      <c r="UCC168" s="107"/>
      <c r="UCD168" s="107"/>
      <c r="UCE168" s="107"/>
      <c r="UCF168" s="107"/>
      <c r="UCG168" s="107"/>
      <c r="UCH168" s="107"/>
      <c r="UCI168" s="107"/>
      <c r="UCJ168" s="107"/>
      <c r="UCK168" s="107"/>
      <c r="UCL168" s="107"/>
      <c r="UCM168" s="107"/>
      <c r="UCN168" s="107"/>
      <c r="UCO168" s="107"/>
      <c r="UCP168" s="107"/>
      <c r="UCQ168" s="107"/>
      <c r="UCR168" s="107"/>
      <c r="UCS168" s="107"/>
      <c r="UCT168" s="107"/>
      <c r="UCU168" s="107"/>
      <c r="UCV168" s="107"/>
      <c r="UCW168" s="107"/>
      <c r="UCX168" s="107"/>
      <c r="UCY168" s="107"/>
      <c r="UCZ168" s="107"/>
      <c r="UDA168" s="107"/>
      <c r="UDB168" s="107"/>
      <c r="UDC168" s="107"/>
      <c r="UDD168" s="107"/>
      <c r="UDE168" s="107"/>
      <c r="UDF168" s="107"/>
      <c r="UDG168" s="107"/>
      <c r="UDH168" s="107"/>
      <c r="UDI168" s="107"/>
      <c r="UDJ168" s="107"/>
      <c r="UDK168" s="107"/>
      <c r="UDL168" s="107"/>
      <c r="UDM168" s="107"/>
      <c r="UDN168" s="107"/>
      <c r="UDO168" s="107"/>
      <c r="UDP168" s="107"/>
      <c r="UDQ168" s="107"/>
      <c r="UDR168" s="107"/>
      <c r="UDS168" s="107"/>
      <c r="UDT168" s="107"/>
      <c r="UDU168" s="107"/>
      <c r="UDV168" s="107"/>
      <c r="UDW168" s="107"/>
      <c r="UDX168" s="107"/>
      <c r="UDY168" s="107"/>
      <c r="UDZ168" s="107"/>
      <c r="UEA168" s="107"/>
      <c r="UEB168" s="107"/>
      <c r="UEC168" s="107"/>
      <c r="UED168" s="107"/>
      <c r="UEE168" s="107"/>
      <c r="UEF168" s="107"/>
      <c r="UEG168" s="107"/>
      <c r="UEH168" s="107"/>
      <c r="UEI168" s="107"/>
      <c r="UEJ168" s="107"/>
      <c r="UEK168" s="107"/>
      <c r="UEL168" s="107"/>
      <c r="UEM168" s="107"/>
      <c r="UEN168" s="107"/>
      <c r="UEO168" s="107"/>
      <c r="UEP168" s="107"/>
      <c r="UEQ168" s="107"/>
      <c r="UER168" s="107"/>
      <c r="UES168" s="107"/>
      <c r="UET168" s="107"/>
      <c r="UEU168" s="107"/>
      <c r="UEV168" s="107"/>
      <c r="UEW168" s="107"/>
      <c r="UEX168" s="107"/>
      <c r="UEY168" s="107"/>
      <c r="UEZ168" s="107"/>
      <c r="UFA168" s="107"/>
      <c r="UFB168" s="107"/>
      <c r="UFC168" s="107"/>
      <c r="UFD168" s="107"/>
      <c r="UFE168" s="107"/>
      <c r="UFF168" s="107"/>
      <c r="UFG168" s="107"/>
      <c r="UFH168" s="107"/>
      <c r="UFI168" s="107"/>
      <c r="UFJ168" s="107"/>
      <c r="UFK168" s="107"/>
      <c r="UFL168" s="107"/>
      <c r="UFM168" s="107"/>
      <c r="UFN168" s="107"/>
      <c r="UFO168" s="107"/>
      <c r="UFP168" s="107"/>
      <c r="UFQ168" s="107"/>
      <c r="UFR168" s="107"/>
      <c r="UFS168" s="107"/>
      <c r="UFT168" s="107"/>
      <c r="UFU168" s="107"/>
      <c r="UFV168" s="107"/>
      <c r="UFW168" s="107"/>
      <c r="UFX168" s="107"/>
      <c r="UFY168" s="107"/>
      <c r="UFZ168" s="107"/>
      <c r="UGA168" s="107"/>
      <c r="UGB168" s="107"/>
      <c r="UGC168" s="107"/>
      <c r="UGD168" s="107"/>
      <c r="UGE168" s="107"/>
      <c r="UGF168" s="107"/>
      <c r="UGG168" s="107"/>
      <c r="UGH168" s="107"/>
      <c r="UGI168" s="107"/>
      <c r="UGJ168" s="107"/>
      <c r="UGK168" s="107"/>
      <c r="UGL168" s="107"/>
      <c r="UGM168" s="107"/>
      <c r="UGN168" s="107"/>
      <c r="UGO168" s="107"/>
      <c r="UGP168" s="107"/>
      <c r="UGQ168" s="107"/>
      <c r="UGR168" s="107"/>
      <c r="UGS168" s="107"/>
      <c r="UGT168" s="107"/>
      <c r="UGU168" s="107"/>
      <c r="UGV168" s="107"/>
      <c r="UGW168" s="107"/>
      <c r="UGX168" s="107"/>
      <c r="UGY168" s="107"/>
      <c r="UGZ168" s="107"/>
      <c r="UHA168" s="107"/>
      <c r="UHB168" s="107"/>
      <c r="UHC168" s="107"/>
      <c r="UHD168" s="107"/>
      <c r="UHE168" s="107"/>
      <c r="UHF168" s="107"/>
      <c r="UHG168" s="107"/>
      <c r="UHH168" s="107"/>
      <c r="UHI168" s="107"/>
      <c r="UHJ168" s="107"/>
      <c r="UHK168" s="107"/>
      <c r="UHL168" s="107"/>
      <c r="UHM168" s="107"/>
      <c r="UHN168" s="107"/>
      <c r="UHO168" s="107"/>
      <c r="UHP168" s="107"/>
      <c r="UHQ168" s="107"/>
      <c r="UHR168" s="107"/>
      <c r="UHS168" s="107"/>
      <c r="UHT168" s="107"/>
      <c r="UHU168" s="107"/>
      <c r="UHV168" s="107"/>
      <c r="UHW168" s="107"/>
      <c r="UHX168" s="107"/>
      <c r="UHY168" s="107"/>
      <c r="UHZ168" s="107"/>
      <c r="UIA168" s="107"/>
      <c r="UIB168" s="107"/>
      <c r="UIC168" s="107"/>
      <c r="UID168" s="107"/>
      <c r="UIE168" s="107"/>
      <c r="UIF168" s="107"/>
      <c r="UIG168" s="107"/>
      <c r="UIH168" s="107"/>
      <c r="UII168" s="107"/>
      <c r="UIJ168" s="107"/>
      <c r="UIK168" s="107"/>
      <c r="UIL168" s="107"/>
      <c r="UIM168" s="107"/>
      <c r="UIN168" s="107"/>
      <c r="UIO168" s="107"/>
      <c r="UIP168" s="107"/>
      <c r="UIQ168" s="107"/>
      <c r="UIR168" s="107"/>
      <c r="UIS168" s="107"/>
      <c r="UIT168" s="107"/>
      <c r="UIU168" s="107"/>
      <c r="UIV168" s="107"/>
      <c r="UIW168" s="107"/>
      <c r="UIX168" s="107"/>
      <c r="UIY168" s="107"/>
      <c r="UIZ168" s="107"/>
      <c r="UJA168" s="107"/>
      <c r="UJB168" s="107"/>
      <c r="UJC168" s="107"/>
      <c r="UJD168" s="107"/>
      <c r="UJE168" s="107"/>
      <c r="UJF168" s="107"/>
      <c r="UJG168" s="107"/>
      <c r="UJH168" s="107"/>
      <c r="UJI168" s="107"/>
      <c r="UJJ168" s="107"/>
      <c r="UJK168" s="107"/>
      <c r="UJL168" s="107"/>
      <c r="UJM168" s="107"/>
      <c r="UJN168" s="107"/>
      <c r="UJO168" s="107"/>
      <c r="UJP168" s="107"/>
      <c r="UJQ168" s="107"/>
      <c r="UJR168" s="107"/>
      <c r="UJS168" s="107"/>
      <c r="UJT168" s="107"/>
      <c r="UJU168" s="107"/>
      <c r="UJV168" s="107"/>
      <c r="UJW168" s="107"/>
      <c r="UJX168" s="107"/>
      <c r="UJY168" s="107"/>
      <c r="UJZ168" s="107"/>
      <c r="UKA168" s="107"/>
      <c r="UKB168" s="107"/>
      <c r="UKC168" s="107"/>
      <c r="UKD168" s="107"/>
      <c r="UKE168" s="107"/>
      <c r="UKF168" s="107"/>
      <c r="UKG168" s="107"/>
      <c r="UKH168" s="107"/>
      <c r="UKI168" s="107"/>
      <c r="UKJ168" s="107"/>
      <c r="UKK168" s="107"/>
      <c r="UKL168" s="107"/>
      <c r="UKM168" s="107"/>
      <c r="UKN168" s="107"/>
      <c r="UKO168" s="107"/>
      <c r="UKP168" s="107"/>
      <c r="UKQ168" s="107"/>
      <c r="UKR168" s="107"/>
      <c r="UKS168" s="107"/>
      <c r="UKT168" s="107"/>
      <c r="UKU168" s="107"/>
      <c r="UKV168" s="107"/>
      <c r="UKW168" s="107"/>
      <c r="UKX168" s="107"/>
      <c r="UKY168" s="107"/>
      <c r="UKZ168" s="107"/>
      <c r="ULA168" s="107"/>
      <c r="ULB168" s="107"/>
      <c r="ULC168" s="107"/>
      <c r="ULD168" s="107"/>
      <c r="ULE168" s="107"/>
      <c r="ULF168" s="107"/>
      <c r="ULG168" s="107"/>
      <c r="ULH168" s="107"/>
      <c r="ULI168" s="107"/>
      <c r="ULJ168" s="107"/>
      <c r="ULK168" s="107"/>
      <c r="ULL168" s="107"/>
      <c r="ULM168" s="107"/>
      <c r="ULN168" s="107"/>
      <c r="ULO168" s="107"/>
      <c r="ULP168" s="107"/>
      <c r="ULQ168" s="107"/>
      <c r="ULR168" s="107"/>
      <c r="ULS168" s="107"/>
      <c r="ULT168" s="107"/>
      <c r="ULU168" s="107"/>
      <c r="ULV168" s="107"/>
      <c r="ULW168" s="107"/>
      <c r="ULX168" s="107"/>
      <c r="ULY168" s="107"/>
      <c r="ULZ168" s="107"/>
      <c r="UMA168" s="107"/>
      <c r="UMB168" s="107"/>
      <c r="UMC168" s="107"/>
      <c r="UMD168" s="107"/>
      <c r="UME168" s="107"/>
      <c r="UMF168" s="107"/>
      <c r="UMG168" s="107"/>
      <c r="UMH168" s="107"/>
      <c r="UMI168" s="107"/>
      <c r="UMJ168" s="107"/>
      <c r="UMK168" s="107"/>
      <c r="UML168" s="107"/>
      <c r="UMM168" s="107"/>
      <c r="UMN168" s="107"/>
      <c r="UMO168" s="107"/>
      <c r="UMP168" s="107"/>
      <c r="UMQ168" s="107"/>
      <c r="UMR168" s="107"/>
      <c r="UMS168" s="107"/>
      <c r="UMT168" s="107"/>
      <c r="UMU168" s="107"/>
      <c r="UMV168" s="107"/>
      <c r="UMW168" s="107"/>
      <c r="UMX168" s="107"/>
      <c r="UMY168" s="107"/>
      <c r="UMZ168" s="107"/>
      <c r="UNA168" s="107"/>
      <c r="UNB168" s="107"/>
      <c r="UNC168" s="107"/>
      <c r="UND168" s="107"/>
      <c r="UNE168" s="107"/>
      <c r="UNF168" s="107"/>
      <c r="UNG168" s="107"/>
      <c r="UNH168" s="107"/>
      <c r="UNI168" s="107"/>
      <c r="UNJ168" s="107"/>
      <c r="UNK168" s="107"/>
      <c r="UNL168" s="107"/>
      <c r="UNM168" s="107"/>
      <c r="UNN168" s="107"/>
      <c r="UNO168" s="107"/>
      <c r="UNP168" s="107"/>
      <c r="UNQ168" s="107"/>
      <c r="UNR168" s="107"/>
      <c r="UNS168" s="107"/>
      <c r="UNT168" s="107"/>
      <c r="UNU168" s="107"/>
      <c r="UNV168" s="107"/>
      <c r="UNW168" s="107"/>
      <c r="UNX168" s="107"/>
      <c r="UNY168" s="107"/>
      <c r="UNZ168" s="107"/>
      <c r="UOA168" s="107"/>
      <c r="UOB168" s="107"/>
      <c r="UOC168" s="107"/>
      <c r="UOD168" s="107"/>
      <c r="UOE168" s="107"/>
      <c r="UOF168" s="107"/>
      <c r="UOG168" s="107"/>
      <c r="UOH168" s="107"/>
      <c r="UOI168" s="107"/>
      <c r="UOJ168" s="107"/>
      <c r="UOK168" s="107"/>
      <c r="UOL168" s="107"/>
      <c r="UOM168" s="107"/>
      <c r="UON168" s="107"/>
      <c r="UOO168" s="107"/>
      <c r="UOP168" s="107"/>
      <c r="UOQ168" s="107"/>
      <c r="UOR168" s="107"/>
      <c r="UOS168" s="107"/>
      <c r="UOT168" s="107"/>
      <c r="UOU168" s="107"/>
      <c r="UOV168" s="107"/>
      <c r="UOW168" s="107"/>
      <c r="UOX168" s="107"/>
      <c r="UOY168" s="107"/>
      <c r="UOZ168" s="107"/>
      <c r="UPA168" s="107"/>
      <c r="UPB168" s="107"/>
      <c r="UPC168" s="107"/>
      <c r="UPD168" s="107"/>
      <c r="UPE168" s="107"/>
      <c r="UPF168" s="107"/>
      <c r="UPG168" s="107"/>
      <c r="UPH168" s="107"/>
      <c r="UPI168" s="107"/>
      <c r="UPJ168" s="107"/>
      <c r="UPK168" s="107"/>
      <c r="UPL168" s="107"/>
      <c r="UPM168" s="107"/>
      <c r="UPN168" s="107"/>
      <c r="UPO168" s="107"/>
      <c r="UPP168" s="107"/>
      <c r="UPQ168" s="107"/>
      <c r="UPR168" s="107"/>
      <c r="UPS168" s="107"/>
      <c r="UPT168" s="107"/>
      <c r="UPU168" s="107"/>
      <c r="UPV168" s="107"/>
      <c r="UPW168" s="107"/>
      <c r="UPX168" s="107"/>
      <c r="UPY168" s="107"/>
      <c r="UPZ168" s="107"/>
      <c r="UQA168" s="107"/>
      <c r="UQB168" s="107"/>
      <c r="UQC168" s="107"/>
      <c r="UQD168" s="107"/>
      <c r="UQE168" s="107"/>
      <c r="UQF168" s="107"/>
      <c r="UQG168" s="107"/>
      <c r="UQH168" s="107"/>
      <c r="UQI168" s="107"/>
      <c r="UQJ168" s="107"/>
      <c r="UQK168" s="107"/>
      <c r="UQL168" s="107"/>
      <c r="UQM168" s="107"/>
      <c r="UQN168" s="107"/>
      <c r="UQO168" s="107"/>
      <c r="UQP168" s="107"/>
      <c r="UQQ168" s="107"/>
      <c r="UQR168" s="107"/>
      <c r="UQS168" s="107"/>
      <c r="UQT168" s="107"/>
      <c r="UQU168" s="107"/>
      <c r="UQV168" s="107"/>
      <c r="UQW168" s="107"/>
      <c r="UQX168" s="107"/>
      <c r="UQY168" s="107"/>
      <c r="UQZ168" s="107"/>
      <c r="URA168" s="107"/>
      <c r="URB168" s="107"/>
      <c r="URC168" s="107"/>
      <c r="URD168" s="107"/>
      <c r="URE168" s="107"/>
      <c r="URF168" s="107"/>
      <c r="URG168" s="107"/>
      <c r="URH168" s="107"/>
      <c r="URI168" s="107"/>
      <c r="URJ168" s="107"/>
      <c r="URK168" s="107"/>
      <c r="URL168" s="107"/>
      <c r="URM168" s="107"/>
      <c r="URN168" s="107"/>
      <c r="URO168" s="107"/>
      <c r="URP168" s="107"/>
      <c r="URQ168" s="107"/>
      <c r="URR168" s="107"/>
      <c r="URS168" s="107"/>
      <c r="URT168" s="107"/>
      <c r="URU168" s="107"/>
      <c r="URV168" s="107"/>
      <c r="URW168" s="107"/>
      <c r="URX168" s="107"/>
      <c r="URY168" s="107"/>
      <c r="URZ168" s="107"/>
      <c r="USA168" s="107"/>
      <c r="USB168" s="107"/>
      <c r="USC168" s="107"/>
      <c r="USD168" s="107"/>
      <c r="USE168" s="107"/>
      <c r="USF168" s="107"/>
      <c r="USG168" s="107"/>
      <c r="USH168" s="107"/>
      <c r="USI168" s="107"/>
      <c r="USJ168" s="107"/>
      <c r="USK168" s="107"/>
      <c r="USL168" s="107"/>
      <c r="USM168" s="107"/>
      <c r="USN168" s="107"/>
      <c r="USO168" s="107"/>
      <c r="USP168" s="107"/>
      <c r="USQ168" s="107"/>
      <c r="USR168" s="107"/>
      <c r="USS168" s="107"/>
      <c r="UST168" s="107"/>
      <c r="USU168" s="107"/>
      <c r="USV168" s="107"/>
      <c r="USW168" s="107"/>
      <c r="USX168" s="107"/>
      <c r="USY168" s="107"/>
      <c r="USZ168" s="107"/>
      <c r="UTA168" s="107"/>
      <c r="UTB168" s="107"/>
      <c r="UTC168" s="107"/>
      <c r="UTD168" s="107"/>
      <c r="UTE168" s="107"/>
      <c r="UTF168" s="107"/>
      <c r="UTG168" s="107"/>
      <c r="UTH168" s="107"/>
      <c r="UTI168" s="107"/>
      <c r="UTJ168" s="107"/>
      <c r="UTK168" s="107"/>
      <c r="UTL168" s="107"/>
      <c r="UTM168" s="107"/>
      <c r="UTN168" s="107"/>
      <c r="UTO168" s="107"/>
      <c r="UTP168" s="107"/>
      <c r="UTQ168" s="107"/>
      <c r="UTR168" s="107"/>
      <c r="UTS168" s="107"/>
      <c r="UTT168" s="107"/>
      <c r="UTU168" s="107"/>
      <c r="UTV168" s="107"/>
      <c r="UTW168" s="107"/>
      <c r="UTX168" s="107"/>
      <c r="UTY168" s="107"/>
      <c r="UTZ168" s="107"/>
      <c r="UUA168" s="107"/>
      <c r="UUB168" s="107"/>
      <c r="UUC168" s="107"/>
      <c r="UUD168" s="107"/>
      <c r="UUE168" s="107"/>
      <c r="UUF168" s="107"/>
      <c r="UUG168" s="107"/>
      <c r="UUH168" s="107"/>
      <c r="UUI168" s="107"/>
      <c r="UUJ168" s="107"/>
      <c r="UUK168" s="107"/>
      <c r="UUL168" s="107"/>
      <c r="UUM168" s="107"/>
      <c r="UUN168" s="107"/>
      <c r="UUO168" s="107"/>
      <c r="UUP168" s="107"/>
      <c r="UUQ168" s="107"/>
      <c r="UUR168" s="107"/>
      <c r="UUS168" s="107"/>
      <c r="UUT168" s="107"/>
      <c r="UUU168" s="107"/>
      <c r="UUV168" s="107"/>
      <c r="UUW168" s="107"/>
      <c r="UUX168" s="107"/>
      <c r="UUY168" s="107"/>
      <c r="UUZ168" s="107"/>
      <c r="UVA168" s="107"/>
      <c r="UVB168" s="107"/>
      <c r="UVC168" s="107"/>
      <c r="UVD168" s="107"/>
      <c r="UVE168" s="107"/>
      <c r="UVF168" s="107"/>
      <c r="UVG168" s="107"/>
      <c r="UVH168" s="107"/>
      <c r="UVI168" s="107"/>
      <c r="UVJ168" s="107"/>
      <c r="UVK168" s="107"/>
      <c r="UVL168" s="107"/>
      <c r="UVM168" s="107"/>
      <c r="UVN168" s="107"/>
      <c r="UVO168" s="107"/>
      <c r="UVP168" s="107"/>
      <c r="UVQ168" s="107"/>
      <c r="UVR168" s="107"/>
      <c r="UVS168" s="107"/>
      <c r="UVT168" s="107"/>
      <c r="UVU168" s="107"/>
      <c r="UVV168" s="107"/>
      <c r="UVW168" s="107"/>
      <c r="UVX168" s="107"/>
      <c r="UVY168" s="107"/>
      <c r="UVZ168" s="107"/>
      <c r="UWA168" s="107"/>
      <c r="UWB168" s="107"/>
      <c r="UWC168" s="107"/>
      <c r="UWD168" s="107"/>
      <c r="UWE168" s="107"/>
      <c r="UWF168" s="107"/>
      <c r="UWG168" s="107"/>
      <c r="UWH168" s="107"/>
      <c r="UWI168" s="107"/>
      <c r="UWJ168" s="107"/>
      <c r="UWK168" s="107"/>
      <c r="UWL168" s="107"/>
      <c r="UWM168" s="107"/>
      <c r="UWN168" s="107"/>
      <c r="UWO168" s="107"/>
      <c r="UWP168" s="107"/>
      <c r="UWQ168" s="107"/>
      <c r="UWR168" s="107"/>
      <c r="UWS168" s="107"/>
      <c r="UWT168" s="107"/>
      <c r="UWU168" s="107"/>
      <c r="UWV168" s="107"/>
      <c r="UWW168" s="107"/>
      <c r="UWX168" s="107"/>
      <c r="UWY168" s="107"/>
      <c r="UWZ168" s="107"/>
      <c r="UXA168" s="107"/>
      <c r="UXB168" s="107"/>
      <c r="UXC168" s="107"/>
      <c r="UXD168" s="107"/>
      <c r="UXE168" s="107"/>
      <c r="UXF168" s="107"/>
      <c r="UXG168" s="107"/>
      <c r="UXH168" s="107"/>
      <c r="UXI168" s="107"/>
      <c r="UXJ168" s="107"/>
      <c r="UXK168" s="107"/>
      <c r="UXL168" s="107"/>
      <c r="UXM168" s="107"/>
      <c r="UXN168" s="107"/>
      <c r="UXO168" s="107"/>
      <c r="UXP168" s="107"/>
      <c r="UXQ168" s="107"/>
      <c r="UXR168" s="107"/>
      <c r="UXS168" s="107"/>
      <c r="UXT168" s="107"/>
      <c r="UXU168" s="107"/>
      <c r="UXV168" s="107"/>
      <c r="UXW168" s="107"/>
      <c r="UXX168" s="107"/>
      <c r="UXY168" s="107"/>
      <c r="UXZ168" s="107"/>
      <c r="UYA168" s="107"/>
      <c r="UYB168" s="107"/>
      <c r="UYC168" s="107"/>
      <c r="UYD168" s="107"/>
      <c r="UYE168" s="107"/>
      <c r="UYF168" s="107"/>
      <c r="UYG168" s="107"/>
      <c r="UYH168" s="107"/>
      <c r="UYI168" s="107"/>
      <c r="UYJ168" s="107"/>
      <c r="UYK168" s="107"/>
      <c r="UYL168" s="107"/>
      <c r="UYM168" s="107"/>
      <c r="UYN168" s="107"/>
      <c r="UYO168" s="107"/>
      <c r="UYP168" s="107"/>
      <c r="UYQ168" s="107"/>
      <c r="UYR168" s="107"/>
      <c r="UYS168" s="107"/>
      <c r="UYT168" s="107"/>
      <c r="UYU168" s="107"/>
      <c r="UYV168" s="107"/>
      <c r="UYW168" s="107"/>
      <c r="UYX168" s="107"/>
      <c r="UYY168" s="107"/>
      <c r="UYZ168" s="107"/>
      <c r="UZA168" s="107"/>
      <c r="UZB168" s="107"/>
      <c r="UZC168" s="107"/>
      <c r="UZD168" s="107"/>
      <c r="UZE168" s="107"/>
      <c r="UZF168" s="107"/>
      <c r="UZG168" s="107"/>
      <c r="UZH168" s="107"/>
      <c r="UZI168" s="107"/>
      <c r="UZJ168" s="107"/>
      <c r="UZK168" s="107"/>
      <c r="UZL168" s="107"/>
      <c r="UZM168" s="107"/>
      <c r="UZN168" s="107"/>
      <c r="UZO168" s="107"/>
      <c r="UZP168" s="107"/>
      <c r="UZQ168" s="107"/>
      <c r="UZR168" s="107"/>
      <c r="UZS168" s="107"/>
      <c r="UZT168" s="107"/>
      <c r="UZU168" s="107"/>
      <c r="UZV168" s="107"/>
      <c r="UZW168" s="107"/>
      <c r="UZX168" s="107"/>
      <c r="UZY168" s="107"/>
      <c r="UZZ168" s="107"/>
      <c r="VAA168" s="107"/>
      <c r="VAB168" s="107"/>
      <c r="VAC168" s="107"/>
      <c r="VAD168" s="107"/>
      <c r="VAE168" s="107"/>
      <c r="VAF168" s="107"/>
      <c r="VAG168" s="107"/>
      <c r="VAH168" s="107"/>
      <c r="VAI168" s="107"/>
      <c r="VAJ168" s="107"/>
      <c r="VAK168" s="107"/>
      <c r="VAL168" s="107"/>
      <c r="VAM168" s="107"/>
      <c r="VAN168" s="107"/>
      <c r="VAO168" s="107"/>
      <c r="VAP168" s="107"/>
      <c r="VAQ168" s="107"/>
      <c r="VAR168" s="107"/>
      <c r="VAS168" s="107"/>
      <c r="VAT168" s="107"/>
      <c r="VAU168" s="107"/>
      <c r="VAV168" s="107"/>
      <c r="VAW168" s="107"/>
      <c r="VAX168" s="107"/>
      <c r="VAY168" s="107"/>
      <c r="VAZ168" s="107"/>
      <c r="VBA168" s="107"/>
      <c r="VBB168" s="107"/>
      <c r="VBC168" s="107"/>
      <c r="VBD168" s="107"/>
      <c r="VBE168" s="107"/>
      <c r="VBF168" s="107"/>
      <c r="VBG168" s="107"/>
      <c r="VBH168" s="107"/>
      <c r="VBI168" s="107"/>
      <c r="VBJ168" s="107"/>
      <c r="VBK168" s="107"/>
      <c r="VBL168" s="107"/>
      <c r="VBM168" s="107"/>
      <c r="VBN168" s="107"/>
      <c r="VBO168" s="107"/>
      <c r="VBP168" s="107"/>
      <c r="VBQ168" s="107"/>
      <c r="VBR168" s="107"/>
      <c r="VBS168" s="107"/>
      <c r="VBT168" s="107"/>
      <c r="VBU168" s="107"/>
      <c r="VBV168" s="107"/>
      <c r="VBW168" s="107"/>
      <c r="VBX168" s="107"/>
      <c r="VBY168" s="107"/>
      <c r="VBZ168" s="107"/>
      <c r="VCA168" s="107"/>
      <c r="VCB168" s="107"/>
      <c r="VCC168" s="107"/>
      <c r="VCD168" s="107"/>
      <c r="VCE168" s="107"/>
      <c r="VCF168" s="107"/>
      <c r="VCG168" s="107"/>
      <c r="VCH168" s="107"/>
      <c r="VCI168" s="107"/>
      <c r="VCJ168" s="107"/>
      <c r="VCK168" s="107"/>
      <c r="VCL168" s="107"/>
      <c r="VCM168" s="107"/>
      <c r="VCN168" s="107"/>
      <c r="VCO168" s="107"/>
      <c r="VCP168" s="107"/>
      <c r="VCQ168" s="107"/>
      <c r="VCR168" s="107"/>
      <c r="VCS168" s="107"/>
      <c r="VCT168" s="107"/>
      <c r="VCU168" s="107"/>
      <c r="VCV168" s="107"/>
      <c r="VCW168" s="107"/>
      <c r="VCX168" s="107"/>
      <c r="VCY168" s="107"/>
      <c r="VCZ168" s="107"/>
      <c r="VDA168" s="107"/>
      <c r="VDB168" s="107"/>
      <c r="VDC168" s="107"/>
      <c r="VDD168" s="107"/>
      <c r="VDE168" s="107"/>
      <c r="VDF168" s="107"/>
      <c r="VDG168" s="107"/>
      <c r="VDH168" s="107"/>
      <c r="VDI168" s="107"/>
      <c r="VDJ168" s="107"/>
      <c r="VDK168" s="107"/>
      <c r="VDL168" s="107"/>
      <c r="VDM168" s="107"/>
      <c r="VDN168" s="107"/>
      <c r="VDO168" s="107"/>
      <c r="VDP168" s="107"/>
      <c r="VDQ168" s="107"/>
      <c r="VDR168" s="107"/>
      <c r="VDS168" s="107"/>
      <c r="VDT168" s="107"/>
      <c r="VDU168" s="107"/>
      <c r="VDV168" s="107"/>
      <c r="VDW168" s="107"/>
      <c r="VDX168" s="107"/>
      <c r="VDY168" s="107"/>
      <c r="VDZ168" s="107"/>
      <c r="VEA168" s="107"/>
      <c r="VEB168" s="107"/>
      <c r="VEC168" s="107"/>
      <c r="VED168" s="107"/>
      <c r="VEE168" s="107"/>
      <c r="VEF168" s="107"/>
      <c r="VEG168" s="107"/>
      <c r="VEH168" s="107"/>
      <c r="VEI168" s="107"/>
      <c r="VEJ168" s="107"/>
      <c r="VEK168" s="107"/>
      <c r="VEL168" s="107"/>
      <c r="VEM168" s="107"/>
      <c r="VEN168" s="107"/>
      <c r="VEO168" s="107"/>
      <c r="VEP168" s="107"/>
      <c r="VEQ168" s="107"/>
      <c r="VER168" s="107"/>
      <c r="VES168" s="107"/>
      <c r="VET168" s="107"/>
      <c r="VEU168" s="107"/>
      <c r="VEV168" s="107"/>
      <c r="VEW168" s="107"/>
      <c r="VEX168" s="107"/>
      <c r="VEY168" s="107"/>
      <c r="VEZ168" s="107"/>
      <c r="VFA168" s="107"/>
      <c r="VFB168" s="107"/>
      <c r="VFC168" s="107"/>
      <c r="VFD168" s="107"/>
      <c r="VFE168" s="107"/>
      <c r="VFF168" s="107"/>
      <c r="VFG168" s="107"/>
      <c r="VFH168" s="107"/>
      <c r="VFI168" s="107"/>
      <c r="VFJ168" s="107"/>
      <c r="VFK168" s="107"/>
      <c r="VFL168" s="107"/>
      <c r="VFM168" s="107"/>
      <c r="VFN168" s="107"/>
      <c r="VFO168" s="107"/>
      <c r="VFP168" s="107"/>
      <c r="VFQ168" s="107"/>
      <c r="VFR168" s="107"/>
      <c r="VFS168" s="107"/>
      <c r="VFT168" s="107"/>
      <c r="VFU168" s="107"/>
      <c r="VFV168" s="107"/>
      <c r="VFW168" s="107"/>
      <c r="VFX168" s="107"/>
      <c r="VFY168" s="107"/>
      <c r="VFZ168" s="107"/>
      <c r="VGA168" s="107"/>
      <c r="VGB168" s="107"/>
      <c r="VGC168" s="107"/>
      <c r="VGD168" s="107"/>
      <c r="VGE168" s="107"/>
      <c r="VGF168" s="107"/>
      <c r="VGG168" s="107"/>
      <c r="VGH168" s="107"/>
      <c r="VGI168" s="107"/>
      <c r="VGJ168" s="107"/>
      <c r="VGK168" s="107"/>
      <c r="VGL168" s="107"/>
      <c r="VGM168" s="107"/>
      <c r="VGN168" s="107"/>
      <c r="VGO168" s="107"/>
      <c r="VGP168" s="107"/>
      <c r="VGQ168" s="107"/>
      <c r="VGR168" s="107"/>
      <c r="VGS168" s="107"/>
      <c r="VGT168" s="107"/>
      <c r="VGU168" s="107"/>
      <c r="VGV168" s="107"/>
      <c r="VGW168" s="107"/>
      <c r="VGX168" s="107"/>
      <c r="VGY168" s="107"/>
      <c r="VGZ168" s="107"/>
      <c r="VHA168" s="107"/>
      <c r="VHB168" s="107"/>
      <c r="VHC168" s="107"/>
      <c r="VHD168" s="107"/>
      <c r="VHE168" s="107"/>
      <c r="VHF168" s="107"/>
      <c r="VHG168" s="107"/>
      <c r="VHH168" s="107"/>
      <c r="VHI168" s="107"/>
      <c r="VHJ168" s="107"/>
      <c r="VHK168" s="107"/>
      <c r="VHL168" s="107"/>
      <c r="VHM168" s="107"/>
      <c r="VHN168" s="107"/>
      <c r="VHO168" s="107"/>
      <c r="VHP168" s="107"/>
      <c r="VHQ168" s="107"/>
      <c r="VHR168" s="107"/>
      <c r="VHS168" s="107"/>
      <c r="VHT168" s="107"/>
      <c r="VHU168" s="107"/>
      <c r="VHV168" s="107"/>
      <c r="VHW168" s="107"/>
      <c r="VHX168" s="107"/>
      <c r="VHY168" s="107"/>
      <c r="VHZ168" s="107"/>
      <c r="VIA168" s="107"/>
      <c r="VIB168" s="107"/>
      <c r="VIC168" s="107"/>
      <c r="VID168" s="107"/>
      <c r="VIE168" s="107"/>
      <c r="VIF168" s="107"/>
      <c r="VIG168" s="107"/>
      <c r="VIH168" s="107"/>
      <c r="VII168" s="107"/>
      <c r="VIJ168" s="107"/>
      <c r="VIK168" s="107"/>
      <c r="VIL168" s="107"/>
      <c r="VIM168" s="107"/>
      <c r="VIN168" s="107"/>
      <c r="VIO168" s="107"/>
      <c r="VIP168" s="107"/>
      <c r="VIQ168" s="107"/>
      <c r="VIR168" s="107"/>
      <c r="VIS168" s="107"/>
      <c r="VIT168" s="107"/>
      <c r="VIU168" s="107"/>
      <c r="VIV168" s="107"/>
      <c r="VIW168" s="107"/>
      <c r="VIX168" s="107"/>
      <c r="VIY168" s="107"/>
      <c r="VIZ168" s="107"/>
      <c r="VJA168" s="107"/>
      <c r="VJB168" s="107"/>
      <c r="VJC168" s="107"/>
      <c r="VJD168" s="107"/>
      <c r="VJE168" s="107"/>
      <c r="VJF168" s="107"/>
      <c r="VJG168" s="107"/>
      <c r="VJH168" s="107"/>
      <c r="VJI168" s="107"/>
      <c r="VJJ168" s="107"/>
      <c r="VJK168" s="107"/>
      <c r="VJL168" s="107"/>
      <c r="VJM168" s="107"/>
      <c r="VJN168" s="107"/>
      <c r="VJO168" s="107"/>
      <c r="VJP168" s="107"/>
      <c r="VJQ168" s="107"/>
      <c r="VJR168" s="107"/>
      <c r="VJS168" s="107"/>
      <c r="VJT168" s="107"/>
      <c r="VJU168" s="107"/>
      <c r="VJV168" s="107"/>
      <c r="VJW168" s="107"/>
      <c r="VJX168" s="107"/>
      <c r="VJY168" s="107"/>
      <c r="VJZ168" s="107"/>
      <c r="VKA168" s="107"/>
      <c r="VKB168" s="107"/>
      <c r="VKC168" s="107"/>
      <c r="VKD168" s="107"/>
      <c r="VKE168" s="107"/>
      <c r="VKF168" s="107"/>
      <c r="VKG168" s="107"/>
      <c r="VKH168" s="107"/>
      <c r="VKI168" s="107"/>
      <c r="VKJ168" s="107"/>
      <c r="VKK168" s="107"/>
      <c r="VKL168" s="107"/>
      <c r="VKM168" s="107"/>
      <c r="VKN168" s="107"/>
      <c r="VKO168" s="107"/>
      <c r="VKP168" s="107"/>
      <c r="VKQ168" s="107"/>
      <c r="VKR168" s="107"/>
      <c r="VKS168" s="107"/>
      <c r="VKT168" s="107"/>
      <c r="VKU168" s="107"/>
      <c r="VKV168" s="107"/>
      <c r="VKW168" s="107"/>
      <c r="VKX168" s="107"/>
      <c r="VKY168" s="107"/>
      <c r="VKZ168" s="107"/>
      <c r="VLA168" s="107"/>
      <c r="VLB168" s="107"/>
      <c r="VLC168" s="107"/>
      <c r="VLD168" s="107"/>
      <c r="VLE168" s="107"/>
      <c r="VLF168" s="107"/>
      <c r="VLG168" s="107"/>
      <c r="VLH168" s="107"/>
      <c r="VLI168" s="107"/>
      <c r="VLJ168" s="107"/>
      <c r="VLK168" s="107"/>
      <c r="VLL168" s="107"/>
      <c r="VLM168" s="107"/>
      <c r="VLN168" s="107"/>
      <c r="VLO168" s="107"/>
      <c r="VLP168" s="107"/>
      <c r="VLQ168" s="107"/>
      <c r="VLR168" s="107"/>
      <c r="VLS168" s="107"/>
      <c r="VLT168" s="107"/>
      <c r="VLU168" s="107"/>
      <c r="VLV168" s="107"/>
      <c r="VLW168" s="107"/>
      <c r="VLX168" s="107"/>
      <c r="VLY168" s="107"/>
      <c r="VLZ168" s="107"/>
      <c r="VMA168" s="107"/>
      <c r="VMB168" s="107"/>
      <c r="VMC168" s="107"/>
      <c r="VMD168" s="107"/>
      <c r="VME168" s="107"/>
      <c r="VMF168" s="107"/>
      <c r="VMG168" s="107"/>
      <c r="VMH168" s="107"/>
      <c r="VMI168" s="107"/>
      <c r="VMJ168" s="107"/>
      <c r="VMK168" s="107"/>
      <c r="VML168" s="107"/>
      <c r="VMM168" s="107"/>
      <c r="VMN168" s="107"/>
      <c r="VMO168" s="107"/>
      <c r="VMP168" s="107"/>
      <c r="VMQ168" s="107"/>
      <c r="VMR168" s="107"/>
      <c r="VMS168" s="107"/>
      <c r="VMT168" s="107"/>
      <c r="VMU168" s="107"/>
      <c r="VMV168" s="107"/>
      <c r="VMW168" s="107"/>
      <c r="VMX168" s="107"/>
      <c r="VMY168" s="107"/>
      <c r="VMZ168" s="107"/>
      <c r="VNA168" s="107"/>
      <c r="VNB168" s="107"/>
      <c r="VNC168" s="107"/>
      <c r="VND168" s="107"/>
      <c r="VNE168" s="107"/>
      <c r="VNF168" s="107"/>
      <c r="VNG168" s="107"/>
      <c r="VNH168" s="107"/>
      <c r="VNI168" s="107"/>
      <c r="VNJ168" s="107"/>
      <c r="VNK168" s="107"/>
      <c r="VNL168" s="107"/>
      <c r="VNM168" s="107"/>
      <c r="VNN168" s="107"/>
      <c r="VNO168" s="107"/>
      <c r="VNP168" s="107"/>
      <c r="VNQ168" s="107"/>
      <c r="VNR168" s="107"/>
      <c r="VNS168" s="107"/>
      <c r="VNT168" s="107"/>
      <c r="VNU168" s="107"/>
      <c r="VNV168" s="107"/>
      <c r="VNW168" s="107"/>
      <c r="VNX168" s="107"/>
      <c r="VNY168" s="107"/>
      <c r="VNZ168" s="107"/>
      <c r="VOA168" s="107"/>
      <c r="VOB168" s="107"/>
      <c r="VOC168" s="107"/>
      <c r="VOD168" s="107"/>
      <c r="VOE168" s="107"/>
      <c r="VOF168" s="107"/>
      <c r="VOG168" s="107"/>
      <c r="VOH168" s="107"/>
      <c r="VOI168" s="107"/>
      <c r="VOJ168" s="107"/>
      <c r="VOK168" s="107"/>
      <c r="VOL168" s="107"/>
      <c r="VOM168" s="107"/>
      <c r="VON168" s="107"/>
      <c r="VOO168" s="107"/>
      <c r="VOP168" s="107"/>
      <c r="VOQ168" s="107"/>
      <c r="VOR168" s="107"/>
      <c r="VOS168" s="107"/>
      <c r="VOT168" s="107"/>
      <c r="VOU168" s="107"/>
      <c r="VOV168" s="107"/>
      <c r="VOW168" s="107"/>
      <c r="VOX168" s="107"/>
      <c r="VOY168" s="107"/>
      <c r="VOZ168" s="107"/>
      <c r="VPA168" s="107"/>
      <c r="VPB168" s="107"/>
      <c r="VPC168" s="107"/>
      <c r="VPD168" s="107"/>
      <c r="VPE168" s="107"/>
      <c r="VPF168" s="107"/>
      <c r="VPG168" s="107"/>
      <c r="VPH168" s="107"/>
      <c r="VPI168" s="107"/>
      <c r="VPJ168" s="107"/>
      <c r="VPK168" s="107"/>
      <c r="VPL168" s="107"/>
      <c r="VPM168" s="107"/>
      <c r="VPN168" s="107"/>
      <c r="VPO168" s="107"/>
      <c r="VPP168" s="107"/>
      <c r="VPQ168" s="107"/>
      <c r="VPR168" s="107"/>
      <c r="VPS168" s="107"/>
      <c r="VPT168" s="107"/>
      <c r="VPU168" s="107"/>
      <c r="VPV168" s="107"/>
      <c r="VPW168" s="107"/>
      <c r="VPX168" s="107"/>
      <c r="VPY168" s="107"/>
      <c r="VPZ168" s="107"/>
      <c r="VQA168" s="107"/>
      <c r="VQB168" s="107"/>
      <c r="VQC168" s="107"/>
      <c r="VQD168" s="107"/>
      <c r="VQE168" s="107"/>
      <c r="VQF168" s="107"/>
      <c r="VQG168" s="107"/>
      <c r="VQH168" s="107"/>
      <c r="VQI168" s="107"/>
      <c r="VQJ168" s="107"/>
      <c r="VQK168" s="107"/>
      <c r="VQL168" s="107"/>
      <c r="VQM168" s="107"/>
      <c r="VQN168" s="107"/>
      <c r="VQO168" s="107"/>
      <c r="VQP168" s="107"/>
      <c r="VQQ168" s="107"/>
      <c r="VQR168" s="107"/>
      <c r="VQS168" s="107"/>
      <c r="VQT168" s="107"/>
      <c r="VQU168" s="107"/>
      <c r="VQV168" s="107"/>
      <c r="VQW168" s="107"/>
      <c r="VQX168" s="107"/>
      <c r="VQY168" s="107"/>
      <c r="VQZ168" s="107"/>
      <c r="VRA168" s="107"/>
      <c r="VRB168" s="107"/>
      <c r="VRC168" s="107"/>
      <c r="VRD168" s="107"/>
      <c r="VRE168" s="107"/>
      <c r="VRF168" s="107"/>
      <c r="VRG168" s="107"/>
      <c r="VRH168" s="107"/>
      <c r="VRI168" s="107"/>
      <c r="VRJ168" s="107"/>
      <c r="VRK168" s="107"/>
      <c r="VRL168" s="107"/>
      <c r="VRM168" s="107"/>
      <c r="VRN168" s="107"/>
      <c r="VRO168" s="107"/>
      <c r="VRP168" s="107"/>
      <c r="VRQ168" s="107"/>
      <c r="VRR168" s="107"/>
      <c r="VRS168" s="107"/>
      <c r="VRT168" s="107"/>
      <c r="VRU168" s="107"/>
      <c r="VRV168" s="107"/>
      <c r="VRW168" s="107"/>
      <c r="VRX168" s="107"/>
      <c r="VRY168" s="107"/>
      <c r="VRZ168" s="107"/>
      <c r="VSA168" s="107"/>
      <c r="VSB168" s="107"/>
      <c r="VSC168" s="107"/>
      <c r="VSD168" s="107"/>
      <c r="VSE168" s="107"/>
      <c r="VSF168" s="107"/>
      <c r="VSG168" s="107"/>
      <c r="VSH168" s="107"/>
      <c r="VSI168" s="107"/>
      <c r="VSJ168" s="107"/>
      <c r="VSK168" s="107"/>
      <c r="VSL168" s="107"/>
      <c r="VSM168" s="107"/>
      <c r="VSN168" s="107"/>
      <c r="VSO168" s="107"/>
      <c r="VSP168" s="107"/>
      <c r="VSQ168" s="107"/>
      <c r="VSR168" s="107"/>
      <c r="VSS168" s="107"/>
      <c r="VST168" s="107"/>
      <c r="VSU168" s="107"/>
      <c r="VSV168" s="107"/>
      <c r="VSW168" s="107"/>
      <c r="VSX168" s="107"/>
      <c r="VSY168" s="107"/>
      <c r="VSZ168" s="107"/>
      <c r="VTA168" s="107"/>
      <c r="VTB168" s="107"/>
      <c r="VTC168" s="107"/>
      <c r="VTD168" s="107"/>
      <c r="VTE168" s="107"/>
      <c r="VTF168" s="107"/>
      <c r="VTG168" s="107"/>
      <c r="VTH168" s="107"/>
      <c r="VTI168" s="107"/>
      <c r="VTJ168" s="107"/>
      <c r="VTK168" s="107"/>
      <c r="VTL168" s="107"/>
      <c r="VTM168" s="107"/>
      <c r="VTN168" s="107"/>
      <c r="VTO168" s="107"/>
      <c r="VTP168" s="107"/>
      <c r="VTQ168" s="107"/>
      <c r="VTR168" s="107"/>
      <c r="VTS168" s="107"/>
      <c r="VTT168" s="107"/>
      <c r="VTU168" s="107"/>
      <c r="VTV168" s="107"/>
      <c r="VTW168" s="107"/>
      <c r="VTX168" s="107"/>
      <c r="VTY168" s="107"/>
      <c r="VTZ168" s="107"/>
      <c r="VUA168" s="107"/>
      <c r="VUB168" s="107"/>
      <c r="VUC168" s="107"/>
      <c r="VUD168" s="107"/>
      <c r="VUE168" s="107"/>
      <c r="VUF168" s="107"/>
      <c r="VUG168" s="107"/>
      <c r="VUH168" s="107"/>
      <c r="VUI168" s="107"/>
      <c r="VUJ168" s="107"/>
      <c r="VUK168" s="107"/>
      <c r="VUL168" s="107"/>
      <c r="VUM168" s="107"/>
      <c r="VUN168" s="107"/>
      <c r="VUO168" s="107"/>
      <c r="VUP168" s="107"/>
      <c r="VUQ168" s="107"/>
      <c r="VUR168" s="107"/>
      <c r="VUS168" s="107"/>
      <c r="VUT168" s="107"/>
      <c r="VUU168" s="107"/>
      <c r="VUV168" s="107"/>
      <c r="VUW168" s="107"/>
      <c r="VUX168" s="107"/>
      <c r="VUY168" s="107"/>
      <c r="VUZ168" s="107"/>
      <c r="VVA168" s="107"/>
      <c r="VVB168" s="107"/>
      <c r="VVC168" s="107"/>
      <c r="VVD168" s="107"/>
      <c r="VVE168" s="107"/>
      <c r="VVF168" s="107"/>
      <c r="VVG168" s="107"/>
      <c r="VVH168" s="107"/>
      <c r="VVI168" s="107"/>
      <c r="VVJ168" s="107"/>
      <c r="VVK168" s="107"/>
      <c r="VVL168" s="107"/>
      <c r="VVM168" s="107"/>
      <c r="VVN168" s="107"/>
      <c r="VVO168" s="107"/>
      <c r="VVP168" s="107"/>
      <c r="VVQ168" s="107"/>
      <c r="VVR168" s="107"/>
      <c r="VVS168" s="107"/>
      <c r="VVT168" s="107"/>
      <c r="VVU168" s="107"/>
      <c r="VVV168" s="107"/>
      <c r="VVW168" s="107"/>
      <c r="VVX168" s="107"/>
      <c r="VVY168" s="107"/>
      <c r="VVZ168" s="107"/>
      <c r="VWA168" s="107"/>
      <c r="VWB168" s="107"/>
      <c r="VWC168" s="107"/>
      <c r="VWD168" s="107"/>
      <c r="VWE168" s="107"/>
      <c r="VWF168" s="107"/>
      <c r="VWG168" s="107"/>
      <c r="VWH168" s="107"/>
      <c r="VWI168" s="107"/>
      <c r="VWJ168" s="107"/>
      <c r="VWK168" s="107"/>
      <c r="VWL168" s="107"/>
      <c r="VWM168" s="107"/>
      <c r="VWN168" s="107"/>
      <c r="VWO168" s="107"/>
      <c r="VWP168" s="107"/>
      <c r="VWQ168" s="107"/>
      <c r="VWR168" s="107"/>
      <c r="VWS168" s="107"/>
      <c r="VWT168" s="107"/>
      <c r="VWU168" s="107"/>
      <c r="VWV168" s="107"/>
      <c r="VWW168" s="107"/>
      <c r="VWX168" s="107"/>
      <c r="VWY168" s="107"/>
      <c r="VWZ168" s="107"/>
      <c r="VXA168" s="107"/>
      <c r="VXB168" s="107"/>
      <c r="VXC168" s="107"/>
      <c r="VXD168" s="107"/>
      <c r="VXE168" s="107"/>
      <c r="VXF168" s="107"/>
      <c r="VXG168" s="107"/>
      <c r="VXH168" s="107"/>
      <c r="VXI168" s="107"/>
      <c r="VXJ168" s="107"/>
      <c r="VXK168" s="107"/>
      <c r="VXL168" s="107"/>
      <c r="VXM168" s="107"/>
      <c r="VXN168" s="107"/>
      <c r="VXO168" s="107"/>
      <c r="VXP168" s="107"/>
      <c r="VXQ168" s="107"/>
      <c r="VXR168" s="107"/>
      <c r="VXS168" s="107"/>
      <c r="VXT168" s="107"/>
      <c r="VXU168" s="107"/>
      <c r="VXV168" s="107"/>
      <c r="VXW168" s="107"/>
      <c r="VXX168" s="107"/>
      <c r="VXY168" s="107"/>
      <c r="VXZ168" s="107"/>
      <c r="VYA168" s="107"/>
      <c r="VYB168" s="107"/>
      <c r="VYC168" s="107"/>
      <c r="VYD168" s="107"/>
      <c r="VYE168" s="107"/>
      <c r="VYF168" s="107"/>
      <c r="VYG168" s="107"/>
      <c r="VYH168" s="107"/>
      <c r="VYI168" s="107"/>
      <c r="VYJ168" s="107"/>
      <c r="VYK168" s="107"/>
      <c r="VYL168" s="107"/>
      <c r="VYM168" s="107"/>
      <c r="VYN168" s="107"/>
      <c r="VYO168" s="107"/>
      <c r="VYP168" s="107"/>
      <c r="VYQ168" s="107"/>
      <c r="VYR168" s="107"/>
      <c r="VYS168" s="107"/>
      <c r="VYT168" s="107"/>
      <c r="VYU168" s="107"/>
      <c r="VYV168" s="107"/>
      <c r="VYW168" s="107"/>
      <c r="VYX168" s="107"/>
      <c r="VYY168" s="107"/>
      <c r="VYZ168" s="107"/>
      <c r="VZA168" s="107"/>
      <c r="VZB168" s="107"/>
      <c r="VZC168" s="107"/>
      <c r="VZD168" s="107"/>
      <c r="VZE168" s="107"/>
      <c r="VZF168" s="107"/>
      <c r="VZG168" s="107"/>
      <c r="VZH168" s="107"/>
      <c r="VZI168" s="107"/>
      <c r="VZJ168" s="107"/>
      <c r="VZK168" s="107"/>
      <c r="VZL168" s="107"/>
      <c r="VZM168" s="107"/>
      <c r="VZN168" s="107"/>
      <c r="VZO168" s="107"/>
      <c r="VZP168" s="107"/>
      <c r="VZQ168" s="107"/>
      <c r="VZR168" s="107"/>
      <c r="VZS168" s="107"/>
      <c r="VZT168" s="107"/>
      <c r="VZU168" s="107"/>
      <c r="VZV168" s="107"/>
      <c r="VZW168" s="107"/>
      <c r="VZX168" s="107"/>
      <c r="VZY168" s="107"/>
      <c r="VZZ168" s="107"/>
      <c r="WAA168" s="107"/>
      <c r="WAB168" s="107"/>
      <c r="WAC168" s="107"/>
      <c r="WAD168" s="107"/>
      <c r="WAE168" s="107"/>
      <c r="WAF168" s="107"/>
      <c r="WAG168" s="107"/>
      <c r="WAH168" s="107"/>
      <c r="WAI168" s="107"/>
      <c r="WAJ168" s="107"/>
      <c r="WAK168" s="107"/>
      <c r="WAL168" s="107"/>
      <c r="WAM168" s="107"/>
      <c r="WAN168" s="107"/>
      <c r="WAO168" s="107"/>
      <c r="WAP168" s="107"/>
      <c r="WAQ168" s="107"/>
      <c r="WAR168" s="107"/>
      <c r="WAS168" s="107"/>
      <c r="WAT168" s="107"/>
      <c r="WAU168" s="107"/>
      <c r="WAV168" s="107"/>
      <c r="WAW168" s="107"/>
      <c r="WAX168" s="107"/>
      <c r="WAY168" s="107"/>
      <c r="WAZ168" s="107"/>
      <c r="WBA168" s="107"/>
      <c r="WBB168" s="107"/>
      <c r="WBC168" s="107"/>
      <c r="WBD168" s="107"/>
      <c r="WBE168" s="107"/>
      <c r="WBF168" s="107"/>
      <c r="WBG168" s="107"/>
      <c r="WBH168" s="107"/>
      <c r="WBI168" s="107"/>
      <c r="WBJ168" s="107"/>
      <c r="WBK168" s="107"/>
      <c r="WBL168" s="107"/>
      <c r="WBM168" s="107"/>
      <c r="WBN168" s="107"/>
      <c r="WBO168" s="107"/>
      <c r="WBP168" s="107"/>
      <c r="WBQ168" s="107"/>
      <c r="WBR168" s="107"/>
      <c r="WBS168" s="107"/>
      <c r="WBT168" s="107"/>
      <c r="WBU168" s="107"/>
      <c r="WBV168" s="107"/>
      <c r="WBW168" s="107"/>
      <c r="WBX168" s="107"/>
      <c r="WBY168" s="107"/>
      <c r="WBZ168" s="107"/>
      <c r="WCA168" s="107"/>
      <c r="WCB168" s="107"/>
      <c r="WCC168" s="107"/>
      <c r="WCD168" s="107"/>
      <c r="WCE168" s="107"/>
      <c r="WCF168" s="107"/>
      <c r="WCG168" s="107"/>
      <c r="WCH168" s="107"/>
      <c r="WCI168" s="107"/>
      <c r="WCJ168" s="107"/>
      <c r="WCK168" s="107"/>
      <c r="WCL168" s="107"/>
      <c r="WCM168" s="107"/>
      <c r="WCN168" s="107"/>
      <c r="WCO168" s="107"/>
      <c r="WCP168" s="107"/>
      <c r="WCQ168" s="107"/>
      <c r="WCR168" s="107"/>
      <c r="WCS168" s="107"/>
      <c r="WCT168" s="107"/>
      <c r="WCU168" s="107"/>
      <c r="WCV168" s="107"/>
      <c r="WCW168" s="107"/>
      <c r="WCX168" s="107"/>
      <c r="WCY168" s="107"/>
      <c r="WCZ168" s="107"/>
      <c r="WDA168" s="107"/>
      <c r="WDB168" s="107"/>
      <c r="WDC168" s="107"/>
      <c r="WDD168" s="107"/>
      <c r="WDE168" s="107"/>
      <c r="WDF168" s="107"/>
      <c r="WDG168" s="107"/>
      <c r="WDH168" s="107"/>
      <c r="WDI168" s="107"/>
      <c r="WDJ168" s="107"/>
      <c r="WDK168" s="107"/>
      <c r="WDL168" s="107"/>
      <c r="WDM168" s="107"/>
      <c r="WDN168" s="107"/>
      <c r="WDO168" s="107"/>
      <c r="WDP168" s="107"/>
      <c r="WDQ168" s="107"/>
      <c r="WDR168" s="107"/>
      <c r="WDS168" s="107"/>
      <c r="WDT168" s="107"/>
      <c r="WDU168" s="107"/>
      <c r="WDV168" s="107"/>
      <c r="WDW168" s="107"/>
      <c r="WDX168" s="107"/>
      <c r="WDY168" s="107"/>
      <c r="WDZ168" s="107"/>
      <c r="WEA168" s="107"/>
      <c r="WEB168" s="107"/>
      <c r="WEC168" s="107"/>
      <c r="WED168" s="107"/>
      <c r="WEE168" s="107"/>
      <c r="WEF168" s="107"/>
      <c r="WEG168" s="107"/>
      <c r="WEH168" s="107"/>
      <c r="WEI168" s="107"/>
      <c r="WEJ168" s="107"/>
      <c r="WEK168" s="107"/>
      <c r="WEL168" s="107"/>
      <c r="WEM168" s="107"/>
      <c r="WEN168" s="107"/>
      <c r="WEO168" s="107"/>
      <c r="WEP168" s="107"/>
      <c r="WEQ168" s="107"/>
      <c r="WER168" s="107"/>
      <c r="WES168" s="107"/>
      <c r="WET168" s="107"/>
      <c r="WEU168" s="107"/>
      <c r="WEV168" s="107"/>
      <c r="WEW168" s="107"/>
      <c r="WEX168" s="107"/>
      <c r="WEY168" s="107"/>
      <c r="WEZ168" s="107"/>
      <c r="WFA168" s="107"/>
      <c r="WFB168" s="107"/>
      <c r="WFC168" s="107"/>
      <c r="WFD168" s="107"/>
      <c r="WFE168" s="107"/>
      <c r="WFF168" s="107"/>
      <c r="WFG168" s="107"/>
      <c r="WFH168" s="107"/>
      <c r="WFI168" s="107"/>
      <c r="WFJ168" s="107"/>
      <c r="WFK168" s="107"/>
      <c r="WFL168" s="107"/>
      <c r="WFM168" s="107"/>
      <c r="WFN168" s="107"/>
      <c r="WFO168" s="107"/>
      <c r="WFP168" s="107"/>
      <c r="WFQ168" s="107"/>
      <c r="WFR168" s="107"/>
      <c r="WFS168" s="107"/>
      <c r="WFT168" s="107"/>
      <c r="WFU168" s="107"/>
      <c r="WFV168" s="107"/>
      <c r="WFW168" s="107"/>
      <c r="WFX168" s="107"/>
      <c r="WFY168" s="107"/>
      <c r="WFZ168" s="107"/>
      <c r="WGA168" s="107"/>
      <c r="WGB168" s="107"/>
      <c r="WGC168" s="107"/>
      <c r="WGD168" s="107"/>
      <c r="WGE168" s="107"/>
      <c r="WGF168" s="107"/>
      <c r="WGG168" s="107"/>
      <c r="WGH168" s="107"/>
      <c r="WGI168" s="107"/>
      <c r="WGJ168" s="107"/>
      <c r="WGK168" s="107"/>
      <c r="WGL168" s="107"/>
      <c r="WGM168" s="107"/>
      <c r="WGN168" s="107"/>
      <c r="WGO168" s="107"/>
      <c r="WGP168" s="107"/>
      <c r="WGQ168" s="107"/>
      <c r="WGR168" s="107"/>
      <c r="WGS168" s="107"/>
      <c r="WGT168" s="107"/>
      <c r="WGU168" s="107"/>
      <c r="WGV168" s="107"/>
      <c r="WGW168" s="107"/>
      <c r="WGX168" s="107"/>
      <c r="WGY168" s="107"/>
      <c r="WGZ168" s="107"/>
      <c r="WHA168" s="107"/>
      <c r="WHB168" s="107"/>
      <c r="WHC168" s="107"/>
      <c r="WHD168" s="107"/>
      <c r="WHE168" s="107"/>
      <c r="WHF168" s="107"/>
      <c r="WHG168" s="107"/>
      <c r="WHH168" s="107"/>
      <c r="WHI168" s="107"/>
      <c r="WHJ168" s="107"/>
      <c r="WHK168" s="107"/>
      <c r="WHL168" s="107"/>
      <c r="WHM168" s="107"/>
      <c r="WHN168" s="107"/>
      <c r="WHO168" s="107"/>
      <c r="WHP168" s="107"/>
      <c r="WHQ168" s="107"/>
      <c r="WHR168" s="107"/>
      <c r="WHS168" s="107"/>
      <c r="WHT168" s="107"/>
      <c r="WHU168" s="107"/>
      <c r="WHV168" s="107"/>
      <c r="WHW168" s="107"/>
      <c r="WHX168" s="107"/>
      <c r="WHY168" s="107"/>
      <c r="WHZ168" s="107"/>
      <c r="WIA168" s="107"/>
      <c r="WIB168" s="107"/>
      <c r="WIC168" s="107"/>
      <c r="WID168" s="107"/>
      <c r="WIE168" s="107"/>
      <c r="WIF168" s="107"/>
      <c r="WIG168" s="107"/>
      <c r="WIH168" s="107"/>
      <c r="WII168" s="107"/>
      <c r="WIJ168" s="107"/>
      <c r="WIK168" s="107"/>
      <c r="WIL168" s="107"/>
      <c r="WIM168" s="107"/>
      <c r="WIN168" s="107"/>
      <c r="WIO168" s="107"/>
      <c r="WIP168" s="107"/>
      <c r="WIQ168" s="107"/>
      <c r="WIR168" s="107"/>
      <c r="WIS168" s="107"/>
      <c r="WIT168" s="107"/>
      <c r="WIU168" s="107"/>
      <c r="WIV168" s="107"/>
      <c r="WIW168" s="107"/>
      <c r="WIX168" s="107"/>
      <c r="WIY168" s="107"/>
      <c r="WIZ168" s="107"/>
      <c r="WJA168" s="107"/>
      <c r="WJB168" s="107"/>
      <c r="WJC168" s="107"/>
      <c r="WJD168" s="107"/>
      <c r="WJE168" s="107"/>
      <c r="WJF168" s="107"/>
      <c r="WJG168" s="107"/>
      <c r="WJH168" s="107"/>
      <c r="WJI168" s="107"/>
      <c r="WJJ168" s="107"/>
      <c r="WJK168" s="107"/>
      <c r="WJL168" s="107"/>
      <c r="WJM168" s="107"/>
      <c r="WJN168" s="107"/>
      <c r="WJO168" s="107"/>
      <c r="WJP168" s="107"/>
      <c r="WJQ168" s="107"/>
      <c r="WJR168" s="107"/>
      <c r="WJS168" s="107"/>
      <c r="WJT168" s="107"/>
      <c r="WJU168" s="107"/>
      <c r="WJV168" s="107"/>
      <c r="WJW168" s="107"/>
      <c r="WJX168" s="107"/>
      <c r="WJY168" s="107"/>
      <c r="WJZ168" s="107"/>
      <c r="WKA168" s="107"/>
      <c r="WKB168" s="107"/>
      <c r="WKC168" s="107"/>
      <c r="WKD168" s="107"/>
      <c r="WKE168" s="107"/>
      <c r="WKF168" s="107"/>
      <c r="WKG168" s="107"/>
      <c r="WKH168" s="107"/>
      <c r="WKI168" s="107"/>
      <c r="WKJ168" s="107"/>
      <c r="WKK168" s="107"/>
      <c r="WKL168" s="107"/>
      <c r="WKM168" s="107"/>
      <c r="WKN168" s="107"/>
      <c r="WKO168" s="107"/>
      <c r="WKP168" s="107"/>
      <c r="WKQ168" s="107"/>
      <c r="WKR168" s="107"/>
      <c r="WKS168" s="107"/>
      <c r="WKT168" s="107"/>
      <c r="WKU168" s="107"/>
      <c r="WKV168" s="107"/>
      <c r="WKW168" s="107"/>
      <c r="WKX168" s="107"/>
      <c r="WKY168" s="107"/>
      <c r="WKZ168" s="107"/>
      <c r="WLA168" s="107"/>
      <c r="WLB168" s="107"/>
      <c r="WLC168" s="107"/>
      <c r="WLD168" s="107"/>
      <c r="WLE168" s="107"/>
      <c r="WLF168" s="107"/>
      <c r="WLG168" s="107"/>
      <c r="WLH168" s="107"/>
      <c r="WLI168" s="107"/>
      <c r="WLJ168" s="107"/>
      <c r="WLK168" s="107"/>
      <c r="WLL168" s="107"/>
      <c r="WLM168" s="107"/>
      <c r="WLN168" s="107"/>
      <c r="WLO168" s="107"/>
      <c r="WLP168" s="107"/>
      <c r="WLQ168" s="107"/>
      <c r="WLR168" s="107"/>
      <c r="WLS168" s="107"/>
      <c r="WLT168" s="107"/>
      <c r="WLU168" s="107"/>
      <c r="WLV168" s="107"/>
      <c r="WLW168" s="107"/>
      <c r="WLX168" s="107"/>
      <c r="WLY168" s="107"/>
      <c r="WLZ168" s="107"/>
      <c r="WMA168" s="107"/>
      <c r="WMB168" s="107"/>
      <c r="WMC168" s="107"/>
      <c r="WMD168" s="107"/>
      <c r="WME168" s="107"/>
      <c r="WMF168" s="107"/>
      <c r="WMG168" s="107"/>
      <c r="WMH168" s="107"/>
      <c r="WMI168" s="107"/>
      <c r="WMJ168" s="107"/>
      <c r="WMK168" s="107"/>
      <c r="WML168" s="107"/>
      <c r="WMM168" s="107"/>
      <c r="WMN168" s="107"/>
      <c r="WMO168" s="107"/>
      <c r="WMP168" s="107"/>
      <c r="WMQ168" s="107"/>
      <c r="WMR168" s="107"/>
      <c r="WMS168" s="107"/>
      <c r="WMT168" s="107"/>
      <c r="WMU168" s="107"/>
      <c r="WMV168" s="107"/>
      <c r="WMW168" s="107"/>
      <c r="WMX168" s="107"/>
      <c r="WMY168" s="107"/>
      <c r="WMZ168" s="107"/>
      <c r="WNA168" s="107"/>
      <c r="WNB168" s="107"/>
      <c r="WNC168" s="107"/>
      <c r="WND168" s="107"/>
      <c r="WNE168" s="107"/>
      <c r="WNF168" s="107"/>
      <c r="WNG168" s="107"/>
      <c r="WNH168" s="107"/>
      <c r="WNI168" s="107"/>
      <c r="WNJ168" s="107"/>
      <c r="WNK168" s="107"/>
      <c r="WNL168" s="107"/>
      <c r="WNM168" s="107"/>
      <c r="WNN168" s="107"/>
      <c r="WNO168" s="107"/>
      <c r="WNP168" s="107"/>
      <c r="WNQ168" s="107"/>
      <c r="WNR168" s="107"/>
      <c r="WNS168" s="107"/>
      <c r="WNT168" s="107"/>
      <c r="WNU168" s="107"/>
      <c r="WNV168" s="107"/>
      <c r="WNW168" s="107"/>
      <c r="WNX168" s="107"/>
      <c r="WNY168" s="107"/>
      <c r="WNZ168" s="107"/>
      <c r="WOA168" s="107"/>
      <c r="WOB168" s="107"/>
      <c r="WOC168" s="107"/>
      <c r="WOD168" s="107"/>
      <c r="WOE168" s="107"/>
      <c r="WOF168" s="107"/>
      <c r="WOG168" s="107"/>
      <c r="WOH168" s="107"/>
      <c r="WOI168" s="107"/>
      <c r="WOJ168" s="107"/>
      <c r="WOK168" s="107"/>
      <c r="WOL168" s="107"/>
      <c r="WOM168" s="107"/>
      <c r="WON168" s="107"/>
      <c r="WOO168" s="107"/>
      <c r="WOP168" s="107"/>
      <c r="WOQ168" s="107"/>
      <c r="WOR168" s="107"/>
      <c r="WOS168" s="107"/>
      <c r="WOT168" s="107"/>
      <c r="WOU168" s="107"/>
      <c r="WOV168" s="107"/>
      <c r="WOW168" s="107"/>
      <c r="WOX168" s="107"/>
      <c r="WOY168" s="107"/>
      <c r="WOZ168" s="107"/>
      <c r="WPA168" s="107"/>
      <c r="WPB168" s="107"/>
      <c r="WPC168" s="107"/>
      <c r="WPD168" s="107"/>
      <c r="WPE168" s="107"/>
      <c r="WPF168" s="107"/>
      <c r="WPG168" s="107"/>
      <c r="WPH168" s="107"/>
      <c r="WPI168" s="107"/>
      <c r="WPJ168" s="107"/>
      <c r="WPK168" s="107"/>
      <c r="WPL168" s="107"/>
      <c r="WPM168" s="107"/>
      <c r="WPN168" s="107"/>
      <c r="WPO168" s="107"/>
      <c r="WPP168" s="107"/>
      <c r="WPQ168" s="107"/>
      <c r="WPR168" s="107"/>
      <c r="WPS168" s="107"/>
      <c r="WPT168" s="107"/>
      <c r="WPU168" s="107"/>
      <c r="WPV168" s="107"/>
      <c r="WPW168" s="107"/>
      <c r="WPX168" s="107"/>
      <c r="WPY168" s="107"/>
      <c r="WPZ168" s="107"/>
      <c r="WQA168" s="107"/>
      <c r="WQB168" s="107"/>
      <c r="WQC168" s="107"/>
      <c r="WQD168" s="107"/>
      <c r="WQE168" s="107"/>
      <c r="WQF168" s="107"/>
      <c r="WQG168" s="107"/>
      <c r="WQH168" s="107"/>
      <c r="WQI168" s="107"/>
      <c r="WQJ168" s="107"/>
      <c r="WQK168" s="107"/>
      <c r="WQL168" s="107"/>
      <c r="WQM168" s="107"/>
      <c r="WQN168" s="107"/>
      <c r="WQO168" s="107"/>
      <c r="WQP168" s="107"/>
      <c r="WQQ168" s="107"/>
      <c r="WQR168" s="107"/>
      <c r="WQS168" s="107"/>
      <c r="WQT168" s="107"/>
      <c r="WQU168" s="107"/>
      <c r="WQV168" s="107"/>
      <c r="WQW168" s="107"/>
      <c r="WQX168" s="107"/>
      <c r="WQY168" s="107"/>
      <c r="WQZ168" s="107"/>
      <c r="WRA168" s="107"/>
      <c r="WRB168" s="107"/>
      <c r="WRC168" s="107"/>
      <c r="WRD168" s="107"/>
      <c r="WRE168" s="107"/>
      <c r="WRF168" s="107"/>
      <c r="WRG168" s="107"/>
      <c r="WRH168" s="107"/>
      <c r="WRI168" s="107"/>
      <c r="WRJ168" s="107"/>
      <c r="WRK168" s="107"/>
      <c r="WRL168" s="107"/>
      <c r="WRM168" s="107"/>
      <c r="WRN168" s="107"/>
      <c r="WRO168" s="107"/>
      <c r="WRP168" s="107"/>
      <c r="WRQ168" s="107"/>
      <c r="WRR168" s="107"/>
      <c r="WRS168" s="107"/>
      <c r="WRT168" s="107"/>
      <c r="WRU168" s="107"/>
      <c r="WRV168" s="107"/>
      <c r="WRW168" s="107"/>
      <c r="WRX168" s="107"/>
      <c r="WRY168" s="107"/>
      <c r="WRZ168" s="107"/>
      <c r="WSA168" s="107"/>
      <c r="WSB168" s="107"/>
      <c r="WSC168" s="107"/>
      <c r="WSD168" s="107"/>
      <c r="WSE168" s="107"/>
      <c r="WSF168" s="107"/>
      <c r="WSG168" s="107"/>
      <c r="WSH168" s="107"/>
      <c r="WSI168" s="107"/>
      <c r="WSJ168" s="107"/>
      <c r="WSK168" s="107"/>
      <c r="WSL168" s="107"/>
      <c r="WSM168" s="107"/>
      <c r="WSN168" s="107"/>
      <c r="WSO168" s="107"/>
      <c r="WSP168" s="107"/>
      <c r="WSQ168" s="107"/>
      <c r="WSR168" s="107"/>
      <c r="WSS168" s="107"/>
      <c r="WST168" s="107"/>
      <c r="WSU168" s="107"/>
      <c r="WSV168" s="107"/>
      <c r="WSW168" s="107"/>
      <c r="WSX168" s="107"/>
      <c r="WSY168" s="107"/>
      <c r="WSZ168" s="107"/>
      <c r="WTA168" s="107"/>
      <c r="WTB168" s="107"/>
      <c r="WTC168" s="107"/>
      <c r="WTD168" s="107"/>
      <c r="WTE168" s="107"/>
      <c r="WTF168" s="107"/>
      <c r="WTG168" s="107"/>
      <c r="WTH168" s="107"/>
      <c r="WTI168" s="107"/>
      <c r="WTJ168" s="107"/>
      <c r="WTK168" s="107"/>
      <c r="WTL168" s="107"/>
      <c r="WTM168" s="107"/>
      <c r="WTN168" s="107"/>
      <c r="WTO168" s="107"/>
      <c r="WTP168" s="107"/>
      <c r="WTQ168" s="107"/>
      <c r="WTR168" s="107"/>
      <c r="WTS168" s="107"/>
      <c r="WTT168" s="107"/>
      <c r="WTU168" s="107"/>
      <c r="WTV168" s="107"/>
      <c r="WTW168" s="107"/>
      <c r="WTX168" s="107"/>
      <c r="WTY168" s="107"/>
      <c r="WTZ168" s="107"/>
      <c r="WUA168" s="107"/>
      <c r="WUB168" s="107"/>
      <c r="WUC168" s="107"/>
      <c r="WUD168" s="107"/>
      <c r="WUE168" s="107"/>
      <c r="WUF168" s="107"/>
      <c r="WUG168" s="107"/>
      <c r="WUH168" s="107"/>
      <c r="WUI168" s="107"/>
      <c r="WUJ168" s="107"/>
      <c r="WUK168" s="107"/>
      <c r="WUL168" s="107"/>
      <c r="WUM168" s="107"/>
      <c r="WUN168" s="107"/>
      <c r="WUO168" s="107"/>
      <c r="WUP168" s="107"/>
      <c r="WUQ168" s="107"/>
      <c r="WUR168" s="107"/>
      <c r="WUS168" s="107"/>
      <c r="WUT168" s="107"/>
      <c r="WUU168" s="107"/>
      <c r="WUV168" s="107"/>
      <c r="WUW168" s="107"/>
      <c r="WUX168" s="107"/>
      <c r="WUY168" s="107"/>
      <c r="WUZ168" s="107"/>
      <c r="WVA168" s="107"/>
      <c r="WVB168" s="107"/>
      <c r="WVC168" s="107"/>
      <c r="WVD168" s="107"/>
      <c r="WVE168" s="107"/>
      <c r="WVF168" s="107"/>
      <c r="WVG168" s="107"/>
      <c r="WVH168" s="107"/>
      <c r="WVI168" s="107"/>
      <c r="WVJ168" s="107"/>
      <c r="WVK168" s="107"/>
      <c r="WVL168" s="107"/>
      <c r="WVM168" s="107"/>
      <c r="WVN168" s="107"/>
      <c r="WVO168" s="107"/>
      <c r="WVP168" s="107"/>
      <c r="WVQ168" s="107"/>
      <c r="WVR168" s="107"/>
      <c r="WVS168" s="107"/>
      <c r="WVT168" s="107"/>
      <c r="WVU168" s="107"/>
      <c r="WVV168" s="107"/>
      <c r="WVW168" s="107"/>
      <c r="WVX168" s="107"/>
      <c r="WVY168" s="107"/>
      <c r="WVZ168" s="107"/>
      <c r="WWA168" s="107"/>
      <c r="WWB168" s="107"/>
      <c r="WWC168" s="107"/>
      <c r="WWD168" s="107"/>
      <c r="WWE168" s="107"/>
      <c r="WWF168" s="107"/>
      <c r="WWG168" s="107"/>
      <c r="WWH168" s="107"/>
      <c r="WWI168" s="107"/>
      <c r="WWJ168" s="107"/>
      <c r="WWK168" s="107"/>
      <c r="WWL168" s="107"/>
      <c r="WWM168" s="107"/>
      <c r="WWN168" s="107"/>
      <c r="WWO168" s="107"/>
      <c r="WWP168" s="107"/>
      <c r="WWQ168" s="107"/>
      <c r="WWR168" s="107"/>
      <c r="WWS168" s="107"/>
      <c r="WWT168" s="107"/>
      <c r="WWU168" s="107"/>
      <c r="WWV168" s="107"/>
      <c r="WWW168" s="107"/>
      <c r="WWX168" s="107"/>
      <c r="WWY168" s="107"/>
      <c r="WWZ168" s="107"/>
      <c r="WXA168" s="107"/>
      <c r="WXB168" s="107"/>
      <c r="WXC168" s="107"/>
      <c r="WXD168" s="107"/>
      <c r="WXE168" s="107"/>
      <c r="WXF168" s="107"/>
      <c r="WXG168" s="107"/>
      <c r="WXH168" s="107"/>
      <c r="WXI168" s="107"/>
      <c r="WXJ168" s="107"/>
      <c r="WXK168" s="107"/>
      <c r="WXL168" s="107"/>
      <c r="WXM168" s="107"/>
      <c r="WXN168" s="107"/>
      <c r="WXO168" s="107"/>
      <c r="WXP168" s="107"/>
      <c r="WXQ168" s="107"/>
      <c r="WXR168" s="107"/>
      <c r="WXS168" s="107"/>
      <c r="WXT168" s="107"/>
      <c r="WXU168" s="107"/>
      <c r="WXV168" s="107"/>
      <c r="WXW168" s="107"/>
      <c r="WXX168" s="107"/>
      <c r="WXY168" s="107"/>
      <c r="WXZ168" s="107"/>
      <c r="WYA168" s="107"/>
      <c r="WYB168" s="107"/>
      <c r="WYC168" s="107"/>
      <c r="WYD168" s="107"/>
      <c r="WYE168" s="107"/>
      <c r="WYF168" s="107"/>
      <c r="WYG168" s="107"/>
      <c r="WYH168" s="107"/>
      <c r="WYI168" s="107"/>
      <c r="WYJ168" s="107"/>
      <c r="WYK168" s="107"/>
      <c r="WYL168" s="107"/>
      <c r="WYM168" s="107"/>
      <c r="WYN168" s="107"/>
      <c r="WYO168" s="107"/>
      <c r="WYP168" s="107"/>
      <c r="WYQ168" s="107"/>
      <c r="WYR168" s="107"/>
      <c r="WYS168" s="107"/>
      <c r="WYT168" s="107"/>
      <c r="WYU168" s="107"/>
      <c r="WYV168" s="107"/>
      <c r="WYW168" s="107"/>
      <c r="WYX168" s="107"/>
      <c r="WYY168" s="107"/>
      <c r="WYZ168" s="107"/>
      <c r="WZA168" s="107"/>
      <c r="WZB168" s="107"/>
      <c r="WZC168" s="107"/>
      <c r="WZD168" s="107"/>
      <c r="WZE168" s="107"/>
      <c r="WZF168" s="107"/>
      <c r="WZG168" s="107"/>
      <c r="WZH168" s="107"/>
      <c r="WZI168" s="107"/>
      <c r="WZJ168" s="107"/>
      <c r="WZK168" s="107"/>
      <c r="WZL168" s="107"/>
      <c r="WZM168" s="107"/>
      <c r="WZN168" s="107"/>
      <c r="WZO168" s="107"/>
      <c r="WZP168" s="107"/>
      <c r="WZQ168" s="107"/>
      <c r="WZR168" s="107"/>
      <c r="WZS168" s="107"/>
      <c r="WZT168" s="107"/>
      <c r="WZU168" s="107"/>
      <c r="WZV168" s="107"/>
      <c r="WZW168" s="107"/>
      <c r="WZX168" s="107"/>
      <c r="WZY168" s="107"/>
      <c r="WZZ168" s="107"/>
      <c r="XAA168" s="107"/>
      <c r="XAB168" s="107"/>
      <c r="XAC168" s="107"/>
      <c r="XAD168" s="107"/>
      <c r="XAE168" s="107"/>
      <c r="XAF168" s="107"/>
      <c r="XAG168" s="107"/>
      <c r="XAH168" s="107"/>
      <c r="XAI168" s="107"/>
      <c r="XAJ168" s="107"/>
      <c r="XAK168" s="107"/>
      <c r="XAL168" s="107"/>
      <c r="XAM168" s="107"/>
      <c r="XAN168" s="107"/>
      <c r="XAO168" s="107"/>
      <c r="XAP168" s="107"/>
      <c r="XAQ168" s="107"/>
      <c r="XAR168" s="107"/>
      <c r="XAS168" s="107"/>
      <c r="XAT168" s="107"/>
      <c r="XAU168" s="107"/>
      <c r="XAV168" s="107"/>
      <c r="XAW168" s="107"/>
      <c r="XAX168" s="107"/>
      <c r="XAY168" s="107"/>
      <c r="XAZ168" s="107"/>
      <c r="XBA168" s="107"/>
      <c r="XBB168" s="107"/>
      <c r="XBC168" s="107"/>
      <c r="XBD168" s="107"/>
      <c r="XBE168" s="107"/>
      <c r="XBF168" s="107"/>
      <c r="XBG168" s="107"/>
      <c r="XBH168" s="107"/>
      <c r="XBI168" s="107"/>
      <c r="XBJ168" s="107"/>
      <c r="XBK168" s="107"/>
      <c r="XBL168" s="107"/>
      <c r="XBM168" s="107"/>
      <c r="XBN168" s="107"/>
      <c r="XBO168" s="107"/>
      <c r="XBP168" s="107"/>
      <c r="XBQ168" s="107"/>
      <c r="XBR168" s="107"/>
      <c r="XBS168" s="107"/>
      <c r="XBT168" s="107"/>
      <c r="XBU168" s="107"/>
      <c r="XBV168" s="107"/>
      <c r="XBW168" s="107"/>
      <c r="XBX168" s="107"/>
      <c r="XBY168" s="107"/>
      <c r="XBZ168" s="107"/>
      <c r="XCA168" s="107"/>
      <c r="XCB168" s="107"/>
      <c r="XCC168" s="107"/>
      <c r="XCD168" s="107"/>
      <c r="XCE168" s="107"/>
      <c r="XCF168" s="107"/>
      <c r="XCG168" s="107"/>
      <c r="XCH168" s="107"/>
      <c r="XCI168" s="107"/>
      <c r="XCJ168" s="107"/>
      <c r="XCK168" s="107"/>
      <c r="XCL168" s="107"/>
      <c r="XCM168" s="107"/>
      <c r="XCN168" s="107"/>
      <c r="XCO168" s="107"/>
      <c r="XCP168" s="107"/>
      <c r="XCQ168" s="107"/>
      <c r="XCR168" s="107"/>
      <c r="XCS168" s="107"/>
      <c r="XCT168" s="107"/>
      <c r="XCU168" s="107"/>
      <c r="XCV168" s="107"/>
      <c r="XCW168" s="107"/>
      <c r="XCX168" s="107"/>
      <c r="XCY168" s="107"/>
      <c r="XCZ168" s="107"/>
      <c r="XDA168" s="107"/>
      <c r="XDB168" s="107"/>
      <c r="XDC168" s="107"/>
      <c r="XDD168" s="107"/>
      <c r="XDE168" s="107"/>
      <c r="XDF168" s="107"/>
      <c r="XDG168" s="107"/>
      <c r="XDH168" s="107"/>
      <c r="XDI168" s="107"/>
      <c r="XDJ168" s="107"/>
      <c r="XDK168" s="107"/>
      <c r="XDL168" s="107"/>
      <c r="XDM168" s="107"/>
      <c r="XDN168" s="107"/>
      <c r="XDO168" s="107"/>
      <c r="XDP168" s="107"/>
      <c r="XDQ168" s="107"/>
      <c r="XDR168" s="107"/>
      <c r="XDS168" s="107"/>
      <c r="XDT168" s="107"/>
      <c r="XDU168" s="107"/>
      <c r="XDV168" s="107"/>
      <c r="XDW168" s="107"/>
      <c r="XDX168" s="107"/>
      <c r="XDY168" s="107"/>
      <c r="XDZ168" s="107"/>
      <c r="XEA168" s="107"/>
      <c r="XEB168" s="107"/>
      <c r="XEC168" s="107"/>
      <c r="XED168" s="107"/>
      <c r="XEE168" s="107"/>
      <c r="XEF168" s="107"/>
      <c r="XEG168" s="107"/>
      <c r="XEH168" s="107"/>
      <c r="XEI168" s="107"/>
      <c r="XEJ168" s="107"/>
      <c r="XEK168" s="107"/>
      <c r="XEL168" s="107"/>
      <c r="XEM168" s="107"/>
      <c r="XEN168" s="107"/>
      <c r="XEO168" s="107"/>
      <c r="XEP168" s="107"/>
      <c r="XEQ168" s="107"/>
      <c r="XER168" s="107"/>
      <c r="XES168" s="107"/>
    </row>
    <row r="169" spans="1:16373" s="107" customFormat="1" ht="78.75" customHeight="1">
      <c r="A169" s="102" t="s">
        <v>180</v>
      </c>
      <c r="B169" s="101" t="s">
        <v>146</v>
      </c>
      <c r="C169" s="101" t="s">
        <v>240</v>
      </c>
      <c r="D169" s="101" t="s">
        <v>174</v>
      </c>
      <c r="E169" s="152" t="s">
        <v>40</v>
      </c>
      <c r="F169" s="102"/>
      <c r="G169" s="180"/>
      <c r="H169" s="102" t="s">
        <v>543</v>
      </c>
      <c r="I169" s="153">
        <f>8100000/1000/3.25</f>
        <v>2492.3076923076924</v>
      </c>
      <c r="J169" s="103">
        <v>100</v>
      </c>
      <c r="K169" s="177">
        <v>0</v>
      </c>
      <c r="L169" s="102" t="s">
        <v>464</v>
      </c>
      <c r="M169" s="178" t="s">
        <v>4</v>
      </c>
      <c r="N169" s="173">
        <v>42887</v>
      </c>
      <c r="O169" s="173">
        <f>N169+120</f>
        <v>43007</v>
      </c>
      <c r="P169" s="197"/>
      <c r="Q169" s="102"/>
      <c r="R169" s="430" t="s">
        <v>22</v>
      </c>
      <c r="S169" s="129" t="s">
        <v>677</v>
      </c>
      <c r="T169" s="271"/>
      <c r="U169" s="105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</row>
    <row r="170" spans="1:16373" s="107" customFormat="1" ht="57.75" customHeight="1">
      <c r="A170" s="102" t="s">
        <v>182</v>
      </c>
      <c r="B170" s="101" t="s">
        <v>146</v>
      </c>
      <c r="C170" s="101" t="s">
        <v>907</v>
      </c>
      <c r="D170" s="155"/>
      <c r="E170" s="152" t="s">
        <v>40</v>
      </c>
      <c r="F170" s="102"/>
      <c r="G170" s="180" t="s">
        <v>804</v>
      </c>
      <c r="H170" s="102" t="s">
        <v>545</v>
      </c>
      <c r="I170" s="214">
        <v>225.77321000000001</v>
      </c>
      <c r="J170" s="103">
        <v>100</v>
      </c>
      <c r="K170" s="177">
        <v>0</v>
      </c>
      <c r="L170" s="102" t="s">
        <v>465</v>
      </c>
      <c r="M170" s="178" t="s">
        <v>4</v>
      </c>
      <c r="N170" s="173">
        <v>42685</v>
      </c>
      <c r="O170" s="173">
        <v>42856</v>
      </c>
      <c r="P170" s="197"/>
      <c r="Q170" s="102"/>
      <c r="R170" s="142" t="s">
        <v>22</v>
      </c>
      <c r="S170" s="117" t="s">
        <v>678</v>
      </c>
      <c r="T170" s="271"/>
      <c r="U170" s="105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</row>
    <row r="171" spans="1:16373" s="316" customFormat="1" ht="31.5">
      <c r="A171" s="183" t="s">
        <v>184</v>
      </c>
      <c r="B171" s="181" t="s">
        <v>146</v>
      </c>
      <c r="C171" s="182" t="s">
        <v>177</v>
      </c>
      <c r="D171" s="215"/>
      <c r="E171" s="182" t="s">
        <v>40</v>
      </c>
      <c r="F171" s="183"/>
      <c r="G171" s="203"/>
      <c r="H171" s="183"/>
      <c r="I171" s="212"/>
      <c r="J171" s="183">
        <v>100</v>
      </c>
      <c r="K171" s="186">
        <v>0</v>
      </c>
      <c r="L171" s="183" t="s">
        <v>323</v>
      </c>
      <c r="M171" s="195" t="s">
        <v>4</v>
      </c>
      <c r="N171" s="187">
        <v>42768</v>
      </c>
      <c r="O171" s="187">
        <v>42857</v>
      </c>
      <c r="P171" s="204"/>
      <c r="Q171" s="183"/>
      <c r="R171" s="245" t="s">
        <v>7</v>
      </c>
      <c r="S171" s="125"/>
      <c r="T171" s="319"/>
      <c r="U171" s="318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27"/>
      <c r="AQ171" s="327"/>
      <c r="AR171" s="327"/>
      <c r="AS171" s="327"/>
      <c r="AT171" s="327"/>
      <c r="AU171" s="327"/>
      <c r="AV171" s="327"/>
      <c r="AW171" s="327"/>
      <c r="AX171" s="327"/>
      <c r="AY171" s="327"/>
      <c r="AZ171" s="327"/>
      <c r="BA171" s="327"/>
      <c r="BB171" s="327"/>
      <c r="BC171" s="327"/>
      <c r="BD171" s="327"/>
      <c r="BE171" s="327"/>
      <c r="BF171" s="327"/>
      <c r="BG171" s="327"/>
      <c r="BH171" s="327"/>
      <c r="BI171" s="327"/>
      <c r="BJ171" s="327"/>
      <c r="BK171" s="327"/>
      <c r="BL171" s="327"/>
      <c r="BM171" s="327"/>
      <c r="BN171" s="327"/>
      <c r="BO171" s="327"/>
      <c r="BP171" s="327"/>
      <c r="BQ171" s="327"/>
      <c r="BR171" s="327"/>
      <c r="BS171" s="327"/>
      <c r="BT171" s="327"/>
      <c r="BU171" s="327"/>
      <c r="BV171" s="327"/>
      <c r="BW171" s="327"/>
      <c r="BX171" s="327"/>
      <c r="BY171" s="327"/>
      <c r="BZ171" s="327"/>
      <c r="CA171" s="327"/>
      <c r="CB171" s="327"/>
      <c r="CC171" s="327"/>
      <c r="CD171" s="327"/>
      <c r="CE171" s="327"/>
      <c r="CF171" s="327"/>
      <c r="CG171" s="327"/>
      <c r="CH171" s="327"/>
      <c r="CI171" s="327"/>
      <c r="CJ171" s="327"/>
      <c r="CK171" s="327"/>
      <c r="CL171" s="327"/>
      <c r="CM171" s="327"/>
      <c r="CN171" s="327"/>
      <c r="CO171" s="327"/>
      <c r="CP171" s="327"/>
      <c r="CQ171" s="327"/>
      <c r="CR171" s="327"/>
      <c r="CS171" s="327"/>
      <c r="CT171" s="327"/>
      <c r="CU171" s="327"/>
      <c r="CV171" s="327"/>
      <c r="CW171" s="327"/>
      <c r="CX171" s="327"/>
      <c r="CY171" s="327"/>
      <c r="CZ171" s="327"/>
      <c r="DA171" s="327"/>
      <c r="DB171" s="327"/>
      <c r="DC171" s="327"/>
      <c r="DD171" s="327"/>
      <c r="DE171" s="327"/>
      <c r="DF171" s="327"/>
      <c r="DG171" s="327"/>
      <c r="DH171" s="327"/>
      <c r="DI171" s="327"/>
      <c r="DJ171" s="327"/>
      <c r="DK171" s="327"/>
      <c r="DL171" s="327"/>
      <c r="DM171" s="327"/>
      <c r="DN171" s="327"/>
      <c r="DO171" s="327"/>
      <c r="DP171" s="327"/>
      <c r="DQ171" s="327"/>
      <c r="DR171" s="327"/>
      <c r="DS171" s="327"/>
      <c r="DT171" s="327"/>
      <c r="DU171" s="327"/>
      <c r="DV171" s="327"/>
      <c r="DW171" s="327"/>
      <c r="DX171" s="327"/>
      <c r="DY171" s="327"/>
      <c r="DZ171" s="327"/>
      <c r="EA171" s="327"/>
      <c r="EB171" s="327"/>
      <c r="EC171" s="327"/>
      <c r="ED171" s="327"/>
      <c r="EE171" s="327"/>
      <c r="EF171" s="327"/>
      <c r="EG171" s="327"/>
      <c r="EH171" s="327"/>
      <c r="EI171" s="327"/>
      <c r="EJ171" s="327"/>
      <c r="EK171" s="327"/>
      <c r="EL171" s="327"/>
      <c r="EM171" s="327"/>
      <c r="EN171" s="327"/>
      <c r="EO171" s="327"/>
      <c r="EP171" s="327"/>
      <c r="EQ171" s="327"/>
      <c r="ER171" s="327"/>
      <c r="ES171" s="327"/>
      <c r="ET171" s="327"/>
      <c r="EU171" s="327"/>
      <c r="EV171" s="327"/>
      <c r="EW171" s="327"/>
      <c r="EX171" s="327"/>
      <c r="EY171" s="327"/>
      <c r="EZ171" s="327"/>
      <c r="FA171" s="327"/>
      <c r="FB171" s="327"/>
      <c r="FC171" s="327"/>
      <c r="FD171" s="327"/>
      <c r="FE171" s="327"/>
      <c r="FF171" s="327"/>
      <c r="FG171" s="327"/>
      <c r="FH171" s="327"/>
      <c r="FI171" s="327"/>
      <c r="FJ171" s="327"/>
      <c r="FK171" s="327"/>
      <c r="FL171" s="327"/>
      <c r="FM171" s="327"/>
      <c r="FN171" s="327"/>
      <c r="FO171" s="327"/>
      <c r="FP171" s="327"/>
      <c r="FQ171" s="327"/>
      <c r="FR171" s="327"/>
      <c r="FS171" s="327"/>
      <c r="FT171" s="327"/>
      <c r="FU171" s="327"/>
      <c r="FV171" s="327"/>
      <c r="FW171" s="327"/>
      <c r="FX171" s="327"/>
      <c r="FY171" s="327"/>
      <c r="FZ171" s="327"/>
      <c r="GA171" s="327"/>
      <c r="GB171" s="327"/>
      <c r="GC171" s="327"/>
      <c r="GD171" s="327"/>
      <c r="GE171" s="327"/>
      <c r="GF171" s="327"/>
      <c r="GG171" s="327"/>
      <c r="GH171" s="327"/>
      <c r="GI171" s="327"/>
      <c r="GJ171" s="327"/>
      <c r="GK171" s="327"/>
      <c r="GL171" s="327"/>
      <c r="GM171" s="327"/>
      <c r="GN171" s="327"/>
      <c r="GO171" s="327"/>
      <c r="GP171" s="327"/>
      <c r="GQ171" s="327"/>
      <c r="GR171" s="327"/>
      <c r="GS171" s="327"/>
      <c r="GT171" s="327"/>
      <c r="GU171" s="327"/>
      <c r="GV171" s="327"/>
      <c r="GW171" s="327"/>
      <c r="GX171" s="327"/>
      <c r="GY171" s="327"/>
      <c r="GZ171" s="327"/>
      <c r="HA171" s="327"/>
      <c r="HB171" s="327"/>
      <c r="HC171" s="327"/>
      <c r="HD171" s="327"/>
      <c r="HE171" s="327"/>
      <c r="HF171" s="327"/>
      <c r="HG171" s="327"/>
      <c r="HH171" s="327"/>
      <c r="HI171" s="327"/>
      <c r="HJ171" s="327"/>
      <c r="HK171" s="327"/>
      <c r="HL171" s="327"/>
      <c r="HM171" s="327"/>
      <c r="HN171" s="327"/>
      <c r="HO171" s="327"/>
      <c r="HP171" s="327"/>
      <c r="HQ171" s="327"/>
      <c r="HR171" s="327"/>
      <c r="HS171" s="327"/>
      <c r="HT171" s="327"/>
      <c r="HU171" s="327"/>
      <c r="HV171" s="327"/>
      <c r="HW171" s="327"/>
      <c r="HX171" s="327"/>
      <c r="HY171" s="327"/>
      <c r="HZ171" s="327"/>
      <c r="IA171" s="327"/>
      <c r="IB171" s="327"/>
      <c r="IC171" s="327"/>
      <c r="ID171" s="327"/>
      <c r="IE171" s="327"/>
      <c r="IF171" s="327"/>
      <c r="IG171" s="327"/>
      <c r="IH171" s="327"/>
      <c r="II171" s="327"/>
      <c r="IJ171" s="327"/>
      <c r="IK171" s="327"/>
      <c r="IL171" s="327"/>
      <c r="IM171" s="327"/>
      <c r="IN171" s="327"/>
      <c r="IO171" s="327"/>
      <c r="IP171" s="327"/>
      <c r="IQ171" s="327"/>
      <c r="IR171" s="327"/>
      <c r="IS171" s="327"/>
      <c r="IT171" s="327"/>
      <c r="IU171" s="327"/>
      <c r="IV171" s="327"/>
      <c r="IW171" s="327"/>
      <c r="IX171" s="327"/>
      <c r="IY171" s="327"/>
      <c r="IZ171" s="327"/>
      <c r="JA171" s="327"/>
      <c r="JB171" s="327"/>
      <c r="JC171" s="327"/>
      <c r="JD171" s="327"/>
      <c r="JE171" s="327"/>
      <c r="JF171" s="327"/>
      <c r="JG171" s="327"/>
      <c r="JH171" s="327"/>
      <c r="JI171" s="327"/>
      <c r="JJ171" s="327"/>
      <c r="JK171" s="327"/>
      <c r="JL171" s="327"/>
      <c r="JM171" s="327"/>
      <c r="JN171" s="327"/>
      <c r="JO171" s="327"/>
      <c r="JP171" s="327"/>
      <c r="JQ171" s="327"/>
      <c r="JR171" s="327"/>
      <c r="JS171" s="327"/>
      <c r="JT171" s="327"/>
      <c r="JU171" s="327"/>
      <c r="JV171" s="327"/>
      <c r="JW171" s="327"/>
      <c r="JX171" s="327"/>
      <c r="JY171" s="327"/>
      <c r="JZ171" s="327"/>
      <c r="KA171" s="327"/>
      <c r="KB171" s="327"/>
      <c r="KC171" s="327"/>
      <c r="KD171" s="327"/>
      <c r="KE171" s="327"/>
      <c r="KF171" s="327"/>
      <c r="KG171" s="327"/>
      <c r="KH171" s="327"/>
      <c r="KI171" s="327"/>
      <c r="KJ171" s="327"/>
      <c r="KK171" s="327"/>
      <c r="KL171" s="327"/>
      <c r="KM171" s="327"/>
      <c r="KN171" s="327"/>
      <c r="KO171" s="327"/>
      <c r="KP171" s="327"/>
      <c r="KQ171" s="327"/>
      <c r="KR171" s="327"/>
      <c r="KS171" s="327"/>
      <c r="KT171" s="327"/>
      <c r="KU171" s="327"/>
      <c r="KV171" s="327"/>
      <c r="KW171" s="327"/>
      <c r="KX171" s="327"/>
      <c r="KY171" s="327"/>
      <c r="KZ171" s="327"/>
      <c r="LA171" s="327"/>
      <c r="LB171" s="327"/>
      <c r="LC171" s="327"/>
      <c r="LD171" s="327"/>
      <c r="LE171" s="327"/>
      <c r="LF171" s="327"/>
      <c r="LG171" s="327"/>
      <c r="LH171" s="327"/>
      <c r="LI171" s="327"/>
      <c r="LJ171" s="327"/>
      <c r="LK171" s="327"/>
      <c r="LL171" s="327"/>
      <c r="LM171" s="327"/>
      <c r="LN171" s="327"/>
      <c r="LO171" s="327"/>
      <c r="LP171" s="327"/>
      <c r="LQ171" s="327"/>
      <c r="LR171" s="327"/>
      <c r="LS171" s="327"/>
      <c r="LT171" s="327"/>
      <c r="LU171" s="327"/>
      <c r="LV171" s="327"/>
      <c r="LW171" s="327"/>
      <c r="LX171" s="327"/>
      <c r="LY171" s="327"/>
      <c r="LZ171" s="327"/>
      <c r="MA171" s="327"/>
      <c r="MB171" s="327"/>
      <c r="MC171" s="327"/>
      <c r="MD171" s="327"/>
      <c r="ME171" s="327"/>
      <c r="MF171" s="327"/>
      <c r="MG171" s="327"/>
      <c r="MH171" s="327"/>
      <c r="MI171" s="327"/>
      <c r="MJ171" s="327"/>
      <c r="MK171" s="327"/>
      <c r="ML171" s="327"/>
      <c r="MM171" s="327"/>
      <c r="MN171" s="327"/>
      <c r="MO171" s="327"/>
      <c r="MP171" s="327"/>
      <c r="MQ171" s="327"/>
      <c r="MR171" s="327"/>
      <c r="MS171" s="327"/>
      <c r="MT171" s="327"/>
      <c r="MU171" s="327"/>
      <c r="MV171" s="327"/>
      <c r="MW171" s="327"/>
      <c r="MX171" s="327"/>
      <c r="MY171" s="327"/>
      <c r="MZ171" s="327"/>
      <c r="NA171" s="327"/>
      <c r="NB171" s="327"/>
      <c r="NC171" s="327"/>
      <c r="ND171" s="327"/>
      <c r="NE171" s="327"/>
      <c r="NF171" s="327"/>
      <c r="NG171" s="327"/>
      <c r="NH171" s="327"/>
      <c r="NI171" s="327"/>
      <c r="NJ171" s="327"/>
      <c r="NK171" s="327"/>
      <c r="NL171" s="327"/>
      <c r="NM171" s="327"/>
      <c r="NN171" s="327"/>
      <c r="NO171" s="327"/>
      <c r="NP171" s="327"/>
      <c r="NQ171" s="327"/>
      <c r="NR171" s="327"/>
      <c r="NS171" s="327"/>
      <c r="NT171" s="327"/>
      <c r="NU171" s="327"/>
      <c r="NV171" s="327"/>
      <c r="NW171" s="327"/>
      <c r="NX171" s="327"/>
      <c r="NY171" s="327"/>
      <c r="NZ171" s="327"/>
      <c r="OA171" s="327"/>
      <c r="OB171" s="327"/>
      <c r="OC171" s="327"/>
      <c r="OD171" s="327"/>
      <c r="OE171" s="327"/>
      <c r="OF171" s="327"/>
      <c r="OG171" s="327"/>
      <c r="OH171" s="327"/>
      <c r="OI171" s="327"/>
      <c r="OJ171" s="327"/>
      <c r="OK171" s="327"/>
      <c r="OL171" s="327"/>
      <c r="OM171" s="327"/>
      <c r="ON171" s="327"/>
      <c r="OO171" s="327"/>
      <c r="OP171" s="327"/>
      <c r="OQ171" s="327"/>
      <c r="OR171" s="327"/>
      <c r="OS171" s="327"/>
      <c r="OT171" s="327"/>
      <c r="OU171" s="327"/>
      <c r="OV171" s="327"/>
      <c r="OW171" s="327"/>
      <c r="OX171" s="327"/>
      <c r="OY171" s="327"/>
      <c r="OZ171" s="327"/>
      <c r="PA171" s="327"/>
      <c r="PB171" s="327"/>
      <c r="PC171" s="327"/>
      <c r="PD171" s="327"/>
      <c r="PE171" s="327"/>
      <c r="PF171" s="327"/>
      <c r="PG171" s="327"/>
      <c r="PH171" s="327"/>
      <c r="PI171" s="327"/>
      <c r="PJ171" s="327"/>
      <c r="PK171" s="327"/>
      <c r="PL171" s="327"/>
      <c r="PM171" s="327"/>
      <c r="PN171" s="327"/>
      <c r="PO171" s="327"/>
      <c r="PP171" s="327"/>
      <c r="PQ171" s="327"/>
      <c r="PR171" s="327"/>
      <c r="PS171" s="327"/>
      <c r="PT171" s="327"/>
      <c r="PU171" s="327"/>
      <c r="PV171" s="327"/>
      <c r="PW171" s="327"/>
      <c r="PX171" s="327"/>
      <c r="PY171" s="327"/>
      <c r="PZ171" s="327"/>
      <c r="QA171" s="327"/>
      <c r="QB171" s="327"/>
      <c r="QC171" s="327"/>
      <c r="QD171" s="327"/>
      <c r="QE171" s="327"/>
      <c r="QF171" s="327"/>
      <c r="QG171" s="327"/>
      <c r="QH171" s="327"/>
      <c r="QI171" s="327"/>
      <c r="QJ171" s="327"/>
      <c r="QK171" s="327"/>
      <c r="QL171" s="327"/>
      <c r="QM171" s="327"/>
      <c r="QN171" s="327"/>
      <c r="QO171" s="327"/>
      <c r="QP171" s="327"/>
      <c r="QQ171" s="327"/>
      <c r="QR171" s="327"/>
      <c r="QS171" s="327"/>
      <c r="QT171" s="327"/>
      <c r="QU171" s="327"/>
      <c r="QV171" s="327"/>
      <c r="QW171" s="327"/>
      <c r="QX171" s="327"/>
      <c r="QY171" s="327"/>
      <c r="QZ171" s="327"/>
      <c r="RA171" s="327"/>
      <c r="RB171" s="327"/>
      <c r="RC171" s="327"/>
      <c r="RD171" s="327"/>
      <c r="RE171" s="327"/>
      <c r="RF171" s="327"/>
      <c r="RG171" s="327"/>
      <c r="RH171" s="327"/>
      <c r="RI171" s="327"/>
      <c r="RJ171" s="327"/>
      <c r="RK171" s="327"/>
      <c r="RL171" s="327"/>
      <c r="RM171" s="327"/>
      <c r="RN171" s="327"/>
      <c r="RO171" s="327"/>
      <c r="RP171" s="327"/>
      <c r="RQ171" s="327"/>
      <c r="RR171" s="327"/>
      <c r="RS171" s="327"/>
      <c r="RT171" s="327"/>
      <c r="RU171" s="327"/>
      <c r="RV171" s="327"/>
      <c r="RW171" s="327"/>
      <c r="RX171" s="327"/>
      <c r="RY171" s="327"/>
      <c r="RZ171" s="327"/>
      <c r="SA171" s="327"/>
      <c r="SB171" s="327"/>
      <c r="SC171" s="327"/>
      <c r="SD171" s="327"/>
      <c r="SE171" s="327"/>
      <c r="SF171" s="327"/>
      <c r="SG171" s="327"/>
      <c r="SH171" s="327"/>
      <c r="SI171" s="327"/>
      <c r="SJ171" s="327"/>
      <c r="SK171" s="327"/>
      <c r="SL171" s="327"/>
      <c r="SM171" s="327"/>
      <c r="SN171" s="327"/>
      <c r="SO171" s="327"/>
      <c r="SP171" s="327"/>
      <c r="SQ171" s="327"/>
      <c r="SR171" s="327"/>
      <c r="SS171" s="327"/>
      <c r="ST171" s="327"/>
      <c r="SU171" s="327"/>
      <c r="SV171" s="327"/>
      <c r="SW171" s="327"/>
      <c r="SX171" s="327"/>
      <c r="SY171" s="327"/>
      <c r="SZ171" s="327"/>
      <c r="TA171" s="327"/>
      <c r="TB171" s="327"/>
      <c r="TC171" s="327"/>
      <c r="TD171" s="327"/>
      <c r="TE171" s="327"/>
      <c r="TF171" s="327"/>
      <c r="TG171" s="327"/>
      <c r="TH171" s="327"/>
      <c r="TI171" s="327"/>
      <c r="TJ171" s="327"/>
      <c r="TK171" s="327"/>
      <c r="TL171" s="327"/>
      <c r="TM171" s="327"/>
      <c r="TN171" s="327"/>
      <c r="TO171" s="327"/>
      <c r="TP171" s="327"/>
      <c r="TQ171" s="327"/>
      <c r="TR171" s="327"/>
      <c r="TS171" s="327"/>
      <c r="TT171" s="327"/>
      <c r="TU171" s="327"/>
      <c r="TV171" s="327"/>
      <c r="TW171" s="327"/>
      <c r="TX171" s="327"/>
      <c r="TY171" s="327"/>
      <c r="TZ171" s="327"/>
      <c r="UA171" s="327"/>
      <c r="UB171" s="327"/>
      <c r="UC171" s="327"/>
      <c r="UD171" s="327"/>
      <c r="UE171" s="327"/>
      <c r="UF171" s="327"/>
      <c r="UG171" s="327"/>
      <c r="UH171" s="327"/>
      <c r="UI171" s="327"/>
      <c r="UJ171" s="327"/>
      <c r="UK171" s="327"/>
      <c r="UL171" s="327"/>
      <c r="UM171" s="327"/>
      <c r="UN171" s="327"/>
      <c r="UO171" s="327"/>
      <c r="UP171" s="327"/>
      <c r="UQ171" s="327"/>
      <c r="UR171" s="327"/>
      <c r="US171" s="327"/>
      <c r="UT171" s="327"/>
      <c r="UU171" s="327"/>
      <c r="UV171" s="327"/>
      <c r="UW171" s="327"/>
      <c r="UX171" s="327"/>
      <c r="UY171" s="327"/>
      <c r="UZ171" s="327"/>
      <c r="VA171" s="327"/>
      <c r="VB171" s="327"/>
      <c r="VC171" s="327"/>
      <c r="VD171" s="327"/>
      <c r="VE171" s="327"/>
      <c r="VF171" s="327"/>
      <c r="VG171" s="327"/>
      <c r="VH171" s="327"/>
      <c r="VI171" s="327"/>
      <c r="VJ171" s="327"/>
      <c r="VK171" s="327"/>
      <c r="VL171" s="327"/>
      <c r="VM171" s="327"/>
      <c r="VN171" s="327"/>
      <c r="VO171" s="327"/>
      <c r="VP171" s="327"/>
      <c r="VQ171" s="327"/>
      <c r="VR171" s="327"/>
      <c r="VS171" s="327"/>
      <c r="VT171" s="327"/>
      <c r="VU171" s="327"/>
      <c r="VV171" s="327"/>
      <c r="VW171" s="327"/>
      <c r="VX171" s="327"/>
      <c r="VY171" s="327"/>
      <c r="VZ171" s="327"/>
      <c r="WA171" s="327"/>
      <c r="WB171" s="327"/>
      <c r="WC171" s="327"/>
      <c r="WD171" s="327"/>
      <c r="WE171" s="327"/>
      <c r="WF171" s="327"/>
      <c r="WG171" s="327"/>
      <c r="WH171" s="327"/>
      <c r="WI171" s="327"/>
      <c r="WJ171" s="327"/>
      <c r="WK171" s="327"/>
      <c r="WL171" s="327"/>
      <c r="WM171" s="327"/>
      <c r="WN171" s="327"/>
      <c r="WO171" s="327"/>
      <c r="WP171" s="327"/>
      <c r="WQ171" s="327"/>
      <c r="WR171" s="327"/>
      <c r="WS171" s="327"/>
      <c r="WT171" s="327"/>
      <c r="WU171" s="327"/>
      <c r="WV171" s="327"/>
      <c r="WW171" s="327"/>
      <c r="WX171" s="327"/>
      <c r="WY171" s="327"/>
      <c r="WZ171" s="327"/>
      <c r="XA171" s="327"/>
      <c r="XB171" s="327"/>
      <c r="XC171" s="327"/>
      <c r="XD171" s="327"/>
      <c r="XE171" s="327"/>
      <c r="XF171" s="327"/>
      <c r="XG171" s="327"/>
      <c r="XH171" s="327"/>
      <c r="XI171" s="327"/>
      <c r="XJ171" s="327"/>
      <c r="XK171" s="327"/>
      <c r="XL171" s="327"/>
      <c r="XM171" s="327"/>
      <c r="XN171" s="327"/>
      <c r="XO171" s="327"/>
      <c r="XP171" s="327"/>
      <c r="XQ171" s="327"/>
      <c r="XR171" s="327"/>
      <c r="XS171" s="327"/>
      <c r="XT171" s="327"/>
      <c r="XU171" s="327"/>
      <c r="XV171" s="327"/>
      <c r="XW171" s="327"/>
      <c r="XX171" s="327"/>
      <c r="XY171" s="327"/>
      <c r="XZ171" s="327"/>
      <c r="YA171" s="327"/>
      <c r="YB171" s="327"/>
      <c r="YC171" s="327"/>
      <c r="YD171" s="327"/>
      <c r="YE171" s="327"/>
      <c r="YF171" s="327"/>
      <c r="YG171" s="327"/>
      <c r="YH171" s="327"/>
      <c r="YI171" s="327"/>
      <c r="YJ171" s="327"/>
      <c r="YK171" s="327"/>
      <c r="YL171" s="327"/>
      <c r="YM171" s="327"/>
      <c r="YN171" s="327"/>
      <c r="YO171" s="327"/>
      <c r="YP171" s="327"/>
      <c r="YQ171" s="327"/>
      <c r="YR171" s="327"/>
      <c r="YS171" s="327"/>
      <c r="YT171" s="327"/>
      <c r="YU171" s="327"/>
      <c r="YV171" s="327"/>
      <c r="YW171" s="327"/>
      <c r="YX171" s="327"/>
      <c r="YY171" s="327"/>
      <c r="YZ171" s="327"/>
      <c r="ZA171" s="327"/>
      <c r="ZB171" s="327"/>
      <c r="ZC171" s="327"/>
      <c r="ZD171" s="327"/>
      <c r="ZE171" s="327"/>
      <c r="ZF171" s="327"/>
      <c r="ZG171" s="327"/>
      <c r="ZH171" s="327"/>
      <c r="ZI171" s="327"/>
      <c r="ZJ171" s="327"/>
      <c r="ZK171" s="327"/>
      <c r="ZL171" s="327"/>
      <c r="ZM171" s="327"/>
      <c r="ZN171" s="327"/>
      <c r="ZO171" s="327"/>
      <c r="ZP171" s="327"/>
      <c r="ZQ171" s="327"/>
      <c r="ZR171" s="327"/>
      <c r="ZS171" s="327"/>
      <c r="ZT171" s="327"/>
      <c r="ZU171" s="327"/>
      <c r="ZV171" s="327"/>
      <c r="ZW171" s="327"/>
      <c r="ZX171" s="327"/>
      <c r="ZY171" s="327"/>
      <c r="ZZ171" s="327"/>
      <c r="AAA171" s="327"/>
      <c r="AAB171" s="327"/>
      <c r="AAC171" s="327"/>
      <c r="AAD171" s="327"/>
      <c r="AAE171" s="327"/>
      <c r="AAF171" s="327"/>
      <c r="AAG171" s="327"/>
      <c r="AAH171" s="327"/>
      <c r="AAI171" s="327"/>
      <c r="AAJ171" s="327"/>
      <c r="AAK171" s="327"/>
      <c r="AAL171" s="327"/>
      <c r="AAM171" s="327"/>
      <c r="AAN171" s="327"/>
      <c r="AAO171" s="327"/>
      <c r="AAP171" s="327"/>
      <c r="AAQ171" s="327"/>
      <c r="AAR171" s="327"/>
      <c r="AAS171" s="327"/>
      <c r="AAT171" s="327"/>
      <c r="AAU171" s="327"/>
      <c r="AAV171" s="327"/>
      <c r="AAW171" s="327"/>
      <c r="AAX171" s="327"/>
      <c r="AAY171" s="327"/>
      <c r="AAZ171" s="327"/>
      <c r="ABA171" s="327"/>
      <c r="ABB171" s="327"/>
      <c r="ABC171" s="327"/>
      <c r="ABD171" s="327"/>
      <c r="ABE171" s="327"/>
      <c r="ABF171" s="327"/>
      <c r="ABG171" s="327"/>
      <c r="ABH171" s="327"/>
      <c r="ABI171" s="327"/>
      <c r="ABJ171" s="327"/>
      <c r="ABK171" s="327"/>
      <c r="ABL171" s="327"/>
      <c r="ABM171" s="327"/>
      <c r="ABN171" s="327"/>
      <c r="ABO171" s="327"/>
      <c r="ABP171" s="327"/>
      <c r="ABQ171" s="327"/>
      <c r="ABR171" s="327"/>
      <c r="ABS171" s="327"/>
      <c r="ABT171" s="327"/>
      <c r="ABU171" s="327"/>
      <c r="ABV171" s="327"/>
      <c r="ABW171" s="327"/>
      <c r="ABX171" s="327"/>
      <c r="ABY171" s="327"/>
      <c r="ABZ171" s="327"/>
      <c r="ACA171" s="327"/>
      <c r="ACB171" s="327"/>
      <c r="ACC171" s="327"/>
      <c r="ACD171" s="327"/>
      <c r="ACE171" s="327"/>
      <c r="ACF171" s="327"/>
      <c r="ACG171" s="327"/>
      <c r="ACH171" s="327"/>
      <c r="ACI171" s="327"/>
      <c r="ACJ171" s="327"/>
      <c r="ACK171" s="327"/>
      <c r="ACL171" s="327"/>
      <c r="ACM171" s="327"/>
      <c r="ACN171" s="327"/>
      <c r="ACO171" s="327"/>
      <c r="ACP171" s="327"/>
      <c r="ACQ171" s="327"/>
      <c r="ACR171" s="327"/>
      <c r="ACS171" s="327"/>
      <c r="ACT171" s="327"/>
      <c r="ACU171" s="327"/>
      <c r="ACV171" s="327"/>
      <c r="ACW171" s="327"/>
      <c r="ACX171" s="327"/>
      <c r="ACY171" s="327"/>
      <c r="ACZ171" s="327"/>
      <c r="ADA171" s="327"/>
      <c r="ADB171" s="327"/>
      <c r="ADC171" s="327"/>
      <c r="ADD171" s="327"/>
      <c r="ADE171" s="327"/>
      <c r="ADF171" s="327"/>
      <c r="ADG171" s="327"/>
      <c r="ADH171" s="327"/>
      <c r="ADI171" s="327"/>
      <c r="ADJ171" s="327"/>
      <c r="ADK171" s="327"/>
      <c r="ADL171" s="327"/>
      <c r="ADM171" s="327"/>
      <c r="ADN171" s="327"/>
      <c r="ADO171" s="327"/>
      <c r="ADP171" s="327"/>
      <c r="ADQ171" s="327"/>
      <c r="ADR171" s="327"/>
      <c r="ADS171" s="327"/>
      <c r="ADT171" s="327"/>
      <c r="ADU171" s="327"/>
      <c r="ADV171" s="327"/>
      <c r="ADW171" s="327"/>
      <c r="ADX171" s="327"/>
      <c r="ADY171" s="327"/>
      <c r="ADZ171" s="327"/>
      <c r="AEA171" s="327"/>
      <c r="AEB171" s="327"/>
      <c r="AEC171" s="327"/>
      <c r="AED171" s="327"/>
      <c r="AEE171" s="327"/>
      <c r="AEF171" s="327"/>
      <c r="AEG171" s="327"/>
      <c r="AEH171" s="327"/>
      <c r="AEI171" s="327"/>
      <c r="AEJ171" s="327"/>
      <c r="AEK171" s="327"/>
      <c r="AEL171" s="327"/>
      <c r="AEM171" s="327"/>
      <c r="AEN171" s="327"/>
      <c r="AEO171" s="327"/>
      <c r="AEP171" s="327"/>
      <c r="AEQ171" s="327"/>
      <c r="AER171" s="327"/>
      <c r="AES171" s="327"/>
      <c r="AET171" s="327"/>
      <c r="AEU171" s="327"/>
      <c r="AEV171" s="327"/>
      <c r="AEW171" s="327"/>
      <c r="AEX171" s="327"/>
      <c r="AEY171" s="327"/>
      <c r="AEZ171" s="327"/>
      <c r="AFA171" s="327"/>
      <c r="AFB171" s="327"/>
      <c r="AFC171" s="327"/>
      <c r="AFD171" s="327"/>
      <c r="AFE171" s="327"/>
      <c r="AFF171" s="327"/>
      <c r="AFG171" s="327"/>
      <c r="AFH171" s="327"/>
      <c r="AFI171" s="327"/>
      <c r="AFJ171" s="327"/>
      <c r="AFK171" s="327"/>
      <c r="AFL171" s="327"/>
      <c r="AFM171" s="327"/>
      <c r="AFN171" s="327"/>
      <c r="AFO171" s="327"/>
      <c r="AFP171" s="327"/>
      <c r="AFQ171" s="327"/>
      <c r="AFR171" s="327"/>
      <c r="AFS171" s="327"/>
      <c r="AFT171" s="327"/>
      <c r="AFU171" s="327"/>
      <c r="AFV171" s="327"/>
      <c r="AFW171" s="327"/>
      <c r="AFX171" s="327"/>
      <c r="AFY171" s="327"/>
      <c r="AFZ171" s="327"/>
      <c r="AGA171" s="327"/>
      <c r="AGB171" s="327"/>
      <c r="AGC171" s="327"/>
      <c r="AGD171" s="327"/>
      <c r="AGE171" s="327"/>
      <c r="AGF171" s="327"/>
      <c r="AGG171" s="327"/>
      <c r="AGH171" s="327"/>
      <c r="AGI171" s="327"/>
      <c r="AGJ171" s="327"/>
      <c r="AGK171" s="327"/>
      <c r="AGL171" s="327"/>
      <c r="AGM171" s="327"/>
      <c r="AGN171" s="327"/>
      <c r="AGO171" s="327"/>
      <c r="AGP171" s="327"/>
      <c r="AGQ171" s="327"/>
      <c r="AGR171" s="327"/>
      <c r="AGS171" s="327"/>
      <c r="AGT171" s="327"/>
      <c r="AGU171" s="327"/>
      <c r="AGV171" s="327"/>
      <c r="AGW171" s="327"/>
      <c r="AGX171" s="327"/>
      <c r="AGY171" s="327"/>
      <c r="AGZ171" s="327"/>
      <c r="AHA171" s="327"/>
      <c r="AHB171" s="327"/>
      <c r="AHC171" s="327"/>
      <c r="AHD171" s="327"/>
      <c r="AHE171" s="327"/>
      <c r="AHF171" s="327"/>
      <c r="AHG171" s="327"/>
      <c r="AHH171" s="327"/>
      <c r="AHI171" s="327"/>
      <c r="AHJ171" s="327"/>
      <c r="AHK171" s="327"/>
      <c r="AHL171" s="327"/>
      <c r="AHM171" s="327"/>
      <c r="AHN171" s="327"/>
      <c r="AHO171" s="327"/>
      <c r="AHP171" s="327"/>
      <c r="AHQ171" s="327"/>
      <c r="AHR171" s="327"/>
      <c r="AHS171" s="327"/>
      <c r="AHT171" s="327"/>
      <c r="AHU171" s="327"/>
      <c r="AHV171" s="327"/>
      <c r="AHW171" s="327"/>
      <c r="AHX171" s="327"/>
      <c r="AHY171" s="327"/>
      <c r="AHZ171" s="327"/>
      <c r="AIA171" s="327"/>
      <c r="AIB171" s="327"/>
      <c r="AIC171" s="327"/>
      <c r="AID171" s="327"/>
      <c r="AIE171" s="327"/>
      <c r="AIF171" s="327"/>
      <c r="AIG171" s="327"/>
      <c r="AIH171" s="327"/>
      <c r="AII171" s="327"/>
      <c r="AIJ171" s="327"/>
      <c r="AIK171" s="327"/>
      <c r="AIL171" s="327"/>
      <c r="AIM171" s="327"/>
      <c r="AIN171" s="327"/>
      <c r="AIO171" s="327"/>
      <c r="AIP171" s="327"/>
      <c r="AIQ171" s="327"/>
      <c r="AIR171" s="327"/>
      <c r="AIS171" s="327"/>
      <c r="AIT171" s="327"/>
      <c r="AIU171" s="327"/>
      <c r="AIV171" s="327"/>
      <c r="AIW171" s="327"/>
      <c r="AIX171" s="327"/>
      <c r="AIY171" s="327"/>
      <c r="AIZ171" s="327"/>
      <c r="AJA171" s="327"/>
      <c r="AJB171" s="327"/>
      <c r="AJC171" s="327"/>
      <c r="AJD171" s="327"/>
      <c r="AJE171" s="327"/>
      <c r="AJF171" s="327"/>
      <c r="AJG171" s="327"/>
      <c r="AJH171" s="327"/>
      <c r="AJI171" s="327"/>
      <c r="AJJ171" s="327"/>
      <c r="AJK171" s="327"/>
      <c r="AJL171" s="327"/>
      <c r="AJM171" s="327"/>
      <c r="AJN171" s="327"/>
      <c r="AJO171" s="327"/>
      <c r="AJP171" s="327"/>
      <c r="AJQ171" s="327"/>
      <c r="AJR171" s="327"/>
      <c r="AJS171" s="327"/>
      <c r="AJT171" s="327"/>
      <c r="AJU171" s="327"/>
      <c r="AJV171" s="327"/>
      <c r="AJW171" s="327"/>
      <c r="AJX171" s="327"/>
      <c r="AJY171" s="327"/>
      <c r="AJZ171" s="327"/>
      <c r="AKA171" s="327"/>
      <c r="AKB171" s="327"/>
      <c r="AKC171" s="327"/>
      <c r="AKD171" s="327"/>
      <c r="AKE171" s="327"/>
      <c r="AKF171" s="327"/>
      <c r="AKG171" s="327"/>
      <c r="AKH171" s="327"/>
      <c r="AKI171" s="327"/>
      <c r="AKJ171" s="327"/>
      <c r="AKK171" s="327"/>
      <c r="AKL171" s="327"/>
      <c r="AKM171" s="327"/>
      <c r="AKN171" s="327"/>
      <c r="AKO171" s="327"/>
      <c r="AKP171" s="327"/>
      <c r="AKQ171" s="327"/>
      <c r="AKR171" s="327"/>
      <c r="AKS171" s="327"/>
      <c r="AKT171" s="327"/>
      <c r="AKU171" s="327"/>
      <c r="AKV171" s="327"/>
      <c r="AKW171" s="327"/>
      <c r="AKX171" s="327"/>
      <c r="AKY171" s="327"/>
      <c r="AKZ171" s="327"/>
      <c r="ALA171" s="327"/>
      <c r="ALB171" s="327"/>
      <c r="ALC171" s="327"/>
      <c r="ALD171" s="327"/>
      <c r="ALE171" s="327"/>
      <c r="ALF171" s="327"/>
      <c r="ALG171" s="327"/>
      <c r="ALH171" s="327"/>
      <c r="ALI171" s="327"/>
      <c r="ALJ171" s="327"/>
      <c r="ALK171" s="327"/>
      <c r="ALL171" s="327"/>
      <c r="ALM171" s="327"/>
      <c r="ALN171" s="327"/>
      <c r="ALO171" s="327"/>
      <c r="ALP171" s="327"/>
      <c r="ALQ171" s="327"/>
      <c r="ALR171" s="327"/>
      <c r="ALS171" s="327"/>
      <c r="ALT171" s="327"/>
      <c r="ALU171" s="327"/>
      <c r="ALV171" s="327"/>
      <c r="ALW171" s="327"/>
      <c r="ALX171" s="327"/>
      <c r="ALY171" s="327"/>
      <c r="ALZ171" s="327"/>
      <c r="AMA171" s="327"/>
      <c r="AMB171" s="327"/>
      <c r="AMC171" s="327"/>
      <c r="AMD171" s="327"/>
      <c r="AME171" s="327"/>
      <c r="AMF171" s="327"/>
      <c r="AMG171" s="327"/>
      <c r="AMH171" s="327"/>
      <c r="AMI171" s="327"/>
      <c r="AMJ171" s="327"/>
      <c r="AMK171" s="327"/>
      <c r="AML171" s="327"/>
      <c r="AMM171" s="327"/>
      <c r="AMN171" s="327"/>
      <c r="AMO171" s="327"/>
      <c r="AMP171" s="327"/>
      <c r="AMQ171" s="327"/>
      <c r="AMR171" s="327"/>
      <c r="AMS171" s="327"/>
      <c r="AMT171" s="327"/>
      <c r="AMU171" s="327"/>
      <c r="AMV171" s="327"/>
      <c r="AMW171" s="327"/>
      <c r="AMX171" s="327"/>
      <c r="AMY171" s="327"/>
      <c r="AMZ171" s="327"/>
      <c r="ANA171" s="327"/>
      <c r="ANB171" s="327"/>
      <c r="ANC171" s="327"/>
      <c r="AND171" s="327"/>
      <c r="ANE171" s="327"/>
      <c r="ANF171" s="327"/>
      <c r="ANG171" s="327"/>
      <c r="ANH171" s="327"/>
      <c r="ANI171" s="327"/>
      <c r="ANJ171" s="327"/>
      <c r="ANK171" s="327"/>
      <c r="ANL171" s="327"/>
      <c r="ANM171" s="327"/>
      <c r="ANN171" s="327"/>
      <c r="ANO171" s="327"/>
      <c r="ANP171" s="327"/>
      <c r="ANQ171" s="327"/>
      <c r="ANR171" s="327"/>
      <c r="ANS171" s="327"/>
      <c r="ANT171" s="327"/>
      <c r="ANU171" s="327"/>
      <c r="ANV171" s="327"/>
      <c r="ANW171" s="327"/>
      <c r="ANX171" s="327"/>
      <c r="ANY171" s="327"/>
      <c r="ANZ171" s="327"/>
      <c r="AOA171" s="327"/>
      <c r="AOB171" s="327"/>
      <c r="AOC171" s="327"/>
      <c r="AOD171" s="327"/>
      <c r="AOE171" s="327"/>
      <c r="AOF171" s="327"/>
      <c r="AOG171" s="327"/>
      <c r="AOH171" s="327"/>
      <c r="AOI171" s="327"/>
      <c r="AOJ171" s="327"/>
      <c r="AOK171" s="327"/>
      <c r="AOL171" s="327"/>
      <c r="AOM171" s="327"/>
      <c r="AON171" s="327"/>
      <c r="AOO171" s="327"/>
      <c r="AOP171" s="327"/>
      <c r="AOQ171" s="327"/>
      <c r="AOR171" s="327"/>
      <c r="AOS171" s="327"/>
      <c r="AOT171" s="327"/>
      <c r="AOU171" s="327"/>
      <c r="AOV171" s="327"/>
      <c r="AOW171" s="327"/>
      <c r="AOX171" s="327"/>
      <c r="AOY171" s="327"/>
      <c r="AOZ171" s="327"/>
      <c r="APA171" s="327"/>
      <c r="APB171" s="327"/>
      <c r="APC171" s="327"/>
      <c r="APD171" s="327"/>
      <c r="APE171" s="327"/>
      <c r="APF171" s="327"/>
      <c r="APG171" s="327"/>
      <c r="APH171" s="327"/>
      <c r="API171" s="327"/>
      <c r="APJ171" s="327"/>
      <c r="APK171" s="327"/>
      <c r="APL171" s="327"/>
      <c r="APM171" s="327"/>
      <c r="APN171" s="327"/>
      <c r="APO171" s="327"/>
      <c r="APP171" s="327"/>
      <c r="APQ171" s="327"/>
      <c r="APR171" s="327"/>
      <c r="APS171" s="327"/>
      <c r="APT171" s="327"/>
      <c r="APU171" s="327"/>
      <c r="APV171" s="327"/>
      <c r="APW171" s="327"/>
      <c r="APX171" s="327"/>
      <c r="APY171" s="327"/>
      <c r="APZ171" s="327"/>
      <c r="AQA171" s="327"/>
      <c r="AQB171" s="327"/>
      <c r="AQC171" s="327"/>
      <c r="AQD171" s="327"/>
      <c r="AQE171" s="327"/>
      <c r="AQF171" s="327"/>
      <c r="AQG171" s="327"/>
      <c r="AQH171" s="327"/>
      <c r="AQI171" s="327"/>
      <c r="AQJ171" s="327"/>
      <c r="AQK171" s="327"/>
      <c r="AQL171" s="327"/>
      <c r="AQM171" s="327"/>
      <c r="AQN171" s="327"/>
      <c r="AQO171" s="327"/>
      <c r="AQP171" s="327"/>
      <c r="AQQ171" s="327"/>
      <c r="AQR171" s="327"/>
      <c r="AQS171" s="327"/>
      <c r="AQT171" s="327"/>
      <c r="AQU171" s="327"/>
      <c r="AQV171" s="327"/>
      <c r="AQW171" s="327"/>
      <c r="AQX171" s="327"/>
      <c r="AQY171" s="327"/>
      <c r="AQZ171" s="327"/>
      <c r="ARA171" s="327"/>
      <c r="ARB171" s="327"/>
      <c r="ARC171" s="327"/>
      <c r="ARD171" s="327"/>
      <c r="ARE171" s="327"/>
      <c r="ARF171" s="327"/>
      <c r="ARG171" s="327"/>
      <c r="ARH171" s="327"/>
      <c r="ARI171" s="327"/>
      <c r="ARJ171" s="327"/>
      <c r="ARK171" s="327"/>
      <c r="ARL171" s="327"/>
      <c r="ARM171" s="327"/>
      <c r="ARN171" s="327"/>
      <c r="ARO171" s="327"/>
      <c r="ARP171" s="327"/>
      <c r="ARQ171" s="327"/>
      <c r="ARR171" s="327"/>
      <c r="ARS171" s="327"/>
      <c r="ART171" s="327"/>
      <c r="ARU171" s="327"/>
      <c r="ARV171" s="327"/>
      <c r="ARW171" s="327"/>
      <c r="ARX171" s="327"/>
      <c r="ARY171" s="327"/>
      <c r="ARZ171" s="327"/>
      <c r="ASA171" s="327"/>
      <c r="ASB171" s="327"/>
      <c r="ASC171" s="327"/>
      <c r="ASD171" s="327"/>
      <c r="ASE171" s="327"/>
      <c r="ASF171" s="327"/>
      <c r="ASG171" s="327"/>
      <c r="ASH171" s="327"/>
      <c r="ASI171" s="327"/>
      <c r="ASJ171" s="327"/>
      <c r="ASK171" s="327"/>
      <c r="ASL171" s="327"/>
      <c r="ASM171" s="327"/>
      <c r="ASN171" s="327"/>
      <c r="ASO171" s="327"/>
      <c r="ASP171" s="327"/>
      <c r="ASQ171" s="327"/>
      <c r="ASR171" s="327"/>
      <c r="ASS171" s="327"/>
      <c r="AST171" s="327"/>
      <c r="ASU171" s="327"/>
      <c r="ASV171" s="327"/>
      <c r="ASW171" s="327"/>
      <c r="ASX171" s="327"/>
      <c r="ASY171" s="327"/>
      <c r="ASZ171" s="327"/>
      <c r="ATA171" s="327"/>
      <c r="ATB171" s="327"/>
      <c r="ATC171" s="327"/>
      <c r="ATD171" s="327"/>
      <c r="ATE171" s="327"/>
      <c r="ATF171" s="327"/>
      <c r="ATG171" s="327"/>
      <c r="ATH171" s="327"/>
      <c r="ATI171" s="327"/>
      <c r="ATJ171" s="327"/>
      <c r="ATK171" s="327"/>
      <c r="ATL171" s="327"/>
      <c r="ATM171" s="327"/>
      <c r="ATN171" s="327"/>
      <c r="ATO171" s="327"/>
      <c r="ATP171" s="327"/>
      <c r="ATQ171" s="327"/>
      <c r="ATR171" s="327"/>
      <c r="ATS171" s="327"/>
      <c r="ATT171" s="327"/>
      <c r="ATU171" s="327"/>
      <c r="ATV171" s="327"/>
      <c r="ATW171" s="327"/>
      <c r="ATX171" s="327"/>
      <c r="ATY171" s="327"/>
      <c r="ATZ171" s="327"/>
      <c r="AUA171" s="327"/>
      <c r="AUB171" s="327"/>
      <c r="AUC171" s="327"/>
      <c r="AUD171" s="327"/>
      <c r="AUE171" s="327"/>
      <c r="AUF171" s="327"/>
      <c r="AUG171" s="327"/>
      <c r="AUH171" s="327"/>
      <c r="AUI171" s="327"/>
      <c r="AUJ171" s="327"/>
      <c r="AUK171" s="327"/>
      <c r="AUL171" s="327"/>
      <c r="AUM171" s="327"/>
      <c r="AUN171" s="327"/>
      <c r="AUO171" s="327"/>
      <c r="AUP171" s="327"/>
      <c r="AUQ171" s="327"/>
      <c r="AUR171" s="327"/>
      <c r="AUS171" s="327"/>
      <c r="AUT171" s="327"/>
      <c r="AUU171" s="327"/>
      <c r="AUV171" s="327"/>
      <c r="AUW171" s="327"/>
      <c r="AUX171" s="327"/>
      <c r="AUY171" s="327"/>
      <c r="AUZ171" s="327"/>
      <c r="AVA171" s="327"/>
      <c r="AVB171" s="327"/>
      <c r="AVC171" s="327"/>
      <c r="AVD171" s="327"/>
      <c r="AVE171" s="327"/>
      <c r="AVF171" s="327"/>
      <c r="AVG171" s="327"/>
      <c r="AVH171" s="327"/>
      <c r="AVI171" s="327"/>
      <c r="AVJ171" s="327"/>
      <c r="AVK171" s="327"/>
      <c r="AVL171" s="327"/>
      <c r="AVM171" s="327"/>
      <c r="AVN171" s="327"/>
      <c r="AVO171" s="327"/>
      <c r="AVP171" s="327"/>
      <c r="AVQ171" s="327"/>
      <c r="AVR171" s="327"/>
      <c r="AVS171" s="327"/>
      <c r="AVT171" s="327"/>
      <c r="AVU171" s="327"/>
      <c r="AVV171" s="327"/>
      <c r="AVW171" s="327"/>
      <c r="AVX171" s="327"/>
      <c r="AVY171" s="327"/>
      <c r="AVZ171" s="327"/>
      <c r="AWA171" s="327"/>
      <c r="AWB171" s="327"/>
      <c r="AWC171" s="327"/>
      <c r="AWD171" s="327"/>
      <c r="AWE171" s="327"/>
      <c r="AWF171" s="327"/>
      <c r="AWG171" s="327"/>
      <c r="AWH171" s="327"/>
      <c r="AWI171" s="327"/>
      <c r="AWJ171" s="327"/>
      <c r="AWK171" s="327"/>
      <c r="AWL171" s="327"/>
      <c r="AWM171" s="327"/>
      <c r="AWN171" s="327"/>
      <c r="AWO171" s="327"/>
      <c r="AWP171" s="327"/>
      <c r="AWQ171" s="327"/>
      <c r="AWR171" s="327"/>
      <c r="AWS171" s="327"/>
      <c r="AWT171" s="327"/>
      <c r="AWU171" s="327"/>
      <c r="AWV171" s="327"/>
      <c r="AWW171" s="327"/>
      <c r="AWX171" s="327"/>
      <c r="AWY171" s="327"/>
      <c r="AWZ171" s="327"/>
      <c r="AXA171" s="327"/>
      <c r="AXB171" s="327"/>
      <c r="AXC171" s="327"/>
      <c r="AXD171" s="327"/>
      <c r="AXE171" s="327"/>
      <c r="AXF171" s="327"/>
      <c r="AXG171" s="327"/>
      <c r="AXH171" s="327"/>
      <c r="AXI171" s="327"/>
      <c r="AXJ171" s="327"/>
      <c r="AXK171" s="327"/>
      <c r="AXL171" s="327"/>
      <c r="AXM171" s="327"/>
      <c r="AXN171" s="327"/>
      <c r="AXO171" s="327"/>
      <c r="AXP171" s="327"/>
      <c r="AXQ171" s="327"/>
      <c r="AXR171" s="327"/>
      <c r="AXS171" s="327"/>
      <c r="AXT171" s="327"/>
      <c r="AXU171" s="327"/>
      <c r="AXV171" s="327"/>
      <c r="AXW171" s="327"/>
      <c r="AXX171" s="327"/>
      <c r="AXY171" s="327"/>
      <c r="AXZ171" s="327"/>
      <c r="AYA171" s="327"/>
      <c r="AYB171" s="327"/>
      <c r="AYC171" s="327"/>
      <c r="AYD171" s="327"/>
      <c r="AYE171" s="327"/>
      <c r="AYF171" s="327"/>
      <c r="AYG171" s="327"/>
      <c r="AYH171" s="327"/>
      <c r="AYI171" s="327"/>
      <c r="AYJ171" s="327"/>
      <c r="AYK171" s="327"/>
      <c r="AYL171" s="327"/>
      <c r="AYM171" s="327"/>
      <c r="AYN171" s="327"/>
      <c r="AYO171" s="327"/>
      <c r="AYP171" s="327"/>
      <c r="AYQ171" s="327"/>
      <c r="AYR171" s="327"/>
      <c r="AYS171" s="327"/>
      <c r="AYT171" s="327"/>
      <c r="AYU171" s="327"/>
      <c r="AYV171" s="327"/>
      <c r="AYW171" s="327"/>
      <c r="AYX171" s="327"/>
      <c r="AYY171" s="327"/>
      <c r="AYZ171" s="327"/>
      <c r="AZA171" s="327"/>
      <c r="AZB171" s="327"/>
      <c r="AZC171" s="327"/>
      <c r="AZD171" s="327"/>
      <c r="AZE171" s="327"/>
      <c r="AZF171" s="327"/>
      <c r="AZG171" s="327"/>
      <c r="AZH171" s="327"/>
      <c r="AZI171" s="327"/>
      <c r="AZJ171" s="327"/>
      <c r="AZK171" s="327"/>
      <c r="AZL171" s="327"/>
      <c r="AZM171" s="327"/>
      <c r="AZN171" s="327"/>
      <c r="AZO171" s="327"/>
      <c r="AZP171" s="327"/>
      <c r="AZQ171" s="327"/>
      <c r="AZR171" s="327"/>
      <c r="AZS171" s="327"/>
      <c r="AZT171" s="327"/>
      <c r="AZU171" s="327"/>
      <c r="AZV171" s="327"/>
      <c r="AZW171" s="327"/>
      <c r="AZX171" s="327"/>
      <c r="AZY171" s="327"/>
      <c r="AZZ171" s="327"/>
      <c r="BAA171" s="327"/>
      <c r="BAB171" s="327"/>
      <c r="BAC171" s="327"/>
      <c r="BAD171" s="327"/>
      <c r="BAE171" s="327"/>
      <c r="BAF171" s="327"/>
      <c r="BAG171" s="327"/>
      <c r="BAH171" s="327"/>
      <c r="BAI171" s="327"/>
      <c r="BAJ171" s="327"/>
      <c r="BAK171" s="327"/>
      <c r="BAL171" s="327"/>
      <c r="BAM171" s="327"/>
      <c r="BAN171" s="327"/>
      <c r="BAO171" s="327"/>
      <c r="BAP171" s="327"/>
      <c r="BAQ171" s="327"/>
      <c r="BAR171" s="327"/>
      <c r="BAS171" s="327"/>
      <c r="BAT171" s="327"/>
      <c r="BAU171" s="327"/>
      <c r="BAV171" s="327"/>
      <c r="BAW171" s="327"/>
      <c r="BAX171" s="327"/>
      <c r="BAY171" s="327"/>
      <c r="BAZ171" s="327"/>
      <c r="BBA171" s="327"/>
      <c r="BBB171" s="327"/>
      <c r="BBC171" s="327"/>
      <c r="BBD171" s="327"/>
      <c r="BBE171" s="327"/>
      <c r="BBF171" s="327"/>
      <c r="BBG171" s="327"/>
      <c r="BBH171" s="327"/>
      <c r="BBI171" s="327"/>
      <c r="BBJ171" s="327"/>
      <c r="BBK171" s="327"/>
      <c r="BBL171" s="327"/>
      <c r="BBM171" s="327"/>
      <c r="BBN171" s="327"/>
      <c r="BBO171" s="327"/>
      <c r="BBP171" s="327"/>
      <c r="BBQ171" s="327"/>
      <c r="BBR171" s="327"/>
      <c r="BBS171" s="327"/>
      <c r="BBT171" s="327"/>
      <c r="BBU171" s="327"/>
      <c r="BBV171" s="327"/>
      <c r="BBW171" s="327"/>
      <c r="BBX171" s="327"/>
      <c r="BBY171" s="327"/>
      <c r="BBZ171" s="327"/>
      <c r="BCA171" s="327"/>
      <c r="BCB171" s="327"/>
      <c r="BCC171" s="327"/>
      <c r="BCD171" s="327"/>
      <c r="BCE171" s="327"/>
      <c r="BCF171" s="327"/>
      <c r="BCG171" s="327"/>
      <c r="BCH171" s="327"/>
      <c r="BCI171" s="327"/>
      <c r="BCJ171" s="327"/>
      <c r="BCK171" s="327"/>
      <c r="BCL171" s="327"/>
      <c r="BCM171" s="327"/>
      <c r="BCN171" s="327"/>
      <c r="BCO171" s="327"/>
      <c r="BCP171" s="327"/>
      <c r="BCQ171" s="327"/>
      <c r="BCR171" s="327"/>
      <c r="BCS171" s="327"/>
      <c r="BCT171" s="327"/>
      <c r="BCU171" s="327"/>
      <c r="BCV171" s="327"/>
      <c r="BCW171" s="327"/>
      <c r="BCX171" s="327"/>
      <c r="BCY171" s="327"/>
      <c r="BCZ171" s="327"/>
      <c r="BDA171" s="327"/>
      <c r="BDB171" s="327"/>
      <c r="BDC171" s="327"/>
      <c r="BDD171" s="327"/>
      <c r="BDE171" s="327"/>
      <c r="BDF171" s="327"/>
      <c r="BDG171" s="327"/>
      <c r="BDH171" s="327"/>
      <c r="BDI171" s="327"/>
      <c r="BDJ171" s="327"/>
      <c r="BDK171" s="327"/>
      <c r="BDL171" s="327"/>
      <c r="BDM171" s="327"/>
      <c r="BDN171" s="327"/>
      <c r="BDO171" s="327"/>
      <c r="BDP171" s="327"/>
      <c r="BDQ171" s="327"/>
      <c r="BDR171" s="327"/>
      <c r="BDS171" s="327"/>
      <c r="BDT171" s="327"/>
      <c r="BDU171" s="327"/>
      <c r="BDV171" s="327"/>
      <c r="BDW171" s="327"/>
      <c r="BDX171" s="327"/>
      <c r="BDY171" s="327"/>
      <c r="BDZ171" s="327"/>
      <c r="BEA171" s="327"/>
      <c r="BEB171" s="327"/>
      <c r="BEC171" s="327"/>
      <c r="BED171" s="327"/>
      <c r="BEE171" s="327"/>
      <c r="BEF171" s="327"/>
      <c r="BEG171" s="327"/>
      <c r="BEH171" s="327"/>
      <c r="BEI171" s="327"/>
      <c r="BEJ171" s="327"/>
      <c r="BEK171" s="327"/>
      <c r="BEL171" s="327"/>
      <c r="BEM171" s="327"/>
      <c r="BEN171" s="327"/>
      <c r="BEO171" s="327"/>
      <c r="BEP171" s="327"/>
      <c r="BEQ171" s="327"/>
      <c r="BER171" s="327"/>
      <c r="BES171" s="327"/>
      <c r="BET171" s="327"/>
      <c r="BEU171" s="327"/>
      <c r="BEV171" s="327"/>
      <c r="BEW171" s="327"/>
      <c r="BEX171" s="327"/>
      <c r="BEY171" s="327"/>
      <c r="BEZ171" s="327"/>
      <c r="BFA171" s="327"/>
      <c r="BFB171" s="327"/>
      <c r="BFC171" s="327"/>
      <c r="BFD171" s="327"/>
      <c r="BFE171" s="327"/>
      <c r="BFF171" s="327"/>
      <c r="BFG171" s="327"/>
      <c r="BFH171" s="327"/>
      <c r="BFI171" s="327"/>
      <c r="BFJ171" s="327"/>
      <c r="BFK171" s="327"/>
      <c r="BFL171" s="327"/>
      <c r="BFM171" s="327"/>
      <c r="BFN171" s="327"/>
      <c r="BFO171" s="327"/>
      <c r="BFP171" s="327"/>
      <c r="BFQ171" s="327"/>
      <c r="BFR171" s="327"/>
      <c r="BFS171" s="327"/>
      <c r="BFT171" s="327"/>
      <c r="BFU171" s="327"/>
      <c r="BFV171" s="327"/>
      <c r="BFW171" s="327"/>
      <c r="BFX171" s="327"/>
      <c r="BFY171" s="327"/>
      <c r="BFZ171" s="327"/>
      <c r="BGA171" s="327"/>
      <c r="BGB171" s="327"/>
      <c r="BGC171" s="327"/>
      <c r="BGD171" s="327"/>
      <c r="BGE171" s="327"/>
      <c r="BGF171" s="327"/>
      <c r="BGG171" s="327"/>
      <c r="BGH171" s="327"/>
      <c r="BGI171" s="327"/>
      <c r="BGJ171" s="327"/>
      <c r="BGK171" s="327"/>
      <c r="BGL171" s="327"/>
      <c r="BGM171" s="327"/>
      <c r="BGN171" s="327"/>
      <c r="BGO171" s="327"/>
      <c r="BGP171" s="327"/>
      <c r="BGQ171" s="327"/>
      <c r="BGR171" s="327"/>
      <c r="BGS171" s="327"/>
      <c r="BGT171" s="327"/>
      <c r="BGU171" s="327"/>
      <c r="BGV171" s="327"/>
      <c r="BGW171" s="327"/>
      <c r="BGX171" s="327"/>
      <c r="BGY171" s="327"/>
      <c r="BGZ171" s="327"/>
      <c r="BHA171" s="327"/>
      <c r="BHB171" s="327"/>
      <c r="BHC171" s="327"/>
      <c r="BHD171" s="327"/>
      <c r="BHE171" s="327"/>
      <c r="BHF171" s="327"/>
      <c r="BHG171" s="327"/>
      <c r="BHH171" s="327"/>
      <c r="BHI171" s="327"/>
      <c r="BHJ171" s="327"/>
      <c r="BHK171" s="327"/>
      <c r="BHL171" s="327"/>
      <c r="BHM171" s="327"/>
      <c r="BHN171" s="327"/>
      <c r="BHO171" s="327"/>
      <c r="BHP171" s="327"/>
      <c r="BHQ171" s="327"/>
      <c r="BHR171" s="327"/>
      <c r="BHS171" s="327"/>
      <c r="BHT171" s="327"/>
      <c r="BHU171" s="327"/>
      <c r="BHV171" s="327"/>
      <c r="BHW171" s="327"/>
      <c r="BHX171" s="327"/>
      <c r="BHY171" s="327"/>
      <c r="BHZ171" s="327"/>
      <c r="BIA171" s="327"/>
      <c r="BIB171" s="327"/>
      <c r="BIC171" s="327"/>
      <c r="BID171" s="327"/>
      <c r="BIE171" s="327"/>
      <c r="BIF171" s="327"/>
      <c r="BIG171" s="327"/>
      <c r="BIH171" s="327"/>
      <c r="BII171" s="327"/>
      <c r="BIJ171" s="327"/>
      <c r="BIK171" s="327"/>
      <c r="BIL171" s="327"/>
      <c r="BIM171" s="327"/>
      <c r="BIN171" s="327"/>
      <c r="BIO171" s="327"/>
      <c r="BIP171" s="327"/>
      <c r="BIQ171" s="327"/>
      <c r="BIR171" s="327"/>
      <c r="BIS171" s="327"/>
      <c r="BIT171" s="327"/>
      <c r="BIU171" s="327"/>
      <c r="BIV171" s="327"/>
      <c r="BIW171" s="327"/>
      <c r="BIX171" s="327"/>
      <c r="BIY171" s="327"/>
      <c r="BIZ171" s="327"/>
      <c r="BJA171" s="327"/>
      <c r="BJB171" s="327"/>
      <c r="BJC171" s="327"/>
      <c r="BJD171" s="327"/>
      <c r="BJE171" s="327"/>
      <c r="BJF171" s="327"/>
      <c r="BJG171" s="327"/>
      <c r="BJH171" s="327"/>
      <c r="BJI171" s="327"/>
      <c r="BJJ171" s="327"/>
      <c r="BJK171" s="327"/>
      <c r="BJL171" s="327"/>
      <c r="BJM171" s="327"/>
      <c r="BJN171" s="327"/>
      <c r="BJO171" s="327"/>
      <c r="BJP171" s="327"/>
      <c r="BJQ171" s="327"/>
      <c r="BJR171" s="327"/>
      <c r="BJS171" s="327"/>
      <c r="BJT171" s="327"/>
      <c r="BJU171" s="327"/>
      <c r="BJV171" s="327"/>
      <c r="BJW171" s="327"/>
      <c r="BJX171" s="327"/>
      <c r="BJY171" s="327"/>
      <c r="BJZ171" s="327"/>
      <c r="BKA171" s="327"/>
      <c r="BKB171" s="327"/>
      <c r="BKC171" s="327"/>
      <c r="BKD171" s="327"/>
      <c r="BKE171" s="327"/>
      <c r="BKF171" s="327"/>
      <c r="BKG171" s="327"/>
      <c r="BKH171" s="327"/>
      <c r="BKI171" s="327"/>
      <c r="BKJ171" s="327"/>
      <c r="BKK171" s="327"/>
      <c r="BKL171" s="327"/>
      <c r="BKM171" s="327"/>
      <c r="BKN171" s="327"/>
      <c r="BKO171" s="327"/>
      <c r="BKP171" s="327"/>
      <c r="BKQ171" s="327"/>
      <c r="BKR171" s="327"/>
      <c r="BKS171" s="327"/>
      <c r="BKT171" s="327"/>
      <c r="BKU171" s="327"/>
      <c r="BKV171" s="327"/>
      <c r="BKW171" s="327"/>
      <c r="BKX171" s="327"/>
      <c r="BKY171" s="327"/>
      <c r="BKZ171" s="327"/>
      <c r="BLA171" s="327"/>
      <c r="BLB171" s="327"/>
      <c r="BLC171" s="327"/>
      <c r="BLD171" s="327"/>
      <c r="BLE171" s="327"/>
      <c r="BLF171" s="327"/>
      <c r="BLG171" s="327"/>
      <c r="BLH171" s="327"/>
      <c r="BLI171" s="327"/>
      <c r="BLJ171" s="327"/>
      <c r="BLK171" s="327"/>
      <c r="BLL171" s="327"/>
      <c r="BLM171" s="327"/>
      <c r="BLN171" s="327"/>
      <c r="BLO171" s="327"/>
      <c r="BLP171" s="327"/>
      <c r="BLQ171" s="327"/>
      <c r="BLR171" s="327"/>
      <c r="BLS171" s="327"/>
      <c r="BLT171" s="327"/>
      <c r="BLU171" s="327"/>
      <c r="BLV171" s="327"/>
      <c r="BLW171" s="327"/>
      <c r="BLX171" s="327"/>
      <c r="BLY171" s="327"/>
      <c r="BLZ171" s="327"/>
      <c r="BMA171" s="327"/>
      <c r="BMB171" s="327"/>
      <c r="BMC171" s="327"/>
      <c r="BMD171" s="327"/>
      <c r="BME171" s="327"/>
      <c r="BMF171" s="327"/>
      <c r="BMG171" s="327"/>
      <c r="BMH171" s="327"/>
      <c r="BMI171" s="327"/>
      <c r="BMJ171" s="327"/>
      <c r="BMK171" s="327"/>
      <c r="BML171" s="327"/>
      <c r="BMM171" s="327"/>
      <c r="BMN171" s="327"/>
      <c r="BMO171" s="327"/>
      <c r="BMP171" s="327"/>
      <c r="BMQ171" s="327"/>
      <c r="BMR171" s="327"/>
      <c r="BMS171" s="327"/>
      <c r="BMT171" s="327"/>
      <c r="BMU171" s="327"/>
      <c r="BMV171" s="327"/>
      <c r="BMW171" s="327"/>
      <c r="BMX171" s="327"/>
      <c r="BMY171" s="327"/>
      <c r="BMZ171" s="327"/>
      <c r="BNA171" s="327"/>
      <c r="BNB171" s="327"/>
      <c r="BNC171" s="327"/>
      <c r="BND171" s="327"/>
      <c r="BNE171" s="327"/>
      <c r="BNF171" s="327"/>
      <c r="BNG171" s="327"/>
      <c r="BNH171" s="327"/>
      <c r="BNI171" s="327"/>
      <c r="BNJ171" s="327"/>
      <c r="BNK171" s="327"/>
      <c r="BNL171" s="327"/>
      <c r="BNM171" s="327"/>
      <c r="BNN171" s="327"/>
      <c r="BNO171" s="327"/>
      <c r="BNP171" s="327"/>
      <c r="BNQ171" s="327"/>
      <c r="BNR171" s="327"/>
      <c r="BNS171" s="327"/>
      <c r="BNT171" s="327"/>
      <c r="BNU171" s="327"/>
      <c r="BNV171" s="327"/>
      <c r="BNW171" s="327"/>
      <c r="BNX171" s="327"/>
      <c r="BNY171" s="327"/>
      <c r="BNZ171" s="327"/>
      <c r="BOA171" s="327"/>
      <c r="BOB171" s="327"/>
      <c r="BOC171" s="327"/>
      <c r="BOD171" s="327"/>
      <c r="BOE171" s="327"/>
      <c r="BOF171" s="327"/>
      <c r="BOG171" s="327"/>
      <c r="BOH171" s="327"/>
      <c r="BOI171" s="327"/>
      <c r="BOJ171" s="327"/>
      <c r="BOK171" s="327"/>
      <c r="BOL171" s="327"/>
      <c r="BOM171" s="327"/>
      <c r="BON171" s="327"/>
      <c r="BOO171" s="327"/>
      <c r="BOP171" s="327"/>
      <c r="BOQ171" s="327"/>
      <c r="BOR171" s="327"/>
      <c r="BOS171" s="327"/>
      <c r="BOT171" s="327"/>
      <c r="BOU171" s="327"/>
      <c r="BOV171" s="327"/>
      <c r="BOW171" s="327"/>
      <c r="BOX171" s="327"/>
      <c r="BOY171" s="327"/>
      <c r="BOZ171" s="327"/>
      <c r="BPA171" s="327"/>
      <c r="BPB171" s="327"/>
      <c r="BPC171" s="327"/>
      <c r="BPD171" s="327"/>
      <c r="BPE171" s="327"/>
      <c r="BPF171" s="327"/>
      <c r="BPG171" s="327"/>
      <c r="BPH171" s="327"/>
      <c r="BPI171" s="327"/>
      <c r="BPJ171" s="327"/>
      <c r="BPK171" s="327"/>
      <c r="BPL171" s="327"/>
      <c r="BPM171" s="327"/>
      <c r="BPN171" s="327"/>
      <c r="BPO171" s="327"/>
      <c r="BPP171" s="327"/>
      <c r="BPQ171" s="327"/>
      <c r="BPR171" s="327"/>
      <c r="BPS171" s="327"/>
      <c r="BPT171" s="327"/>
      <c r="BPU171" s="327"/>
      <c r="BPV171" s="327"/>
      <c r="BPW171" s="327"/>
      <c r="BPX171" s="327"/>
      <c r="BPY171" s="327"/>
      <c r="BPZ171" s="327"/>
      <c r="BQA171" s="327"/>
      <c r="BQB171" s="327"/>
      <c r="BQC171" s="327"/>
      <c r="BQD171" s="327"/>
      <c r="BQE171" s="327"/>
      <c r="BQF171" s="327"/>
      <c r="BQG171" s="327"/>
      <c r="BQH171" s="327"/>
      <c r="BQI171" s="327"/>
      <c r="BQJ171" s="327"/>
      <c r="BQK171" s="327"/>
      <c r="BQL171" s="327"/>
      <c r="BQM171" s="327"/>
      <c r="BQN171" s="327"/>
      <c r="BQO171" s="327"/>
      <c r="BQP171" s="327"/>
      <c r="BQQ171" s="327"/>
      <c r="BQR171" s="327"/>
      <c r="BQS171" s="327"/>
      <c r="BQT171" s="327"/>
      <c r="BQU171" s="327"/>
      <c r="BQV171" s="327"/>
      <c r="BQW171" s="327"/>
      <c r="BQX171" s="327"/>
      <c r="BQY171" s="327"/>
      <c r="BQZ171" s="327"/>
      <c r="BRA171" s="327"/>
      <c r="BRB171" s="327"/>
      <c r="BRC171" s="327"/>
      <c r="BRD171" s="327"/>
      <c r="BRE171" s="327"/>
      <c r="BRF171" s="327"/>
      <c r="BRG171" s="327"/>
      <c r="BRH171" s="327"/>
      <c r="BRI171" s="327"/>
      <c r="BRJ171" s="327"/>
      <c r="BRK171" s="327"/>
      <c r="BRL171" s="327"/>
      <c r="BRM171" s="327"/>
      <c r="BRN171" s="327"/>
      <c r="BRO171" s="327"/>
      <c r="BRP171" s="327"/>
      <c r="BRQ171" s="327"/>
      <c r="BRR171" s="327"/>
      <c r="BRS171" s="327"/>
      <c r="BRT171" s="327"/>
      <c r="BRU171" s="327"/>
      <c r="BRV171" s="327"/>
      <c r="BRW171" s="327"/>
      <c r="BRX171" s="327"/>
      <c r="BRY171" s="327"/>
      <c r="BRZ171" s="327"/>
      <c r="BSA171" s="327"/>
      <c r="BSB171" s="327"/>
      <c r="BSC171" s="327"/>
      <c r="BSD171" s="327"/>
      <c r="BSE171" s="327"/>
      <c r="BSF171" s="327"/>
      <c r="BSG171" s="327"/>
      <c r="BSH171" s="327"/>
      <c r="BSI171" s="327"/>
      <c r="BSJ171" s="327"/>
      <c r="BSK171" s="327"/>
      <c r="BSL171" s="327"/>
      <c r="BSM171" s="327"/>
      <c r="BSN171" s="327"/>
      <c r="BSO171" s="327"/>
      <c r="BSP171" s="327"/>
      <c r="BSQ171" s="327"/>
      <c r="BSR171" s="327"/>
      <c r="BSS171" s="327"/>
      <c r="BST171" s="327"/>
      <c r="BSU171" s="327"/>
      <c r="BSV171" s="327"/>
      <c r="BSW171" s="327"/>
      <c r="BSX171" s="327"/>
      <c r="BSY171" s="327"/>
      <c r="BSZ171" s="327"/>
      <c r="BTA171" s="327"/>
      <c r="BTB171" s="327"/>
      <c r="BTC171" s="327"/>
      <c r="BTD171" s="327"/>
      <c r="BTE171" s="327"/>
      <c r="BTF171" s="327"/>
      <c r="BTG171" s="327"/>
      <c r="BTH171" s="327"/>
      <c r="BTI171" s="327"/>
      <c r="BTJ171" s="327"/>
      <c r="BTK171" s="327"/>
      <c r="BTL171" s="327"/>
      <c r="BTM171" s="327"/>
      <c r="BTN171" s="327"/>
      <c r="BTO171" s="327"/>
      <c r="BTP171" s="327"/>
      <c r="BTQ171" s="327"/>
      <c r="BTR171" s="327"/>
      <c r="BTS171" s="327"/>
      <c r="BTT171" s="327"/>
      <c r="BTU171" s="327"/>
      <c r="BTV171" s="327"/>
      <c r="BTW171" s="327"/>
      <c r="BTX171" s="327"/>
      <c r="BTY171" s="327"/>
      <c r="BTZ171" s="327"/>
      <c r="BUA171" s="327"/>
      <c r="BUB171" s="327"/>
      <c r="BUC171" s="327"/>
      <c r="BUD171" s="327"/>
      <c r="BUE171" s="327"/>
      <c r="BUF171" s="327"/>
      <c r="BUG171" s="327"/>
      <c r="BUH171" s="327"/>
      <c r="BUI171" s="327"/>
      <c r="BUJ171" s="327"/>
      <c r="BUK171" s="327"/>
      <c r="BUL171" s="327"/>
      <c r="BUM171" s="327"/>
      <c r="BUN171" s="327"/>
      <c r="BUO171" s="327"/>
      <c r="BUP171" s="327"/>
      <c r="BUQ171" s="327"/>
      <c r="BUR171" s="327"/>
      <c r="BUS171" s="327"/>
      <c r="BUT171" s="327"/>
      <c r="BUU171" s="327"/>
      <c r="BUV171" s="327"/>
      <c r="BUW171" s="327"/>
      <c r="BUX171" s="327"/>
      <c r="BUY171" s="327"/>
      <c r="BUZ171" s="327"/>
      <c r="BVA171" s="327"/>
      <c r="BVB171" s="327"/>
      <c r="BVC171" s="327"/>
      <c r="BVD171" s="327"/>
      <c r="BVE171" s="327"/>
      <c r="BVF171" s="327"/>
      <c r="BVG171" s="327"/>
      <c r="BVH171" s="327"/>
      <c r="BVI171" s="327"/>
      <c r="BVJ171" s="327"/>
      <c r="BVK171" s="327"/>
      <c r="BVL171" s="327"/>
      <c r="BVM171" s="327"/>
      <c r="BVN171" s="327"/>
      <c r="BVO171" s="327"/>
      <c r="BVP171" s="327"/>
      <c r="BVQ171" s="327"/>
      <c r="BVR171" s="327"/>
      <c r="BVS171" s="327"/>
      <c r="BVT171" s="327"/>
      <c r="BVU171" s="327"/>
      <c r="BVV171" s="327"/>
      <c r="BVW171" s="327"/>
      <c r="BVX171" s="327"/>
      <c r="BVY171" s="327"/>
      <c r="BVZ171" s="327"/>
      <c r="BWA171" s="327"/>
      <c r="BWB171" s="327"/>
      <c r="BWC171" s="327"/>
      <c r="BWD171" s="327"/>
      <c r="BWE171" s="327"/>
      <c r="BWF171" s="327"/>
      <c r="BWG171" s="327"/>
      <c r="BWH171" s="327"/>
      <c r="BWI171" s="327"/>
      <c r="BWJ171" s="327"/>
      <c r="BWK171" s="327"/>
      <c r="BWL171" s="327"/>
      <c r="BWM171" s="327"/>
      <c r="BWN171" s="327"/>
      <c r="BWO171" s="327"/>
      <c r="BWP171" s="327"/>
      <c r="BWQ171" s="327"/>
      <c r="BWR171" s="327"/>
      <c r="BWS171" s="327"/>
      <c r="BWT171" s="327"/>
      <c r="BWU171" s="327"/>
      <c r="BWV171" s="327"/>
      <c r="BWW171" s="327"/>
      <c r="BWX171" s="327"/>
      <c r="BWY171" s="327"/>
      <c r="BWZ171" s="327"/>
      <c r="BXA171" s="327"/>
      <c r="BXB171" s="327"/>
      <c r="BXC171" s="327"/>
      <c r="BXD171" s="327"/>
      <c r="BXE171" s="327"/>
      <c r="BXF171" s="327"/>
      <c r="BXG171" s="327"/>
      <c r="BXH171" s="327"/>
      <c r="BXI171" s="327"/>
      <c r="BXJ171" s="327"/>
      <c r="BXK171" s="327"/>
      <c r="BXL171" s="327"/>
      <c r="BXM171" s="327"/>
      <c r="BXN171" s="327"/>
      <c r="BXO171" s="327"/>
      <c r="BXP171" s="327"/>
      <c r="BXQ171" s="327"/>
      <c r="BXR171" s="327"/>
      <c r="BXS171" s="327"/>
      <c r="BXT171" s="327"/>
      <c r="BXU171" s="327"/>
      <c r="BXV171" s="327"/>
      <c r="BXW171" s="327"/>
      <c r="BXX171" s="327"/>
      <c r="BXY171" s="327"/>
      <c r="BXZ171" s="327"/>
      <c r="BYA171" s="327"/>
      <c r="BYB171" s="327"/>
      <c r="BYC171" s="327"/>
      <c r="BYD171" s="327"/>
      <c r="BYE171" s="327"/>
      <c r="BYF171" s="327"/>
      <c r="BYG171" s="327"/>
      <c r="BYH171" s="327"/>
      <c r="BYI171" s="327"/>
      <c r="BYJ171" s="327"/>
      <c r="BYK171" s="327"/>
      <c r="BYL171" s="327"/>
      <c r="BYM171" s="327"/>
      <c r="BYN171" s="327"/>
      <c r="BYO171" s="327"/>
      <c r="BYP171" s="327"/>
      <c r="BYQ171" s="327"/>
      <c r="BYR171" s="327"/>
      <c r="BYS171" s="327"/>
      <c r="BYT171" s="327"/>
      <c r="BYU171" s="327"/>
      <c r="BYV171" s="327"/>
      <c r="BYW171" s="327"/>
      <c r="BYX171" s="327"/>
      <c r="BYY171" s="327"/>
      <c r="BYZ171" s="327"/>
      <c r="BZA171" s="327"/>
      <c r="BZB171" s="327"/>
      <c r="BZC171" s="327"/>
      <c r="BZD171" s="327"/>
      <c r="BZE171" s="327"/>
      <c r="BZF171" s="327"/>
      <c r="BZG171" s="327"/>
      <c r="BZH171" s="327"/>
      <c r="BZI171" s="327"/>
      <c r="BZJ171" s="327"/>
      <c r="BZK171" s="327"/>
      <c r="BZL171" s="327"/>
      <c r="BZM171" s="327"/>
      <c r="BZN171" s="327"/>
      <c r="BZO171" s="327"/>
      <c r="BZP171" s="327"/>
      <c r="BZQ171" s="327"/>
      <c r="BZR171" s="327"/>
      <c r="BZS171" s="327"/>
      <c r="BZT171" s="327"/>
      <c r="BZU171" s="327"/>
      <c r="BZV171" s="327"/>
      <c r="BZW171" s="327"/>
      <c r="BZX171" s="327"/>
      <c r="BZY171" s="327"/>
      <c r="BZZ171" s="327"/>
      <c r="CAA171" s="327"/>
      <c r="CAB171" s="327"/>
      <c r="CAC171" s="327"/>
      <c r="CAD171" s="327"/>
      <c r="CAE171" s="327"/>
      <c r="CAF171" s="327"/>
      <c r="CAG171" s="327"/>
      <c r="CAH171" s="327"/>
      <c r="CAI171" s="327"/>
      <c r="CAJ171" s="327"/>
      <c r="CAK171" s="327"/>
      <c r="CAL171" s="327"/>
      <c r="CAM171" s="327"/>
      <c r="CAN171" s="327"/>
      <c r="CAO171" s="327"/>
      <c r="CAP171" s="327"/>
      <c r="CAQ171" s="327"/>
      <c r="CAR171" s="327"/>
      <c r="CAS171" s="327"/>
      <c r="CAT171" s="327"/>
      <c r="CAU171" s="327"/>
      <c r="CAV171" s="327"/>
      <c r="CAW171" s="327"/>
      <c r="CAX171" s="327"/>
      <c r="CAY171" s="327"/>
      <c r="CAZ171" s="327"/>
      <c r="CBA171" s="327"/>
      <c r="CBB171" s="327"/>
      <c r="CBC171" s="327"/>
      <c r="CBD171" s="327"/>
      <c r="CBE171" s="327"/>
      <c r="CBF171" s="327"/>
      <c r="CBG171" s="327"/>
      <c r="CBH171" s="327"/>
      <c r="CBI171" s="327"/>
      <c r="CBJ171" s="327"/>
      <c r="CBK171" s="327"/>
      <c r="CBL171" s="327"/>
      <c r="CBM171" s="327"/>
      <c r="CBN171" s="327"/>
      <c r="CBO171" s="327"/>
      <c r="CBP171" s="327"/>
      <c r="CBQ171" s="327"/>
      <c r="CBR171" s="327"/>
      <c r="CBS171" s="327"/>
      <c r="CBT171" s="327"/>
      <c r="CBU171" s="327"/>
      <c r="CBV171" s="327"/>
      <c r="CBW171" s="327"/>
      <c r="CBX171" s="327"/>
      <c r="CBY171" s="327"/>
      <c r="CBZ171" s="327"/>
      <c r="CCA171" s="327"/>
      <c r="CCB171" s="327"/>
      <c r="CCC171" s="327"/>
      <c r="CCD171" s="327"/>
      <c r="CCE171" s="327"/>
      <c r="CCF171" s="327"/>
      <c r="CCG171" s="327"/>
      <c r="CCH171" s="327"/>
      <c r="CCI171" s="327"/>
      <c r="CCJ171" s="327"/>
      <c r="CCK171" s="327"/>
      <c r="CCL171" s="327"/>
      <c r="CCM171" s="327"/>
      <c r="CCN171" s="327"/>
      <c r="CCO171" s="327"/>
      <c r="CCP171" s="327"/>
      <c r="CCQ171" s="327"/>
      <c r="CCR171" s="327"/>
      <c r="CCS171" s="327"/>
      <c r="CCT171" s="327"/>
      <c r="CCU171" s="327"/>
      <c r="CCV171" s="327"/>
      <c r="CCW171" s="327"/>
      <c r="CCX171" s="327"/>
      <c r="CCY171" s="327"/>
      <c r="CCZ171" s="327"/>
      <c r="CDA171" s="327"/>
      <c r="CDB171" s="327"/>
      <c r="CDC171" s="327"/>
      <c r="CDD171" s="327"/>
      <c r="CDE171" s="327"/>
      <c r="CDF171" s="327"/>
      <c r="CDG171" s="327"/>
      <c r="CDH171" s="327"/>
      <c r="CDI171" s="327"/>
      <c r="CDJ171" s="327"/>
      <c r="CDK171" s="327"/>
      <c r="CDL171" s="327"/>
      <c r="CDM171" s="327"/>
      <c r="CDN171" s="327"/>
      <c r="CDO171" s="327"/>
      <c r="CDP171" s="327"/>
      <c r="CDQ171" s="327"/>
      <c r="CDR171" s="327"/>
      <c r="CDS171" s="327"/>
      <c r="CDT171" s="327"/>
      <c r="CDU171" s="327"/>
      <c r="CDV171" s="327"/>
      <c r="CDW171" s="327"/>
      <c r="CDX171" s="327"/>
      <c r="CDY171" s="327"/>
      <c r="CDZ171" s="327"/>
      <c r="CEA171" s="327"/>
      <c r="CEB171" s="327"/>
      <c r="CEC171" s="327"/>
      <c r="CED171" s="327"/>
      <c r="CEE171" s="327"/>
      <c r="CEF171" s="327"/>
      <c r="CEG171" s="327"/>
      <c r="CEH171" s="327"/>
      <c r="CEI171" s="327"/>
      <c r="CEJ171" s="327"/>
      <c r="CEK171" s="327"/>
      <c r="CEL171" s="327"/>
      <c r="CEM171" s="327"/>
      <c r="CEN171" s="327"/>
      <c r="CEO171" s="327"/>
      <c r="CEP171" s="327"/>
      <c r="CEQ171" s="327"/>
      <c r="CER171" s="327"/>
      <c r="CES171" s="327"/>
      <c r="CET171" s="327"/>
      <c r="CEU171" s="327"/>
      <c r="CEV171" s="327"/>
      <c r="CEW171" s="327"/>
      <c r="CEX171" s="327"/>
      <c r="CEY171" s="327"/>
      <c r="CEZ171" s="327"/>
      <c r="CFA171" s="327"/>
      <c r="CFB171" s="327"/>
      <c r="CFC171" s="327"/>
      <c r="CFD171" s="327"/>
      <c r="CFE171" s="327"/>
      <c r="CFF171" s="327"/>
      <c r="CFG171" s="327"/>
      <c r="CFH171" s="327"/>
      <c r="CFI171" s="327"/>
      <c r="CFJ171" s="327"/>
      <c r="CFK171" s="327"/>
      <c r="CFL171" s="327"/>
      <c r="CFM171" s="327"/>
      <c r="CFN171" s="327"/>
      <c r="CFO171" s="327"/>
      <c r="CFP171" s="327"/>
      <c r="CFQ171" s="327"/>
      <c r="CFR171" s="327"/>
      <c r="CFS171" s="327"/>
      <c r="CFT171" s="327"/>
      <c r="CFU171" s="327"/>
      <c r="CFV171" s="327"/>
      <c r="CFW171" s="327"/>
      <c r="CFX171" s="327"/>
      <c r="CFY171" s="327"/>
      <c r="CFZ171" s="327"/>
      <c r="CGA171" s="327"/>
      <c r="CGB171" s="327"/>
      <c r="CGC171" s="327"/>
      <c r="CGD171" s="327"/>
      <c r="CGE171" s="327"/>
      <c r="CGF171" s="327"/>
      <c r="CGG171" s="327"/>
      <c r="CGH171" s="327"/>
      <c r="CGI171" s="327"/>
      <c r="CGJ171" s="327"/>
      <c r="CGK171" s="327"/>
      <c r="CGL171" s="327"/>
      <c r="CGM171" s="327"/>
      <c r="CGN171" s="327"/>
      <c r="CGO171" s="327"/>
      <c r="CGP171" s="327"/>
      <c r="CGQ171" s="327"/>
      <c r="CGR171" s="327"/>
      <c r="CGS171" s="327"/>
      <c r="CGT171" s="327"/>
      <c r="CGU171" s="327"/>
      <c r="CGV171" s="327"/>
      <c r="CGW171" s="327"/>
      <c r="CGX171" s="327"/>
      <c r="CGY171" s="327"/>
      <c r="CGZ171" s="327"/>
      <c r="CHA171" s="327"/>
      <c r="CHB171" s="327"/>
      <c r="CHC171" s="327"/>
      <c r="CHD171" s="327"/>
      <c r="CHE171" s="327"/>
      <c r="CHF171" s="327"/>
      <c r="CHG171" s="327"/>
      <c r="CHH171" s="327"/>
      <c r="CHI171" s="327"/>
      <c r="CHJ171" s="327"/>
      <c r="CHK171" s="327"/>
      <c r="CHL171" s="327"/>
      <c r="CHM171" s="327"/>
      <c r="CHN171" s="327"/>
      <c r="CHO171" s="327"/>
      <c r="CHP171" s="327"/>
      <c r="CHQ171" s="327"/>
      <c r="CHR171" s="327"/>
      <c r="CHS171" s="327"/>
      <c r="CHT171" s="327"/>
      <c r="CHU171" s="327"/>
      <c r="CHV171" s="327"/>
      <c r="CHW171" s="327"/>
      <c r="CHX171" s="327"/>
      <c r="CHY171" s="327"/>
      <c r="CHZ171" s="327"/>
      <c r="CIA171" s="327"/>
      <c r="CIB171" s="327"/>
      <c r="CIC171" s="327"/>
      <c r="CID171" s="327"/>
      <c r="CIE171" s="327"/>
      <c r="CIF171" s="327"/>
      <c r="CIG171" s="327"/>
      <c r="CIH171" s="327"/>
      <c r="CII171" s="327"/>
      <c r="CIJ171" s="327"/>
      <c r="CIK171" s="327"/>
      <c r="CIL171" s="327"/>
      <c r="CIM171" s="327"/>
      <c r="CIN171" s="327"/>
      <c r="CIO171" s="327"/>
      <c r="CIP171" s="327"/>
      <c r="CIQ171" s="327"/>
      <c r="CIR171" s="327"/>
      <c r="CIS171" s="327"/>
      <c r="CIT171" s="327"/>
      <c r="CIU171" s="327"/>
      <c r="CIV171" s="327"/>
      <c r="CIW171" s="327"/>
      <c r="CIX171" s="327"/>
      <c r="CIY171" s="327"/>
      <c r="CIZ171" s="327"/>
      <c r="CJA171" s="327"/>
      <c r="CJB171" s="327"/>
      <c r="CJC171" s="327"/>
      <c r="CJD171" s="327"/>
      <c r="CJE171" s="327"/>
      <c r="CJF171" s="327"/>
      <c r="CJG171" s="327"/>
      <c r="CJH171" s="327"/>
      <c r="CJI171" s="327"/>
      <c r="CJJ171" s="327"/>
      <c r="CJK171" s="327"/>
      <c r="CJL171" s="327"/>
      <c r="CJM171" s="327"/>
      <c r="CJN171" s="327"/>
      <c r="CJO171" s="327"/>
      <c r="CJP171" s="327"/>
      <c r="CJQ171" s="327"/>
      <c r="CJR171" s="327"/>
      <c r="CJS171" s="327"/>
      <c r="CJT171" s="327"/>
      <c r="CJU171" s="327"/>
      <c r="CJV171" s="327"/>
      <c r="CJW171" s="327"/>
      <c r="CJX171" s="327"/>
      <c r="CJY171" s="327"/>
      <c r="CJZ171" s="327"/>
      <c r="CKA171" s="327"/>
      <c r="CKB171" s="327"/>
      <c r="CKC171" s="327"/>
      <c r="CKD171" s="327"/>
      <c r="CKE171" s="327"/>
      <c r="CKF171" s="327"/>
      <c r="CKG171" s="327"/>
      <c r="CKH171" s="327"/>
      <c r="CKI171" s="327"/>
      <c r="CKJ171" s="327"/>
      <c r="CKK171" s="327"/>
      <c r="CKL171" s="327"/>
      <c r="CKM171" s="327"/>
      <c r="CKN171" s="327"/>
      <c r="CKO171" s="327"/>
      <c r="CKP171" s="327"/>
      <c r="CKQ171" s="327"/>
      <c r="CKR171" s="327"/>
      <c r="CKS171" s="327"/>
      <c r="CKT171" s="327"/>
      <c r="CKU171" s="327"/>
      <c r="CKV171" s="327"/>
      <c r="CKW171" s="327"/>
      <c r="CKX171" s="327"/>
      <c r="CKY171" s="327"/>
      <c r="CKZ171" s="327"/>
      <c r="CLA171" s="327"/>
      <c r="CLB171" s="327"/>
      <c r="CLC171" s="327"/>
      <c r="CLD171" s="327"/>
      <c r="CLE171" s="327"/>
      <c r="CLF171" s="327"/>
      <c r="CLG171" s="327"/>
      <c r="CLH171" s="327"/>
      <c r="CLI171" s="327"/>
      <c r="CLJ171" s="327"/>
      <c r="CLK171" s="327"/>
      <c r="CLL171" s="327"/>
      <c r="CLM171" s="327"/>
      <c r="CLN171" s="327"/>
      <c r="CLO171" s="327"/>
      <c r="CLP171" s="327"/>
      <c r="CLQ171" s="327"/>
      <c r="CLR171" s="327"/>
      <c r="CLS171" s="327"/>
      <c r="CLT171" s="327"/>
      <c r="CLU171" s="327"/>
      <c r="CLV171" s="327"/>
      <c r="CLW171" s="327"/>
      <c r="CLX171" s="327"/>
      <c r="CLY171" s="327"/>
      <c r="CLZ171" s="327"/>
      <c r="CMA171" s="327"/>
      <c r="CMB171" s="327"/>
      <c r="CMC171" s="327"/>
      <c r="CMD171" s="327"/>
      <c r="CME171" s="327"/>
      <c r="CMF171" s="327"/>
      <c r="CMG171" s="327"/>
      <c r="CMH171" s="327"/>
      <c r="CMI171" s="327"/>
      <c r="CMJ171" s="327"/>
      <c r="CMK171" s="327"/>
      <c r="CML171" s="327"/>
      <c r="CMM171" s="327"/>
      <c r="CMN171" s="327"/>
      <c r="CMO171" s="327"/>
      <c r="CMP171" s="327"/>
      <c r="CMQ171" s="327"/>
      <c r="CMR171" s="327"/>
      <c r="CMS171" s="327"/>
      <c r="CMT171" s="327"/>
      <c r="CMU171" s="327"/>
      <c r="CMV171" s="327"/>
      <c r="CMW171" s="327"/>
      <c r="CMX171" s="327"/>
      <c r="CMY171" s="327"/>
      <c r="CMZ171" s="327"/>
      <c r="CNA171" s="327"/>
      <c r="CNB171" s="327"/>
      <c r="CNC171" s="327"/>
      <c r="CND171" s="327"/>
      <c r="CNE171" s="327"/>
      <c r="CNF171" s="327"/>
      <c r="CNG171" s="327"/>
      <c r="CNH171" s="327"/>
      <c r="CNI171" s="327"/>
      <c r="CNJ171" s="327"/>
      <c r="CNK171" s="327"/>
      <c r="CNL171" s="327"/>
      <c r="CNM171" s="327"/>
      <c r="CNN171" s="327"/>
      <c r="CNO171" s="327"/>
      <c r="CNP171" s="327"/>
      <c r="CNQ171" s="327"/>
      <c r="CNR171" s="327"/>
      <c r="CNS171" s="327"/>
      <c r="CNT171" s="327"/>
      <c r="CNU171" s="327"/>
      <c r="CNV171" s="327"/>
      <c r="CNW171" s="327"/>
      <c r="CNX171" s="327"/>
      <c r="CNY171" s="327"/>
      <c r="CNZ171" s="327"/>
      <c r="COA171" s="327"/>
      <c r="COB171" s="327"/>
      <c r="COC171" s="327"/>
      <c r="COD171" s="327"/>
      <c r="COE171" s="327"/>
      <c r="COF171" s="327"/>
      <c r="COG171" s="327"/>
      <c r="COH171" s="327"/>
      <c r="COI171" s="327"/>
      <c r="COJ171" s="327"/>
      <c r="COK171" s="327"/>
      <c r="COL171" s="327"/>
      <c r="COM171" s="327"/>
      <c r="CON171" s="327"/>
      <c r="COO171" s="327"/>
      <c r="COP171" s="327"/>
      <c r="COQ171" s="327"/>
      <c r="COR171" s="327"/>
      <c r="COS171" s="327"/>
      <c r="COT171" s="327"/>
      <c r="COU171" s="327"/>
      <c r="COV171" s="327"/>
      <c r="COW171" s="327"/>
      <c r="COX171" s="327"/>
      <c r="COY171" s="327"/>
      <c r="COZ171" s="327"/>
      <c r="CPA171" s="327"/>
      <c r="CPB171" s="327"/>
      <c r="CPC171" s="327"/>
      <c r="CPD171" s="327"/>
      <c r="CPE171" s="327"/>
      <c r="CPF171" s="327"/>
      <c r="CPG171" s="327"/>
      <c r="CPH171" s="327"/>
      <c r="CPI171" s="327"/>
      <c r="CPJ171" s="327"/>
      <c r="CPK171" s="327"/>
      <c r="CPL171" s="327"/>
      <c r="CPM171" s="327"/>
      <c r="CPN171" s="327"/>
      <c r="CPO171" s="327"/>
      <c r="CPP171" s="327"/>
      <c r="CPQ171" s="327"/>
      <c r="CPR171" s="327"/>
      <c r="CPS171" s="327"/>
      <c r="CPT171" s="327"/>
      <c r="CPU171" s="327"/>
      <c r="CPV171" s="327"/>
      <c r="CPW171" s="327"/>
      <c r="CPX171" s="327"/>
      <c r="CPY171" s="327"/>
      <c r="CPZ171" s="327"/>
      <c r="CQA171" s="327"/>
      <c r="CQB171" s="327"/>
      <c r="CQC171" s="327"/>
      <c r="CQD171" s="327"/>
      <c r="CQE171" s="327"/>
      <c r="CQF171" s="327"/>
      <c r="CQG171" s="327"/>
      <c r="CQH171" s="327"/>
      <c r="CQI171" s="327"/>
      <c r="CQJ171" s="327"/>
      <c r="CQK171" s="327"/>
      <c r="CQL171" s="327"/>
      <c r="CQM171" s="327"/>
      <c r="CQN171" s="327"/>
      <c r="CQO171" s="327"/>
      <c r="CQP171" s="327"/>
      <c r="CQQ171" s="327"/>
      <c r="CQR171" s="327"/>
      <c r="CQS171" s="327"/>
      <c r="CQT171" s="327"/>
      <c r="CQU171" s="327"/>
      <c r="CQV171" s="327"/>
      <c r="CQW171" s="327"/>
      <c r="CQX171" s="327"/>
      <c r="CQY171" s="327"/>
      <c r="CQZ171" s="327"/>
      <c r="CRA171" s="327"/>
      <c r="CRB171" s="327"/>
      <c r="CRC171" s="327"/>
      <c r="CRD171" s="327"/>
      <c r="CRE171" s="327"/>
      <c r="CRF171" s="327"/>
      <c r="CRG171" s="327"/>
      <c r="CRH171" s="327"/>
      <c r="CRI171" s="327"/>
      <c r="CRJ171" s="327"/>
      <c r="CRK171" s="327"/>
      <c r="CRL171" s="327"/>
      <c r="CRM171" s="327"/>
      <c r="CRN171" s="327"/>
      <c r="CRO171" s="327"/>
      <c r="CRP171" s="327"/>
      <c r="CRQ171" s="327"/>
      <c r="CRR171" s="327"/>
      <c r="CRS171" s="327"/>
      <c r="CRT171" s="327"/>
      <c r="CRU171" s="327"/>
      <c r="CRV171" s="327"/>
      <c r="CRW171" s="327"/>
      <c r="CRX171" s="327"/>
      <c r="CRY171" s="327"/>
      <c r="CRZ171" s="327"/>
      <c r="CSA171" s="327"/>
      <c r="CSB171" s="327"/>
      <c r="CSC171" s="327"/>
      <c r="CSD171" s="327"/>
      <c r="CSE171" s="327"/>
      <c r="CSF171" s="327"/>
      <c r="CSG171" s="327"/>
      <c r="CSH171" s="327"/>
      <c r="CSI171" s="327"/>
      <c r="CSJ171" s="327"/>
      <c r="CSK171" s="327"/>
      <c r="CSL171" s="327"/>
      <c r="CSM171" s="327"/>
      <c r="CSN171" s="327"/>
      <c r="CSO171" s="327"/>
      <c r="CSP171" s="327"/>
      <c r="CSQ171" s="327"/>
      <c r="CSR171" s="327"/>
      <c r="CSS171" s="327"/>
      <c r="CST171" s="327"/>
      <c r="CSU171" s="327"/>
      <c r="CSV171" s="327"/>
      <c r="CSW171" s="327"/>
      <c r="CSX171" s="327"/>
      <c r="CSY171" s="327"/>
      <c r="CSZ171" s="327"/>
      <c r="CTA171" s="327"/>
      <c r="CTB171" s="327"/>
      <c r="CTC171" s="327"/>
      <c r="CTD171" s="327"/>
      <c r="CTE171" s="327"/>
      <c r="CTF171" s="327"/>
      <c r="CTG171" s="327"/>
      <c r="CTH171" s="327"/>
      <c r="CTI171" s="327"/>
      <c r="CTJ171" s="327"/>
      <c r="CTK171" s="327"/>
      <c r="CTL171" s="327"/>
      <c r="CTM171" s="327"/>
      <c r="CTN171" s="327"/>
      <c r="CTO171" s="327"/>
      <c r="CTP171" s="327"/>
      <c r="CTQ171" s="327"/>
      <c r="CTR171" s="327"/>
      <c r="CTS171" s="327"/>
      <c r="CTT171" s="327"/>
      <c r="CTU171" s="327"/>
      <c r="CTV171" s="327"/>
      <c r="CTW171" s="327"/>
      <c r="CTX171" s="327"/>
      <c r="CTY171" s="327"/>
      <c r="CTZ171" s="327"/>
      <c r="CUA171" s="327"/>
      <c r="CUB171" s="327"/>
      <c r="CUC171" s="327"/>
      <c r="CUD171" s="327"/>
      <c r="CUE171" s="327"/>
      <c r="CUF171" s="327"/>
      <c r="CUG171" s="327"/>
      <c r="CUH171" s="327"/>
      <c r="CUI171" s="327"/>
      <c r="CUJ171" s="327"/>
      <c r="CUK171" s="327"/>
      <c r="CUL171" s="327"/>
      <c r="CUM171" s="327"/>
      <c r="CUN171" s="327"/>
      <c r="CUO171" s="327"/>
      <c r="CUP171" s="327"/>
      <c r="CUQ171" s="327"/>
      <c r="CUR171" s="327"/>
      <c r="CUS171" s="327"/>
      <c r="CUT171" s="327"/>
      <c r="CUU171" s="327"/>
      <c r="CUV171" s="327"/>
      <c r="CUW171" s="327"/>
      <c r="CUX171" s="327"/>
      <c r="CUY171" s="327"/>
      <c r="CUZ171" s="327"/>
      <c r="CVA171" s="327"/>
      <c r="CVB171" s="327"/>
      <c r="CVC171" s="327"/>
      <c r="CVD171" s="327"/>
      <c r="CVE171" s="327"/>
      <c r="CVF171" s="327"/>
      <c r="CVG171" s="327"/>
      <c r="CVH171" s="327"/>
      <c r="CVI171" s="327"/>
      <c r="CVJ171" s="327"/>
      <c r="CVK171" s="327"/>
      <c r="CVL171" s="327"/>
      <c r="CVM171" s="327"/>
      <c r="CVN171" s="327"/>
      <c r="CVO171" s="327"/>
      <c r="CVP171" s="327"/>
      <c r="CVQ171" s="327"/>
      <c r="CVR171" s="327"/>
      <c r="CVS171" s="327"/>
      <c r="CVT171" s="327"/>
      <c r="CVU171" s="327"/>
      <c r="CVV171" s="327"/>
      <c r="CVW171" s="327"/>
      <c r="CVX171" s="327"/>
      <c r="CVY171" s="327"/>
      <c r="CVZ171" s="327"/>
      <c r="CWA171" s="327"/>
      <c r="CWB171" s="327"/>
      <c r="CWC171" s="327"/>
      <c r="CWD171" s="327"/>
      <c r="CWE171" s="327"/>
      <c r="CWF171" s="327"/>
      <c r="CWG171" s="327"/>
      <c r="CWH171" s="327"/>
      <c r="CWI171" s="327"/>
      <c r="CWJ171" s="327"/>
      <c r="CWK171" s="327"/>
      <c r="CWL171" s="327"/>
      <c r="CWM171" s="327"/>
      <c r="CWN171" s="327"/>
      <c r="CWO171" s="327"/>
      <c r="CWP171" s="327"/>
      <c r="CWQ171" s="327"/>
      <c r="CWR171" s="327"/>
      <c r="CWS171" s="327"/>
      <c r="CWT171" s="327"/>
      <c r="CWU171" s="327"/>
      <c r="CWV171" s="327"/>
      <c r="CWW171" s="327"/>
      <c r="CWX171" s="327"/>
      <c r="CWY171" s="327"/>
      <c r="CWZ171" s="327"/>
      <c r="CXA171" s="327"/>
      <c r="CXB171" s="327"/>
      <c r="CXC171" s="327"/>
      <c r="CXD171" s="327"/>
      <c r="CXE171" s="327"/>
      <c r="CXF171" s="327"/>
      <c r="CXG171" s="327"/>
      <c r="CXH171" s="327"/>
      <c r="CXI171" s="327"/>
      <c r="CXJ171" s="327"/>
      <c r="CXK171" s="327"/>
      <c r="CXL171" s="327"/>
      <c r="CXM171" s="327"/>
      <c r="CXN171" s="327"/>
      <c r="CXO171" s="327"/>
      <c r="CXP171" s="327"/>
      <c r="CXQ171" s="327"/>
      <c r="CXR171" s="327"/>
      <c r="CXS171" s="327"/>
      <c r="CXT171" s="327"/>
      <c r="CXU171" s="327"/>
      <c r="CXV171" s="327"/>
      <c r="CXW171" s="327"/>
      <c r="CXX171" s="327"/>
      <c r="CXY171" s="327"/>
      <c r="CXZ171" s="327"/>
      <c r="CYA171" s="327"/>
      <c r="CYB171" s="327"/>
      <c r="CYC171" s="327"/>
      <c r="CYD171" s="327"/>
      <c r="CYE171" s="327"/>
      <c r="CYF171" s="327"/>
      <c r="CYG171" s="327"/>
      <c r="CYH171" s="327"/>
      <c r="CYI171" s="327"/>
      <c r="CYJ171" s="327"/>
      <c r="CYK171" s="327"/>
      <c r="CYL171" s="327"/>
      <c r="CYM171" s="327"/>
      <c r="CYN171" s="327"/>
      <c r="CYO171" s="327"/>
      <c r="CYP171" s="327"/>
      <c r="CYQ171" s="327"/>
      <c r="CYR171" s="327"/>
      <c r="CYS171" s="327"/>
      <c r="CYT171" s="327"/>
      <c r="CYU171" s="327"/>
      <c r="CYV171" s="327"/>
      <c r="CYW171" s="327"/>
      <c r="CYX171" s="327"/>
      <c r="CYY171" s="327"/>
      <c r="CYZ171" s="327"/>
      <c r="CZA171" s="327"/>
      <c r="CZB171" s="327"/>
      <c r="CZC171" s="327"/>
      <c r="CZD171" s="327"/>
      <c r="CZE171" s="327"/>
      <c r="CZF171" s="327"/>
      <c r="CZG171" s="327"/>
      <c r="CZH171" s="327"/>
      <c r="CZI171" s="327"/>
      <c r="CZJ171" s="327"/>
      <c r="CZK171" s="327"/>
      <c r="CZL171" s="327"/>
      <c r="CZM171" s="327"/>
      <c r="CZN171" s="327"/>
      <c r="CZO171" s="327"/>
      <c r="CZP171" s="327"/>
      <c r="CZQ171" s="327"/>
      <c r="CZR171" s="327"/>
      <c r="CZS171" s="327"/>
      <c r="CZT171" s="327"/>
      <c r="CZU171" s="327"/>
      <c r="CZV171" s="327"/>
      <c r="CZW171" s="327"/>
      <c r="CZX171" s="327"/>
      <c r="CZY171" s="327"/>
      <c r="CZZ171" s="327"/>
      <c r="DAA171" s="327"/>
      <c r="DAB171" s="327"/>
      <c r="DAC171" s="327"/>
      <c r="DAD171" s="327"/>
      <c r="DAE171" s="327"/>
      <c r="DAF171" s="327"/>
      <c r="DAG171" s="327"/>
      <c r="DAH171" s="327"/>
      <c r="DAI171" s="327"/>
      <c r="DAJ171" s="327"/>
      <c r="DAK171" s="327"/>
      <c r="DAL171" s="327"/>
      <c r="DAM171" s="327"/>
      <c r="DAN171" s="327"/>
      <c r="DAO171" s="327"/>
      <c r="DAP171" s="327"/>
      <c r="DAQ171" s="327"/>
      <c r="DAR171" s="327"/>
      <c r="DAS171" s="327"/>
      <c r="DAT171" s="327"/>
      <c r="DAU171" s="327"/>
      <c r="DAV171" s="327"/>
      <c r="DAW171" s="327"/>
      <c r="DAX171" s="327"/>
      <c r="DAY171" s="327"/>
      <c r="DAZ171" s="327"/>
      <c r="DBA171" s="327"/>
      <c r="DBB171" s="327"/>
      <c r="DBC171" s="327"/>
      <c r="DBD171" s="327"/>
      <c r="DBE171" s="327"/>
      <c r="DBF171" s="327"/>
      <c r="DBG171" s="327"/>
      <c r="DBH171" s="327"/>
      <c r="DBI171" s="327"/>
      <c r="DBJ171" s="327"/>
      <c r="DBK171" s="327"/>
      <c r="DBL171" s="327"/>
      <c r="DBM171" s="327"/>
      <c r="DBN171" s="327"/>
      <c r="DBO171" s="327"/>
      <c r="DBP171" s="327"/>
      <c r="DBQ171" s="327"/>
      <c r="DBR171" s="327"/>
      <c r="DBS171" s="327"/>
      <c r="DBT171" s="327"/>
      <c r="DBU171" s="327"/>
      <c r="DBV171" s="327"/>
      <c r="DBW171" s="327"/>
      <c r="DBX171" s="327"/>
      <c r="DBY171" s="327"/>
      <c r="DBZ171" s="327"/>
      <c r="DCA171" s="327"/>
      <c r="DCB171" s="327"/>
      <c r="DCC171" s="327"/>
      <c r="DCD171" s="327"/>
      <c r="DCE171" s="327"/>
      <c r="DCF171" s="327"/>
      <c r="DCG171" s="327"/>
      <c r="DCH171" s="327"/>
      <c r="DCI171" s="327"/>
      <c r="DCJ171" s="327"/>
      <c r="DCK171" s="327"/>
      <c r="DCL171" s="327"/>
      <c r="DCM171" s="327"/>
      <c r="DCN171" s="327"/>
      <c r="DCO171" s="327"/>
      <c r="DCP171" s="327"/>
      <c r="DCQ171" s="327"/>
      <c r="DCR171" s="327"/>
      <c r="DCS171" s="327"/>
      <c r="DCT171" s="327"/>
      <c r="DCU171" s="327"/>
      <c r="DCV171" s="327"/>
      <c r="DCW171" s="327"/>
      <c r="DCX171" s="327"/>
      <c r="DCY171" s="327"/>
      <c r="DCZ171" s="327"/>
      <c r="DDA171" s="327"/>
      <c r="DDB171" s="327"/>
      <c r="DDC171" s="327"/>
      <c r="DDD171" s="327"/>
      <c r="DDE171" s="327"/>
      <c r="DDF171" s="327"/>
      <c r="DDG171" s="327"/>
      <c r="DDH171" s="327"/>
      <c r="DDI171" s="327"/>
      <c r="DDJ171" s="327"/>
      <c r="DDK171" s="327"/>
      <c r="DDL171" s="327"/>
      <c r="DDM171" s="327"/>
      <c r="DDN171" s="327"/>
      <c r="DDO171" s="327"/>
      <c r="DDP171" s="327"/>
      <c r="DDQ171" s="327"/>
      <c r="DDR171" s="327"/>
      <c r="DDS171" s="327"/>
      <c r="DDT171" s="327"/>
      <c r="DDU171" s="327"/>
      <c r="DDV171" s="327"/>
      <c r="DDW171" s="327"/>
      <c r="DDX171" s="327"/>
      <c r="DDY171" s="327"/>
      <c r="DDZ171" s="327"/>
      <c r="DEA171" s="327"/>
      <c r="DEB171" s="327"/>
      <c r="DEC171" s="327"/>
      <c r="DED171" s="327"/>
      <c r="DEE171" s="327"/>
      <c r="DEF171" s="327"/>
      <c r="DEG171" s="327"/>
      <c r="DEH171" s="327"/>
      <c r="DEI171" s="327"/>
      <c r="DEJ171" s="327"/>
      <c r="DEK171" s="327"/>
      <c r="DEL171" s="327"/>
      <c r="DEM171" s="327"/>
      <c r="DEN171" s="327"/>
      <c r="DEO171" s="327"/>
      <c r="DEP171" s="327"/>
      <c r="DEQ171" s="327"/>
      <c r="DER171" s="327"/>
      <c r="DES171" s="327"/>
      <c r="DET171" s="327"/>
      <c r="DEU171" s="327"/>
      <c r="DEV171" s="327"/>
      <c r="DEW171" s="327"/>
      <c r="DEX171" s="327"/>
      <c r="DEY171" s="327"/>
      <c r="DEZ171" s="327"/>
      <c r="DFA171" s="327"/>
      <c r="DFB171" s="327"/>
      <c r="DFC171" s="327"/>
      <c r="DFD171" s="327"/>
      <c r="DFE171" s="327"/>
      <c r="DFF171" s="327"/>
      <c r="DFG171" s="327"/>
      <c r="DFH171" s="327"/>
      <c r="DFI171" s="327"/>
      <c r="DFJ171" s="327"/>
      <c r="DFK171" s="327"/>
      <c r="DFL171" s="327"/>
      <c r="DFM171" s="327"/>
      <c r="DFN171" s="327"/>
      <c r="DFO171" s="327"/>
      <c r="DFP171" s="327"/>
      <c r="DFQ171" s="327"/>
      <c r="DFR171" s="327"/>
      <c r="DFS171" s="327"/>
      <c r="DFT171" s="327"/>
      <c r="DFU171" s="327"/>
      <c r="DFV171" s="327"/>
      <c r="DFW171" s="327"/>
      <c r="DFX171" s="327"/>
      <c r="DFY171" s="327"/>
      <c r="DFZ171" s="327"/>
      <c r="DGA171" s="327"/>
      <c r="DGB171" s="327"/>
      <c r="DGC171" s="327"/>
      <c r="DGD171" s="327"/>
      <c r="DGE171" s="327"/>
      <c r="DGF171" s="327"/>
      <c r="DGG171" s="327"/>
      <c r="DGH171" s="327"/>
      <c r="DGI171" s="327"/>
      <c r="DGJ171" s="327"/>
      <c r="DGK171" s="327"/>
      <c r="DGL171" s="327"/>
      <c r="DGM171" s="327"/>
      <c r="DGN171" s="327"/>
      <c r="DGO171" s="327"/>
      <c r="DGP171" s="327"/>
      <c r="DGQ171" s="327"/>
      <c r="DGR171" s="327"/>
      <c r="DGS171" s="327"/>
      <c r="DGT171" s="327"/>
      <c r="DGU171" s="327"/>
      <c r="DGV171" s="327"/>
      <c r="DGW171" s="327"/>
      <c r="DGX171" s="327"/>
      <c r="DGY171" s="327"/>
      <c r="DGZ171" s="327"/>
      <c r="DHA171" s="327"/>
      <c r="DHB171" s="327"/>
      <c r="DHC171" s="327"/>
      <c r="DHD171" s="327"/>
      <c r="DHE171" s="327"/>
      <c r="DHF171" s="327"/>
      <c r="DHG171" s="327"/>
      <c r="DHH171" s="327"/>
      <c r="DHI171" s="327"/>
      <c r="DHJ171" s="327"/>
      <c r="DHK171" s="327"/>
      <c r="DHL171" s="327"/>
      <c r="DHM171" s="327"/>
      <c r="DHN171" s="327"/>
      <c r="DHO171" s="327"/>
      <c r="DHP171" s="327"/>
      <c r="DHQ171" s="327"/>
      <c r="DHR171" s="327"/>
      <c r="DHS171" s="327"/>
      <c r="DHT171" s="327"/>
      <c r="DHU171" s="327"/>
      <c r="DHV171" s="327"/>
      <c r="DHW171" s="327"/>
      <c r="DHX171" s="327"/>
      <c r="DHY171" s="327"/>
      <c r="DHZ171" s="327"/>
      <c r="DIA171" s="327"/>
      <c r="DIB171" s="327"/>
      <c r="DIC171" s="327"/>
      <c r="DID171" s="327"/>
      <c r="DIE171" s="327"/>
      <c r="DIF171" s="327"/>
      <c r="DIG171" s="327"/>
      <c r="DIH171" s="327"/>
      <c r="DII171" s="327"/>
      <c r="DIJ171" s="327"/>
      <c r="DIK171" s="327"/>
      <c r="DIL171" s="327"/>
      <c r="DIM171" s="327"/>
      <c r="DIN171" s="327"/>
      <c r="DIO171" s="327"/>
      <c r="DIP171" s="327"/>
      <c r="DIQ171" s="327"/>
      <c r="DIR171" s="327"/>
      <c r="DIS171" s="327"/>
      <c r="DIT171" s="327"/>
      <c r="DIU171" s="327"/>
      <c r="DIV171" s="327"/>
      <c r="DIW171" s="327"/>
      <c r="DIX171" s="327"/>
      <c r="DIY171" s="327"/>
      <c r="DIZ171" s="327"/>
      <c r="DJA171" s="327"/>
      <c r="DJB171" s="327"/>
      <c r="DJC171" s="327"/>
      <c r="DJD171" s="327"/>
      <c r="DJE171" s="327"/>
      <c r="DJF171" s="327"/>
      <c r="DJG171" s="327"/>
      <c r="DJH171" s="327"/>
      <c r="DJI171" s="327"/>
      <c r="DJJ171" s="327"/>
      <c r="DJK171" s="327"/>
      <c r="DJL171" s="327"/>
      <c r="DJM171" s="327"/>
      <c r="DJN171" s="327"/>
      <c r="DJO171" s="327"/>
      <c r="DJP171" s="327"/>
      <c r="DJQ171" s="327"/>
      <c r="DJR171" s="327"/>
      <c r="DJS171" s="327"/>
      <c r="DJT171" s="327"/>
      <c r="DJU171" s="327"/>
      <c r="DJV171" s="327"/>
      <c r="DJW171" s="327"/>
      <c r="DJX171" s="327"/>
      <c r="DJY171" s="327"/>
      <c r="DJZ171" s="327"/>
      <c r="DKA171" s="327"/>
      <c r="DKB171" s="327"/>
      <c r="DKC171" s="327"/>
      <c r="DKD171" s="327"/>
      <c r="DKE171" s="327"/>
      <c r="DKF171" s="327"/>
      <c r="DKG171" s="327"/>
      <c r="DKH171" s="327"/>
      <c r="DKI171" s="327"/>
      <c r="DKJ171" s="327"/>
      <c r="DKK171" s="327"/>
      <c r="DKL171" s="327"/>
      <c r="DKM171" s="327"/>
      <c r="DKN171" s="327"/>
      <c r="DKO171" s="327"/>
      <c r="DKP171" s="327"/>
      <c r="DKQ171" s="327"/>
      <c r="DKR171" s="327"/>
      <c r="DKS171" s="327"/>
      <c r="DKT171" s="327"/>
      <c r="DKU171" s="327"/>
      <c r="DKV171" s="327"/>
      <c r="DKW171" s="327"/>
      <c r="DKX171" s="327"/>
      <c r="DKY171" s="327"/>
      <c r="DKZ171" s="327"/>
      <c r="DLA171" s="327"/>
      <c r="DLB171" s="327"/>
      <c r="DLC171" s="327"/>
      <c r="DLD171" s="327"/>
      <c r="DLE171" s="327"/>
      <c r="DLF171" s="327"/>
      <c r="DLG171" s="327"/>
      <c r="DLH171" s="327"/>
      <c r="DLI171" s="327"/>
      <c r="DLJ171" s="327"/>
      <c r="DLK171" s="327"/>
      <c r="DLL171" s="327"/>
      <c r="DLM171" s="327"/>
      <c r="DLN171" s="327"/>
      <c r="DLO171" s="327"/>
      <c r="DLP171" s="327"/>
      <c r="DLQ171" s="327"/>
      <c r="DLR171" s="327"/>
      <c r="DLS171" s="327"/>
      <c r="DLT171" s="327"/>
      <c r="DLU171" s="327"/>
      <c r="DLV171" s="327"/>
      <c r="DLW171" s="327"/>
      <c r="DLX171" s="327"/>
      <c r="DLY171" s="327"/>
      <c r="DLZ171" s="327"/>
      <c r="DMA171" s="327"/>
      <c r="DMB171" s="327"/>
      <c r="DMC171" s="327"/>
      <c r="DMD171" s="327"/>
      <c r="DME171" s="327"/>
      <c r="DMF171" s="327"/>
      <c r="DMG171" s="327"/>
      <c r="DMH171" s="327"/>
      <c r="DMI171" s="327"/>
      <c r="DMJ171" s="327"/>
      <c r="DMK171" s="327"/>
      <c r="DML171" s="327"/>
      <c r="DMM171" s="327"/>
      <c r="DMN171" s="327"/>
      <c r="DMO171" s="327"/>
      <c r="DMP171" s="327"/>
      <c r="DMQ171" s="327"/>
      <c r="DMR171" s="327"/>
      <c r="DMS171" s="327"/>
      <c r="DMT171" s="327"/>
      <c r="DMU171" s="327"/>
      <c r="DMV171" s="327"/>
      <c r="DMW171" s="327"/>
      <c r="DMX171" s="327"/>
      <c r="DMY171" s="327"/>
      <c r="DMZ171" s="327"/>
      <c r="DNA171" s="327"/>
      <c r="DNB171" s="327"/>
      <c r="DNC171" s="327"/>
      <c r="DND171" s="327"/>
      <c r="DNE171" s="327"/>
      <c r="DNF171" s="327"/>
      <c r="DNG171" s="327"/>
      <c r="DNH171" s="327"/>
      <c r="DNI171" s="327"/>
      <c r="DNJ171" s="327"/>
      <c r="DNK171" s="327"/>
      <c r="DNL171" s="327"/>
      <c r="DNM171" s="327"/>
      <c r="DNN171" s="327"/>
      <c r="DNO171" s="327"/>
      <c r="DNP171" s="327"/>
      <c r="DNQ171" s="327"/>
      <c r="DNR171" s="327"/>
      <c r="DNS171" s="327"/>
      <c r="DNT171" s="327"/>
      <c r="DNU171" s="327"/>
      <c r="DNV171" s="327"/>
      <c r="DNW171" s="327"/>
      <c r="DNX171" s="327"/>
      <c r="DNY171" s="327"/>
      <c r="DNZ171" s="327"/>
      <c r="DOA171" s="327"/>
      <c r="DOB171" s="327"/>
      <c r="DOC171" s="327"/>
      <c r="DOD171" s="327"/>
      <c r="DOE171" s="327"/>
      <c r="DOF171" s="327"/>
      <c r="DOG171" s="327"/>
      <c r="DOH171" s="327"/>
      <c r="DOI171" s="327"/>
      <c r="DOJ171" s="327"/>
      <c r="DOK171" s="327"/>
      <c r="DOL171" s="327"/>
      <c r="DOM171" s="327"/>
      <c r="DON171" s="327"/>
      <c r="DOO171" s="327"/>
      <c r="DOP171" s="327"/>
      <c r="DOQ171" s="327"/>
      <c r="DOR171" s="327"/>
      <c r="DOS171" s="327"/>
      <c r="DOT171" s="327"/>
      <c r="DOU171" s="327"/>
      <c r="DOV171" s="327"/>
      <c r="DOW171" s="327"/>
      <c r="DOX171" s="327"/>
      <c r="DOY171" s="327"/>
      <c r="DOZ171" s="327"/>
      <c r="DPA171" s="327"/>
      <c r="DPB171" s="327"/>
      <c r="DPC171" s="327"/>
      <c r="DPD171" s="327"/>
      <c r="DPE171" s="327"/>
      <c r="DPF171" s="327"/>
      <c r="DPG171" s="327"/>
      <c r="DPH171" s="327"/>
      <c r="DPI171" s="327"/>
      <c r="DPJ171" s="327"/>
      <c r="DPK171" s="327"/>
      <c r="DPL171" s="327"/>
      <c r="DPM171" s="327"/>
      <c r="DPN171" s="327"/>
      <c r="DPO171" s="327"/>
      <c r="DPP171" s="327"/>
      <c r="DPQ171" s="327"/>
      <c r="DPR171" s="327"/>
      <c r="DPS171" s="327"/>
      <c r="DPT171" s="327"/>
      <c r="DPU171" s="327"/>
      <c r="DPV171" s="327"/>
      <c r="DPW171" s="327"/>
      <c r="DPX171" s="327"/>
      <c r="DPY171" s="327"/>
      <c r="DPZ171" s="327"/>
      <c r="DQA171" s="327"/>
      <c r="DQB171" s="327"/>
      <c r="DQC171" s="327"/>
      <c r="DQD171" s="327"/>
      <c r="DQE171" s="327"/>
      <c r="DQF171" s="327"/>
      <c r="DQG171" s="327"/>
      <c r="DQH171" s="327"/>
      <c r="DQI171" s="327"/>
      <c r="DQJ171" s="327"/>
      <c r="DQK171" s="327"/>
      <c r="DQL171" s="327"/>
      <c r="DQM171" s="327"/>
      <c r="DQN171" s="327"/>
      <c r="DQO171" s="327"/>
      <c r="DQP171" s="327"/>
      <c r="DQQ171" s="327"/>
      <c r="DQR171" s="327"/>
      <c r="DQS171" s="327"/>
      <c r="DQT171" s="327"/>
      <c r="DQU171" s="327"/>
      <c r="DQV171" s="327"/>
      <c r="DQW171" s="327"/>
      <c r="DQX171" s="327"/>
      <c r="DQY171" s="327"/>
      <c r="DQZ171" s="327"/>
      <c r="DRA171" s="327"/>
      <c r="DRB171" s="327"/>
      <c r="DRC171" s="327"/>
      <c r="DRD171" s="327"/>
      <c r="DRE171" s="327"/>
      <c r="DRF171" s="327"/>
      <c r="DRG171" s="327"/>
      <c r="DRH171" s="327"/>
      <c r="DRI171" s="327"/>
      <c r="DRJ171" s="327"/>
      <c r="DRK171" s="327"/>
      <c r="DRL171" s="327"/>
      <c r="DRM171" s="327"/>
      <c r="DRN171" s="327"/>
      <c r="DRO171" s="327"/>
      <c r="DRP171" s="327"/>
      <c r="DRQ171" s="327"/>
      <c r="DRR171" s="327"/>
      <c r="DRS171" s="327"/>
      <c r="DRT171" s="327"/>
      <c r="DRU171" s="327"/>
      <c r="DRV171" s="327"/>
      <c r="DRW171" s="327"/>
      <c r="DRX171" s="327"/>
      <c r="DRY171" s="327"/>
      <c r="DRZ171" s="327"/>
      <c r="DSA171" s="327"/>
      <c r="DSB171" s="327"/>
      <c r="DSC171" s="327"/>
      <c r="DSD171" s="327"/>
      <c r="DSE171" s="327"/>
      <c r="DSF171" s="327"/>
      <c r="DSG171" s="327"/>
      <c r="DSH171" s="327"/>
      <c r="DSI171" s="327"/>
      <c r="DSJ171" s="327"/>
      <c r="DSK171" s="327"/>
      <c r="DSL171" s="327"/>
      <c r="DSM171" s="327"/>
      <c r="DSN171" s="327"/>
      <c r="DSO171" s="327"/>
      <c r="DSP171" s="327"/>
      <c r="DSQ171" s="327"/>
      <c r="DSR171" s="327"/>
      <c r="DSS171" s="327"/>
      <c r="DST171" s="327"/>
      <c r="DSU171" s="327"/>
      <c r="DSV171" s="327"/>
      <c r="DSW171" s="327"/>
      <c r="DSX171" s="327"/>
      <c r="DSY171" s="327"/>
      <c r="DSZ171" s="327"/>
      <c r="DTA171" s="327"/>
      <c r="DTB171" s="327"/>
      <c r="DTC171" s="327"/>
      <c r="DTD171" s="327"/>
      <c r="DTE171" s="327"/>
      <c r="DTF171" s="327"/>
      <c r="DTG171" s="327"/>
      <c r="DTH171" s="327"/>
      <c r="DTI171" s="327"/>
      <c r="DTJ171" s="327"/>
      <c r="DTK171" s="327"/>
      <c r="DTL171" s="327"/>
      <c r="DTM171" s="327"/>
      <c r="DTN171" s="327"/>
      <c r="DTO171" s="327"/>
      <c r="DTP171" s="327"/>
      <c r="DTQ171" s="327"/>
      <c r="DTR171" s="327"/>
      <c r="DTS171" s="327"/>
      <c r="DTT171" s="327"/>
      <c r="DTU171" s="327"/>
      <c r="DTV171" s="327"/>
      <c r="DTW171" s="327"/>
      <c r="DTX171" s="327"/>
      <c r="DTY171" s="327"/>
      <c r="DTZ171" s="327"/>
      <c r="DUA171" s="327"/>
      <c r="DUB171" s="327"/>
      <c r="DUC171" s="327"/>
      <c r="DUD171" s="327"/>
      <c r="DUE171" s="327"/>
      <c r="DUF171" s="327"/>
      <c r="DUG171" s="327"/>
      <c r="DUH171" s="327"/>
      <c r="DUI171" s="327"/>
      <c r="DUJ171" s="327"/>
      <c r="DUK171" s="327"/>
      <c r="DUL171" s="327"/>
      <c r="DUM171" s="327"/>
      <c r="DUN171" s="327"/>
      <c r="DUO171" s="327"/>
      <c r="DUP171" s="327"/>
      <c r="DUQ171" s="327"/>
      <c r="DUR171" s="327"/>
      <c r="DUS171" s="327"/>
      <c r="DUT171" s="327"/>
      <c r="DUU171" s="327"/>
      <c r="DUV171" s="327"/>
      <c r="DUW171" s="327"/>
      <c r="DUX171" s="327"/>
      <c r="DUY171" s="327"/>
      <c r="DUZ171" s="327"/>
      <c r="DVA171" s="327"/>
      <c r="DVB171" s="327"/>
      <c r="DVC171" s="327"/>
      <c r="DVD171" s="327"/>
      <c r="DVE171" s="327"/>
      <c r="DVF171" s="327"/>
      <c r="DVG171" s="327"/>
      <c r="DVH171" s="327"/>
      <c r="DVI171" s="327"/>
      <c r="DVJ171" s="327"/>
      <c r="DVK171" s="327"/>
      <c r="DVL171" s="327"/>
      <c r="DVM171" s="327"/>
      <c r="DVN171" s="327"/>
      <c r="DVO171" s="327"/>
      <c r="DVP171" s="327"/>
      <c r="DVQ171" s="327"/>
      <c r="DVR171" s="327"/>
      <c r="DVS171" s="327"/>
      <c r="DVT171" s="327"/>
      <c r="DVU171" s="327"/>
      <c r="DVV171" s="327"/>
      <c r="DVW171" s="327"/>
      <c r="DVX171" s="327"/>
      <c r="DVY171" s="327"/>
      <c r="DVZ171" s="327"/>
      <c r="DWA171" s="327"/>
      <c r="DWB171" s="327"/>
      <c r="DWC171" s="327"/>
      <c r="DWD171" s="327"/>
      <c r="DWE171" s="327"/>
      <c r="DWF171" s="327"/>
      <c r="DWG171" s="327"/>
      <c r="DWH171" s="327"/>
      <c r="DWI171" s="327"/>
      <c r="DWJ171" s="327"/>
      <c r="DWK171" s="327"/>
      <c r="DWL171" s="327"/>
      <c r="DWM171" s="327"/>
      <c r="DWN171" s="327"/>
      <c r="DWO171" s="327"/>
      <c r="DWP171" s="327"/>
      <c r="DWQ171" s="327"/>
      <c r="DWR171" s="327"/>
      <c r="DWS171" s="327"/>
      <c r="DWT171" s="327"/>
      <c r="DWU171" s="327"/>
      <c r="DWV171" s="327"/>
      <c r="DWW171" s="327"/>
      <c r="DWX171" s="327"/>
      <c r="DWY171" s="327"/>
      <c r="DWZ171" s="327"/>
      <c r="DXA171" s="327"/>
      <c r="DXB171" s="327"/>
      <c r="DXC171" s="327"/>
      <c r="DXD171" s="327"/>
      <c r="DXE171" s="327"/>
      <c r="DXF171" s="327"/>
      <c r="DXG171" s="327"/>
      <c r="DXH171" s="327"/>
      <c r="DXI171" s="327"/>
      <c r="DXJ171" s="327"/>
      <c r="DXK171" s="327"/>
      <c r="DXL171" s="327"/>
      <c r="DXM171" s="327"/>
      <c r="DXN171" s="327"/>
      <c r="DXO171" s="327"/>
      <c r="DXP171" s="327"/>
      <c r="DXQ171" s="327"/>
      <c r="DXR171" s="327"/>
      <c r="DXS171" s="327"/>
      <c r="DXT171" s="327"/>
      <c r="DXU171" s="327"/>
      <c r="DXV171" s="327"/>
      <c r="DXW171" s="327"/>
      <c r="DXX171" s="327"/>
      <c r="DXY171" s="327"/>
      <c r="DXZ171" s="327"/>
      <c r="DYA171" s="327"/>
      <c r="DYB171" s="327"/>
      <c r="DYC171" s="327"/>
      <c r="DYD171" s="327"/>
      <c r="DYE171" s="327"/>
      <c r="DYF171" s="327"/>
      <c r="DYG171" s="327"/>
      <c r="DYH171" s="327"/>
      <c r="DYI171" s="327"/>
      <c r="DYJ171" s="327"/>
      <c r="DYK171" s="327"/>
      <c r="DYL171" s="327"/>
      <c r="DYM171" s="327"/>
      <c r="DYN171" s="327"/>
      <c r="DYO171" s="327"/>
      <c r="DYP171" s="327"/>
      <c r="DYQ171" s="327"/>
      <c r="DYR171" s="327"/>
      <c r="DYS171" s="327"/>
      <c r="DYT171" s="327"/>
      <c r="DYU171" s="327"/>
      <c r="DYV171" s="327"/>
      <c r="DYW171" s="327"/>
      <c r="DYX171" s="327"/>
      <c r="DYY171" s="327"/>
      <c r="DYZ171" s="327"/>
      <c r="DZA171" s="327"/>
      <c r="DZB171" s="327"/>
      <c r="DZC171" s="327"/>
      <c r="DZD171" s="327"/>
      <c r="DZE171" s="327"/>
      <c r="DZF171" s="327"/>
      <c r="DZG171" s="327"/>
      <c r="DZH171" s="327"/>
      <c r="DZI171" s="327"/>
      <c r="DZJ171" s="327"/>
      <c r="DZK171" s="327"/>
      <c r="DZL171" s="327"/>
      <c r="DZM171" s="327"/>
      <c r="DZN171" s="327"/>
      <c r="DZO171" s="327"/>
      <c r="DZP171" s="327"/>
      <c r="DZQ171" s="327"/>
      <c r="DZR171" s="327"/>
      <c r="DZS171" s="327"/>
      <c r="DZT171" s="327"/>
      <c r="DZU171" s="327"/>
      <c r="DZV171" s="327"/>
      <c r="DZW171" s="327"/>
      <c r="DZX171" s="327"/>
      <c r="DZY171" s="327"/>
      <c r="DZZ171" s="327"/>
      <c r="EAA171" s="327"/>
      <c r="EAB171" s="327"/>
      <c r="EAC171" s="327"/>
      <c r="EAD171" s="327"/>
      <c r="EAE171" s="327"/>
      <c r="EAF171" s="327"/>
      <c r="EAG171" s="327"/>
      <c r="EAH171" s="327"/>
      <c r="EAI171" s="327"/>
      <c r="EAJ171" s="327"/>
      <c r="EAK171" s="327"/>
      <c r="EAL171" s="327"/>
      <c r="EAM171" s="327"/>
      <c r="EAN171" s="327"/>
      <c r="EAO171" s="327"/>
      <c r="EAP171" s="327"/>
      <c r="EAQ171" s="327"/>
      <c r="EAR171" s="327"/>
      <c r="EAS171" s="327"/>
      <c r="EAT171" s="327"/>
      <c r="EAU171" s="327"/>
      <c r="EAV171" s="327"/>
      <c r="EAW171" s="327"/>
      <c r="EAX171" s="327"/>
      <c r="EAY171" s="327"/>
      <c r="EAZ171" s="327"/>
      <c r="EBA171" s="327"/>
      <c r="EBB171" s="327"/>
      <c r="EBC171" s="327"/>
      <c r="EBD171" s="327"/>
      <c r="EBE171" s="327"/>
      <c r="EBF171" s="327"/>
      <c r="EBG171" s="327"/>
      <c r="EBH171" s="327"/>
      <c r="EBI171" s="327"/>
      <c r="EBJ171" s="327"/>
      <c r="EBK171" s="327"/>
      <c r="EBL171" s="327"/>
      <c r="EBM171" s="327"/>
      <c r="EBN171" s="327"/>
      <c r="EBO171" s="327"/>
      <c r="EBP171" s="327"/>
      <c r="EBQ171" s="327"/>
      <c r="EBR171" s="327"/>
      <c r="EBS171" s="327"/>
      <c r="EBT171" s="327"/>
      <c r="EBU171" s="327"/>
      <c r="EBV171" s="327"/>
      <c r="EBW171" s="327"/>
      <c r="EBX171" s="327"/>
      <c r="EBY171" s="327"/>
      <c r="EBZ171" s="327"/>
      <c r="ECA171" s="327"/>
      <c r="ECB171" s="327"/>
      <c r="ECC171" s="327"/>
      <c r="ECD171" s="327"/>
      <c r="ECE171" s="327"/>
      <c r="ECF171" s="327"/>
      <c r="ECG171" s="327"/>
      <c r="ECH171" s="327"/>
      <c r="ECI171" s="327"/>
      <c r="ECJ171" s="327"/>
      <c r="ECK171" s="327"/>
      <c r="ECL171" s="327"/>
      <c r="ECM171" s="327"/>
      <c r="ECN171" s="327"/>
      <c r="ECO171" s="327"/>
      <c r="ECP171" s="327"/>
      <c r="ECQ171" s="327"/>
      <c r="ECR171" s="327"/>
      <c r="ECS171" s="327"/>
      <c r="ECT171" s="327"/>
      <c r="ECU171" s="327"/>
      <c r="ECV171" s="327"/>
      <c r="ECW171" s="327"/>
      <c r="ECX171" s="327"/>
      <c r="ECY171" s="327"/>
      <c r="ECZ171" s="327"/>
      <c r="EDA171" s="327"/>
      <c r="EDB171" s="327"/>
      <c r="EDC171" s="327"/>
      <c r="EDD171" s="327"/>
      <c r="EDE171" s="327"/>
      <c r="EDF171" s="327"/>
      <c r="EDG171" s="327"/>
      <c r="EDH171" s="327"/>
      <c r="EDI171" s="327"/>
      <c r="EDJ171" s="327"/>
      <c r="EDK171" s="327"/>
      <c r="EDL171" s="327"/>
      <c r="EDM171" s="327"/>
      <c r="EDN171" s="327"/>
      <c r="EDO171" s="327"/>
      <c r="EDP171" s="327"/>
      <c r="EDQ171" s="327"/>
      <c r="EDR171" s="327"/>
      <c r="EDS171" s="327"/>
      <c r="EDT171" s="327"/>
      <c r="EDU171" s="327"/>
      <c r="EDV171" s="327"/>
      <c r="EDW171" s="327"/>
      <c r="EDX171" s="327"/>
      <c r="EDY171" s="327"/>
      <c r="EDZ171" s="327"/>
      <c r="EEA171" s="327"/>
      <c r="EEB171" s="327"/>
      <c r="EEC171" s="327"/>
      <c r="EED171" s="327"/>
      <c r="EEE171" s="327"/>
      <c r="EEF171" s="327"/>
      <c r="EEG171" s="327"/>
      <c r="EEH171" s="327"/>
      <c r="EEI171" s="327"/>
      <c r="EEJ171" s="327"/>
      <c r="EEK171" s="327"/>
      <c r="EEL171" s="327"/>
      <c r="EEM171" s="327"/>
      <c r="EEN171" s="327"/>
      <c r="EEO171" s="327"/>
      <c r="EEP171" s="327"/>
      <c r="EEQ171" s="327"/>
      <c r="EER171" s="327"/>
      <c r="EES171" s="327"/>
      <c r="EET171" s="327"/>
      <c r="EEU171" s="327"/>
      <c r="EEV171" s="327"/>
      <c r="EEW171" s="327"/>
      <c r="EEX171" s="327"/>
      <c r="EEY171" s="327"/>
      <c r="EEZ171" s="327"/>
      <c r="EFA171" s="327"/>
      <c r="EFB171" s="327"/>
      <c r="EFC171" s="327"/>
      <c r="EFD171" s="327"/>
      <c r="EFE171" s="327"/>
      <c r="EFF171" s="327"/>
      <c r="EFG171" s="327"/>
      <c r="EFH171" s="327"/>
      <c r="EFI171" s="327"/>
      <c r="EFJ171" s="327"/>
      <c r="EFK171" s="327"/>
      <c r="EFL171" s="327"/>
      <c r="EFM171" s="327"/>
      <c r="EFN171" s="327"/>
      <c r="EFO171" s="327"/>
      <c r="EFP171" s="327"/>
      <c r="EFQ171" s="327"/>
      <c r="EFR171" s="327"/>
      <c r="EFS171" s="327"/>
      <c r="EFT171" s="327"/>
      <c r="EFU171" s="327"/>
      <c r="EFV171" s="327"/>
      <c r="EFW171" s="327"/>
      <c r="EFX171" s="327"/>
      <c r="EFY171" s="327"/>
      <c r="EFZ171" s="327"/>
      <c r="EGA171" s="327"/>
      <c r="EGB171" s="327"/>
      <c r="EGC171" s="327"/>
      <c r="EGD171" s="327"/>
      <c r="EGE171" s="327"/>
      <c r="EGF171" s="327"/>
      <c r="EGG171" s="327"/>
      <c r="EGH171" s="327"/>
      <c r="EGI171" s="327"/>
      <c r="EGJ171" s="327"/>
      <c r="EGK171" s="327"/>
      <c r="EGL171" s="327"/>
      <c r="EGM171" s="327"/>
      <c r="EGN171" s="327"/>
      <c r="EGO171" s="327"/>
      <c r="EGP171" s="327"/>
      <c r="EGQ171" s="327"/>
      <c r="EGR171" s="327"/>
      <c r="EGS171" s="327"/>
      <c r="EGT171" s="327"/>
      <c r="EGU171" s="327"/>
      <c r="EGV171" s="327"/>
      <c r="EGW171" s="327"/>
      <c r="EGX171" s="327"/>
      <c r="EGY171" s="327"/>
      <c r="EGZ171" s="327"/>
      <c r="EHA171" s="327"/>
      <c r="EHB171" s="327"/>
      <c r="EHC171" s="327"/>
      <c r="EHD171" s="327"/>
      <c r="EHE171" s="327"/>
      <c r="EHF171" s="327"/>
      <c r="EHG171" s="327"/>
      <c r="EHH171" s="327"/>
      <c r="EHI171" s="327"/>
      <c r="EHJ171" s="327"/>
      <c r="EHK171" s="327"/>
      <c r="EHL171" s="327"/>
      <c r="EHM171" s="327"/>
      <c r="EHN171" s="327"/>
      <c r="EHO171" s="327"/>
      <c r="EHP171" s="327"/>
      <c r="EHQ171" s="327"/>
      <c r="EHR171" s="327"/>
      <c r="EHS171" s="327"/>
      <c r="EHT171" s="327"/>
      <c r="EHU171" s="327"/>
      <c r="EHV171" s="327"/>
      <c r="EHW171" s="327"/>
      <c r="EHX171" s="327"/>
      <c r="EHY171" s="327"/>
      <c r="EHZ171" s="327"/>
      <c r="EIA171" s="327"/>
      <c r="EIB171" s="327"/>
      <c r="EIC171" s="327"/>
      <c r="EID171" s="327"/>
      <c r="EIE171" s="327"/>
      <c r="EIF171" s="327"/>
      <c r="EIG171" s="327"/>
      <c r="EIH171" s="327"/>
      <c r="EII171" s="327"/>
      <c r="EIJ171" s="327"/>
      <c r="EIK171" s="327"/>
      <c r="EIL171" s="327"/>
      <c r="EIM171" s="327"/>
      <c r="EIN171" s="327"/>
      <c r="EIO171" s="327"/>
      <c r="EIP171" s="327"/>
      <c r="EIQ171" s="327"/>
      <c r="EIR171" s="327"/>
      <c r="EIS171" s="327"/>
      <c r="EIT171" s="327"/>
      <c r="EIU171" s="327"/>
      <c r="EIV171" s="327"/>
      <c r="EIW171" s="327"/>
      <c r="EIX171" s="327"/>
      <c r="EIY171" s="327"/>
      <c r="EIZ171" s="327"/>
      <c r="EJA171" s="327"/>
      <c r="EJB171" s="327"/>
      <c r="EJC171" s="327"/>
      <c r="EJD171" s="327"/>
      <c r="EJE171" s="327"/>
      <c r="EJF171" s="327"/>
      <c r="EJG171" s="327"/>
      <c r="EJH171" s="327"/>
      <c r="EJI171" s="327"/>
      <c r="EJJ171" s="327"/>
      <c r="EJK171" s="327"/>
      <c r="EJL171" s="327"/>
      <c r="EJM171" s="327"/>
      <c r="EJN171" s="327"/>
      <c r="EJO171" s="327"/>
      <c r="EJP171" s="327"/>
      <c r="EJQ171" s="327"/>
      <c r="EJR171" s="327"/>
      <c r="EJS171" s="327"/>
      <c r="EJT171" s="327"/>
      <c r="EJU171" s="327"/>
      <c r="EJV171" s="327"/>
      <c r="EJW171" s="327"/>
      <c r="EJX171" s="327"/>
      <c r="EJY171" s="327"/>
      <c r="EJZ171" s="327"/>
      <c r="EKA171" s="327"/>
      <c r="EKB171" s="327"/>
      <c r="EKC171" s="327"/>
      <c r="EKD171" s="327"/>
      <c r="EKE171" s="327"/>
      <c r="EKF171" s="327"/>
      <c r="EKG171" s="327"/>
      <c r="EKH171" s="327"/>
      <c r="EKI171" s="327"/>
      <c r="EKJ171" s="327"/>
      <c r="EKK171" s="327"/>
      <c r="EKL171" s="327"/>
      <c r="EKM171" s="327"/>
      <c r="EKN171" s="327"/>
      <c r="EKO171" s="327"/>
      <c r="EKP171" s="327"/>
      <c r="EKQ171" s="327"/>
      <c r="EKR171" s="327"/>
      <c r="EKS171" s="327"/>
      <c r="EKT171" s="327"/>
      <c r="EKU171" s="327"/>
      <c r="EKV171" s="327"/>
      <c r="EKW171" s="327"/>
      <c r="EKX171" s="327"/>
      <c r="EKY171" s="327"/>
      <c r="EKZ171" s="327"/>
      <c r="ELA171" s="327"/>
      <c r="ELB171" s="327"/>
      <c r="ELC171" s="327"/>
      <c r="ELD171" s="327"/>
      <c r="ELE171" s="327"/>
      <c r="ELF171" s="327"/>
      <c r="ELG171" s="327"/>
      <c r="ELH171" s="327"/>
      <c r="ELI171" s="327"/>
      <c r="ELJ171" s="327"/>
      <c r="ELK171" s="327"/>
      <c r="ELL171" s="327"/>
      <c r="ELM171" s="327"/>
      <c r="ELN171" s="327"/>
      <c r="ELO171" s="327"/>
      <c r="ELP171" s="327"/>
      <c r="ELQ171" s="327"/>
      <c r="ELR171" s="327"/>
      <c r="ELS171" s="327"/>
      <c r="ELT171" s="327"/>
      <c r="ELU171" s="327"/>
      <c r="ELV171" s="327"/>
      <c r="ELW171" s="327"/>
      <c r="ELX171" s="327"/>
      <c r="ELY171" s="327"/>
      <c r="ELZ171" s="327"/>
      <c r="EMA171" s="327"/>
      <c r="EMB171" s="327"/>
      <c r="EMC171" s="327"/>
      <c r="EMD171" s="327"/>
      <c r="EME171" s="327"/>
      <c r="EMF171" s="327"/>
      <c r="EMG171" s="327"/>
      <c r="EMH171" s="327"/>
      <c r="EMI171" s="327"/>
      <c r="EMJ171" s="327"/>
      <c r="EMK171" s="327"/>
      <c r="EML171" s="327"/>
      <c r="EMM171" s="327"/>
      <c r="EMN171" s="327"/>
      <c r="EMO171" s="327"/>
      <c r="EMP171" s="327"/>
      <c r="EMQ171" s="327"/>
      <c r="EMR171" s="327"/>
      <c r="EMS171" s="327"/>
      <c r="EMT171" s="327"/>
      <c r="EMU171" s="327"/>
      <c r="EMV171" s="327"/>
      <c r="EMW171" s="327"/>
      <c r="EMX171" s="327"/>
      <c r="EMY171" s="327"/>
      <c r="EMZ171" s="327"/>
      <c r="ENA171" s="327"/>
      <c r="ENB171" s="327"/>
      <c r="ENC171" s="327"/>
      <c r="END171" s="327"/>
      <c r="ENE171" s="327"/>
      <c r="ENF171" s="327"/>
      <c r="ENG171" s="327"/>
      <c r="ENH171" s="327"/>
      <c r="ENI171" s="327"/>
      <c r="ENJ171" s="327"/>
      <c r="ENK171" s="327"/>
      <c r="ENL171" s="327"/>
      <c r="ENM171" s="327"/>
      <c r="ENN171" s="327"/>
      <c r="ENO171" s="327"/>
      <c r="ENP171" s="327"/>
      <c r="ENQ171" s="327"/>
      <c r="ENR171" s="327"/>
      <c r="ENS171" s="327"/>
      <c r="ENT171" s="327"/>
      <c r="ENU171" s="327"/>
      <c r="ENV171" s="327"/>
      <c r="ENW171" s="327"/>
      <c r="ENX171" s="327"/>
      <c r="ENY171" s="327"/>
      <c r="ENZ171" s="327"/>
      <c r="EOA171" s="327"/>
      <c r="EOB171" s="327"/>
      <c r="EOC171" s="327"/>
      <c r="EOD171" s="327"/>
      <c r="EOE171" s="327"/>
      <c r="EOF171" s="327"/>
      <c r="EOG171" s="327"/>
      <c r="EOH171" s="327"/>
      <c r="EOI171" s="327"/>
      <c r="EOJ171" s="327"/>
      <c r="EOK171" s="327"/>
      <c r="EOL171" s="327"/>
      <c r="EOM171" s="327"/>
      <c r="EON171" s="327"/>
      <c r="EOO171" s="327"/>
      <c r="EOP171" s="327"/>
      <c r="EOQ171" s="327"/>
      <c r="EOR171" s="327"/>
      <c r="EOS171" s="327"/>
      <c r="EOT171" s="327"/>
      <c r="EOU171" s="327"/>
      <c r="EOV171" s="327"/>
      <c r="EOW171" s="327"/>
      <c r="EOX171" s="327"/>
      <c r="EOY171" s="327"/>
      <c r="EOZ171" s="327"/>
      <c r="EPA171" s="327"/>
      <c r="EPB171" s="327"/>
      <c r="EPC171" s="327"/>
      <c r="EPD171" s="327"/>
      <c r="EPE171" s="327"/>
      <c r="EPF171" s="327"/>
      <c r="EPG171" s="327"/>
      <c r="EPH171" s="327"/>
      <c r="EPI171" s="327"/>
      <c r="EPJ171" s="327"/>
      <c r="EPK171" s="327"/>
      <c r="EPL171" s="327"/>
      <c r="EPM171" s="327"/>
      <c r="EPN171" s="327"/>
      <c r="EPO171" s="327"/>
      <c r="EPP171" s="327"/>
      <c r="EPQ171" s="327"/>
      <c r="EPR171" s="327"/>
      <c r="EPS171" s="327"/>
      <c r="EPT171" s="327"/>
      <c r="EPU171" s="327"/>
      <c r="EPV171" s="327"/>
      <c r="EPW171" s="327"/>
      <c r="EPX171" s="327"/>
      <c r="EPY171" s="327"/>
      <c r="EPZ171" s="327"/>
      <c r="EQA171" s="327"/>
      <c r="EQB171" s="327"/>
      <c r="EQC171" s="327"/>
      <c r="EQD171" s="327"/>
      <c r="EQE171" s="327"/>
      <c r="EQF171" s="327"/>
      <c r="EQG171" s="327"/>
      <c r="EQH171" s="327"/>
      <c r="EQI171" s="327"/>
      <c r="EQJ171" s="327"/>
      <c r="EQK171" s="327"/>
      <c r="EQL171" s="327"/>
      <c r="EQM171" s="327"/>
      <c r="EQN171" s="327"/>
      <c r="EQO171" s="327"/>
      <c r="EQP171" s="327"/>
      <c r="EQQ171" s="327"/>
      <c r="EQR171" s="327"/>
      <c r="EQS171" s="327"/>
      <c r="EQT171" s="327"/>
      <c r="EQU171" s="327"/>
      <c r="EQV171" s="327"/>
      <c r="EQW171" s="327"/>
      <c r="EQX171" s="327"/>
      <c r="EQY171" s="327"/>
      <c r="EQZ171" s="327"/>
      <c r="ERA171" s="327"/>
      <c r="ERB171" s="327"/>
      <c r="ERC171" s="327"/>
      <c r="ERD171" s="327"/>
      <c r="ERE171" s="327"/>
      <c r="ERF171" s="327"/>
      <c r="ERG171" s="327"/>
      <c r="ERH171" s="327"/>
      <c r="ERI171" s="327"/>
      <c r="ERJ171" s="327"/>
      <c r="ERK171" s="327"/>
      <c r="ERL171" s="327"/>
      <c r="ERM171" s="327"/>
      <c r="ERN171" s="327"/>
      <c r="ERO171" s="327"/>
      <c r="ERP171" s="327"/>
      <c r="ERQ171" s="327"/>
      <c r="ERR171" s="327"/>
      <c r="ERS171" s="327"/>
      <c r="ERT171" s="327"/>
      <c r="ERU171" s="327"/>
      <c r="ERV171" s="327"/>
      <c r="ERW171" s="327"/>
      <c r="ERX171" s="327"/>
      <c r="ERY171" s="327"/>
      <c r="ERZ171" s="327"/>
      <c r="ESA171" s="327"/>
      <c r="ESB171" s="327"/>
      <c r="ESC171" s="327"/>
      <c r="ESD171" s="327"/>
      <c r="ESE171" s="327"/>
      <c r="ESF171" s="327"/>
      <c r="ESG171" s="327"/>
      <c r="ESH171" s="327"/>
      <c r="ESI171" s="327"/>
      <c r="ESJ171" s="327"/>
      <c r="ESK171" s="327"/>
      <c r="ESL171" s="327"/>
      <c r="ESM171" s="327"/>
      <c r="ESN171" s="327"/>
      <c r="ESO171" s="327"/>
      <c r="ESP171" s="327"/>
      <c r="ESQ171" s="327"/>
      <c r="ESR171" s="327"/>
      <c r="ESS171" s="327"/>
      <c r="EST171" s="327"/>
      <c r="ESU171" s="327"/>
      <c r="ESV171" s="327"/>
      <c r="ESW171" s="327"/>
      <c r="ESX171" s="327"/>
      <c r="ESY171" s="327"/>
      <c r="ESZ171" s="327"/>
      <c r="ETA171" s="327"/>
      <c r="ETB171" s="327"/>
      <c r="ETC171" s="327"/>
      <c r="ETD171" s="327"/>
      <c r="ETE171" s="327"/>
      <c r="ETF171" s="327"/>
      <c r="ETG171" s="327"/>
      <c r="ETH171" s="327"/>
      <c r="ETI171" s="327"/>
      <c r="ETJ171" s="327"/>
      <c r="ETK171" s="327"/>
      <c r="ETL171" s="327"/>
      <c r="ETM171" s="327"/>
      <c r="ETN171" s="327"/>
      <c r="ETO171" s="327"/>
      <c r="ETP171" s="327"/>
      <c r="ETQ171" s="327"/>
      <c r="ETR171" s="327"/>
      <c r="ETS171" s="327"/>
      <c r="ETT171" s="327"/>
      <c r="ETU171" s="327"/>
      <c r="ETV171" s="327"/>
      <c r="ETW171" s="327"/>
      <c r="ETX171" s="327"/>
      <c r="ETY171" s="327"/>
      <c r="ETZ171" s="327"/>
      <c r="EUA171" s="327"/>
      <c r="EUB171" s="327"/>
      <c r="EUC171" s="327"/>
      <c r="EUD171" s="327"/>
      <c r="EUE171" s="327"/>
      <c r="EUF171" s="327"/>
      <c r="EUG171" s="327"/>
      <c r="EUH171" s="327"/>
      <c r="EUI171" s="327"/>
      <c r="EUJ171" s="327"/>
      <c r="EUK171" s="327"/>
      <c r="EUL171" s="327"/>
      <c r="EUM171" s="327"/>
      <c r="EUN171" s="327"/>
      <c r="EUO171" s="327"/>
      <c r="EUP171" s="327"/>
      <c r="EUQ171" s="327"/>
      <c r="EUR171" s="327"/>
      <c r="EUS171" s="327"/>
      <c r="EUT171" s="327"/>
      <c r="EUU171" s="327"/>
      <c r="EUV171" s="327"/>
      <c r="EUW171" s="327"/>
      <c r="EUX171" s="327"/>
      <c r="EUY171" s="327"/>
      <c r="EUZ171" s="327"/>
      <c r="EVA171" s="327"/>
      <c r="EVB171" s="327"/>
      <c r="EVC171" s="327"/>
      <c r="EVD171" s="327"/>
      <c r="EVE171" s="327"/>
      <c r="EVF171" s="327"/>
      <c r="EVG171" s="327"/>
      <c r="EVH171" s="327"/>
      <c r="EVI171" s="327"/>
      <c r="EVJ171" s="327"/>
      <c r="EVK171" s="327"/>
      <c r="EVL171" s="327"/>
      <c r="EVM171" s="327"/>
      <c r="EVN171" s="327"/>
      <c r="EVO171" s="327"/>
      <c r="EVP171" s="327"/>
      <c r="EVQ171" s="327"/>
      <c r="EVR171" s="327"/>
      <c r="EVS171" s="327"/>
      <c r="EVT171" s="327"/>
      <c r="EVU171" s="327"/>
      <c r="EVV171" s="327"/>
      <c r="EVW171" s="327"/>
      <c r="EVX171" s="327"/>
      <c r="EVY171" s="327"/>
      <c r="EVZ171" s="327"/>
      <c r="EWA171" s="327"/>
      <c r="EWB171" s="327"/>
      <c r="EWC171" s="327"/>
      <c r="EWD171" s="327"/>
      <c r="EWE171" s="327"/>
      <c r="EWF171" s="327"/>
      <c r="EWG171" s="327"/>
      <c r="EWH171" s="327"/>
      <c r="EWI171" s="327"/>
      <c r="EWJ171" s="327"/>
      <c r="EWK171" s="327"/>
      <c r="EWL171" s="327"/>
      <c r="EWM171" s="327"/>
      <c r="EWN171" s="327"/>
      <c r="EWO171" s="327"/>
      <c r="EWP171" s="327"/>
      <c r="EWQ171" s="327"/>
      <c r="EWR171" s="327"/>
      <c r="EWS171" s="327"/>
      <c r="EWT171" s="327"/>
      <c r="EWU171" s="327"/>
      <c r="EWV171" s="327"/>
      <c r="EWW171" s="327"/>
      <c r="EWX171" s="327"/>
      <c r="EWY171" s="327"/>
      <c r="EWZ171" s="327"/>
      <c r="EXA171" s="327"/>
      <c r="EXB171" s="327"/>
      <c r="EXC171" s="327"/>
      <c r="EXD171" s="327"/>
      <c r="EXE171" s="327"/>
      <c r="EXF171" s="327"/>
      <c r="EXG171" s="327"/>
      <c r="EXH171" s="327"/>
      <c r="EXI171" s="327"/>
      <c r="EXJ171" s="327"/>
      <c r="EXK171" s="327"/>
      <c r="EXL171" s="327"/>
      <c r="EXM171" s="327"/>
      <c r="EXN171" s="327"/>
      <c r="EXO171" s="327"/>
      <c r="EXP171" s="327"/>
      <c r="EXQ171" s="327"/>
      <c r="EXR171" s="327"/>
      <c r="EXS171" s="327"/>
      <c r="EXT171" s="327"/>
      <c r="EXU171" s="327"/>
      <c r="EXV171" s="327"/>
      <c r="EXW171" s="327"/>
      <c r="EXX171" s="327"/>
      <c r="EXY171" s="327"/>
      <c r="EXZ171" s="327"/>
      <c r="EYA171" s="327"/>
      <c r="EYB171" s="327"/>
      <c r="EYC171" s="327"/>
      <c r="EYD171" s="327"/>
      <c r="EYE171" s="327"/>
      <c r="EYF171" s="327"/>
      <c r="EYG171" s="327"/>
      <c r="EYH171" s="327"/>
      <c r="EYI171" s="327"/>
      <c r="EYJ171" s="327"/>
      <c r="EYK171" s="327"/>
      <c r="EYL171" s="327"/>
      <c r="EYM171" s="327"/>
      <c r="EYN171" s="327"/>
      <c r="EYO171" s="327"/>
      <c r="EYP171" s="327"/>
      <c r="EYQ171" s="327"/>
      <c r="EYR171" s="327"/>
      <c r="EYS171" s="327"/>
      <c r="EYT171" s="327"/>
      <c r="EYU171" s="327"/>
      <c r="EYV171" s="327"/>
      <c r="EYW171" s="327"/>
      <c r="EYX171" s="327"/>
      <c r="EYY171" s="327"/>
      <c r="EYZ171" s="327"/>
      <c r="EZA171" s="327"/>
      <c r="EZB171" s="327"/>
      <c r="EZC171" s="327"/>
      <c r="EZD171" s="327"/>
      <c r="EZE171" s="327"/>
      <c r="EZF171" s="327"/>
      <c r="EZG171" s="327"/>
      <c r="EZH171" s="327"/>
      <c r="EZI171" s="327"/>
      <c r="EZJ171" s="327"/>
      <c r="EZK171" s="327"/>
      <c r="EZL171" s="327"/>
      <c r="EZM171" s="327"/>
      <c r="EZN171" s="327"/>
      <c r="EZO171" s="327"/>
      <c r="EZP171" s="327"/>
      <c r="EZQ171" s="327"/>
      <c r="EZR171" s="327"/>
      <c r="EZS171" s="327"/>
      <c r="EZT171" s="327"/>
      <c r="EZU171" s="327"/>
      <c r="EZV171" s="327"/>
      <c r="EZW171" s="327"/>
      <c r="EZX171" s="327"/>
      <c r="EZY171" s="327"/>
      <c r="EZZ171" s="327"/>
      <c r="FAA171" s="327"/>
      <c r="FAB171" s="327"/>
      <c r="FAC171" s="327"/>
      <c r="FAD171" s="327"/>
      <c r="FAE171" s="327"/>
      <c r="FAF171" s="327"/>
      <c r="FAG171" s="327"/>
      <c r="FAH171" s="327"/>
      <c r="FAI171" s="327"/>
      <c r="FAJ171" s="327"/>
      <c r="FAK171" s="327"/>
      <c r="FAL171" s="327"/>
      <c r="FAM171" s="327"/>
      <c r="FAN171" s="327"/>
      <c r="FAO171" s="327"/>
      <c r="FAP171" s="327"/>
      <c r="FAQ171" s="327"/>
      <c r="FAR171" s="327"/>
      <c r="FAS171" s="327"/>
      <c r="FAT171" s="327"/>
      <c r="FAU171" s="327"/>
      <c r="FAV171" s="327"/>
      <c r="FAW171" s="327"/>
      <c r="FAX171" s="327"/>
      <c r="FAY171" s="327"/>
      <c r="FAZ171" s="327"/>
      <c r="FBA171" s="327"/>
      <c r="FBB171" s="327"/>
      <c r="FBC171" s="327"/>
      <c r="FBD171" s="327"/>
      <c r="FBE171" s="327"/>
      <c r="FBF171" s="327"/>
      <c r="FBG171" s="327"/>
      <c r="FBH171" s="327"/>
      <c r="FBI171" s="327"/>
      <c r="FBJ171" s="327"/>
      <c r="FBK171" s="327"/>
      <c r="FBL171" s="327"/>
      <c r="FBM171" s="327"/>
      <c r="FBN171" s="327"/>
      <c r="FBO171" s="327"/>
      <c r="FBP171" s="327"/>
      <c r="FBQ171" s="327"/>
      <c r="FBR171" s="327"/>
      <c r="FBS171" s="327"/>
      <c r="FBT171" s="327"/>
      <c r="FBU171" s="327"/>
      <c r="FBV171" s="327"/>
      <c r="FBW171" s="327"/>
      <c r="FBX171" s="327"/>
      <c r="FBY171" s="327"/>
      <c r="FBZ171" s="327"/>
      <c r="FCA171" s="327"/>
      <c r="FCB171" s="327"/>
      <c r="FCC171" s="327"/>
      <c r="FCD171" s="327"/>
      <c r="FCE171" s="327"/>
      <c r="FCF171" s="327"/>
      <c r="FCG171" s="327"/>
      <c r="FCH171" s="327"/>
      <c r="FCI171" s="327"/>
      <c r="FCJ171" s="327"/>
      <c r="FCK171" s="327"/>
      <c r="FCL171" s="327"/>
      <c r="FCM171" s="327"/>
      <c r="FCN171" s="327"/>
      <c r="FCO171" s="327"/>
      <c r="FCP171" s="327"/>
      <c r="FCQ171" s="327"/>
      <c r="FCR171" s="327"/>
      <c r="FCS171" s="327"/>
      <c r="FCT171" s="327"/>
      <c r="FCU171" s="327"/>
      <c r="FCV171" s="327"/>
      <c r="FCW171" s="327"/>
      <c r="FCX171" s="327"/>
      <c r="FCY171" s="327"/>
      <c r="FCZ171" s="327"/>
      <c r="FDA171" s="327"/>
      <c r="FDB171" s="327"/>
      <c r="FDC171" s="327"/>
      <c r="FDD171" s="327"/>
      <c r="FDE171" s="327"/>
      <c r="FDF171" s="327"/>
      <c r="FDG171" s="327"/>
      <c r="FDH171" s="327"/>
      <c r="FDI171" s="327"/>
      <c r="FDJ171" s="327"/>
      <c r="FDK171" s="327"/>
      <c r="FDL171" s="327"/>
      <c r="FDM171" s="327"/>
      <c r="FDN171" s="327"/>
      <c r="FDO171" s="327"/>
      <c r="FDP171" s="327"/>
      <c r="FDQ171" s="327"/>
      <c r="FDR171" s="327"/>
      <c r="FDS171" s="327"/>
      <c r="FDT171" s="327"/>
      <c r="FDU171" s="327"/>
      <c r="FDV171" s="327"/>
      <c r="FDW171" s="327"/>
      <c r="FDX171" s="327"/>
      <c r="FDY171" s="327"/>
      <c r="FDZ171" s="327"/>
      <c r="FEA171" s="327"/>
      <c r="FEB171" s="327"/>
      <c r="FEC171" s="327"/>
      <c r="FED171" s="327"/>
      <c r="FEE171" s="327"/>
      <c r="FEF171" s="327"/>
      <c r="FEG171" s="327"/>
      <c r="FEH171" s="327"/>
      <c r="FEI171" s="327"/>
      <c r="FEJ171" s="327"/>
      <c r="FEK171" s="327"/>
      <c r="FEL171" s="327"/>
      <c r="FEM171" s="327"/>
      <c r="FEN171" s="327"/>
      <c r="FEO171" s="327"/>
      <c r="FEP171" s="327"/>
      <c r="FEQ171" s="327"/>
      <c r="FER171" s="327"/>
      <c r="FES171" s="327"/>
      <c r="FET171" s="327"/>
      <c r="FEU171" s="327"/>
      <c r="FEV171" s="327"/>
      <c r="FEW171" s="327"/>
      <c r="FEX171" s="327"/>
      <c r="FEY171" s="327"/>
      <c r="FEZ171" s="327"/>
      <c r="FFA171" s="327"/>
      <c r="FFB171" s="327"/>
      <c r="FFC171" s="327"/>
      <c r="FFD171" s="327"/>
      <c r="FFE171" s="327"/>
      <c r="FFF171" s="327"/>
      <c r="FFG171" s="327"/>
      <c r="FFH171" s="327"/>
      <c r="FFI171" s="327"/>
      <c r="FFJ171" s="327"/>
      <c r="FFK171" s="327"/>
      <c r="FFL171" s="327"/>
      <c r="FFM171" s="327"/>
      <c r="FFN171" s="327"/>
      <c r="FFO171" s="327"/>
      <c r="FFP171" s="327"/>
      <c r="FFQ171" s="327"/>
      <c r="FFR171" s="327"/>
      <c r="FFS171" s="327"/>
      <c r="FFT171" s="327"/>
      <c r="FFU171" s="327"/>
      <c r="FFV171" s="327"/>
      <c r="FFW171" s="327"/>
      <c r="FFX171" s="327"/>
      <c r="FFY171" s="327"/>
      <c r="FFZ171" s="327"/>
      <c r="FGA171" s="327"/>
      <c r="FGB171" s="327"/>
      <c r="FGC171" s="327"/>
      <c r="FGD171" s="327"/>
      <c r="FGE171" s="327"/>
      <c r="FGF171" s="327"/>
      <c r="FGG171" s="327"/>
      <c r="FGH171" s="327"/>
      <c r="FGI171" s="327"/>
      <c r="FGJ171" s="327"/>
      <c r="FGK171" s="327"/>
      <c r="FGL171" s="327"/>
      <c r="FGM171" s="327"/>
      <c r="FGN171" s="327"/>
      <c r="FGO171" s="327"/>
      <c r="FGP171" s="327"/>
      <c r="FGQ171" s="327"/>
      <c r="FGR171" s="327"/>
      <c r="FGS171" s="327"/>
      <c r="FGT171" s="327"/>
      <c r="FGU171" s="327"/>
      <c r="FGV171" s="327"/>
      <c r="FGW171" s="327"/>
      <c r="FGX171" s="327"/>
      <c r="FGY171" s="327"/>
      <c r="FGZ171" s="327"/>
      <c r="FHA171" s="327"/>
      <c r="FHB171" s="327"/>
      <c r="FHC171" s="327"/>
      <c r="FHD171" s="327"/>
      <c r="FHE171" s="327"/>
      <c r="FHF171" s="327"/>
      <c r="FHG171" s="327"/>
      <c r="FHH171" s="327"/>
      <c r="FHI171" s="327"/>
      <c r="FHJ171" s="327"/>
      <c r="FHK171" s="327"/>
      <c r="FHL171" s="327"/>
      <c r="FHM171" s="327"/>
      <c r="FHN171" s="327"/>
      <c r="FHO171" s="327"/>
      <c r="FHP171" s="327"/>
      <c r="FHQ171" s="327"/>
      <c r="FHR171" s="327"/>
      <c r="FHS171" s="327"/>
      <c r="FHT171" s="327"/>
      <c r="FHU171" s="327"/>
      <c r="FHV171" s="327"/>
      <c r="FHW171" s="327"/>
      <c r="FHX171" s="327"/>
      <c r="FHY171" s="327"/>
      <c r="FHZ171" s="327"/>
      <c r="FIA171" s="327"/>
      <c r="FIB171" s="327"/>
      <c r="FIC171" s="327"/>
      <c r="FID171" s="327"/>
      <c r="FIE171" s="327"/>
      <c r="FIF171" s="327"/>
      <c r="FIG171" s="327"/>
      <c r="FIH171" s="327"/>
      <c r="FII171" s="327"/>
      <c r="FIJ171" s="327"/>
      <c r="FIK171" s="327"/>
      <c r="FIL171" s="327"/>
      <c r="FIM171" s="327"/>
      <c r="FIN171" s="327"/>
      <c r="FIO171" s="327"/>
      <c r="FIP171" s="327"/>
      <c r="FIQ171" s="327"/>
      <c r="FIR171" s="327"/>
      <c r="FIS171" s="327"/>
      <c r="FIT171" s="327"/>
      <c r="FIU171" s="327"/>
      <c r="FIV171" s="327"/>
      <c r="FIW171" s="327"/>
      <c r="FIX171" s="327"/>
      <c r="FIY171" s="327"/>
      <c r="FIZ171" s="327"/>
      <c r="FJA171" s="327"/>
      <c r="FJB171" s="327"/>
      <c r="FJC171" s="327"/>
      <c r="FJD171" s="327"/>
      <c r="FJE171" s="327"/>
      <c r="FJF171" s="327"/>
      <c r="FJG171" s="327"/>
      <c r="FJH171" s="327"/>
      <c r="FJI171" s="327"/>
      <c r="FJJ171" s="327"/>
      <c r="FJK171" s="327"/>
      <c r="FJL171" s="327"/>
      <c r="FJM171" s="327"/>
      <c r="FJN171" s="327"/>
      <c r="FJO171" s="327"/>
      <c r="FJP171" s="327"/>
      <c r="FJQ171" s="327"/>
      <c r="FJR171" s="327"/>
      <c r="FJS171" s="327"/>
      <c r="FJT171" s="327"/>
      <c r="FJU171" s="327"/>
      <c r="FJV171" s="327"/>
      <c r="FJW171" s="327"/>
      <c r="FJX171" s="327"/>
      <c r="FJY171" s="327"/>
      <c r="FJZ171" s="327"/>
      <c r="FKA171" s="327"/>
      <c r="FKB171" s="327"/>
      <c r="FKC171" s="327"/>
      <c r="FKD171" s="327"/>
      <c r="FKE171" s="327"/>
      <c r="FKF171" s="327"/>
      <c r="FKG171" s="327"/>
      <c r="FKH171" s="327"/>
      <c r="FKI171" s="327"/>
      <c r="FKJ171" s="327"/>
      <c r="FKK171" s="327"/>
      <c r="FKL171" s="327"/>
      <c r="FKM171" s="327"/>
      <c r="FKN171" s="327"/>
      <c r="FKO171" s="327"/>
      <c r="FKP171" s="327"/>
      <c r="FKQ171" s="327"/>
      <c r="FKR171" s="327"/>
      <c r="FKS171" s="327"/>
      <c r="FKT171" s="327"/>
      <c r="FKU171" s="327"/>
      <c r="FKV171" s="327"/>
      <c r="FKW171" s="327"/>
      <c r="FKX171" s="327"/>
      <c r="FKY171" s="327"/>
      <c r="FKZ171" s="327"/>
      <c r="FLA171" s="327"/>
      <c r="FLB171" s="327"/>
      <c r="FLC171" s="327"/>
      <c r="FLD171" s="327"/>
      <c r="FLE171" s="327"/>
      <c r="FLF171" s="327"/>
      <c r="FLG171" s="327"/>
      <c r="FLH171" s="327"/>
      <c r="FLI171" s="327"/>
      <c r="FLJ171" s="327"/>
      <c r="FLK171" s="327"/>
      <c r="FLL171" s="327"/>
      <c r="FLM171" s="327"/>
      <c r="FLN171" s="327"/>
      <c r="FLO171" s="327"/>
      <c r="FLP171" s="327"/>
      <c r="FLQ171" s="327"/>
      <c r="FLR171" s="327"/>
      <c r="FLS171" s="327"/>
      <c r="FLT171" s="327"/>
      <c r="FLU171" s="327"/>
      <c r="FLV171" s="327"/>
      <c r="FLW171" s="327"/>
      <c r="FLX171" s="327"/>
      <c r="FLY171" s="327"/>
      <c r="FLZ171" s="327"/>
      <c r="FMA171" s="327"/>
      <c r="FMB171" s="327"/>
      <c r="FMC171" s="327"/>
      <c r="FMD171" s="327"/>
      <c r="FME171" s="327"/>
      <c r="FMF171" s="327"/>
      <c r="FMG171" s="327"/>
      <c r="FMH171" s="327"/>
      <c r="FMI171" s="327"/>
      <c r="FMJ171" s="327"/>
      <c r="FMK171" s="327"/>
      <c r="FML171" s="327"/>
      <c r="FMM171" s="327"/>
      <c r="FMN171" s="327"/>
      <c r="FMO171" s="327"/>
      <c r="FMP171" s="327"/>
      <c r="FMQ171" s="327"/>
      <c r="FMR171" s="327"/>
      <c r="FMS171" s="327"/>
      <c r="FMT171" s="327"/>
      <c r="FMU171" s="327"/>
      <c r="FMV171" s="327"/>
      <c r="FMW171" s="327"/>
      <c r="FMX171" s="327"/>
      <c r="FMY171" s="327"/>
      <c r="FMZ171" s="327"/>
      <c r="FNA171" s="327"/>
      <c r="FNB171" s="327"/>
      <c r="FNC171" s="327"/>
      <c r="FND171" s="327"/>
      <c r="FNE171" s="327"/>
      <c r="FNF171" s="327"/>
      <c r="FNG171" s="327"/>
      <c r="FNH171" s="327"/>
      <c r="FNI171" s="327"/>
      <c r="FNJ171" s="327"/>
      <c r="FNK171" s="327"/>
      <c r="FNL171" s="327"/>
      <c r="FNM171" s="327"/>
      <c r="FNN171" s="327"/>
      <c r="FNO171" s="327"/>
      <c r="FNP171" s="327"/>
      <c r="FNQ171" s="327"/>
      <c r="FNR171" s="327"/>
      <c r="FNS171" s="327"/>
      <c r="FNT171" s="327"/>
      <c r="FNU171" s="327"/>
      <c r="FNV171" s="327"/>
      <c r="FNW171" s="327"/>
      <c r="FNX171" s="327"/>
      <c r="FNY171" s="327"/>
      <c r="FNZ171" s="327"/>
      <c r="FOA171" s="327"/>
      <c r="FOB171" s="327"/>
      <c r="FOC171" s="327"/>
      <c r="FOD171" s="327"/>
      <c r="FOE171" s="327"/>
      <c r="FOF171" s="327"/>
      <c r="FOG171" s="327"/>
      <c r="FOH171" s="327"/>
      <c r="FOI171" s="327"/>
      <c r="FOJ171" s="327"/>
      <c r="FOK171" s="327"/>
      <c r="FOL171" s="327"/>
      <c r="FOM171" s="327"/>
      <c r="FON171" s="327"/>
      <c r="FOO171" s="327"/>
      <c r="FOP171" s="327"/>
      <c r="FOQ171" s="327"/>
      <c r="FOR171" s="327"/>
      <c r="FOS171" s="327"/>
      <c r="FOT171" s="327"/>
      <c r="FOU171" s="327"/>
      <c r="FOV171" s="327"/>
      <c r="FOW171" s="327"/>
      <c r="FOX171" s="327"/>
      <c r="FOY171" s="327"/>
      <c r="FOZ171" s="327"/>
      <c r="FPA171" s="327"/>
      <c r="FPB171" s="327"/>
      <c r="FPC171" s="327"/>
      <c r="FPD171" s="327"/>
      <c r="FPE171" s="327"/>
      <c r="FPF171" s="327"/>
      <c r="FPG171" s="327"/>
      <c r="FPH171" s="327"/>
      <c r="FPI171" s="327"/>
      <c r="FPJ171" s="327"/>
      <c r="FPK171" s="327"/>
      <c r="FPL171" s="327"/>
      <c r="FPM171" s="327"/>
      <c r="FPN171" s="327"/>
      <c r="FPO171" s="327"/>
      <c r="FPP171" s="327"/>
      <c r="FPQ171" s="327"/>
      <c r="FPR171" s="327"/>
      <c r="FPS171" s="327"/>
      <c r="FPT171" s="327"/>
      <c r="FPU171" s="327"/>
      <c r="FPV171" s="327"/>
      <c r="FPW171" s="327"/>
      <c r="FPX171" s="327"/>
      <c r="FPY171" s="327"/>
      <c r="FPZ171" s="327"/>
      <c r="FQA171" s="327"/>
      <c r="FQB171" s="327"/>
      <c r="FQC171" s="327"/>
      <c r="FQD171" s="327"/>
      <c r="FQE171" s="327"/>
      <c r="FQF171" s="327"/>
      <c r="FQG171" s="327"/>
      <c r="FQH171" s="327"/>
      <c r="FQI171" s="327"/>
      <c r="FQJ171" s="327"/>
      <c r="FQK171" s="327"/>
      <c r="FQL171" s="327"/>
      <c r="FQM171" s="327"/>
      <c r="FQN171" s="327"/>
      <c r="FQO171" s="327"/>
      <c r="FQP171" s="327"/>
      <c r="FQQ171" s="327"/>
      <c r="FQR171" s="327"/>
      <c r="FQS171" s="327"/>
      <c r="FQT171" s="327"/>
      <c r="FQU171" s="327"/>
      <c r="FQV171" s="327"/>
      <c r="FQW171" s="327"/>
      <c r="FQX171" s="327"/>
      <c r="FQY171" s="327"/>
      <c r="FQZ171" s="327"/>
      <c r="FRA171" s="327"/>
      <c r="FRB171" s="327"/>
      <c r="FRC171" s="327"/>
      <c r="FRD171" s="327"/>
      <c r="FRE171" s="327"/>
      <c r="FRF171" s="327"/>
      <c r="FRG171" s="327"/>
      <c r="FRH171" s="327"/>
      <c r="FRI171" s="327"/>
      <c r="FRJ171" s="327"/>
      <c r="FRK171" s="327"/>
      <c r="FRL171" s="327"/>
      <c r="FRM171" s="327"/>
      <c r="FRN171" s="327"/>
      <c r="FRO171" s="327"/>
      <c r="FRP171" s="327"/>
      <c r="FRQ171" s="327"/>
      <c r="FRR171" s="327"/>
      <c r="FRS171" s="327"/>
      <c r="FRT171" s="327"/>
      <c r="FRU171" s="327"/>
      <c r="FRV171" s="327"/>
      <c r="FRW171" s="327"/>
      <c r="FRX171" s="327"/>
      <c r="FRY171" s="327"/>
      <c r="FRZ171" s="327"/>
      <c r="FSA171" s="327"/>
      <c r="FSB171" s="327"/>
      <c r="FSC171" s="327"/>
      <c r="FSD171" s="327"/>
      <c r="FSE171" s="327"/>
      <c r="FSF171" s="327"/>
      <c r="FSG171" s="327"/>
      <c r="FSH171" s="327"/>
      <c r="FSI171" s="327"/>
      <c r="FSJ171" s="327"/>
      <c r="FSK171" s="327"/>
      <c r="FSL171" s="327"/>
      <c r="FSM171" s="327"/>
      <c r="FSN171" s="327"/>
      <c r="FSO171" s="327"/>
      <c r="FSP171" s="327"/>
      <c r="FSQ171" s="327"/>
      <c r="FSR171" s="327"/>
      <c r="FSS171" s="327"/>
      <c r="FST171" s="327"/>
      <c r="FSU171" s="327"/>
      <c r="FSV171" s="327"/>
      <c r="FSW171" s="327"/>
      <c r="FSX171" s="327"/>
      <c r="FSY171" s="327"/>
      <c r="FSZ171" s="327"/>
      <c r="FTA171" s="327"/>
      <c r="FTB171" s="327"/>
      <c r="FTC171" s="327"/>
      <c r="FTD171" s="327"/>
      <c r="FTE171" s="327"/>
      <c r="FTF171" s="327"/>
      <c r="FTG171" s="327"/>
      <c r="FTH171" s="327"/>
      <c r="FTI171" s="327"/>
      <c r="FTJ171" s="327"/>
      <c r="FTK171" s="327"/>
      <c r="FTL171" s="327"/>
      <c r="FTM171" s="327"/>
      <c r="FTN171" s="327"/>
      <c r="FTO171" s="327"/>
      <c r="FTP171" s="327"/>
      <c r="FTQ171" s="327"/>
      <c r="FTR171" s="327"/>
      <c r="FTS171" s="327"/>
      <c r="FTT171" s="327"/>
      <c r="FTU171" s="327"/>
      <c r="FTV171" s="327"/>
      <c r="FTW171" s="327"/>
      <c r="FTX171" s="327"/>
      <c r="FTY171" s="327"/>
      <c r="FTZ171" s="327"/>
      <c r="FUA171" s="327"/>
      <c r="FUB171" s="327"/>
      <c r="FUC171" s="327"/>
      <c r="FUD171" s="327"/>
      <c r="FUE171" s="327"/>
      <c r="FUF171" s="327"/>
      <c r="FUG171" s="327"/>
      <c r="FUH171" s="327"/>
      <c r="FUI171" s="327"/>
      <c r="FUJ171" s="327"/>
      <c r="FUK171" s="327"/>
      <c r="FUL171" s="327"/>
      <c r="FUM171" s="327"/>
      <c r="FUN171" s="327"/>
      <c r="FUO171" s="327"/>
      <c r="FUP171" s="327"/>
      <c r="FUQ171" s="327"/>
      <c r="FUR171" s="327"/>
      <c r="FUS171" s="327"/>
      <c r="FUT171" s="327"/>
      <c r="FUU171" s="327"/>
      <c r="FUV171" s="327"/>
      <c r="FUW171" s="327"/>
      <c r="FUX171" s="327"/>
      <c r="FUY171" s="327"/>
      <c r="FUZ171" s="327"/>
      <c r="FVA171" s="327"/>
      <c r="FVB171" s="327"/>
      <c r="FVC171" s="327"/>
      <c r="FVD171" s="327"/>
      <c r="FVE171" s="327"/>
      <c r="FVF171" s="327"/>
      <c r="FVG171" s="327"/>
      <c r="FVH171" s="327"/>
      <c r="FVI171" s="327"/>
      <c r="FVJ171" s="327"/>
      <c r="FVK171" s="327"/>
      <c r="FVL171" s="327"/>
      <c r="FVM171" s="327"/>
      <c r="FVN171" s="327"/>
      <c r="FVO171" s="327"/>
      <c r="FVP171" s="327"/>
      <c r="FVQ171" s="327"/>
      <c r="FVR171" s="327"/>
      <c r="FVS171" s="327"/>
      <c r="FVT171" s="327"/>
      <c r="FVU171" s="327"/>
      <c r="FVV171" s="327"/>
      <c r="FVW171" s="327"/>
      <c r="FVX171" s="327"/>
      <c r="FVY171" s="327"/>
      <c r="FVZ171" s="327"/>
      <c r="FWA171" s="327"/>
      <c r="FWB171" s="327"/>
      <c r="FWC171" s="327"/>
      <c r="FWD171" s="327"/>
      <c r="FWE171" s="327"/>
      <c r="FWF171" s="327"/>
      <c r="FWG171" s="327"/>
      <c r="FWH171" s="327"/>
      <c r="FWI171" s="327"/>
      <c r="FWJ171" s="327"/>
      <c r="FWK171" s="327"/>
      <c r="FWL171" s="327"/>
      <c r="FWM171" s="327"/>
      <c r="FWN171" s="327"/>
      <c r="FWO171" s="327"/>
      <c r="FWP171" s="327"/>
      <c r="FWQ171" s="327"/>
      <c r="FWR171" s="327"/>
      <c r="FWS171" s="327"/>
      <c r="FWT171" s="327"/>
      <c r="FWU171" s="327"/>
      <c r="FWV171" s="327"/>
      <c r="FWW171" s="327"/>
      <c r="FWX171" s="327"/>
      <c r="FWY171" s="327"/>
      <c r="FWZ171" s="327"/>
      <c r="FXA171" s="327"/>
      <c r="FXB171" s="327"/>
      <c r="FXC171" s="327"/>
      <c r="FXD171" s="327"/>
      <c r="FXE171" s="327"/>
      <c r="FXF171" s="327"/>
      <c r="FXG171" s="327"/>
      <c r="FXH171" s="327"/>
      <c r="FXI171" s="327"/>
      <c r="FXJ171" s="327"/>
      <c r="FXK171" s="327"/>
      <c r="FXL171" s="327"/>
      <c r="FXM171" s="327"/>
      <c r="FXN171" s="327"/>
      <c r="FXO171" s="327"/>
      <c r="FXP171" s="327"/>
      <c r="FXQ171" s="327"/>
      <c r="FXR171" s="327"/>
      <c r="FXS171" s="327"/>
      <c r="FXT171" s="327"/>
      <c r="FXU171" s="327"/>
      <c r="FXV171" s="327"/>
      <c r="FXW171" s="327"/>
      <c r="FXX171" s="327"/>
      <c r="FXY171" s="327"/>
      <c r="FXZ171" s="327"/>
      <c r="FYA171" s="327"/>
      <c r="FYB171" s="327"/>
      <c r="FYC171" s="327"/>
      <c r="FYD171" s="327"/>
      <c r="FYE171" s="327"/>
      <c r="FYF171" s="327"/>
      <c r="FYG171" s="327"/>
      <c r="FYH171" s="327"/>
      <c r="FYI171" s="327"/>
      <c r="FYJ171" s="327"/>
      <c r="FYK171" s="327"/>
      <c r="FYL171" s="327"/>
      <c r="FYM171" s="327"/>
      <c r="FYN171" s="327"/>
      <c r="FYO171" s="327"/>
      <c r="FYP171" s="327"/>
      <c r="FYQ171" s="327"/>
      <c r="FYR171" s="327"/>
      <c r="FYS171" s="327"/>
      <c r="FYT171" s="327"/>
      <c r="FYU171" s="327"/>
      <c r="FYV171" s="327"/>
      <c r="FYW171" s="327"/>
      <c r="FYX171" s="327"/>
      <c r="FYY171" s="327"/>
      <c r="FYZ171" s="327"/>
      <c r="FZA171" s="327"/>
      <c r="FZB171" s="327"/>
      <c r="FZC171" s="327"/>
      <c r="FZD171" s="327"/>
      <c r="FZE171" s="327"/>
      <c r="FZF171" s="327"/>
      <c r="FZG171" s="327"/>
      <c r="FZH171" s="327"/>
      <c r="FZI171" s="327"/>
      <c r="FZJ171" s="327"/>
      <c r="FZK171" s="327"/>
      <c r="FZL171" s="327"/>
      <c r="FZM171" s="327"/>
      <c r="FZN171" s="327"/>
      <c r="FZO171" s="327"/>
      <c r="FZP171" s="327"/>
      <c r="FZQ171" s="327"/>
      <c r="FZR171" s="327"/>
      <c r="FZS171" s="327"/>
      <c r="FZT171" s="327"/>
      <c r="FZU171" s="327"/>
      <c r="FZV171" s="327"/>
      <c r="FZW171" s="327"/>
      <c r="FZX171" s="327"/>
      <c r="FZY171" s="327"/>
      <c r="FZZ171" s="327"/>
      <c r="GAA171" s="327"/>
      <c r="GAB171" s="327"/>
      <c r="GAC171" s="327"/>
      <c r="GAD171" s="327"/>
      <c r="GAE171" s="327"/>
      <c r="GAF171" s="327"/>
      <c r="GAG171" s="327"/>
      <c r="GAH171" s="327"/>
      <c r="GAI171" s="327"/>
      <c r="GAJ171" s="327"/>
      <c r="GAK171" s="327"/>
      <c r="GAL171" s="327"/>
      <c r="GAM171" s="327"/>
      <c r="GAN171" s="327"/>
      <c r="GAO171" s="327"/>
      <c r="GAP171" s="327"/>
      <c r="GAQ171" s="327"/>
      <c r="GAR171" s="327"/>
      <c r="GAS171" s="327"/>
      <c r="GAT171" s="327"/>
      <c r="GAU171" s="327"/>
      <c r="GAV171" s="327"/>
      <c r="GAW171" s="327"/>
      <c r="GAX171" s="327"/>
      <c r="GAY171" s="327"/>
      <c r="GAZ171" s="327"/>
      <c r="GBA171" s="327"/>
      <c r="GBB171" s="327"/>
      <c r="GBC171" s="327"/>
      <c r="GBD171" s="327"/>
      <c r="GBE171" s="327"/>
      <c r="GBF171" s="327"/>
      <c r="GBG171" s="327"/>
      <c r="GBH171" s="327"/>
      <c r="GBI171" s="327"/>
      <c r="GBJ171" s="327"/>
      <c r="GBK171" s="327"/>
      <c r="GBL171" s="327"/>
      <c r="GBM171" s="327"/>
      <c r="GBN171" s="327"/>
      <c r="GBO171" s="327"/>
      <c r="GBP171" s="327"/>
      <c r="GBQ171" s="327"/>
      <c r="GBR171" s="327"/>
      <c r="GBS171" s="327"/>
      <c r="GBT171" s="327"/>
      <c r="GBU171" s="327"/>
      <c r="GBV171" s="327"/>
      <c r="GBW171" s="327"/>
      <c r="GBX171" s="327"/>
      <c r="GBY171" s="327"/>
      <c r="GBZ171" s="327"/>
      <c r="GCA171" s="327"/>
      <c r="GCB171" s="327"/>
      <c r="GCC171" s="327"/>
      <c r="GCD171" s="327"/>
      <c r="GCE171" s="327"/>
      <c r="GCF171" s="327"/>
      <c r="GCG171" s="327"/>
      <c r="GCH171" s="327"/>
      <c r="GCI171" s="327"/>
      <c r="GCJ171" s="327"/>
      <c r="GCK171" s="327"/>
      <c r="GCL171" s="327"/>
      <c r="GCM171" s="327"/>
      <c r="GCN171" s="327"/>
      <c r="GCO171" s="327"/>
      <c r="GCP171" s="327"/>
      <c r="GCQ171" s="327"/>
      <c r="GCR171" s="327"/>
      <c r="GCS171" s="327"/>
      <c r="GCT171" s="327"/>
      <c r="GCU171" s="327"/>
      <c r="GCV171" s="327"/>
      <c r="GCW171" s="327"/>
      <c r="GCX171" s="327"/>
      <c r="GCY171" s="327"/>
      <c r="GCZ171" s="327"/>
      <c r="GDA171" s="327"/>
      <c r="GDB171" s="327"/>
      <c r="GDC171" s="327"/>
      <c r="GDD171" s="327"/>
      <c r="GDE171" s="327"/>
      <c r="GDF171" s="327"/>
      <c r="GDG171" s="327"/>
      <c r="GDH171" s="327"/>
      <c r="GDI171" s="327"/>
      <c r="GDJ171" s="327"/>
      <c r="GDK171" s="327"/>
      <c r="GDL171" s="327"/>
      <c r="GDM171" s="327"/>
      <c r="GDN171" s="327"/>
      <c r="GDO171" s="327"/>
      <c r="GDP171" s="327"/>
      <c r="GDQ171" s="327"/>
      <c r="GDR171" s="327"/>
      <c r="GDS171" s="327"/>
      <c r="GDT171" s="327"/>
      <c r="GDU171" s="327"/>
      <c r="GDV171" s="327"/>
      <c r="GDW171" s="327"/>
      <c r="GDX171" s="327"/>
      <c r="GDY171" s="327"/>
      <c r="GDZ171" s="327"/>
      <c r="GEA171" s="327"/>
      <c r="GEB171" s="327"/>
      <c r="GEC171" s="327"/>
      <c r="GED171" s="327"/>
      <c r="GEE171" s="327"/>
      <c r="GEF171" s="327"/>
      <c r="GEG171" s="327"/>
      <c r="GEH171" s="327"/>
      <c r="GEI171" s="327"/>
      <c r="GEJ171" s="327"/>
      <c r="GEK171" s="327"/>
      <c r="GEL171" s="327"/>
      <c r="GEM171" s="327"/>
      <c r="GEN171" s="327"/>
      <c r="GEO171" s="327"/>
      <c r="GEP171" s="327"/>
      <c r="GEQ171" s="327"/>
      <c r="GER171" s="327"/>
      <c r="GES171" s="327"/>
      <c r="GET171" s="327"/>
      <c r="GEU171" s="327"/>
      <c r="GEV171" s="327"/>
      <c r="GEW171" s="327"/>
      <c r="GEX171" s="327"/>
      <c r="GEY171" s="327"/>
      <c r="GEZ171" s="327"/>
      <c r="GFA171" s="327"/>
      <c r="GFB171" s="327"/>
      <c r="GFC171" s="327"/>
      <c r="GFD171" s="327"/>
      <c r="GFE171" s="327"/>
      <c r="GFF171" s="327"/>
      <c r="GFG171" s="327"/>
      <c r="GFH171" s="327"/>
      <c r="GFI171" s="327"/>
      <c r="GFJ171" s="327"/>
      <c r="GFK171" s="327"/>
      <c r="GFL171" s="327"/>
      <c r="GFM171" s="327"/>
      <c r="GFN171" s="327"/>
      <c r="GFO171" s="327"/>
      <c r="GFP171" s="327"/>
      <c r="GFQ171" s="327"/>
      <c r="GFR171" s="327"/>
      <c r="GFS171" s="327"/>
      <c r="GFT171" s="327"/>
      <c r="GFU171" s="327"/>
      <c r="GFV171" s="327"/>
      <c r="GFW171" s="327"/>
      <c r="GFX171" s="327"/>
      <c r="GFY171" s="327"/>
      <c r="GFZ171" s="327"/>
      <c r="GGA171" s="327"/>
      <c r="GGB171" s="327"/>
      <c r="GGC171" s="327"/>
      <c r="GGD171" s="327"/>
      <c r="GGE171" s="327"/>
      <c r="GGF171" s="327"/>
      <c r="GGG171" s="327"/>
      <c r="GGH171" s="327"/>
      <c r="GGI171" s="327"/>
      <c r="GGJ171" s="327"/>
      <c r="GGK171" s="327"/>
      <c r="GGL171" s="327"/>
      <c r="GGM171" s="327"/>
      <c r="GGN171" s="327"/>
      <c r="GGO171" s="327"/>
      <c r="GGP171" s="327"/>
      <c r="GGQ171" s="327"/>
      <c r="GGR171" s="327"/>
      <c r="GGS171" s="327"/>
      <c r="GGT171" s="327"/>
      <c r="GGU171" s="327"/>
      <c r="GGV171" s="327"/>
      <c r="GGW171" s="327"/>
      <c r="GGX171" s="327"/>
      <c r="GGY171" s="327"/>
      <c r="GGZ171" s="327"/>
      <c r="GHA171" s="327"/>
      <c r="GHB171" s="327"/>
      <c r="GHC171" s="327"/>
      <c r="GHD171" s="327"/>
      <c r="GHE171" s="327"/>
      <c r="GHF171" s="327"/>
      <c r="GHG171" s="327"/>
      <c r="GHH171" s="327"/>
      <c r="GHI171" s="327"/>
      <c r="GHJ171" s="327"/>
      <c r="GHK171" s="327"/>
      <c r="GHL171" s="327"/>
      <c r="GHM171" s="327"/>
      <c r="GHN171" s="327"/>
      <c r="GHO171" s="327"/>
      <c r="GHP171" s="327"/>
      <c r="GHQ171" s="327"/>
      <c r="GHR171" s="327"/>
      <c r="GHS171" s="327"/>
      <c r="GHT171" s="327"/>
      <c r="GHU171" s="327"/>
      <c r="GHV171" s="327"/>
      <c r="GHW171" s="327"/>
      <c r="GHX171" s="327"/>
      <c r="GHY171" s="327"/>
      <c r="GHZ171" s="327"/>
      <c r="GIA171" s="327"/>
      <c r="GIB171" s="327"/>
      <c r="GIC171" s="327"/>
      <c r="GID171" s="327"/>
      <c r="GIE171" s="327"/>
      <c r="GIF171" s="327"/>
      <c r="GIG171" s="327"/>
      <c r="GIH171" s="327"/>
      <c r="GII171" s="327"/>
      <c r="GIJ171" s="327"/>
      <c r="GIK171" s="327"/>
      <c r="GIL171" s="327"/>
      <c r="GIM171" s="327"/>
      <c r="GIN171" s="327"/>
      <c r="GIO171" s="327"/>
      <c r="GIP171" s="327"/>
      <c r="GIQ171" s="327"/>
      <c r="GIR171" s="327"/>
      <c r="GIS171" s="327"/>
      <c r="GIT171" s="327"/>
      <c r="GIU171" s="327"/>
      <c r="GIV171" s="327"/>
      <c r="GIW171" s="327"/>
      <c r="GIX171" s="327"/>
      <c r="GIY171" s="327"/>
      <c r="GIZ171" s="327"/>
      <c r="GJA171" s="327"/>
      <c r="GJB171" s="327"/>
      <c r="GJC171" s="327"/>
      <c r="GJD171" s="327"/>
      <c r="GJE171" s="327"/>
      <c r="GJF171" s="327"/>
      <c r="GJG171" s="327"/>
      <c r="GJH171" s="327"/>
      <c r="GJI171" s="327"/>
      <c r="GJJ171" s="327"/>
      <c r="GJK171" s="327"/>
      <c r="GJL171" s="327"/>
      <c r="GJM171" s="327"/>
      <c r="GJN171" s="327"/>
      <c r="GJO171" s="327"/>
      <c r="GJP171" s="327"/>
      <c r="GJQ171" s="327"/>
      <c r="GJR171" s="327"/>
      <c r="GJS171" s="327"/>
      <c r="GJT171" s="327"/>
      <c r="GJU171" s="327"/>
      <c r="GJV171" s="327"/>
      <c r="GJW171" s="327"/>
      <c r="GJX171" s="327"/>
      <c r="GJY171" s="327"/>
      <c r="GJZ171" s="327"/>
      <c r="GKA171" s="327"/>
      <c r="GKB171" s="327"/>
      <c r="GKC171" s="327"/>
      <c r="GKD171" s="327"/>
      <c r="GKE171" s="327"/>
      <c r="GKF171" s="327"/>
      <c r="GKG171" s="327"/>
      <c r="GKH171" s="327"/>
      <c r="GKI171" s="327"/>
      <c r="GKJ171" s="327"/>
      <c r="GKK171" s="327"/>
      <c r="GKL171" s="327"/>
      <c r="GKM171" s="327"/>
      <c r="GKN171" s="327"/>
      <c r="GKO171" s="327"/>
      <c r="GKP171" s="327"/>
      <c r="GKQ171" s="327"/>
      <c r="GKR171" s="327"/>
      <c r="GKS171" s="327"/>
      <c r="GKT171" s="327"/>
      <c r="GKU171" s="327"/>
      <c r="GKV171" s="327"/>
      <c r="GKW171" s="327"/>
      <c r="GKX171" s="327"/>
      <c r="GKY171" s="327"/>
      <c r="GKZ171" s="327"/>
      <c r="GLA171" s="327"/>
      <c r="GLB171" s="327"/>
      <c r="GLC171" s="327"/>
      <c r="GLD171" s="327"/>
      <c r="GLE171" s="327"/>
      <c r="GLF171" s="327"/>
      <c r="GLG171" s="327"/>
      <c r="GLH171" s="327"/>
      <c r="GLI171" s="327"/>
      <c r="GLJ171" s="327"/>
      <c r="GLK171" s="327"/>
      <c r="GLL171" s="327"/>
      <c r="GLM171" s="327"/>
      <c r="GLN171" s="327"/>
      <c r="GLO171" s="327"/>
      <c r="GLP171" s="327"/>
      <c r="GLQ171" s="327"/>
      <c r="GLR171" s="327"/>
      <c r="GLS171" s="327"/>
      <c r="GLT171" s="327"/>
      <c r="GLU171" s="327"/>
      <c r="GLV171" s="327"/>
      <c r="GLW171" s="327"/>
      <c r="GLX171" s="327"/>
      <c r="GLY171" s="327"/>
      <c r="GLZ171" s="327"/>
      <c r="GMA171" s="327"/>
      <c r="GMB171" s="327"/>
      <c r="GMC171" s="327"/>
      <c r="GMD171" s="327"/>
      <c r="GME171" s="327"/>
      <c r="GMF171" s="327"/>
      <c r="GMG171" s="327"/>
      <c r="GMH171" s="327"/>
      <c r="GMI171" s="327"/>
      <c r="GMJ171" s="327"/>
      <c r="GMK171" s="327"/>
      <c r="GML171" s="327"/>
      <c r="GMM171" s="327"/>
      <c r="GMN171" s="327"/>
      <c r="GMO171" s="327"/>
      <c r="GMP171" s="327"/>
      <c r="GMQ171" s="327"/>
      <c r="GMR171" s="327"/>
      <c r="GMS171" s="327"/>
      <c r="GMT171" s="327"/>
      <c r="GMU171" s="327"/>
      <c r="GMV171" s="327"/>
      <c r="GMW171" s="327"/>
      <c r="GMX171" s="327"/>
      <c r="GMY171" s="327"/>
      <c r="GMZ171" s="327"/>
      <c r="GNA171" s="327"/>
      <c r="GNB171" s="327"/>
      <c r="GNC171" s="327"/>
      <c r="GND171" s="327"/>
      <c r="GNE171" s="327"/>
      <c r="GNF171" s="327"/>
      <c r="GNG171" s="327"/>
      <c r="GNH171" s="327"/>
      <c r="GNI171" s="327"/>
      <c r="GNJ171" s="327"/>
      <c r="GNK171" s="327"/>
      <c r="GNL171" s="327"/>
      <c r="GNM171" s="327"/>
      <c r="GNN171" s="327"/>
      <c r="GNO171" s="327"/>
      <c r="GNP171" s="327"/>
      <c r="GNQ171" s="327"/>
      <c r="GNR171" s="327"/>
      <c r="GNS171" s="327"/>
      <c r="GNT171" s="327"/>
      <c r="GNU171" s="327"/>
      <c r="GNV171" s="327"/>
      <c r="GNW171" s="327"/>
      <c r="GNX171" s="327"/>
      <c r="GNY171" s="327"/>
      <c r="GNZ171" s="327"/>
      <c r="GOA171" s="327"/>
      <c r="GOB171" s="327"/>
      <c r="GOC171" s="327"/>
      <c r="GOD171" s="327"/>
      <c r="GOE171" s="327"/>
      <c r="GOF171" s="327"/>
      <c r="GOG171" s="327"/>
      <c r="GOH171" s="327"/>
      <c r="GOI171" s="327"/>
      <c r="GOJ171" s="327"/>
      <c r="GOK171" s="327"/>
      <c r="GOL171" s="327"/>
      <c r="GOM171" s="327"/>
      <c r="GON171" s="327"/>
      <c r="GOO171" s="327"/>
      <c r="GOP171" s="327"/>
      <c r="GOQ171" s="327"/>
      <c r="GOR171" s="327"/>
      <c r="GOS171" s="327"/>
      <c r="GOT171" s="327"/>
      <c r="GOU171" s="327"/>
      <c r="GOV171" s="327"/>
      <c r="GOW171" s="327"/>
      <c r="GOX171" s="327"/>
      <c r="GOY171" s="327"/>
      <c r="GOZ171" s="327"/>
      <c r="GPA171" s="327"/>
      <c r="GPB171" s="327"/>
      <c r="GPC171" s="327"/>
      <c r="GPD171" s="327"/>
      <c r="GPE171" s="327"/>
      <c r="GPF171" s="327"/>
      <c r="GPG171" s="327"/>
      <c r="GPH171" s="327"/>
      <c r="GPI171" s="327"/>
      <c r="GPJ171" s="327"/>
      <c r="GPK171" s="327"/>
      <c r="GPL171" s="327"/>
      <c r="GPM171" s="327"/>
      <c r="GPN171" s="327"/>
      <c r="GPO171" s="327"/>
      <c r="GPP171" s="327"/>
      <c r="GPQ171" s="327"/>
      <c r="GPR171" s="327"/>
      <c r="GPS171" s="327"/>
      <c r="GPT171" s="327"/>
      <c r="GPU171" s="327"/>
      <c r="GPV171" s="327"/>
      <c r="GPW171" s="327"/>
      <c r="GPX171" s="327"/>
      <c r="GPY171" s="327"/>
      <c r="GPZ171" s="327"/>
      <c r="GQA171" s="327"/>
      <c r="GQB171" s="327"/>
      <c r="GQC171" s="327"/>
      <c r="GQD171" s="327"/>
      <c r="GQE171" s="327"/>
      <c r="GQF171" s="327"/>
      <c r="GQG171" s="327"/>
      <c r="GQH171" s="327"/>
      <c r="GQI171" s="327"/>
      <c r="GQJ171" s="327"/>
      <c r="GQK171" s="327"/>
      <c r="GQL171" s="327"/>
      <c r="GQM171" s="327"/>
      <c r="GQN171" s="327"/>
      <c r="GQO171" s="327"/>
      <c r="GQP171" s="327"/>
      <c r="GQQ171" s="327"/>
      <c r="GQR171" s="327"/>
      <c r="GQS171" s="327"/>
      <c r="GQT171" s="327"/>
      <c r="GQU171" s="327"/>
      <c r="GQV171" s="327"/>
      <c r="GQW171" s="327"/>
      <c r="GQX171" s="327"/>
      <c r="GQY171" s="327"/>
      <c r="GQZ171" s="327"/>
      <c r="GRA171" s="327"/>
      <c r="GRB171" s="327"/>
      <c r="GRC171" s="327"/>
      <c r="GRD171" s="327"/>
      <c r="GRE171" s="327"/>
      <c r="GRF171" s="327"/>
      <c r="GRG171" s="327"/>
      <c r="GRH171" s="327"/>
      <c r="GRI171" s="327"/>
      <c r="GRJ171" s="327"/>
      <c r="GRK171" s="327"/>
      <c r="GRL171" s="327"/>
      <c r="GRM171" s="327"/>
      <c r="GRN171" s="327"/>
      <c r="GRO171" s="327"/>
      <c r="GRP171" s="327"/>
      <c r="GRQ171" s="327"/>
      <c r="GRR171" s="327"/>
      <c r="GRS171" s="327"/>
      <c r="GRT171" s="327"/>
      <c r="GRU171" s="327"/>
      <c r="GRV171" s="327"/>
      <c r="GRW171" s="327"/>
      <c r="GRX171" s="327"/>
      <c r="GRY171" s="327"/>
      <c r="GRZ171" s="327"/>
      <c r="GSA171" s="327"/>
      <c r="GSB171" s="327"/>
      <c r="GSC171" s="327"/>
      <c r="GSD171" s="327"/>
      <c r="GSE171" s="327"/>
      <c r="GSF171" s="327"/>
      <c r="GSG171" s="327"/>
      <c r="GSH171" s="327"/>
      <c r="GSI171" s="327"/>
      <c r="GSJ171" s="327"/>
      <c r="GSK171" s="327"/>
      <c r="GSL171" s="327"/>
      <c r="GSM171" s="327"/>
      <c r="GSN171" s="327"/>
      <c r="GSO171" s="327"/>
      <c r="GSP171" s="327"/>
      <c r="GSQ171" s="327"/>
      <c r="GSR171" s="327"/>
      <c r="GSS171" s="327"/>
      <c r="GST171" s="327"/>
      <c r="GSU171" s="327"/>
      <c r="GSV171" s="327"/>
      <c r="GSW171" s="327"/>
      <c r="GSX171" s="327"/>
      <c r="GSY171" s="327"/>
      <c r="GSZ171" s="327"/>
      <c r="GTA171" s="327"/>
      <c r="GTB171" s="327"/>
      <c r="GTC171" s="327"/>
      <c r="GTD171" s="327"/>
      <c r="GTE171" s="327"/>
      <c r="GTF171" s="327"/>
      <c r="GTG171" s="327"/>
      <c r="GTH171" s="327"/>
      <c r="GTI171" s="327"/>
      <c r="GTJ171" s="327"/>
      <c r="GTK171" s="327"/>
      <c r="GTL171" s="327"/>
      <c r="GTM171" s="327"/>
      <c r="GTN171" s="327"/>
      <c r="GTO171" s="327"/>
      <c r="GTP171" s="327"/>
      <c r="GTQ171" s="327"/>
      <c r="GTR171" s="327"/>
      <c r="GTS171" s="327"/>
      <c r="GTT171" s="327"/>
      <c r="GTU171" s="327"/>
      <c r="GTV171" s="327"/>
      <c r="GTW171" s="327"/>
      <c r="GTX171" s="327"/>
      <c r="GTY171" s="327"/>
      <c r="GTZ171" s="327"/>
      <c r="GUA171" s="327"/>
      <c r="GUB171" s="327"/>
      <c r="GUC171" s="327"/>
      <c r="GUD171" s="327"/>
      <c r="GUE171" s="327"/>
      <c r="GUF171" s="327"/>
      <c r="GUG171" s="327"/>
      <c r="GUH171" s="327"/>
      <c r="GUI171" s="327"/>
      <c r="GUJ171" s="327"/>
      <c r="GUK171" s="327"/>
      <c r="GUL171" s="327"/>
      <c r="GUM171" s="327"/>
      <c r="GUN171" s="327"/>
      <c r="GUO171" s="327"/>
      <c r="GUP171" s="327"/>
      <c r="GUQ171" s="327"/>
      <c r="GUR171" s="327"/>
      <c r="GUS171" s="327"/>
      <c r="GUT171" s="327"/>
      <c r="GUU171" s="327"/>
      <c r="GUV171" s="327"/>
      <c r="GUW171" s="327"/>
      <c r="GUX171" s="327"/>
      <c r="GUY171" s="327"/>
      <c r="GUZ171" s="327"/>
      <c r="GVA171" s="327"/>
      <c r="GVB171" s="327"/>
      <c r="GVC171" s="327"/>
      <c r="GVD171" s="327"/>
      <c r="GVE171" s="327"/>
      <c r="GVF171" s="327"/>
      <c r="GVG171" s="327"/>
      <c r="GVH171" s="327"/>
      <c r="GVI171" s="327"/>
      <c r="GVJ171" s="327"/>
      <c r="GVK171" s="327"/>
      <c r="GVL171" s="327"/>
      <c r="GVM171" s="327"/>
      <c r="GVN171" s="327"/>
      <c r="GVO171" s="327"/>
      <c r="GVP171" s="327"/>
      <c r="GVQ171" s="327"/>
      <c r="GVR171" s="327"/>
      <c r="GVS171" s="327"/>
      <c r="GVT171" s="327"/>
      <c r="GVU171" s="327"/>
      <c r="GVV171" s="327"/>
      <c r="GVW171" s="327"/>
      <c r="GVX171" s="327"/>
      <c r="GVY171" s="327"/>
      <c r="GVZ171" s="327"/>
      <c r="GWA171" s="327"/>
      <c r="GWB171" s="327"/>
      <c r="GWC171" s="327"/>
      <c r="GWD171" s="327"/>
      <c r="GWE171" s="327"/>
      <c r="GWF171" s="327"/>
      <c r="GWG171" s="327"/>
      <c r="GWH171" s="327"/>
      <c r="GWI171" s="327"/>
      <c r="GWJ171" s="327"/>
      <c r="GWK171" s="327"/>
      <c r="GWL171" s="327"/>
      <c r="GWM171" s="327"/>
      <c r="GWN171" s="327"/>
      <c r="GWO171" s="327"/>
      <c r="GWP171" s="327"/>
      <c r="GWQ171" s="327"/>
      <c r="GWR171" s="327"/>
      <c r="GWS171" s="327"/>
      <c r="GWT171" s="327"/>
      <c r="GWU171" s="327"/>
      <c r="GWV171" s="327"/>
      <c r="GWW171" s="327"/>
      <c r="GWX171" s="327"/>
      <c r="GWY171" s="327"/>
      <c r="GWZ171" s="327"/>
      <c r="GXA171" s="327"/>
      <c r="GXB171" s="327"/>
      <c r="GXC171" s="327"/>
      <c r="GXD171" s="327"/>
      <c r="GXE171" s="327"/>
      <c r="GXF171" s="327"/>
      <c r="GXG171" s="327"/>
      <c r="GXH171" s="327"/>
      <c r="GXI171" s="327"/>
      <c r="GXJ171" s="327"/>
      <c r="GXK171" s="327"/>
      <c r="GXL171" s="327"/>
      <c r="GXM171" s="327"/>
      <c r="GXN171" s="327"/>
      <c r="GXO171" s="327"/>
      <c r="GXP171" s="327"/>
      <c r="GXQ171" s="327"/>
      <c r="GXR171" s="327"/>
      <c r="GXS171" s="327"/>
      <c r="GXT171" s="327"/>
      <c r="GXU171" s="327"/>
      <c r="GXV171" s="327"/>
      <c r="GXW171" s="327"/>
      <c r="GXX171" s="327"/>
      <c r="GXY171" s="327"/>
      <c r="GXZ171" s="327"/>
      <c r="GYA171" s="327"/>
      <c r="GYB171" s="327"/>
      <c r="GYC171" s="327"/>
      <c r="GYD171" s="327"/>
      <c r="GYE171" s="327"/>
      <c r="GYF171" s="327"/>
      <c r="GYG171" s="327"/>
      <c r="GYH171" s="327"/>
      <c r="GYI171" s="327"/>
      <c r="GYJ171" s="327"/>
      <c r="GYK171" s="327"/>
      <c r="GYL171" s="327"/>
      <c r="GYM171" s="327"/>
      <c r="GYN171" s="327"/>
      <c r="GYO171" s="327"/>
      <c r="GYP171" s="327"/>
      <c r="GYQ171" s="327"/>
      <c r="GYR171" s="327"/>
      <c r="GYS171" s="327"/>
      <c r="GYT171" s="327"/>
      <c r="GYU171" s="327"/>
      <c r="GYV171" s="327"/>
      <c r="GYW171" s="327"/>
      <c r="GYX171" s="327"/>
      <c r="GYY171" s="327"/>
      <c r="GYZ171" s="327"/>
      <c r="GZA171" s="327"/>
      <c r="GZB171" s="327"/>
      <c r="GZC171" s="327"/>
      <c r="GZD171" s="327"/>
      <c r="GZE171" s="327"/>
      <c r="GZF171" s="327"/>
      <c r="GZG171" s="327"/>
      <c r="GZH171" s="327"/>
      <c r="GZI171" s="327"/>
      <c r="GZJ171" s="327"/>
      <c r="GZK171" s="327"/>
      <c r="GZL171" s="327"/>
      <c r="GZM171" s="327"/>
      <c r="GZN171" s="327"/>
      <c r="GZO171" s="327"/>
      <c r="GZP171" s="327"/>
      <c r="GZQ171" s="327"/>
      <c r="GZR171" s="327"/>
      <c r="GZS171" s="327"/>
      <c r="GZT171" s="327"/>
      <c r="GZU171" s="327"/>
      <c r="GZV171" s="327"/>
      <c r="GZW171" s="327"/>
      <c r="GZX171" s="327"/>
      <c r="GZY171" s="327"/>
      <c r="GZZ171" s="327"/>
      <c r="HAA171" s="327"/>
      <c r="HAB171" s="327"/>
      <c r="HAC171" s="327"/>
      <c r="HAD171" s="327"/>
      <c r="HAE171" s="327"/>
      <c r="HAF171" s="327"/>
      <c r="HAG171" s="327"/>
      <c r="HAH171" s="327"/>
      <c r="HAI171" s="327"/>
      <c r="HAJ171" s="327"/>
      <c r="HAK171" s="327"/>
      <c r="HAL171" s="327"/>
      <c r="HAM171" s="327"/>
      <c r="HAN171" s="327"/>
      <c r="HAO171" s="327"/>
      <c r="HAP171" s="327"/>
      <c r="HAQ171" s="327"/>
      <c r="HAR171" s="327"/>
      <c r="HAS171" s="327"/>
      <c r="HAT171" s="327"/>
      <c r="HAU171" s="327"/>
      <c r="HAV171" s="327"/>
      <c r="HAW171" s="327"/>
      <c r="HAX171" s="327"/>
      <c r="HAY171" s="327"/>
      <c r="HAZ171" s="327"/>
      <c r="HBA171" s="327"/>
      <c r="HBB171" s="327"/>
      <c r="HBC171" s="327"/>
      <c r="HBD171" s="327"/>
      <c r="HBE171" s="327"/>
      <c r="HBF171" s="327"/>
      <c r="HBG171" s="327"/>
      <c r="HBH171" s="327"/>
      <c r="HBI171" s="327"/>
      <c r="HBJ171" s="327"/>
      <c r="HBK171" s="327"/>
      <c r="HBL171" s="327"/>
      <c r="HBM171" s="327"/>
      <c r="HBN171" s="327"/>
      <c r="HBO171" s="327"/>
      <c r="HBP171" s="327"/>
      <c r="HBQ171" s="327"/>
      <c r="HBR171" s="327"/>
      <c r="HBS171" s="327"/>
      <c r="HBT171" s="327"/>
      <c r="HBU171" s="327"/>
      <c r="HBV171" s="327"/>
      <c r="HBW171" s="327"/>
      <c r="HBX171" s="327"/>
      <c r="HBY171" s="327"/>
      <c r="HBZ171" s="327"/>
      <c r="HCA171" s="327"/>
      <c r="HCB171" s="327"/>
      <c r="HCC171" s="327"/>
      <c r="HCD171" s="327"/>
      <c r="HCE171" s="327"/>
      <c r="HCF171" s="327"/>
      <c r="HCG171" s="327"/>
      <c r="HCH171" s="327"/>
      <c r="HCI171" s="327"/>
      <c r="HCJ171" s="327"/>
      <c r="HCK171" s="327"/>
      <c r="HCL171" s="327"/>
      <c r="HCM171" s="327"/>
      <c r="HCN171" s="327"/>
      <c r="HCO171" s="327"/>
      <c r="HCP171" s="327"/>
      <c r="HCQ171" s="327"/>
      <c r="HCR171" s="327"/>
      <c r="HCS171" s="327"/>
      <c r="HCT171" s="327"/>
      <c r="HCU171" s="327"/>
      <c r="HCV171" s="327"/>
      <c r="HCW171" s="327"/>
      <c r="HCX171" s="327"/>
      <c r="HCY171" s="327"/>
      <c r="HCZ171" s="327"/>
      <c r="HDA171" s="327"/>
      <c r="HDB171" s="327"/>
      <c r="HDC171" s="327"/>
      <c r="HDD171" s="327"/>
      <c r="HDE171" s="327"/>
      <c r="HDF171" s="327"/>
      <c r="HDG171" s="327"/>
      <c r="HDH171" s="327"/>
      <c r="HDI171" s="327"/>
      <c r="HDJ171" s="327"/>
      <c r="HDK171" s="327"/>
      <c r="HDL171" s="327"/>
      <c r="HDM171" s="327"/>
      <c r="HDN171" s="327"/>
      <c r="HDO171" s="327"/>
      <c r="HDP171" s="327"/>
      <c r="HDQ171" s="327"/>
      <c r="HDR171" s="327"/>
      <c r="HDS171" s="327"/>
      <c r="HDT171" s="327"/>
      <c r="HDU171" s="327"/>
      <c r="HDV171" s="327"/>
      <c r="HDW171" s="327"/>
      <c r="HDX171" s="327"/>
      <c r="HDY171" s="327"/>
      <c r="HDZ171" s="327"/>
      <c r="HEA171" s="327"/>
      <c r="HEB171" s="327"/>
      <c r="HEC171" s="327"/>
      <c r="HED171" s="327"/>
      <c r="HEE171" s="327"/>
      <c r="HEF171" s="327"/>
      <c r="HEG171" s="327"/>
      <c r="HEH171" s="327"/>
      <c r="HEI171" s="327"/>
      <c r="HEJ171" s="327"/>
      <c r="HEK171" s="327"/>
      <c r="HEL171" s="327"/>
      <c r="HEM171" s="327"/>
      <c r="HEN171" s="327"/>
      <c r="HEO171" s="327"/>
      <c r="HEP171" s="327"/>
      <c r="HEQ171" s="327"/>
      <c r="HER171" s="327"/>
      <c r="HES171" s="327"/>
      <c r="HET171" s="327"/>
      <c r="HEU171" s="327"/>
      <c r="HEV171" s="327"/>
      <c r="HEW171" s="327"/>
      <c r="HEX171" s="327"/>
      <c r="HEY171" s="327"/>
      <c r="HEZ171" s="327"/>
      <c r="HFA171" s="327"/>
      <c r="HFB171" s="327"/>
      <c r="HFC171" s="327"/>
      <c r="HFD171" s="327"/>
      <c r="HFE171" s="327"/>
      <c r="HFF171" s="327"/>
      <c r="HFG171" s="327"/>
      <c r="HFH171" s="327"/>
      <c r="HFI171" s="327"/>
      <c r="HFJ171" s="327"/>
      <c r="HFK171" s="327"/>
      <c r="HFL171" s="327"/>
      <c r="HFM171" s="327"/>
      <c r="HFN171" s="327"/>
      <c r="HFO171" s="327"/>
      <c r="HFP171" s="327"/>
      <c r="HFQ171" s="327"/>
      <c r="HFR171" s="327"/>
      <c r="HFS171" s="327"/>
      <c r="HFT171" s="327"/>
      <c r="HFU171" s="327"/>
      <c r="HFV171" s="327"/>
      <c r="HFW171" s="327"/>
      <c r="HFX171" s="327"/>
      <c r="HFY171" s="327"/>
      <c r="HFZ171" s="327"/>
      <c r="HGA171" s="327"/>
      <c r="HGB171" s="327"/>
      <c r="HGC171" s="327"/>
      <c r="HGD171" s="327"/>
      <c r="HGE171" s="327"/>
      <c r="HGF171" s="327"/>
      <c r="HGG171" s="327"/>
      <c r="HGH171" s="327"/>
      <c r="HGI171" s="327"/>
      <c r="HGJ171" s="327"/>
      <c r="HGK171" s="327"/>
      <c r="HGL171" s="327"/>
      <c r="HGM171" s="327"/>
      <c r="HGN171" s="327"/>
      <c r="HGO171" s="327"/>
      <c r="HGP171" s="327"/>
      <c r="HGQ171" s="327"/>
      <c r="HGR171" s="327"/>
      <c r="HGS171" s="327"/>
      <c r="HGT171" s="327"/>
      <c r="HGU171" s="327"/>
      <c r="HGV171" s="327"/>
      <c r="HGW171" s="327"/>
      <c r="HGX171" s="327"/>
      <c r="HGY171" s="327"/>
      <c r="HGZ171" s="327"/>
      <c r="HHA171" s="327"/>
      <c r="HHB171" s="327"/>
      <c r="HHC171" s="327"/>
      <c r="HHD171" s="327"/>
      <c r="HHE171" s="327"/>
      <c r="HHF171" s="327"/>
      <c r="HHG171" s="327"/>
      <c r="HHH171" s="327"/>
      <c r="HHI171" s="327"/>
      <c r="HHJ171" s="327"/>
      <c r="HHK171" s="327"/>
      <c r="HHL171" s="327"/>
      <c r="HHM171" s="327"/>
      <c r="HHN171" s="327"/>
      <c r="HHO171" s="327"/>
      <c r="HHP171" s="327"/>
      <c r="HHQ171" s="327"/>
      <c r="HHR171" s="327"/>
      <c r="HHS171" s="327"/>
      <c r="HHT171" s="327"/>
      <c r="HHU171" s="327"/>
      <c r="HHV171" s="327"/>
      <c r="HHW171" s="327"/>
      <c r="HHX171" s="327"/>
      <c r="HHY171" s="327"/>
      <c r="HHZ171" s="327"/>
      <c r="HIA171" s="327"/>
      <c r="HIB171" s="327"/>
      <c r="HIC171" s="327"/>
      <c r="HID171" s="327"/>
      <c r="HIE171" s="327"/>
      <c r="HIF171" s="327"/>
      <c r="HIG171" s="327"/>
      <c r="HIH171" s="327"/>
      <c r="HII171" s="327"/>
      <c r="HIJ171" s="327"/>
      <c r="HIK171" s="327"/>
      <c r="HIL171" s="327"/>
      <c r="HIM171" s="327"/>
      <c r="HIN171" s="327"/>
      <c r="HIO171" s="327"/>
      <c r="HIP171" s="327"/>
      <c r="HIQ171" s="327"/>
      <c r="HIR171" s="327"/>
      <c r="HIS171" s="327"/>
      <c r="HIT171" s="327"/>
      <c r="HIU171" s="327"/>
      <c r="HIV171" s="327"/>
      <c r="HIW171" s="327"/>
      <c r="HIX171" s="327"/>
      <c r="HIY171" s="327"/>
      <c r="HIZ171" s="327"/>
      <c r="HJA171" s="327"/>
      <c r="HJB171" s="327"/>
      <c r="HJC171" s="327"/>
      <c r="HJD171" s="327"/>
      <c r="HJE171" s="327"/>
      <c r="HJF171" s="327"/>
      <c r="HJG171" s="327"/>
      <c r="HJH171" s="327"/>
      <c r="HJI171" s="327"/>
      <c r="HJJ171" s="327"/>
      <c r="HJK171" s="327"/>
      <c r="HJL171" s="327"/>
      <c r="HJM171" s="327"/>
      <c r="HJN171" s="327"/>
      <c r="HJO171" s="327"/>
      <c r="HJP171" s="327"/>
      <c r="HJQ171" s="327"/>
      <c r="HJR171" s="327"/>
      <c r="HJS171" s="327"/>
      <c r="HJT171" s="327"/>
      <c r="HJU171" s="327"/>
      <c r="HJV171" s="327"/>
      <c r="HJW171" s="327"/>
      <c r="HJX171" s="327"/>
      <c r="HJY171" s="327"/>
      <c r="HJZ171" s="327"/>
      <c r="HKA171" s="327"/>
      <c r="HKB171" s="327"/>
      <c r="HKC171" s="327"/>
      <c r="HKD171" s="327"/>
      <c r="HKE171" s="327"/>
      <c r="HKF171" s="327"/>
      <c r="HKG171" s="327"/>
      <c r="HKH171" s="327"/>
      <c r="HKI171" s="327"/>
      <c r="HKJ171" s="327"/>
      <c r="HKK171" s="327"/>
      <c r="HKL171" s="327"/>
      <c r="HKM171" s="327"/>
      <c r="HKN171" s="327"/>
      <c r="HKO171" s="327"/>
      <c r="HKP171" s="327"/>
      <c r="HKQ171" s="327"/>
      <c r="HKR171" s="327"/>
      <c r="HKS171" s="327"/>
      <c r="HKT171" s="327"/>
      <c r="HKU171" s="327"/>
      <c r="HKV171" s="327"/>
      <c r="HKW171" s="327"/>
      <c r="HKX171" s="327"/>
      <c r="HKY171" s="327"/>
      <c r="HKZ171" s="327"/>
      <c r="HLA171" s="327"/>
      <c r="HLB171" s="327"/>
      <c r="HLC171" s="327"/>
      <c r="HLD171" s="327"/>
      <c r="HLE171" s="327"/>
      <c r="HLF171" s="327"/>
      <c r="HLG171" s="327"/>
      <c r="HLH171" s="327"/>
      <c r="HLI171" s="327"/>
      <c r="HLJ171" s="327"/>
      <c r="HLK171" s="327"/>
      <c r="HLL171" s="327"/>
      <c r="HLM171" s="327"/>
      <c r="HLN171" s="327"/>
      <c r="HLO171" s="327"/>
      <c r="HLP171" s="327"/>
      <c r="HLQ171" s="327"/>
      <c r="HLR171" s="327"/>
      <c r="HLS171" s="327"/>
      <c r="HLT171" s="327"/>
      <c r="HLU171" s="327"/>
      <c r="HLV171" s="327"/>
      <c r="HLW171" s="327"/>
      <c r="HLX171" s="327"/>
      <c r="HLY171" s="327"/>
      <c r="HLZ171" s="327"/>
      <c r="HMA171" s="327"/>
      <c r="HMB171" s="327"/>
      <c r="HMC171" s="327"/>
      <c r="HMD171" s="327"/>
      <c r="HME171" s="327"/>
      <c r="HMF171" s="327"/>
      <c r="HMG171" s="327"/>
      <c r="HMH171" s="327"/>
      <c r="HMI171" s="327"/>
      <c r="HMJ171" s="327"/>
      <c r="HMK171" s="327"/>
      <c r="HML171" s="327"/>
      <c r="HMM171" s="327"/>
      <c r="HMN171" s="327"/>
      <c r="HMO171" s="327"/>
      <c r="HMP171" s="327"/>
      <c r="HMQ171" s="327"/>
      <c r="HMR171" s="327"/>
      <c r="HMS171" s="327"/>
      <c r="HMT171" s="327"/>
      <c r="HMU171" s="327"/>
      <c r="HMV171" s="327"/>
      <c r="HMW171" s="327"/>
      <c r="HMX171" s="327"/>
      <c r="HMY171" s="327"/>
      <c r="HMZ171" s="327"/>
      <c r="HNA171" s="327"/>
      <c r="HNB171" s="327"/>
      <c r="HNC171" s="327"/>
      <c r="HND171" s="327"/>
      <c r="HNE171" s="327"/>
      <c r="HNF171" s="327"/>
      <c r="HNG171" s="327"/>
      <c r="HNH171" s="327"/>
      <c r="HNI171" s="327"/>
      <c r="HNJ171" s="327"/>
      <c r="HNK171" s="327"/>
      <c r="HNL171" s="327"/>
      <c r="HNM171" s="327"/>
      <c r="HNN171" s="327"/>
      <c r="HNO171" s="327"/>
      <c r="HNP171" s="327"/>
      <c r="HNQ171" s="327"/>
      <c r="HNR171" s="327"/>
      <c r="HNS171" s="327"/>
      <c r="HNT171" s="327"/>
      <c r="HNU171" s="327"/>
      <c r="HNV171" s="327"/>
      <c r="HNW171" s="327"/>
      <c r="HNX171" s="327"/>
      <c r="HNY171" s="327"/>
      <c r="HNZ171" s="327"/>
      <c r="HOA171" s="327"/>
      <c r="HOB171" s="327"/>
      <c r="HOC171" s="327"/>
      <c r="HOD171" s="327"/>
      <c r="HOE171" s="327"/>
      <c r="HOF171" s="327"/>
      <c r="HOG171" s="327"/>
      <c r="HOH171" s="327"/>
      <c r="HOI171" s="327"/>
      <c r="HOJ171" s="327"/>
      <c r="HOK171" s="327"/>
      <c r="HOL171" s="327"/>
      <c r="HOM171" s="327"/>
      <c r="HON171" s="327"/>
      <c r="HOO171" s="327"/>
      <c r="HOP171" s="327"/>
      <c r="HOQ171" s="327"/>
      <c r="HOR171" s="327"/>
      <c r="HOS171" s="327"/>
      <c r="HOT171" s="327"/>
      <c r="HOU171" s="327"/>
      <c r="HOV171" s="327"/>
      <c r="HOW171" s="327"/>
      <c r="HOX171" s="327"/>
      <c r="HOY171" s="327"/>
      <c r="HOZ171" s="327"/>
      <c r="HPA171" s="327"/>
      <c r="HPB171" s="327"/>
      <c r="HPC171" s="327"/>
      <c r="HPD171" s="327"/>
      <c r="HPE171" s="327"/>
      <c r="HPF171" s="327"/>
      <c r="HPG171" s="327"/>
      <c r="HPH171" s="327"/>
      <c r="HPI171" s="327"/>
      <c r="HPJ171" s="327"/>
      <c r="HPK171" s="327"/>
      <c r="HPL171" s="327"/>
      <c r="HPM171" s="327"/>
      <c r="HPN171" s="327"/>
      <c r="HPO171" s="327"/>
      <c r="HPP171" s="327"/>
      <c r="HPQ171" s="327"/>
      <c r="HPR171" s="327"/>
      <c r="HPS171" s="327"/>
      <c r="HPT171" s="327"/>
      <c r="HPU171" s="327"/>
      <c r="HPV171" s="327"/>
      <c r="HPW171" s="327"/>
      <c r="HPX171" s="327"/>
      <c r="HPY171" s="327"/>
      <c r="HPZ171" s="327"/>
      <c r="HQA171" s="327"/>
      <c r="HQB171" s="327"/>
      <c r="HQC171" s="327"/>
      <c r="HQD171" s="327"/>
      <c r="HQE171" s="327"/>
      <c r="HQF171" s="327"/>
      <c r="HQG171" s="327"/>
      <c r="HQH171" s="327"/>
      <c r="HQI171" s="327"/>
      <c r="HQJ171" s="327"/>
      <c r="HQK171" s="327"/>
      <c r="HQL171" s="327"/>
      <c r="HQM171" s="327"/>
      <c r="HQN171" s="327"/>
      <c r="HQO171" s="327"/>
      <c r="HQP171" s="327"/>
      <c r="HQQ171" s="327"/>
      <c r="HQR171" s="327"/>
      <c r="HQS171" s="327"/>
      <c r="HQT171" s="327"/>
      <c r="HQU171" s="327"/>
      <c r="HQV171" s="327"/>
      <c r="HQW171" s="327"/>
      <c r="HQX171" s="327"/>
      <c r="HQY171" s="327"/>
      <c r="HQZ171" s="327"/>
      <c r="HRA171" s="327"/>
      <c r="HRB171" s="327"/>
      <c r="HRC171" s="327"/>
      <c r="HRD171" s="327"/>
      <c r="HRE171" s="327"/>
      <c r="HRF171" s="327"/>
      <c r="HRG171" s="327"/>
      <c r="HRH171" s="327"/>
      <c r="HRI171" s="327"/>
      <c r="HRJ171" s="327"/>
      <c r="HRK171" s="327"/>
      <c r="HRL171" s="327"/>
      <c r="HRM171" s="327"/>
      <c r="HRN171" s="327"/>
      <c r="HRO171" s="327"/>
      <c r="HRP171" s="327"/>
      <c r="HRQ171" s="327"/>
      <c r="HRR171" s="327"/>
      <c r="HRS171" s="327"/>
      <c r="HRT171" s="327"/>
      <c r="HRU171" s="327"/>
      <c r="HRV171" s="327"/>
      <c r="HRW171" s="327"/>
      <c r="HRX171" s="327"/>
      <c r="HRY171" s="327"/>
      <c r="HRZ171" s="327"/>
      <c r="HSA171" s="327"/>
      <c r="HSB171" s="327"/>
      <c r="HSC171" s="327"/>
      <c r="HSD171" s="327"/>
      <c r="HSE171" s="327"/>
      <c r="HSF171" s="327"/>
      <c r="HSG171" s="327"/>
      <c r="HSH171" s="327"/>
      <c r="HSI171" s="327"/>
      <c r="HSJ171" s="327"/>
      <c r="HSK171" s="327"/>
      <c r="HSL171" s="327"/>
      <c r="HSM171" s="327"/>
      <c r="HSN171" s="327"/>
      <c r="HSO171" s="327"/>
      <c r="HSP171" s="327"/>
      <c r="HSQ171" s="327"/>
      <c r="HSR171" s="327"/>
      <c r="HSS171" s="327"/>
      <c r="HST171" s="327"/>
      <c r="HSU171" s="327"/>
      <c r="HSV171" s="327"/>
      <c r="HSW171" s="327"/>
      <c r="HSX171" s="327"/>
      <c r="HSY171" s="327"/>
      <c r="HSZ171" s="327"/>
      <c r="HTA171" s="327"/>
      <c r="HTB171" s="327"/>
      <c r="HTC171" s="327"/>
      <c r="HTD171" s="327"/>
      <c r="HTE171" s="327"/>
      <c r="HTF171" s="327"/>
      <c r="HTG171" s="327"/>
      <c r="HTH171" s="327"/>
      <c r="HTI171" s="327"/>
      <c r="HTJ171" s="327"/>
      <c r="HTK171" s="327"/>
      <c r="HTL171" s="327"/>
      <c r="HTM171" s="327"/>
      <c r="HTN171" s="327"/>
      <c r="HTO171" s="327"/>
      <c r="HTP171" s="327"/>
      <c r="HTQ171" s="327"/>
      <c r="HTR171" s="327"/>
      <c r="HTS171" s="327"/>
      <c r="HTT171" s="327"/>
      <c r="HTU171" s="327"/>
      <c r="HTV171" s="327"/>
      <c r="HTW171" s="327"/>
      <c r="HTX171" s="327"/>
      <c r="HTY171" s="327"/>
      <c r="HTZ171" s="327"/>
      <c r="HUA171" s="327"/>
      <c r="HUB171" s="327"/>
      <c r="HUC171" s="327"/>
      <c r="HUD171" s="327"/>
      <c r="HUE171" s="327"/>
      <c r="HUF171" s="327"/>
      <c r="HUG171" s="327"/>
      <c r="HUH171" s="327"/>
      <c r="HUI171" s="327"/>
      <c r="HUJ171" s="327"/>
      <c r="HUK171" s="327"/>
      <c r="HUL171" s="327"/>
      <c r="HUM171" s="327"/>
      <c r="HUN171" s="327"/>
      <c r="HUO171" s="327"/>
      <c r="HUP171" s="327"/>
      <c r="HUQ171" s="327"/>
      <c r="HUR171" s="327"/>
      <c r="HUS171" s="327"/>
      <c r="HUT171" s="327"/>
      <c r="HUU171" s="327"/>
      <c r="HUV171" s="327"/>
      <c r="HUW171" s="327"/>
      <c r="HUX171" s="327"/>
      <c r="HUY171" s="327"/>
      <c r="HUZ171" s="327"/>
      <c r="HVA171" s="327"/>
      <c r="HVB171" s="327"/>
      <c r="HVC171" s="327"/>
      <c r="HVD171" s="327"/>
      <c r="HVE171" s="327"/>
      <c r="HVF171" s="327"/>
      <c r="HVG171" s="327"/>
      <c r="HVH171" s="327"/>
      <c r="HVI171" s="327"/>
      <c r="HVJ171" s="327"/>
      <c r="HVK171" s="327"/>
      <c r="HVL171" s="327"/>
      <c r="HVM171" s="327"/>
      <c r="HVN171" s="327"/>
      <c r="HVO171" s="327"/>
      <c r="HVP171" s="327"/>
      <c r="HVQ171" s="327"/>
      <c r="HVR171" s="327"/>
      <c r="HVS171" s="327"/>
      <c r="HVT171" s="327"/>
      <c r="HVU171" s="327"/>
      <c r="HVV171" s="327"/>
      <c r="HVW171" s="327"/>
      <c r="HVX171" s="327"/>
      <c r="HVY171" s="327"/>
      <c r="HVZ171" s="327"/>
      <c r="HWA171" s="327"/>
      <c r="HWB171" s="327"/>
      <c r="HWC171" s="327"/>
      <c r="HWD171" s="327"/>
      <c r="HWE171" s="327"/>
      <c r="HWF171" s="327"/>
      <c r="HWG171" s="327"/>
      <c r="HWH171" s="327"/>
      <c r="HWI171" s="327"/>
      <c r="HWJ171" s="327"/>
      <c r="HWK171" s="327"/>
      <c r="HWL171" s="327"/>
      <c r="HWM171" s="327"/>
      <c r="HWN171" s="327"/>
      <c r="HWO171" s="327"/>
      <c r="HWP171" s="327"/>
      <c r="HWQ171" s="327"/>
      <c r="HWR171" s="327"/>
      <c r="HWS171" s="327"/>
      <c r="HWT171" s="327"/>
      <c r="HWU171" s="327"/>
      <c r="HWV171" s="327"/>
      <c r="HWW171" s="327"/>
      <c r="HWX171" s="327"/>
      <c r="HWY171" s="327"/>
      <c r="HWZ171" s="327"/>
      <c r="HXA171" s="327"/>
      <c r="HXB171" s="327"/>
      <c r="HXC171" s="327"/>
      <c r="HXD171" s="327"/>
      <c r="HXE171" s="327"/>
      <c r="HXF171" s="327"/>
      <c r="HXG171" s="327"/>
      <c r="HXH171" s="327"/>
      <c r="HXI171" s="327"/>
      <c r="HXJ171" s="327"/>
      <c r="HXK171" s="327"/>
      <c r="HXL171" s="327"/>
      <c r="HXM171" s="327"/>
      <c r="HXN171" s="327"/>
      <c r="HXO171" s="327"/>
      <c r="HXP171" s="327"/>
      <c r="HXQ171" s="327"/>
      <c r="HXR171" s="327"/>
      <c r="HXS171" s="327"/>
      <c r="HXT171" s="327"/>
      <c r="HXU171" s="327"/>
      <c r="HXV171" s="327"/>
      <c r="HXW171" s="327"/>
      <c r="HXX171" s="327"/>
      <c r="HXY171" s="327"/>
      <c r="HXZ171" s="327"/>
      <c r="HYA171" s="327"/>
      <c r="HYB171" s="327"/>
      <c r="HYC171" s="327"/>
      <c r="HYD171" s="327"/>
      <c r="HYE171" s="327"/>
      <c r="HYF171" s="327"/>
      <c r="HYG171" s="327"/>
      <c r="HYH171" s="327"/>
      <c r="HYI171" s="327"/>
      <c r="HYJ171" s="327"/>
      <c r="HYK171" s="327"/>
      <c r="HYL171" s="327"/>
      <c r="HYM171" s="327"/>
      <c r="HYN171" s="327"/>
      <c r="HYO171" s="327"/>
      <c r="HYP171" s="327"/>
      <c r="HYQ171" s="327"/>
      <c r="HYR171" s="327"/>
      <c r="HYS171" s="327"/>
      <c r="HYT171" s="327"/>
      <c r="HYU171" s="327"/>
      <c r="HYV171" s="327"/>
      <c r="HYW171" s="327"/>
      <c r="HYX171" s="327"/>
      <c r="HYY171" s="327"/>
      <c r="HYZ171" s="327"/>
      <c r="HZA171" s="327"/>
      <c r="HZB171" s="327"/>
      <c r="HZC171" s="327"/>
      <c r="HZD171" s="327"/>
      <c r="HZE171" s="327"/>
      <c r="HZF171" s="327"/>
      <c r="HZG171" s="327"/>
      <c r="HZH171" s="327"/>
      <c r="HZI171" s="327"/>
      <c r="HZJ171" s="327"/>
      <c r="HZK171" s="327"/>
      <c r="HZL171" s="327"/>
      <c r="HZM171" s="327"/>
      <c r="HZN171" s="327"/>
      <c r="HZO171" s="327"/>
      <c r="HZP171" s="327"/>
      <c r="HZQ171" s="327"/>
      <c r="HZR171" s="327"/>
      <c r="HZS171" s="327"/>
      <c r="HZT171" s="327"/>
      <c r="HZU171" s="327"/>
      <c r="HZV171" s="327"/>
      <c r="HZW171" s="327"/>
      <c r="HZX171" s="327"/>
      <c r="HZY171" s="327"/>
      <c r="HZZ171" s="327"/>
      <c r="IAA171" s="327"/>
      <c r="IAB171" s="327"/>
      <c r="IAC171" s="327"/>
      <c r="IAD171" s="327"/>
      <c r="IAE171" s="327"/>
      <c r="IAF171" s="327"/>
      <c r="IAG171" s="327"/>
      <c r="IAH171" s="327"/>
      <c r="IAI171" s="327"/>
      <c r="IAJ171" s="327"/>
      <c r="IAK171" s="327"/>
      <c r="IAL171" s="327"/>
      <c r="IAM171" s="327"/>
      <c r="IAN171" s="327"/>
      <c r="IAO171" s="327"/>
      <c r="IAP171" s="327"/>
      <c r="IAQ171" s="327"/>
      <c r="IAR171" s="327"/>
      <c r="IAS171" s="327"/>
      <c r="IAT171" s="327"/>
      <c r="IAU171" s="327"/>
      <c r="IAV171" s="327"/>
      <c r="IAW171" s="327"/>
      <c r="IAX171" s="327"/>
      <c r="IAY171" s="327"/>
      <c r="IAZ171" s="327"/>
      <c r="IBA171" s="327"/>
      <c r="IBB171" s="327"/>
      <c r="IBC171" s="327"/>
      <c r="IBD171" s="327"/>
      <c r="IBE171" s="327"/>
      <c r="IBF171" s="327"/>
      <c r="IBG171" s="327"/>
      <c r="IBH171" s="327"/>
      <c r="IBI171" s="327"/>
      <c r="IBJ171" s="327"/>
      <c r="IBK171" s="327"/>
      <c r="IBL171" s="327"/>
      <c r="IBM171" s="327"/>
      <c r="IBN171" s="327"/>
      <c r="IBO171" s="327"/>
      <c r="IBP171" s="327"/>
      <c r="IBQ171" s="327"/>
      <c r="IBR171" s="327"/>
      <c r="IBS171" s="327"/>
      <c r="IBT171" s="327"/>
      <c r="IBU171" s="327"/>
      <c r="IBV171" s="327"/>
      <c r="IBW171" s="327"/>
      <c r="IBX171" s="327"/>
      <c r="IBY171" s="327"/>
      <c r="IBZ171" s="327"/>
      <c r="ICA171" s="327"/>
      <c r="ICB171" s="327"/>
      <c r="ICC171" s="327"/>
      <c r="ICD171" s="327"/>
      <c r="ICE171" s="327"/>
      <c r="ICF171" s="327"/>
      <c r="ICG171" s="327"/>
      <c r="ICH171" s="327"/>
      <c r="ICI171" s="327"/>
      <c r="ICJ171" s="327"/>
      <c r="ICK171" s="327"/>
      <c r="ICL171" s="327"/>
      <c r="ICM171" s="327"/>
      <c r="ICN171" s="327"/>
      <c r="ICO171" s="327"/>
      <c r="ICP171" s="327"/>
      <c r="ICQ171" s="327"/>
      <c r="ICR171" s="327"/>
      <c r="ICS171" s="327"/>
      <c r="ICT171" s="327"/>
      <c r="ICU171" s="327"/>
      <c r="ICV171" s="327"/>
      <c r="ICW171" s="327"/>
      <c r="ICX171" s="327"/>
      <c r="ICY171" s="327"/>
      <c r="ICZ171" s="327"/>
      <c r="IDA171" s="327"/>
      <c r="IDB171" s="327"/>
      <c r="IDC171" s="327"/>
      <c r="IDD171" s="327"/>
      <c r="IDE171" s="327"/>
      <c r="IDF171" s="327"/>
      <c r="IDG171" s="327"/>
      <c r="IDH171" s="327"/>
      <c r="IDI171" s="327"/>
      <c r="IDJ171" s="327"/>
      <c r="IDK171" s="327"/>
      <c r="IDL171" s="327"/>
      <c r="IDM171" s="327"/>
      <c r="IDN171" s="327"/>
      <c r="IDO171" s="327"/>
      <c r="IDP171" s="327"/>
      <c r="IDQ171" s="327"/>
      <c r="IDR171" s="327"/>
      <c r="IDS171" s="327"/>
      <c r="IDT171" s="327"/>
      <c r="IDU171" s="327"/>
      <c r="IDV171" s="327"/>
      <c r="IDW171" s="327"/>
      <c r="IDX171" s="327"/>
      <c r="IDY171" s="327"/>
      <c r="IDZ171" s="327"/>
      <c r="IEA171" s="327"/>
      <c r="IEB171" s="327"/>
      <c r="IEC171" s="327"/>
      <c r="IED171" s="327"/>
      <c r="IEE171" s="327"/>
      <c r="IEF171" s="327"/>
      <c r="IEG171" s="327"/>
      <c r="IEH171" s="327"/>
      <c r="IEI171" s="327"/>
      <c r="IEJ171" s="327"/>
      <c r="IEK171" s="327"/>
      <c r="IEL171" s="327"/>
      <c r="IEM171" s="327"/>
      <c r="IEN171" s="327"/>
      <c r="IEO171" s="327"/>
      <c r="IEP171" s="327"/>
      <c r="IEQ171" s="327"/>
      <c r="IER171" s="327"/>
      <c r="IES171" s="327"/>
      <c r="IET171" s="327"/>
      <c r="IEU171" s="327"/>
      <c r="IEV171" s="327"/>
      <c r="IEW171" s="327"/>
      <c r="IEX171" s="327"/>
      <c r="IEY171" s="327"/>
      <c r="IEZ171" s="327"/>
      <c r="IFA171" s="327"/>
      <c r="IFB171" s="327"/>
      <c r="IFC171" s="327"/>
      <c r="IFD171" s="327"/>
      <c r="IFE171" s="327"/>
      <c r="IFF171" s="327"/>
      <c r="IFG171" s="327"/>
      <c r="IFH171" s="327"/>
      <c r="IFI171" s="327"/>
      <c r="IFJ171" s="327"/>
      <c r="IFK171" s="327"/>
      <c r="IFL171" s="327"/>
      <c r="IFM171" s="327"/>
      <c r="IFN171" s="327"/>
      <c r="IFO171" s="327"/>
      <c r="IFP171" s="327"/>
      <c r="IFQ171" s="327"/>
      <c r="IFR171" s="327"/>
      <c r="IFS171" s="327"/>
      <c r="IFT171" s="327"/>
      <c r="IFU171" s="327"/>
      <c r="IFV171" s="327"/>
      <c r="IFW171" s="327"/>
      <c r="IFX171" s="327"/>
      <c r="IFY171" s="327"/>
      <c r="IFZ171" s="327"/>
      <c r="IGA171" s="327"/>
      <c r="IGB171" s="327"/>
      <c r="IGC171" s="327"/>
      <c r="IGD171" s="327"/>
      <c r="IGE171" s="327"/>
      <c r="IGF171" s="327"/>
      <c r="IGG171" s="327"/>
      <c r="IGH171" s="327"/>
      <c r="IGI171" s="327"/>
      <c r="IGJ171" s="327"/>
      <c r="IGK171" s="327"/>
      <c r="IGL171" s="327"/>
      <c r="IGM171" s="327"/>
      <c r="IGN171" s="327"/>
      <c r="IGO171" s="327"/>
      <c r="IGP171" s="327"/>
      <c r="IGQ171" s="327"/>
      <c r="IGR171" s="327"/>
      <c r="IGS171" s="327"/>
      <c r="IGT171" s="327"/>
      <c r="IGU171" s="327"/>
      <c r="IGV171" s="327"/>
      <c r="IGW171" s="327"/>
      <c r="IGX171" s="327"/>
      <c r="IGY171" s="327"/>
      <c r="IGZ171" s="327"/>
      <c r="IHA171" s="327"/>
      <c r="IHB171" s="327"/>
      <c r="IHC171" s="327"/>
      <c r="IHD171" s="327"/>
      <c r="IHE171" s="327"/>
      <c r="IHF171" s="327"/>
      <c r="IHG171" s="327"/>
      <c r="IHH171" s="327"/>
      <c r="IHI171" s="327"/>
      <c r="IHJ171" s="327"/>
      <c r="IHK171" s="327"/>
      <c r="IHL171" s="327"/>
      <c r="IHM171" s="327"/>
      <c r="IHN171" s="327"/>
      <c r="IHO171" s="327"/>
      <c r="IHP171" s="327"/>
      <c r="IHQ171" s="327"/>
      <c r="IHR171" s="327"/>
      <c r="IHS171" s="327"/>
      <c r="IHT171" s="327"/>
      <c r="IHU171" s="327"/>
      <c r="IHV171" s="327"/>
      <c r="IHW171" s="327"/>
      <c r="IHX171" s="327"/>
      <c r="IHY171" s="327"/>
      <c r="IHZ171" s="327"/>
      <c r="IIA171" s="327"/>
      <c r="IIB171" s="327"/>
      <c r="IIC171" s="327"/>
      <c r="IID171" s="327"/>
      <c r="IIE171" s="327"/>
      <c r="IIF171" s="327"/>
      <c r="IIG171" s="327"/>
      <c r="IIH171" s="327"/>
      <c r="III171" s="327"/>
      <c r="IIJ171" s="327"/>
      <c r="IIK171" s="327"/>
      <c r="IIL171" s="327"/>
      <c r="IIM171" s="327"/>
      <c r="IIN171" s="327"/>
      <c r="IIO171" s="327"/>
      <c r="IIP171" s="327"/>
      <c r="IIQ171" s="327"/>
      <c r="IIR171" s="327"/>
      <c r="IIS171" s="327"/>
      <c r="IIT171" s="327"/>
      <c r="IIU171" s="327"/>
      <c r="IIV171" s="327"/>
      <c r="IIW171" s="327"/>
      <c r="IIX171" s="327"/>
      <c r="IIY171" s="327"/>
      <c r="IIZ171" s="327"/>
      <c r="IJA171" s="327"/>
      <c r="IJB171" s="327"/>
      <c r="IJC171" s="327"/>
      <c r="IJD171" s="327"/>
      <c r="IJE171" s="327"/>
      <c r="IJF171" s="327"/>
      <c r="IJG171" s="327"/>
      <c r="IJH171" s="327"/>
      <c r="IJI171" s="327"/>
      <c r="IJJ171" s="327"/>
      <c r="IJK171" s="327"/>
      <c r="IJL171" s="327"/>
      <c r="IJM171" s="327"/>
      <c r="IJN171" s="327"/>
      <c r="IJO171" s="327"/>
      <c r="IJP171" s="327"/>
      <c r="IJQ171" s="327"/>
      <c r="IJR171" s="327"/>
      <c r="IJS171" s="327"/>
      <c r="IJT171" s="327"/>
      <c r="IJU171" s="327"/>
      <c r="IJV171" s="327"/>
      <c r="IJW171" s="327"/>
      <c r="IJX171" s="327"/>
      <c r="IJY171" s="327"/>
      <c r="IJZ171" s="327"/>
      <c r="IKA171" s="327"/>
      <c r="IKB171" s="327"/>
      <c r="IKC171" s="327"/>
      <c r="IKD171" s="327"/>
      <c r="IKE171" s="327"/>
      <c r="IKF171" s="327"/>
      <c r="IKG171" s="327"/>
      <c r="IKH171" s="327"/>
      <c r="IKI171" s="327"/>
      <c r="IKJ171" s="327"/>
      <c r="IKK171" s="327"/>
      <c r="IKL171" s="327"/>
      <c r="IKM171" s="327"/>
      <c r="IKN171" s="327"/>
      <c r="IKO171" s="327"/>
      <c r="IKP171" s="327"/>
      <c r="IKQ171" s="327"/>
      <c r="IKR171" s="327"/>
      <c r="IKS171" s="327"/>
      <c r="IKT171" s="327"/>
      <c r="IKU171" s="327"/>
      <c r="IKV171" s="327"/>
      <c r="IKW171" s="327"/>
      <c r="IKX171" s="327"/>
      <c r="IKY171" s="327"/>
      <c r="IKZ171" s="327"/>
      <c r="ILA171" s="327"/>
      <c r="ILB171" s="327"/>
      <c r="ILC171" s="327"/>
      <c r="ILD171" s="327"/>
      <c r="ILE171" s="327"/>
      <c r="ILF171" s="327"/>
      <c r="ILG171" s="327"/>
      <c r="ILH171" s="327"/>
      <c r="ILI171" s="327"/>
      <c r="ILJ171" s="327"/>
      <c r="ILK171" s="327"/>
      <c r="ILL171" s="327"/>
      <c r="ILM171" s="327"/>
      <c r="ILN171" s="327"/>
      <c r="ILO171" s="327"/>
      <c r="ILP171" s="327"/>
      <c r="ILQ171" s="327"/>
      <c r="ILR171" s="327"/>
      <c r="ILS171" s="327"/>
      <c r="ILT171" s="327"/>
      <c r="ILU171" s="327"/>
      <c r="ILV171" s="327"/>
      <c r="ILW171" s="327"/>
      <c r="ILX171" s="327"/>
      <c r="ILY171" s="327"/>
      <c r="ILZ171" s="327"/>
      <c r="IMA171" s="327"/>
      <c r="IMB171" s="327"/>
      <c r="IMC171" s="327"/>
      <c r="IMD171" s="327"/>
      <c r="IME171" s="327"/>
      <c r="IMF171" s="327"/>
      <c r="IMG171" s="327"/>
      <c r="IMH171" s="327"/>
      <c r="IMI171" s="327"/>
      <c r="IMJ171" s="327"/>
      <c r="IMK171" s="327"/>
      <c r="IML171" s="327"/>
      <c r="IMM171" s="327"/>
      <c r="IMN171" s="327"/>
      <c r="IMO171" s="327"/>
      <c r="IMP171" s="327"/>
      <c r="IMQ171" s="327"/>
      <c r="IMR171" s="327"/>
      <c r="IMS171" s="327"/>
      <c r="IMT171" s="327"/>
      <c r="IMU171" s="327"/>
      <c r="IMV171" s="327"/>
      <c r="IMW171" s="327"/>
      <c r="IMX171" s="327"/>
      <c r="IMY171" s="327"/>
      <c r="IMZ171" s="327"/>
      <c r="INA171" s="327"/>
      <c r="INB171" s="327"/>
      <c r="INC171" s="327"/>
      <c r="IND171" s="327"/>
      <c r="INE171" s="327"/>
      <c r="INF171" s="327"/>
      <c r="ING171" s="327"/>
      <c r="INH171" s="327"/>
      <c r="INI171" s="327"/>
      <c r="INJ171" s="327"/>
      <c r="INK171" s="327"/>
      <c r="INL171" s="327"/>
      <c r="INM171" s="327"/>
      <c r="INN171" s="327"/>
      <c r="INO171" s="327"/>
      <c r="INP171" s="327"/>
      <c r="INQ171" s="327"/>
      <c r="INR171" s="327"/>
      <c r="INS171" s="327"/>
      <c r="INT171" s="327"/>
      <c r="INU171" s="327"/>
      <c r="INV171" s="327"/>
      <c r="INW171" s="327"/>
      <c r="INX171" s="327"/>
      <c r="INY171" s="327"/>
      <c r="INZ171" s="327"/>
      <c r="IOA171" s="327"/>
      <c r="IOB171" s="327"/>
      <c r="IOC171" s="327"/>
      <c r="IOD171" s="327"/>
      <c r="IOE171" s="327"/>
      <c r="IOF171" s="327"/>
      <c r="IOG171" s="327"/>
      <c r="IOH171" s="327"/>
      <c r="IOI171" s="327"/>
      <c r="IOJ171" s="327"/>
      <c r="IOK171" s="327"/>
      <c r="IOL171" s="327"/>
      <c r="IOM171" s="327"/>
      <c r="ION171" s="327"/>
      <c r="IOO171" s="327"/>
      <c r="IOP171" s="327"/>
      <c r="IOQ171" s="327"/>
      <c r="IOR171" s="327"/>
      <c r="IOS171" s="327"/>
      <c r="IOT171" s="327"/>
      <c r="IOU171" s="327"/>
      <c r="IOV171" s="327"/>
      <c r="IOW171" s="327"/>
      <c r="IOX171" s="327"/>
      <c r="IOY171" s="327"/>
      <c r="IOZ171" s="327"/>
      <c r="IPA171" s="327"/>
      <c r="IPB171" s="327"/>
      <c r="IPC171" s="327"/>
      <c r="IPD171" s="327"/>
      <c r="IPE171" s="327"/>
      <c r="IPF171" s="327"/>
      <c r="IPG171" s="327"/>
      <c r="IPH171" s="327"/>
      <c r="IPI171" s="327"/>
      <c r="IPJ171" s="327"/>
      <c r="IPK171" s="327"/>
      <c r="IPL171" s="327"/>
      <c r="IPM171" s="327"/>
      <c r="IPN171" s="327"/>
      <c r="IPO171" s="327"/>
      <c r="IPP171" s="327"/>
      <c r="IPQ171" s="327"/>
      <c r="IPR171" s="327"/>
      <c r="IPS171" s="327"/>
      <c r="IPT171" s="327"/>
      <c r="IPU171" s="327"/>
      <c r="IPV171" s="327"/>
      <c r="IPW171" s="327"/>
      <c r="IPX171" s="327"/>
      <c r="IPY171" s="327"/>
      <c r="IPZ171" s="327"/>
      <c r="IQA171" s="327"/>
      <c r="IQB171" s="327"/>
      <c r="IQC171" s="327"/>
      <c r="IQD171" s="327"/>
      <c r="IQE171" s="327"/>
      <c r="IQF171" s="327"/>
      <c r="IQG171" s="327"/>
      <c r="IQH171" s="327"/>
      <c r="IQI171" s="327"/>
      <c r="IQJ171" s="327"/>
      <c r="IQK171" s="327"/>
      <c r="IQL171" s="327"/>
      <c r="IQM171" s="327"/>
      <c r="IQN171" s="327"/>
      <c r="IQO171" s="327"/>
      <c r="IQP171" s="327"/>
      <c r="IQQ171" s="327"/>
      <c r="IQR171" s="327"/>
      <c r="IQS171" s="327"/>
      <c r="IQT171" s="327"/>
      <c r="IQU171" s="327"/>
      <c r="IQV171" s="327"/>
      <c r="IQW171" s="327"/>
      <c r="IQX171" s="327"/>
      <c r="IQY171" s="327"/>
      <c r="IQZ171" s="327"/>
      <c r="IRA171" s="327"/>
      <c r="IRB171" s="327"/>
      <c r="IRC171" s="327"/>
      <c r="IRD171" s="327"/>
      <c r="IRE171" s="327"/>
      <c r="IRF171" s="327"/>
      <c r="IRG171" s="327"/>
      <c r="IRH171" s="327"/>
      <c r="IRI171" s="327"/>
      <c r="IRJ171" s="327"/>
      <c r="IRK171" s="327"/>
      <c r="IRL171" s="327"/>
      <c r="IRM171" s="327"/>
      <c r="IRN171" s="327"/>
      <c r="IRO171" s="327"/>
      <c r="IRP171" s="327"/>
      <c r="IRQ171" s="327"/>
      <c r="IRR171" s="327"/>
      <c r="IRS171" s="327"/>
      <c r="IRT171" s="327"/>
      <c r="IRU171" s="327"/>
      <c r="IRV171" s="327"/>
      <c r="IRW171" s="327"/>
      <c r="IRX171" s="327"/>
      <c r="IRY171" s="327"/>
      <c r="IRZ171" s="327"/>
      <c r="ISA171" s="327"/>
      <c r="ISB171" s="327"/>
      <c r="ISC171" s="327"/>
      <c r="ISD171" s="327"/>
      <c r="ISE171" s="327"/>
      <c r="ISF171" s="327"/>
      <c r="ISG171" s="327"/>
      <c r="ISH171" s="327"/>
      <c r="ISI171" s="327"/>
      <c r="ISJ171" s="327"/>
      <c r="ISK171" s="327"/>
      <c r="ISL171" s="327"/>
      <c r="ISM171" s="327"/>
      <c r="ISN171" s="327"/>
      <c r="ISO171" s="327"/>
      <c r="ISP171" s="327"/>
      <c r="ISQ171" s="327"/>
      <c r="ISR171" s="327"/>
      <c r="ISS171" s="327"/>
      <c r="IST171" s="327"/>
      <c r="ISU171" s="327"/>
      <c r="ISV171" s="327"/>
      <c r="ISW171" s="327"/>
      <c r="ISX171" s="327"/>
      <c r="ISY171" s="327"/>
      <c r="ISZ171" s="327"/>
      <c r="ITA171" s="327"/>
      <c r="ITB171" s="327"/>
      <c r="ITC171" s="327"/>
      <c r="ITD171" s="327"/>
      <c r="ITE171" s="327"/>
      <c r="ITF171" s="327"/>
      <c r="ITG171" s="327"/>
      <c r="ITH171" s="327"/>
      <c r="ITI171" s="327"/>
      <c r="ITJ171" s="327"/>
      <c r="ITK171" s="327"/>
      <c r="ITL171" s="327"/>
      <c r="ITM171" s="327"/>
      <c r="ITN171" s="327"/>
      <c r="ITO171" s="327"/>
      <c r="ITP171" s="327"/>
      <c r="ITQ171" s="327"/>
      <c r="ITR171" s="327"/>
      <c r="ITS171" s="327"/>
      <c r="ITT171" s="327"/>
      <c r="ITU171" s="327"/>
      <c r="ITV171" s="327"/>
      <c r="ITW171" s="327"/>
      <c r="ITX171" s="327"/>
      <c r="ITY171" s="327"/>
      <c r="ITZ171" s="327"/>
      <c r="IUA171" s="327"/>
      <c r="IUB171" s="327"/>
      <c r="IUC171" s="327"/>
      <c r="IUD171" s="327"/>
      <c r="IUE171" s="327"/>
      <c r="IUF171" s="327"/>
      <c r="IUG171" s="327"/>
      <c r="IUH171" s="327"/>
      <c r="IUI171" s="327"/>
      <c r="IUJ171" s="327"/>
      <c r="IUK171" s="327"/>
      <c r="IUL171" s="327"/>
      <c r="IUM171" s="327"/>
      <c r="IUN171" s="327"/>
      <c r="IUO171" s="327"/>
      <c r="IUP171" s="327"/>
      <c r="IUQ171" s="327"/>
      <c r="IUR171" s="327"/>
      <c r="IUS171" s="327"/>
      <c r="IUT171" s="327"/>
      <c r="IUU171" s="327"/>
      <c r="IUV171" s="327"/>
      <c r="IUW171" s="327"/>
      <c r="IUX171" s="327"/>
      <c r="IUY171" s="327"/>
      <c r="IUZ171" s="327"/>
      <c r="IVA171" s="327"/>
      <c r="IVB171" s="327"/>
      <c r="IVC171" s="327"/>
      <c r="IVD171" s="327"/>
      <c r="IVE171" s="327"/>
      <c r="IVF171" s="327"/>
      <c r="IVG171" s="327"/>
      <c r="IVH171" s="327"/>
      <c r="IVI171" s="327"/>
      <c r="IVJ171" s="327"/>
      <c r="IVK171" s="327"/>
      <c r="IVL171" s="327"/>
      <c r="IVM171" s="327"/>
      <c r="IVN171" s="327"/>
      <c r="IVO171" s="327"/>
      <c r="IVP171" s="327"/>
      <c r="IVQ171" s="327"/>
      <c r="IVR171" s="327"/>
      <c r="IVS171" s="327"/>
      <c r="IVT171" s="327"/>
      <c r="IVU171" s="327"/>
      <c r="IVV171" s="327"/>
      <c r="IVW171" s="327"/>
      <c r="IVX171" s="327"/>
      <c r="IVY171" s="327"/>
      <c r="IVZ171" s="327"/>
      <c r="IWA171" s="327"/>
      <c r="IWB171" s="327"/>
      <c r="IWC171" s="327"/>
      <c r="IWD171" s="327"/>
      <c r="IWE171" s="327"/>
      <c r="IWF171" s="327"/>
      <c r="IWG171" s="327"/>
      <c r="IWH171" s="327"/>
      <c r="IWI171" s="327"/>
      <c r="IWJ171" s="327"/>
      <c r="IWK171" s="327"/>
      <c r="IWL171" s="327"/>
      <c r="IWM171" s="327"/>
      <c r="IWN171" s="327"/>
      <c r="IWO171" s="327"/>
      <c r="IWP171" s="327"/>
      <c r="IWQ171" s="327"/>
      <c r="IWR171" s="327"/>
      <c r="IWS171" s="327"/>
      <c r="IWT171" s="327"/>
      <c r="IWU171" s="327"/>
      <c r="IWV171" s="327"/>
      <c r="IWW171" s="327"/>
      <c r="IWX171" s="327"/>
      <c r="IWY171" s="327"/>
      <c r="IWZ171" s="327"/>
      <c r="IXA171" s="327"/>
      <c r="IXB171" s="327"/>
      <c r="IXC171" s="327"/>
      <c r="IXD171" s="327"/>
      <c r="IXE171" s="327"/>
      <c r="IXF171" s="327"/>
      <c r="IXG171" s="327"/>
      <c r="IXH171" s="327"/>
      <c r="IXI171" s="327"/>
      <c r="IXJ171" s="327"/>
      <c r="IXK171" s="327"/>
      <c r="IXL171" s="327"/>
      <c r="IXM171" s="327"/>
      <c r="IXN171" s="327"/>
      <c r="IXO171" s="327"/>
      <c r="IXP171" s="327"/>
      <c r="IXQ171" s="327"/>
      <c r="IXR171" s="327"/>
      <c r="IXS171" s="327"/>
      <c r="IXT171" s="327"/>
      <c r="IXU171" s="327"/>
      <c r="IXV171" s="327"/>
      <c r="IXW171" s="327"/>
      <c r="IXX171" s="327"/>
      <c r="IXY171" s="327"/>
      <c r="IXZ171" s="327"/>
      <c r="IYA171" s="327"/>
      <c r="IYB171" s="327"/>
      <c r="IYC171" s="327"/>
      <c r="IYD171" s="327"/>
      <c r="IYE171" s="327"/>
      <c r="IYF171" s="327"/>
      <c r="IYG171" s="327"/>
      <c r="IYH171" s="327"/>
      <c r="IYI171" s="327"/>
      <c r="IYJ171" s="327"/>
      <c r="IYK171" s="327"/>
      <c r="IYL171" s="327"/>
      <c r="IYM171" s="327"/>
      <c r="IYN171" s="327"/>
      <c r="IYO171" s="327"/>
      <c r="IYP171" s="327"/>
      <c r="IYQ171" s="327"/>
      <c r="IYR171" s="327"/>
      <c r="IYS171" s="327"/>
      <c r="IYT171" s="327"/>
      <c r="IYU171" s="327"/>
      <c r="IYV171" s="327"/>
      <c r="IYW171" s="327"/>
      <c r="IYX171" s="327"/>
      <c r="IYY171" s="327"/>
      <c r="IYZ171" s="327"/>
      <c r="IZA171" s="327"/>
      <c r="IZB171" s="327"/>
      <c r="IZC171" s="327"/>
      <c r="IZD171" s="327"/>
      <c r="IZE171" s="327"/>
      <c r="IZF171" s="327"/>
      <c r="IZG171" s="327"/>
      <c r="IZH171" s="327"/>
      <c r="IZI171" s="327"/>
      <c r="IZJ171" s="327"/>
      <c r="IZK171" s="327"/>
      <c r="IZL171" s="327"/>
      <c r="IZM171" s="327"/>
      <c r="IZN171" s="327"/>
      <c r="IZO171" s="327"/>
      <c r="IZP171" s="327"/>
      <c r="IZQ171" s="327"/>
      <c r="IZR171" s="327"/>
      <c r="IZS171" s="327"/>
      <c r="IZT171" s="327"/>
      <c r="IZU171" s="327"/>
      <c r="IZV171" s="327"/>
      <c r="IZW171" s="327"/>
      <c r="IZX171" s="327"/>
      <c r="IZY171" s="327"/>
      <c r="IZZ171" s="327"/>
      <c r="JAA171" s="327"/>
      <c r="JAB171" s="327"/>
      <c r="JAC171" s="327"/>
      <c r="JAD171" s="327"/>
      <c r="JAE171" s="327"/>
      <c r="JAF171" s="327"/>
      <c r="JAG171" s="327"/>
      <c r="JAH171" s="327"/>
      <c r="JAI171" s="327"/>
      <c r="JAJ171" s="327"/>
      <c r="JAK171" s="327"/>
      <c r="JAL171" s="327"/>
      <c r="JAM171" s="327"/>
      <c r="JAN171" s="327"/>
      <c r="JAO171" s="327"/>
      <c r="JAP171" s="327"/>
      <c r="JAQ171" s="327"/>
      <c r="JAR171" s="327"/>
      <c r="JAS171" s="327"/>
      <c r="JAT171" s="327"/>
      <c r="JAU171" s="327"/>
      <c r="JAV171" s="327"/>
      <c r="JAW171" s="327"/>
      <c r="JAX171" s="327"/>
      <c r="JAY171" s="327"/>
      <c r="JAZ171" s="327"/>
      <c r="JBA171" s="327"/>
      <c r="JBB171" s="327"/>
      <c r="JBC171" s="327"/>
      <c r="JBD171" s="327"/>
      <c r="JBE171" s="327"/>
      <c r="JBF171" s="327"/>
      <c r="JBG171" s="327"/>
      <c r="JBH171" s="327"/>
      <c r="JBI171" s="327"/>
      <c r="JBJ171" s="327"/>
      <c r="JBK171" s="327"/>
      <c r="JBL171" s="327"/>
      <c r="JBM171" s="327"/>
      <c r="JBN171" s="327"/>
      <c r="JBO171" s="327"/>
      <c r="JBP171" s="327"/>
      <c r="JBQ171" s="327"/>
      <c r="JBR171" s="327"/>
      <c r="JBS171" s="327"/>
      <c r="JBT171" s="327"/>
      <c r="JBU171" s="327"/>
      <c r="JBV171" s="327"/>
      <c r="JBW171" s="327"/>
      <c r="JBX171" s="327"/>
      <c r="JBY171" s="327"/>
      <c r="JBZ171" s="327"/>
      <c r="JCA171" s="327"/>
      <c r="JCB171" s="327"/>
      <c r="JCC171" s="327"/>
      <c r="JCD171" s="327"/>
      <c r="JCE171" s="327"/>
      <c r="JCF171" s="327"/>
      <c r="JCG171" s="327"/>
      <c r="JCH171" s="327"/>
      <c r="JCI171" s="327"/>
      <c r="JCJ171" s="327"/>
      <c r="JCK171" s="327"/>
      <c r="JCL171" s="327"/>
      <c r="JCM171" s="327"/>
      <c r="JCN171" s="327"/>
      <c r="JCO171" s="327"/>
      <c r="JCP171" s="327"/>
      <c r="JCQ171" s="327"/>
      <c r="JCR171" s="327"/>
      <c r="JCS171" s="327"/>
      <c r="JCT171" s="327"/>
      <c r="JCU171" s="327"/>
      <c r="JCV171" s="327"/>
      <c r="JCW171" s="327"/>
      <c r="JCX171" s="327"/>
      <c r="JCY171" s="327"/>
      <c r="JCZ171" s="327"/>
      <c r="JDA171" s="327"/>
      <c r="JDB171" s="327"/>
      <c r="JDC171" s="327"/>
      <c r="JDD171" s="327"/>
      <c r="JDE171" s="327"/>
      <c r="JDF171" s="327"/>
      <c r="JDG171" s="327"/>
      <c r="JDH171" s="327"/>
      <c r="JDI171" s="327"/>
      <c r="JDJ171" s="327"/>
      <c r="JDK171" s="327"/>
      <c r="JDL171" s="327"/>
      <c r="JDM171" s="327"/>
      <c r="JDN171" s="327"/>
      <c r="JDO171" s="327"/>
      <c r="JDP171" s="327"/>
      <c r="JDQ171" s="327"/>
      <c r="JDR171" s="327"/>
      <c r="JDS171" s="327"/>
      <c r="JDT171" s="327"/>
      <c r="JDU171" s="327"/>
      <c r="JDV171" s="327"/>
      <c r="JDW171" s="327"/>
      <c r="JDX171" s="327"/>
      <c r="JDY171" s="327"/>
      <c r="JDZ171" s="327"/>
      <c r="JEA171" s="327"/>
      <c r="JEB171" s="327"/>
      <c r="JEC171" s="327"/>
      <c r="JED171" s="327"/>
      <c r="JEE171" s="327"/>
      <c r="JEF171" s="327"/>
      <c r="JEG171" s="327"/>
      <c r="JEH171" s="327"/>
      <c r="JEI171" s="327"/>
      <c r="JEJ171" s="327"/>
      <c r="JEK171" s="327"/>
      <c r="JEL171" s="327"/>
      <c r="JEM171" s="327"/>
      <c r="JEN171" s="327"/>
      <c r="JEO171" s="327"/>
      <c r="JEP171" s="327"/>
      <c r="JEQ171" s="327"/>
      <c r="JER171" s="327"/>
      <c r="JES171" s="327"/>
      <c r="JET171" s="327"/>
      <c r="JEU171" s="327"/>
      <c r="JEV171" s="327"/>
      <c r="JEW171" s="327"/>
      <c r="JEX171" s="327"/>
      <c r="JEY171" s="327"/>
      <c r="JEZ171" s="327"/>
      <c r="JFA171" s="327"/>
      <c r="JFB171" s="327"/>
      <c r="JFC171" s="327"/>
      <c r="JFD171" s="327"/>
      <c r="JFE171" s="327"/>
      <c r="JFF171" s="327"/>
      <c r="JFG171" s="327"/>
      <c r="JFH171" s="327"/>
      <c r="JFI171" s="327"/>
      <c r="JFJ171" s="327"/>
      <c r="JFK171" s="327"/>
      <c r="JFL171" s="327"/>
      <c r="JFM171" s="327"/>
      <c r="JFN171" s="327"/>
      <c r="JFO171" s="327"/>
      <c r="JFP171" s="327"/>
      <c r="JFQ171" s="327"/>
      <c r="JFR171" s="327"/>
      <c r="JFS171" s="327"/>
      <c r="JFT171" s="327"/>
      <c r="JFU171" s="327"/>
      <c r="JFV171" s="327"/>
      <c r="JFW171" s="327"/>
      <c r="JFX171" s="327"/>
      <c r="JFY171" s="327"/>
      <c r="JFZ171" s="327"/>
      <c r="JGA171" s="327"/>
      <c r="JGB171" s="327"/>
      <c r="JGC171" s="327"/>
      <c r="JGD171" s="327"/>
      <c r="JGE171" s="327"/>
      <c r="JGF171" s="327"/>
      <c r="JGG171" s="327"/>
      <c r="JGH171" s="327"/>
      <c r="JGI171" s="327"/>
      <c r="JGJ171" s="327"/>
      <c r="JGK171" s="327"/>
      <c r="JGL171" s="327"/>
      <c r="JGM171" s="327"/>
      <c r="JGN171" s="327"/>
      <c r="JGO171" s="327"/>
      <c r="JGP171" s="327"/>
      <c r="JGQ171" s="327"/>
      <c r="JGR171" s="327"/>
      <c r="JGS171" s="327"/>
      <c r="JGT171" s="327"/>
      <c r="JGU171" s="327"/>
      <c r="JGV171" s="327"/>
      <c r="JGW171" s="327"/>
      <c r="JGX171" s="327"/>
      <c r="JGY171" s="327"/>
      <c r="JGZ171" s="327"/>
      <c r="JHA171" s="327"/>
      <c r="JHB171" s="327"/>
      <c r="JHC171" s="327"/>
      <c r="JHD171" s="327"/>
      <c r="JHE171" s="327"/>
      <c r="JHF171" s="327"/>
      <c r="JHG171" s="327"/>
      <c r="JHH171" s="327"/>
      <c r="JHI171" s="327"/>
      <c r="JHJ171" s="327"/>
      <c r="JHK171" s="327"/>
      <c r="JHL171" s="327"/>
      <c r="JHM171" s="327"/>
      <c r="JHN171" s="327"/>
      <c r="JHO171" s="327"/>
      <c r="JHP171" s="327"/>
      <c r="JHQ171" s="327"/>
      <c r="JHR171" s="327"/>
      <c r="JHS171" s="327"/>
      <c r="JHT171" s="327"/>
      <c r="JHU171" s="327"/>
      <c r="JHV171" s="327"/>
      <c r="JHW171" s="327"/>
      <c r="JHX171" s="327"/>
      <c r="JHY171" s="327"/>
      <c r="JHZ171" s="327"/>
      <c r="JIA171" s="327"/>
      <c r="JIB171" s="327"/>
      <c r="JIC171" s="327"/>
      <c r="JID171" s="327"/>
      <c r="JIE171" s="327"/>
      <c r="JIF171" s="327"/>
      <c r="JIG171" s="327"/>
      <c r="JIH171" s="327"/>
      <c r="JII171" s="327"/>
      <c r="JIJ171" s="327"/>
      <c r="JIK171" s="327"/>
      <c r="JIL171" s="327"/>
      <c r="JIM171" s="327"/>
      <c r="JIN171" s="327"/>
      <c r="JIO171" s="327"/>
      <c r="JIP171" s="327"/>
      <c r="JIQ171" s="327"/>
      <c r="JIR171" s="327"/>
      <c r="JIS171" s="327"/>
      <c r="JIT171" s="327"/>
      <c r="JIU171" s="327"/>
      <c r="JIV171" s="327"/>
      <c r="JIW171" s="327"/>
      <c r="JIX171" s="327"/>
      <c r="JIY171" s="327"/>
      <c r="JIZ171" s="327"/>
      <c r="JJA171" s="327"/>
      <c r="JJB171" s="327"/>
      <c r="JJC171" s="327"/>
      <c r="JJD171" s="327"/>
      <c r="JJE171" s="327"/>
      <c r="JJF171" s="327"/>
      <c r="JJG171" s="327"/>
      <c r="JJH171" s="327"/>
      <c r="JJI171" s="327"/>
      <c r="JJJ171" s="327"/>
      <c r="JJK171" s="327"/>
      <c r="JJL171" s="327"/>
      <c r="JJM171" s="327"/>
      <c r="JJN171" s="327"/>
      <c r="JJO171" s="327"/>
      <c r="JJP171" s="327"/>
      <c r="JJQ171" s="327"/>
      <c r="JJR171" s="327"/>
      <c r="JJS171" s="327"/>
      <c r="JJT171" s="327"/>
      <c r="JJU171" s="327"/>
      <c r="JJV171" s="327"/>
      <c r="JJW171" s="327"/>
      <c r="JJX171" s="327"/>
      <c r="JJY171" s="327"/>
      <c r="JJZ171" s="327"/>
      <c r="JKA171" s="327"/>
      <c r="JKB171" s="327"/>
      <c r="JKC171" s="327"/>
      <c r="JKD171" s="327"/>
      <c r="JKE171" s="327"/>
      <c r="JKF171" s="327"/>
      <c r="JKG171" s="327"/>
      <c r="JKH171" s="327"/>
      <c r="JKI171" s="327"/>
      <c r="JKJ171" s="327"/>
      <c r="JKK171" s="327"/>
      <c r="JKL171" s="327"/>
      <c r="JKM171" s="327"/>
      <c r="JKN171" s="327"/>
      <c r="JKO171" s="327"/>
      <c r="JKP171" s="327"/>
      <c r="JKQ171" s="327"/>
      <c r="JKR171" s="327"/>
      <c r="JKS171" s="327"/>
      <c r="JKT171" s="327"/>
      <c r="JKU171" s="327"/>
      <c r="JKV171" s="327"/>
      <c r="JKW171" s="327"/>
      <c r="JKX171" s="327"/>
      <c r="JKY171" s="327"/>
      <c r="JKZ171" s="327"/>
      <c r="JLA171" s="327"/>
      <c r="JLB171" s="327"/>
      <c r="JLC171" s="327"/>
      <c r="JLD171" s="327"/>
      <c r="JLE171" s="327"/>
      <c r="JLF171" s="327"/>
      <c r="JLG171" s="327"/>
      <c r="JLH171" s="327"/>
      <c r="JLI171" s="327"/>
      <c r="JLJ171" s="327"/>
      <c r="JLK171" s="327"/>
      <c r="JLL171" s="327"/>
      <c r="JLM171" s="327"/>
      <c r="JLN171" s="327"/>
      <c r="JLO171" s="327"/>
      <c r="JLP171" s="327"/>
      <c r="JLQ171" s="327"/>
      <c r="JLR171" s="327"/>
      <c r="JLS171" s="327"/>
      <c r="JLT171" s="327"/>
      <c r="JLU171" s="327"/>
      <c r="JLV171" s="327"/>
      <c r="JLW171" s="327"/>
      <c r="JLX171" s="327"/>
      <c r="JLY171" s="327"/>
      <c r="JLZ171" s="327"/>
      <c r="JMA171" s="327"/>
      <c r="JMB171" s="327"/>
      <c r="JMC171" s="327"/>
      <c r="JMD171" s="327"/>
      <c r="JME171" s="327"/>
      <c r="JMF171" s="327"/>
      <c r="JMG171" s="327"/>
      <c r="JMH171" s="327"/>
      <c r="JMI171" s="327"/>
      <c r="JMJ171" s="327"/>
      <c r="JMK171" s="327"/>
      <c r="JML171" s="327"/>
      <c r="JMM171" s="327"/>
      <c r="JMN171" s="327"/>
      <c r="JMO171" s="327"/>
      <c r="JMP171" s="327"/>
      <c r="JMQ171" s="327"/>
      <c r="JMR171" s="327"/>
      <c r="JMS171" s="327"/>
      <c r="JMT171" s="327"/>
      <c r="JMU171" s="327"/>
      <c r="JMV171" s="327"/>
      <c r="JMW171" s="327"/>
      <c r="JMX171" s="327"/>
      <c r="JMY171" s="327"/>
      <c r="JMZ171" s="327"/>
      <c r="JNA171" s="327"/>
      <c r="JNB171" s="327"/>
      <c r="JNC171" s="327"/>
      <c r="JND171" s="327"/>
      <c r="JNE171" s="327"/>
      <c r="JNF171" s="327"/>
      <c r="JNG171" s="327"/>
      <c r="JNH171" s="327"/>
      <c r="JNI171" s="327"/>
      <c r="JNJ171" s="327"/>
      <c r="JNK171" s="327"/>
      <c r="JNL171" s="327"/>
      <c r="JNM171" s="327"/>
      <c r="JNN171" s="327"/>
      <c r="JNO171" s="327"/>
      <c r="JNP171" s="327"/>
      <c r="JNQ171" s="327"/>
      <c r="JNR171" s="327"/>
      <c r="JNS171" s="327"/>
      <c r="JNT171" s="327"/>
      <c r="JNU171" s="327"/>
      <c r="JNV171" s="327"/>
      <c r="JNW171" s="327"/>
      <c r="JNX171" s="327"/>
      <c r="JNY171" s="327"/>
      <c r="JNZ171" s="327"/>
      <c r="JOA171" s="327"/>
      <c r="JOB171" s="327"/>
      <c r="JOC171" s="327"/>
      <c r="JOD171" s="327"/>
      <c r="JOE171" s="327"/>
      <c r="JOF171" s="327"/>
      <c r="JOG171" s="327"/>
      <c r="JOH171" s="327"/>
      <c r="JOI171" s="327"/>
      <c r="JOJ171" s="327"/>
      <c r="JOK171" s="327"/>
      <c r="JOL171" s="327"/>
      <c r="JOM171" s="327"/>
      <c r="JON171" s="327"/>
      <c r="JOO171" s="327"/>
      <c r="JOP171" s="327"/>
      <c r="JOQ171" s="327"/>
      <c r="JOR171" s="327"/>
      <c r="JOS171" s="327"/>
      <c r="JOT171" s="327"/>
      <c r="JOU171" s="327"/>
      <c r="JOV171" s="327"/>
      <c r="JOW171" s="327"/>
      <c r="JOX171" s="327"/>
      <c r="JOY171" s="327"/>
      <c r="JOZ171" s="327"/>
      <c r="JPA171" s="327"/>
      <c r="JPB171" s="327"/>
      <c r="JPC171" s="327"/>
      <c r="JPD171" s="327"/>
      <c r="JPE171" s="327"/>
      <c r="JPF171" s="327"/>
      <c r="JPG171" s="327"/>
      <c r="JPH171" s="327"/>
      <c r="JPI171" s="327"/>
      <c r="JPJ171" s="327"/>
      <c r="JPK171" s="327"/>
      <c r="JPL171" s="327"/>
      <c r="JPM171" s="327"/>
      <c r="JPN171" s="327"/>
      <c r="JPO171" s="327"/>
      <c r="JPP171" s="327"/>
      <c r="JPQ171" s="327"/>
      <c r="JPR171" s="327"/>
      <c r="JPS171" s="327"/>
      <c r="JPT171" s="327"/>
      <c r="JPU171" s="327"/>
      <c r="JPV171" s="327"/>
      <c r="JPW171" s="327"/>
      <c r="JPX171" s="327"/>
      <c r="JPY171" s="327"/>
      <c r="JPZ171" s="327"/>
      <c r="JQA171" s="327"/>
      <c r="JQB171" s="327"/>
      <c r="JQC171" s="327"/>
      <c r="JQD171" s="327"/>
      <c r="JQE171" s="327"/>
      <c r="JQF171" s="327"/>
      <c r="JQG171" s="327"/>
      <c r="JQH171" s="327"/>
      <c r="JQI171" s="327"/>
      <c r="JQJ171" s="327"/>
      <c r="JQK171" s="327"/>
      <c r="JQL171" s="327"/>
      <c r="JQM171" s="327"/>
      <c r="JQN171" s="327"/>
      <c r="JQO171" s="327"/>
      <c r="JQP171" s="327"/>
      <c r="JQQ171" s="327"/>
      <c r="JQR171" s="327"/>
      <c r="JQS171" s="327"/>
      <c r="JQT171" s="327"/>
      <c r="JQU171" s="327"/>
      <c r="JQV171" s="327"/>
      <c r="JQW171" s="327"/>
      <c r="JQX171" s="327"/>
      <c r="JQY171" s="327"/>
      <c r="JQZ171" s="327"/>
      <c r="JRA171" s="327"/>
      <c r="JRB171" s="327"/>
      <c r="JRC171" s="327"/>
      <c r="JRD171" s="327"/>
      <c r="JRE171" s="327"/>
      <c r="JRF171" s="327"/>
      <c r="JRG171" s="327"/>
      <c r="JRH171" s="327"/>
      <c r="JRI171" s="327"/>
      <c r="JRJ171" s="327"/>
      <c r="JRK171" s="327"/>
      <c r="JRL171" s="327"/>
      <c r="JRM171" s="327"/>
      <c r="JRN171" s="327"/>
      <c r="JRO171" s="327"/>
      <c r="JRP171" s="327"/>
      <c r="JRQ171" s="327"/>
      <c r="JRR171" s="327"/>
      <c r="JRS171" s="327"/>
      <c r="JRT171" s="327"/>
      <c r="JRU171" s="327"/>
      <c r="JRV171" s="327"/>
      <c r="JRW171" s="327"/>
      <c r="JRX171" s="327"/>
      <c r="JRY171" s="327"/>
      <c r="JRZ171" s="327"/>
      <c r="JSA171" s="327"/>
      <c r="JSB171" s="327"/>
      <c r="JSC171" s="327"/>
      <c r="JSD171" s="327"/>
      <c r="JSE171" s="327"/>
      <c r="JSF171" s="327"/>
      <c r="JSG171" s="327"/>
      <c r="JSH171" s="327"/>
      <c r="JSI171" s="327"/>
      <c r="JSJ171" s="327"/>
      <c r="JSK171" s="327"/>
      <c r="JSL171" s="327"/>
      <c r="JSM171" s="327"/>
      <c r="JSN171" s="327"/>
      <c r="JSO171" s="327"/>
      <c r="JSP171" s="327"/>
      <c r="JSQ171" s="327"/>
      <c r="JSR171" s="327"/>
      <c r="JSS171" s="327"/>
      <c r="JST171" s="327"/>
      <c r="JSU171" s="327"/>
      <c r="JSV171" s="327"/>
      <c r="JSW171" s="327"/>
      <c r="JSX171" s="327"/>
      <c r="JSY171" s="327"/>
      <c r="JSZ171" s="327"/>
      <c r="JTA171" s="327"/>
      <c r="JTB171" s="327"/>
      <c r="JTC171" s="327"/>
      <c r="JTD171" s="327"/>
      <c r="JTE171" s="327"/>
      <c r="JTF171" s="327"/>
      <c r="JTG171" s="327"/>
      <c r="JTH171" s="327"/>
      <c r="JTI171" s="327"/>
      <c r="JTJ171" s="327"/>
      <c r="JTK171" s="327"/>
      <c r="JTL171" s="327"/>
      <c r="JTM171" s="327"/>
      <c r="JTN171" s="327"/>
      <c r="JTO171" s="327"/>
      <c r="JTP171" s="327"/>
      <c r="JTQ171" s="327"/>
      <c r="JTR171" s="327"/>
      <c r="JTS171" s="327"/>
      <c r="JTT171" s="327"/>
      <c r="JTU171" s="327"/>
      <c r="JTV171" s="327"/>
      <c r="JTW171" s="327"/>
      <c r="JTX171" s="327"/>
      <c r="JTY171" s="327"/>
      <c r="JTZ171" s="327"/>
      <c r="JUA171" s="327"/>
      <c r="JUB171" s="327"/>
      <c r="JUC171" s="327"/>
      <c r="JUD171" s="327"/>
      <c r="JUE171" s="327"/>
      <c r="JUF171" s="327"/>
      <c r="JUG171" s="327"/>
      <c r="JUH171" s="327"/>
      <c r="JUI171" s="327"/>
      <c r="JUJ171" s="327"/>
      <c r="JUK171" s="327"/>
      <c r="JUL171" s="327"/>
      <c r="JUM171" s="327"/>
      <c r="JUN171" s="327"/>
      <c r="JUO171" s="327"/>
      <c r="JUP171" s="327"/>
      <c r="JUQ171" s="327"/>
      <c r="JUR171" s="327"/>
      <c r="JUS171" s="327"/>
      <c r="JUT171" s="327"/>
      <c r="JUU171" s="327"/>
      <c r="JUV171" s="327"/>
      <c r="JUW171" s="327"/>
      <c r="JUX171" s="327"/>
      <c r="JUY171" s="327"/>
      <c r="JUZ171" s="327"/>
      <c r="JVA171" s="327"/>
      <c r="JVB171" s="327"/>
      <c r="JVC171" s="327"/>
      <c r="JVD171" s="327"/>
      <c r="JVE171" s="327"/>
      <c r="JVF171" s="327"/>
      <c r="JVG171" s="327"/>
      <c r="JVH171" s="327"/>
      <c r="JVI171" s="327"/>
      <c r="JVJ171" s="327"/>
      <c r="JVK171" s="327"/>
      <c r="JVL171" s="327"/>
      <c r="JVM171" s="327"/>
      <c r="JVN171" s="327"/>
      <c r="JVO171" s="327"/>
      <c r="JVP171" s="327"/>
      <c r="JVQ171" s="327"/>
      <c r="JVR171" s="327"/>
      <c r="JVS171" s="327"/>
      <c r="JVT171" s="327"/>
      <c r="JVU171" s="327"/>
      <c r="JVV171" s="327"/>
      <c r="JVW171" s="327"/>
      <c r="JVX171" s="327"/>
      <c r="JVY171" s="327"/>
      <c r="JVZ171" s="327"/>
      <c r="JWA171" s="327"/>
      <c r="JWB171" s="327"/>
      <c r="JWC171" s="327"/>
      <c r="JWD171" s="327"/>
      <c r="JWE171" s="327"/>
      <c r="JWF171" s="327"/>
      <c r="JWG171" s="327"/>
      <c r="JWH171" s="327"/>
      <c r="JWI171" s="327"/>
      <c r="JWJ171" s="327"/>
      <c r="JWK171" s="327"/>
      <c r="JWL171" s="327"/>
      <c r="JWM171" s="327"/>
      <c r="JWN171" s="327"/>
      <c r="JWO171" s="327"/>
      <c r="JWP171" s="327"/>
      <c r="JWQ171" s="327"/>
      <c r="JWR171" s="327"/>
      <c r="JWS171" s="327"/>
      <c r="JWT171" s="327"/>
      <c r="JWU171" s="327"/>
      <c r="JWV171" s="327"/>
      <c r="JWW171" s="327"/>
      <c r="JWX171" s="327"/>
      <c r="JWY171" s="327"/>
      <c r="JWZ171" s="327"/>
      <c r="JXA171" s="327"/>
      <c r="JXB171" s="327"/>
      <c r="JXC171" s="327"/>
      <c r="JXD171" s="327"/>
      <c r="JXE171" s="327"/>
      <c r="JXF171" s="327"/>
      <c r="JXG171" s="327"/>
      <c r="JXH171" s="327"/>
      <c r="JXI171" s="327"/>
      <c r="JXJ171" s="327"/>
      <c r="JXK171" s="327"/>
      <c r="JXL171" s="327"/>
      <c r="JXM171" s="327"/>
      <c r="JXN171" s="327"/>
      <c r="JXO171" s="327"/>
      <c r="JXP171" s="327"/>
      <c r="JXQ171" s="327"/>
      <c r="JXR171" s="327"/>
      <c r="JXS171" s="327"/>
      <c r="JXT171" s="327"/>
      <c r="JXU171" s="327"/>
      <c r="JXV171" s="327"/>
      <c r="JXW171" s="327"/>
      <c r="JXX171" s="327"/>
      <c r="JXY171" s="327"/>
      <c r="JXZ171" s="327"/>
      <c r="JYA171" s="327"/>
      <c r="JYB171" s="327"/>
      <c r="JYC171" s="327"/>
      <c r="JYD171" s="327"/>
      <c r="JYE171" s="327"/>
      <c r="JYF171" s="327"/>
      <c r="JYG171" s="327"/>
      <c r="JYH171" s="327"/>
      <c r="JYI171" s="327"/>
      <c r="JYJ171" s="327"/>
      <c r="JYK171" s="327"/>
      <c r="JYL171" s="327"/>
      <c r="JYM171" s="327"/>
      <c r="JYN171" s="327"/>
      <c r="JYO171" s="327"/>
      <c r="JYP171" s="327"/>
      <c r="JYQ171" s="327"/>
      <c r="JYR171" s="327"/>
      <c r="JYS171" s="327"/>
      <c r="JYT171" s="327"/>
      <c r="JYU171" s="327"/>
      <c r="JYV171" s="327"/>
      <c r="JYW171" s="327"/>
      <c r="JYX171" s="327"/>
      <c r="JYY171" s="327"/>
      <c r="JYZ171" s="327"/>
      <c r="JZA171" s="327"/>
      <c r="JZB171" s="327"/>
      <c r="JZC171" s="327"/>
      <c r="JZD171" s="327"/>
      <c r="JZE171" s="327"/>
      <c r="JZF171" s="327"/>
      <c r="JZG171" s="327"/>
      <c r="JZH171" s="327"/>
      <c r="JZI171" s="327"/>
      <c r="JZJ171" s="327"/>
      <c r="JZK171" s="327"/>
      <c r="JZL171" s="327"/>
      <c r="JZM171" s="327"/>
      <c r="JZN171" s="327"/>
      <c r="JZO171" s="327"/>
      <c r="JZP171" s="327"/>
      <c r="JZQ171" s="327"/>
      <c r="JZR171" s="327"/>
      <c r="JZS171" s="327"/>
      <c r="JZT171" s="327"/>
      <c r="JZU171" s="327"/>
      <c r="JZV171" s="327"/>
      <c r="JZW171" s="327"/>
      <c r="JZX171" s="327"/>
      <c r="JZY171" s="327"/>
      <c r="JZZ171" s="327"/>
      <c r="KAA171" s="327"/>
      <c r="KAB171" s="327"/>
      <c r="KAC171" s="327"/>
      <c r="KAD171" s="327"/>
      <c r="KAE171" s="327"/>
      <c r="KAF171" s="327"/>
      <c r="KAG171" s="327"/>
      <c r="KAH171" s="327"/>
      <c r="KAI171" s="327"/>
      <c r="KAJ171" s="327"/>
      <c r="KAK171" s="327"/>
      <c r="KAL171" s="327"/>
      <c r="KAM171" s="327"/>
      <c r="KAN171" s="327"/>
      <c r="KAO171" s="327"/>
      <c r="KAP171" s="327"/>
      <c r="KAQ171" s="327"/>
      <c r="KAR171" s="327"/>
      <c r="KAS171" s="327"/>
      <c r="KAT171" s="327"/>
      <c r="KAU171" s="327"/>
      <c r="KAV171" s="327"/>
      <c r="KAW171" s="327"/>
      <c r="KAX171" s="327"/>
      <c r="KAY171" s="327"/>
      <c r="KAZ171" s="327"/>
      <c r="KBA171" s="327"/>
      <c r="KBB171" s="327"/>
      <c r="KBC171" s="327"/>
      <c r="KBD171" s="327"/>
      <c r="KBE171" s="327"/>
      <c r="KBF171" s="327"/>
      <c r="KBG171" s="327"/>
      <c r="KBH171" s="327"/>
      <c r="KBI171" s="327"/>
      <c r="KBJ171" s="327"/>
      <c r="KBK171" s="327"/>
      <c r="KBL171" s="327"/>
      <c r="KBM171" s="327"/>
      <c r="KBN171" s="327"/>
      <c r="KBO171" s="327"/>
      <c r="KBP171" s="327"/>
      <c r="KBQ171" s="327"/>
      <c r="KBR171" s="327"/>
      <c r="KBS171" s="327"/>
      <c r="KBT171" s="327"/>
      <c r="KBU171" s="327"/>
      <c r="KBV171" s="327"/>
      <c r="KBW171" s="327"/>
      <c r="KBX171" s="327"/>
      <c r="KBY171" s="327"/>
      <c r="KBZ171" s="327"/>
      <c r="KCA171" s="327"/>
      <c r="KCB171" s="327"/>
      <c r="KCC171" s="327"/>
      <c r="KCD171" s="327"/>
      <c r="KCE171" s="327"/>
      <c r="KCF171" s="327"/>
      <c r="KCG171" s="327"/>
      <c r="KCH171" s="327"/>
      <c r="KCI171" s="327"/>
      <c r="KCJ171" s="327"/>
      <c r="KCK171" s="327"/>
      <c r="KCL171" s="327"/>
      <c r="KCM171" s="327"/>
      <c r="KCN171" s="327"/>
      <c r="KCO171" s="327"/>
      <c r="KCP171" s="327"/>
      <c r="KCQ171" s="327"/>
      <c r="KCR171" s="327"/>
      <c r="KCS171" s="327"/>
      <c r="KCT171" s="327"/>
      <c r="KCU171" s="327"/>
      <c r="KCV171" s="327"/>
      <c r="KCW171" s="327"/>
      <c r="KCX171" s="327"/>
      <c r="KCY171" s="327"/>
      <c r="KCZ171" s="327"/>
      <c r="KDA171" s="327"/>
      <c r="KDB171" s="327"/>
      <c r="KDC171" s="327"/>
      <c r="KDD171" s="327"/>
      <c r="KDE171" s="327"/>
      <c r="KDF171" s="327"/>
      <c r="KDG171" s="327"/>
      <c r="KDH171" s="327"/>
      <c r="KDI171" s="327"/>
      <c r="KDJ171" s="327"/>
      <c r="KDK171" s="327"/>
      <c r="KDL171" s="327"/>
      <c r="KDM171" s="327"/>
      <c r="KDN171" s="327"/>
      <c r="KDO171" s="327"/>
      <c r="KDP171" s="327"/>
      <c r="KDQ171" s="327"/>
      <c r="KDR171" s="327"/>
      <c r="KDS171" s="327"/>
      <c r="KDT171" s="327"/>
      <c r="KDU171" s="327"/>
      <c r="KDV171" s="327"/>
      <c r="KDW171" s="327"/>
      <c r="KDX171" s="327"/>
      <c r="KDY171" s="327"/>
      <c r="KDZ171" s="327"/>
      <c r="KEA171" s="327"/>
      <c r="KEB171" s="327"/>
      <c r="KEC171" s="327"/>
      <c r="KED171" s="327"/>
      <c r="KEE171" s="327"/>
      <c r="KEF171" s="327"/>
      <c r="KEG171" s="327"/>
      <c r="KEH171" s="327"/>
      <c r="KEI171" s="327"/>
      <c r="KEJ171" s="327"/>
      <c r="KEK171" s="327"/>
      <c r="KEL171" s="327"/>
      <c r="KEM171" s="327"/>
      <c r="KEN171" s="327"/>
      <c r="KEO171" s="327"/>
      <c r="KEP171" s="327"/>
      <c r="KEQ171" s="327"/>
      <c r="KER171" s="327"/>
      <c r="KES171" s="327"/>
      <c r="KET171" s="327"/>
      <c r="KEU171" s="327"/>
      <c r="KEV171" s="327"/>
      <c r="KEW171" s="327"/>
      <c r="KEX171" s="327"/>
      <c r="KEY171" s="327"/>
      <c r="KEZ171" s="327"/>
      <c r="KFA171" s="327"/>
      <c r="KFB171" s="327"/>
      <c r="KFC171" s="327"/>
      <c r="KFD171" s="327"/>
      <c r="KFE171" s="327"/>
      <c r="KFF171" s="327"/>
      <c r="KFG171" s="327"/>
      <c r="KFH171" s="327"/>
      <c r="KFI171" s="327"/>
      <c r="KFJ171" s="327"/>
      <c r="KFK171" s="327"/>
      <c r="KFL171" s="327"/>
      <c r="KFM171" s="327"/>
      <c r="KFN171" s="327"/>
      <c r="KFO171" s="327"/>
      <c r="KFP171" s="327"/>
      <c r="KFQ171" s="327"/>
      <c r="KFR171" s="327"/>
      <c r="KFS171" s="327"/>
      <c r="KFT171" s="327"/>
      <c r="KFU171" s="327"/>
      <c r="KFV171" s="327"/>
      <c r="KFW171" s="327"/>
      <c r="KFX171" s="327"/>
      <c r="KFY171" s="327"/>
      <c r="KFZ171" s="327"/>
      <c r="KGA171" s="327"/>
      <c r="KGB171" s="327"/>
      <c r="KGC171" s="327"/>
      <c r="KGD171" s="327"/>
      <c r="KGE171" s="327"/>
      <c r="KGF171" s="327"/>
      <c r="KGG171" s="327"/>
      <c r="KGH171" s="327"/>
      <c r="KGI171" s="327"/>
      <c r="KGJ171" s="327"/>
      <c r="KGK171" s="327"/>
      <c r="KGL171" s="327"/>
      <c r="KGM171" s="327"/>
      <c r="KGN171" s="327"/>
      <c r="KGO171" s="327"/>
      <c r="KGP171" s="327"/>
      <c r="KGQ171" s="327"/>
      <c r="KGR171" s="327"/>
      <c r="KGS171" s="327"/>
      <c r="KGT171" s="327"/>
      <c r="KGU171" s="327"/>
      <c r="KGV171" s="327"/>
      <c r="KGW171" s="327"/>
      <c r="KGX171" s="327"/>
      <c r="KGY171" s="327"/>
      <c r="KGZ171" s="327"/>
      <c r="KHA171" s="327"/>
      <c r="KHB171" s="327"/>
      <c r="KHC171" s="327"/>
      <c r="KHD171" s="327"/>
      <c r="KHE171" s="327"/>
      <c r="KHF171" s="327"/>
      <c r="KHG171" s="327"/>
      <c r="KHH171" s="327"/>
      <c r="KHI171" s="327"/>
      <c r="KHJ171" s="327"/>
      <c r="KHK171" s="327"/>
      <c r="KHL171" s="327"/>
      <c r="KHM171" s="327"/>
      <c r="KHN171" s="327"/>
      <c r="KHO171" s="327"/>
      <c r="KHP171" s="327"/>
      <c r="KHQ171" s="327"/>
      <c r="KHR171" s="327"/>
      <c r="KHS171" s="327"/>
      <c r="KHT171" s="327"/>
      <c r="KHU171" s="327"/>
      <c r="KHV171" s="327"/>
      <c r="KHW171" s="327"/>
      <c r="KHX171" s="327"/>
      <c r="KHY171" s="327"/>
      <c r="KHZ171" s="327"/>
      <c r="KIA171" s="327"/>
      <c r="KIB171" s="327"/>
      <c r="KIC171" s="327"/>
      <c r="KID171" s="327"/>
      <c r="KIE171" s="327"/>
      <c r="KIF171" s="327"/>
      <c r="KIG171" s="327"/>
      <c r="KIH171" s="327"/>
      <c r="KII171" s="327"/>
      <c r="KIJ171" s="327"/>
      <c r="KIK171" s="327"/>
      <c r="KIL171" s="327"/>
      <c r="KIM171" s="327"/>
      <c r="KIN171" s="327"/>
      <c r="KIO171" s="327"/>
      <c r="KIP171" s="327"/>
      <c r="KIQ171" s="327"/>
      <c r="KIR171" s="327"/>
      <c r="KIS171" s="327"/>
      <c r="KIT171" s="327"/>
      <c r="KIU171" s="327"/>
      <c r="KIV171" s="327"/>
      <c r="KIW171" s="327"/>
      <c r="KIX171" s="327"/>
      <c r="KIY171" s="327"/>
      <c r="KIZ171" s="327"/>
      <c r="KJA171" s="327"/>
      <c r="KJB171" s="327"/>
      <c r="KJC171" s="327"/>
      <c r="KJD171" s="327"/>
      <c r="KJE171" s="327"/>
      <c r="KJF171" s="327"/>
      <c r="KJG171" s="327"/>
      <c r="KJH171" s="327"/>
      <c r="KJI171" s="327"/>
      <c r="KJJ171" s="327"/>
      <c r="KJK171" s="327"/>
      <c r="KJL171" s="327"/>
      <c r="KJM171" s="327"/>
      <c r="KJN171" s="327"/>
      <c r="KJO171" s="327"/>
      <c r="KJP171" s="327"/>
      <c r="KJQ171" s="327"/>
      <c r="KJR171" s="327"/>
      <c r="KJS171" s="327"/>
      <c r="KJT171" s="327"/>
      <c r="KJU171" s="327"/>
      <c r="KJV171" s="327"/>
      <c r="KJW171" s="327"/>
      <c r="KJX171" s="327"/>
      <c r="KJY171" s="327"/>
      <c r="KJZ171" s="327"/>
      <c r="KKA171" s="327"/>
      <c r="KKB171" s="327"/>
      <c r="KKC171" s="327"/>
      <c r="KKD171" s="327"/>
      <c r="KKE171" s="327"/>
      <c r="KKF171" s="327"/>
      <c r="KKG171" s="327"/>
      <c r="KKH171" s="327"/>
      <c r="KKI171" s="327"/>
      <c r="KKJ171" s="327"/>
      <c r="KKK171" s="327"/>
      <c r="KKL171" s="327"/>
      <c r="KKM171" s="327"/>
      <c r="KKN171" s="327"/>
      <c r="KKO171" s="327"/>
      <c r="KKP171" s="327"/>
      <c r="KKQ171" s="327"/>
      <c r="KKR171" s="327"/>
      <c r="KKS171" s="327"/>
      <c r="KKT171" s="327"/>
      <c r="KKU171" s="327"/>
      <c r="KKV171" s="327"/>
      <c r="KKW171" s="327"/>
      <c r="KKX171" s="327"/>
      <c r="KKY171" s="327"/>
      <c r="KKZ171" s="327"/>
      <c r="KLA171" s="327"/>
      <c r="KLB171" s="327"/>
      <c r="KLC171" s="327"/>
      <c r="KLD171" s="327"/>
      <c r="KLE171" s="327"/>
      <c r="KLF171" s="327"/>
      <c r="KLG171" s="327"/>
      <c r="KLH171" s="327"/>
      <c r="KLI171" s="327"/>
      <c r="KLJ171" s="327"/>
      <c r="KLK171" s="327"/>
      <c r="KLL171" s="327"/>
      <c r="KLM171" s="327"/>
      <c r="KLN171" s="327"/>
      <c r="KLO171" s="327"/>
      <c r="KLP171" s="327"/>
      <c r="KLQ171" s="327"/>
      <c r="KLR171" s="327"/>
      <c r="KLS171" s="327"/>
      <c r="KLT171" s="327"/>
      <c r="KLU171" s="327"/>
      <c r="KLV171" s="327"/>
      <c r="KLW171" s="327"/>
      <c r="KLX171" s="327"/>
      <c r="KLY171" s="327"/>
      <c r="KLZ171" s="327"/>
      <c r="KMA171" s="327"/>
      <c r="KMB171" s="327"/>
      <c r="KMC171" s="327"/>
      <c r="KMD171" s="327"/>
      <c r="KME171" s="327"/>
      <c r="KMF171" s="327"/>
      <c r="KMG171" s="327"/>
      <c r="KMH171" s="327"/>
      <c r="KMI171" s="327"/>
      <c r="KMJ171" s="327"/>
      <c r="KMK171" s="327"/>
      <c r="KML171" s="327"/>
      <c r="KMM171" s="327"/>
      <c r="KMN171" s="327"/>
      <c r="KMO171" s="327"/>
      <c r="KMP171" s="327"/>
      <c r="KMQ171" s="327"/>
      <c r="KMR171" s="327"/>
      <c r="KMS171" s="327"/>
      <c r="KMT171" s="327"/>
      <c r="KMU171" s="327"/>
      <c r="KMV171" s="327"/>
      <c r="KMW171" s="327"/>
      <c r="KMX171" s="327"/>
      <c r="KMY171" s="327"/>
      <c r="KMZ171" s="327"/>
      <c r="KNA171" s="327"/>
      <c r="KNB171" s="327"/>
      <c r="KNC171" s="327"/>
      <c r="KND171" s="327"/>
      <c r="KNE171" s="327"/>
      <c r="KNF171" s="327"/>
      <c r="KNG171" s="327"/>
      <c r="KNH171" s="327"/>
      <c r="KNI171" s="327"/>
      <c r="KNJ171" s="327"/>
      <c r="KNK171" s="327"/>
      <c r="KNL171" s="327"/>
      <c r="KNM171" s="327"/>
      <c r="KNN171" s="327"/>
      <c r="KNO171" s="327"/>
      <c r="KNP171" s="327"/>
      <c r="KNQ171" s="327"/>
      <c r="KNR171" s="327"/>
      <c r="KNS171" s="327"/>
      <c r="KNT171" s="327"/>
      <c r="KNU171" s="327"/>
      <c r="KNV171" s="327"/>
      <c r="KNW171" s="327"/>
      <c r="KNX171" s="327"/>
      <c r="KNY171" s="327"/>
      <c r="KNZ171" s="327"/>
      <c r="KOA171" s="327"/>
      <c r="KOB171" s="327"/>
      <c r="KOC171" s="327"/>
      <c r="KOD171" s="327"/>
      <c r="KOE171" s="327"/>
      <c r="KOF171" s="327"/>
      <c r="KOG171" s="327"/>
      <c r="KOH171" s="327"/>
      <c r="KOI171" s="327"/>
      <c r="KOJ171" s="327"/>
      <c r="KOK171" s="327"/>
      <c r="KOL171" s="327"/>
      <c r="KOM171" s="327"/>
      <c r="KON171" s="327"/>
      <c r="KOO171" s="327"/>
      <c r="KOP171" s="327"/>
      <c r="KOQ171" s="327"/>
      <c r="KOR171" s="327"/>
      <c r="KOS171" s="327"/>
      <c r="KOT171" s="327"/>
      <c r="KOU171" s="327"/>
      <c r="KOV171" s="327"/>
      <c r="KOW171" s="327"/>
      <c r="KOX171" s="327"/>
      <c r="KOY171" s="327"/>
      <c r="KOZ171" s="327"/>
      <c r="KPA171" s="327"/>
      <c r="KPB171" s="327"/>
      <c r="KPC171" s="327"/>
      <c r="KPD171" s="327"/>
      <c r="KPE171" s="327"/>
      <c r="KPF171" s="327"/>
      <c r="KPG171" s="327"/>
      <c r="KPH171" s="327"/>
      <c r="KPI171" s="327"/>
      <c r="KPJ171" s="327"/>
      <c r="KPK171" s="327"/>
      <c r="KPL171" s="327"/>
      <c r="KPM171" s="327"/>
      <c r="KPN171" s="327"/>
      <c r="KPO171" s="327"/>
      <c r="KPP171" s="327"/>
      <c r="KPQ171" s="327"/>
      <c r="KPR171" s="327"/>
      <c r="KPS171" s="327"/>
      <c r="KPT171" s="327"/>
      <c r="KPU171" s="327"/>
      <c r="KPV171" s="327"/>
      <c r="KPW171" s="327"/>
      <c r="KPX171" s="327"/>
      <c r="KPY171" s="327"/>
      <c r="KPZ171" s="327"/>
      <c r="KQA171" s="327"/>
      <c r="KQB171" s="327"/>
      <c r="KQC171" s="327"/>
      <c r="KQD171" s="327"/>
      <c r="KQE171" s="327"/>
      <c r="KQF171" s="327"/>
      <c r="KQG171" s="327"/>
      <c r="KQH171" s="327"/>
      <c r="KQI171" s="327"/>
      <c r="KQJ171" s="327"/>
      <c r="KQK171" s="327"/>
      <c r="KQL171" s="327"/>
      <c r="KQM171" s="327"/>
      <c r="KQN171" s="327"/>
      <c r="KQO171" s="327"/>
      <c r="KQP171" s="327"/>
      <c r="KQQ171" s="327"/>
      <c r="KQR171" s="327"/>
      <c r="KQS171" s="327"/>
      <c r="KQT171" s="327"/>
      <c r="KQU171" s="327"/>
      <c r="KQV171" s="327"/>
      <c r="KQW171" s="327"/>
      <c r="KQX171" s="327"/>
      <c r="KQY171" s="327"/>
      <c r="KQZ171" s="327"/>
      <c r="KRA171" s="327"/>
      <c r="KRB171" s="327"/>
      <c r="KRC171" s="327"/>
      <c r="KRD171" s="327"/>
      <c r="KRE171" s="327"/>
      <c r="KRF171" s="327"/>
      <c r="KRG171" s="327"/>
      <c r="KRH171" s="327"/>
      <c r="KRI171" s="327"/>
      <c r="KRJ171" s="327"/>
      <c r="KRK171" s="327"/>
      <c r="KRL171" s="327"/>
      <c r="KRM171" s="327"/>
      <c r="KRN171" s="327"/>
      <c r="KRO171" s="327"/>
      <c r="KRP171" s="327"/>
      <c r="KRQ171" s="327"/>
      <c r="KRR171" s="327"/>
      <c r="KRS171" s="327"/>
      <c r="KRT171" s="327"/>
      <c r="KRU171" s="327"/>
      <c r="KRV171" s="327"/>
      <c r="KRW171" s="327"/>
      <c r="KRX171" s="327"/>
      <c r="KRY171" s="327"/>
      <c r="KRZ171" s="327"/>
      <c r="KSA171" s="327"/>
      <c r="KSB171" s="327"/>
      <c r="KSC171" s="327"/>
      <c r="KSD171" s="327"/>
      <c r="KSE171" s="327"/>
      <c r="KSF171" s="327"/>
      <c r="KSG171" s="327"/>
      <c r="KSH171" s="327"/>
      <c r="KSI171" s="327"/>
      <c r="KSJ171" s="327"/>
      <c r="KSK171" s="327"/>
      <c r="KSL171" s="327"/>
      <c r="KSM171" s="327"/>
      <c r="KSN171" s="327"/>
      <c r="KSO171" s="327"/>
      <c r="KSP171" s="327"/>
      <c r="KSQ171" s="327"/>
      <c r="KSR171" s="327"/>
      <c r="KSS171" s="327"/>
      <c r="KST171" s="327"/>
      <c r="KSU171" s="327"/>
      <c r="KSV171" s="327"/>
      <c r="KSW171" s="327"/>
      <c r="KSX171" s="327"/>
      <c r="KSY171" s="327"/>
      <c r="KSZ171" s="327"/>
      <c r="KTA171" s="327"/>
      <c r="KTB171" s="327"/>
      <c r="KTC171" s="327"/>
      <c r="KTD171" s="327"/>
      <c r="KTE171" s="327"/>
      <c r="KTF171" s="327"/>
      <c r="KTG171" s="327"/>
      <c r="KTH171" s="327"/>
      <c r="KTI171" s="327"/>
      <c r="KTJ171" s="327"/>
      <c r="KTK171" s="327"/>
      <c r="KTL171" s="327"/>
      <c r="KTM171" s="327"/>
      <c r="KTN171" s="327"/>
      <c r="KTO171" s="327"/>
      <c r="KTP171" s="327"/>
      <c r="KTQ171" s="327"/>
      <c r="KTR171" s="327"/>
      <c r="KTS171" s="327"/>
      <c r="KTT171" s="327"/>
      <c r="KTU171" s="327"/>
      <c r="KTV171" s="327"/>
      <c r="KTW171" s="327"/>
      <c r="KTX171" s="327"/>
      <c r="KTY171" s="327"/>
      <c r="KTZ171" s="327"/>
      <c r="KUA171" s="327"/>
      <c r="KUB171" s="327"/>
      <c r="KUC171" s="327"/>
      <c r="KUD171" s="327"/>
      <c r="KUE171" s="327"/>
      <c r="KUF171" s="327"/>
      <c r="KUG171" s="327"/>
      <c r="KUH171" s="327"/>
      <c r="KUI171" s="327"/>
      <c r="KUJ171" s="327"/>
      <c r="KUK171" s="327"/>
      <c r="KUL171" s="327"/>
      <c r="KUM171" s="327"/>
      <c r="KUN171" s="327"/>
      <c r="KUO171" s="327"/>
      <c r="KUP171" s="327"/>
      <c r="KUQ171" s="327"/>
      <c r="KUR171" s="327"/>
      <c r="KUS171" s="327"/>
      <c r="KUT171" s="327"/>
      <c r="KUU171" s="327"/>
      <c r="KUV171" s="327"/>
      <c r="KUW171" s="327"/>
      <c r="KUX171" s="327"/>
      <c r="KUY171" s="327"/>
      <c r="KUZ171" s="327"/>
      <c r="KVA171" s="327"/>
      <c r="KVB171" s="327"/>
      <c r="KVC171" s="327"/>
      <c r="KVD171" s="327"/>
      <c r="KVE171" s="327"/>
      <c r="KVF171" s="327"/>
      <c r="KVG171" s="327"/>
      <c r="KVH171" s="327"/>
      <c r="KVI171" s="327"/>
      <c r="KVJ171" s="327"/>
      <c r="KVK171" s="327"/>
      <c r="KVL171" s="327"/>
      <c r="KVM171" s="327"/>
      <c r="KVN171" s="327"/>
      <c r="KVO171" s="327"/>
      <c r="KVP171" s="327"/>
      <c r="KVQ171" s="327"/>
      <c r="KVR171" s="327"/>
      <c r="KVS171" s="327"/>
      <c r="KVT171" s="327"/>
      <c r="KVU171" s="327"/>
      <c r="KVV171" s="327"/>
      <c r="KVW171" s="327"/>
      <c r="KVX171" s="327"/>
      <c r="KVY171" s="327"/>
      <c r="KVZ171" s="327"/>
      <c r="KWA171" s="327"/>
      <c r="KWB171" s="327"/>
      <c r="KWC171" s="327"/>
      <c r="KWD171" s="327"/>
      <c r="KWE171" s="327"/>
      <c r="KWF171" s="327"/>
      <c r="KWG171" s="327"/>
      <c r="KWH171" s="327"/>
      <c r="KWI171" s="327"/>
      <c r="KWJ171" s="327"/>
      <c r="KWK171" s="327"/>
      <c r="KWL171" s="327"/>
      <c r="KWM171" s="327"/>
      <c r="KWN171" s="327"/>
      <c r="KWO171" s="327"/>
      <c r="KWP171" s="327"/>
      <c r="KWQ171" s="327"/>
      <c r="KWR171" s="327"/>
      <c r="KWS171" s="327"/>
      <c r="KWT171" s="327"/>
      <c r="KWU171" s="327"/>
      <c r="KWV171" s="327"/>
      <c r="KWW171" s="327"/>
      <c r="KWX171" s="327"/>
      <c r="KWY171" s="327"/>
      <c r="KWZ171" s="327"/>
      <c r="KXA171" s="327"/>
      <c r="KXB171" s="327"/>
      <c r="KXC171" s="327"/>
      <c r="KXD171" s="327"/>
      <c r="KXE171" s="327"/>
      <c r="KXF171" s="327"/>
      <c r="KXG171" s="327"/>
      <c r="KXH171" s="327"/>
      <c r="KXI171" s="327"/>
      <c r="KXJ171" s="327"/>
      <c r="KXK171" s="327"/>
      <c r="KXL171" s="327"/>
      <c r="KXM171" s="327"/>
      <c r="KXN171" s="327"/>
      <c r="KXO171" s="327"/>
      <c r="KXP171" s="327"/>
      <c r="KXQ171" s="327"/>
      <c r="KXR171" s="327"/>
      <c r="KXS171" s="327"/>
      <c r="KXT171" s="327"/>
      <c r="KXU171" s="327"/>
      <c r="KXV171" s="327"/>
      <c r="KXW171" s="327"/>
      <c r="KXX171" s="327"/>
      <c r="KXY171" s="327"/>
      <c r="KXZ171" s="327"/>
      <c r="KYA171" s="327"/>
      <c r="KYB171" s="327"/>
      <c r="KYC171" s="327"/>
      <c r="KYD171" s="327"/>
      <c r="KYE171" s="327"/>
      <c r="KYF171" s="327"/>
      <c r="KYG171" s="327"/>
      <c r="KYH171" s="327"/>
      <c r="KYI171" s="327"/>
      <c r="KYJ171" s="327"/>
      <c r="KYK171" s="327"/>
      <c r="KYL171" s="327"/>
      <c r="KYM171" s="327"/>
      <c r="KYN171" s="327"/>
      <c r="KYO171" s="327"/>
      <c r="KYP171" s="327"/>
      <c r="KYQ171" s="327"/>
      <c r="KYR171" s="327"/>
      <c r="KYS171" s="327"/>
      <c r="KYT171" s="327"/>
      <c r="KYU171" s="327"/>
      <c r="KYV171" s="327"/>
      <c r="KYW171" s="327"/>
      <c r="KYX171" s="327"/>
      <c r="KYY171" s="327"/>
      <c r="KYZ171" s="327"/>
      <c r="KZA171" s="327"/>
      <c r="KZB171" s="327"/>
      <c r="KZC171" s="327"/>
      <c r="KZD171" s="327"/>
      <c r="KZE171" s="327"/>
      <c r="KZF171" s="327"/>
      <c r="KZG171" s="327"/>
      <c r="KZH171" s="327"/>
      <c r="KZI171" s="327"/>
      <c r="KZJ171" s="327"/>
      <c r="KZK171" s="327"/>
      <c r="KZL171" s="327"/>
      <c r="KZM171" s="327"/>
      <c r="KZN171" s="327"/>
      <c r="KZO171" s="327"/>
      <c r="KZP171" s="327"/>
      <c r="KZQ171" s="327"/>
      <c r="KZR171" s="327"/>
      <c r="KZS171" s="327"/>
      <c r="KZT171" s="327"/>
      <c r="KZU171" s="327"/>
      <c r="KZV171" s="327"/>
      <c r="KZW171" s="327"/>
      <c r="KZX171" s="327"/>
      <c r="KZY171" s="327"/>
      <c r="KZZ171" s="327"/>
      <c r="LAA171" s="327"/>
      <c r="LAB171" s="327"/>
      <c r="LAC171" s="327"/>
      <c r="LAD171" s="327"/>
      <c r="LAE171" s="327"/>
      <c r="LAF171" s="327"/>
      <c r="LAG171" s="327"/>
      <c r="LAH171" s="327"/>
      <c r="LAI171" s="327"/>
      <c r="LAJ171" s="327"/>
      <c r="LAK171" s="327"/>
      <c r="LAL171" s="327"/>
      <c r="LAM171" s="327"/>
      <c r="LAN171" s="327"/>
      <c r="LAO171" s="327"/>
      <c r="LAP171" s="327"/>
      <c r="LAQ171" s="327"/>
      <c r="LAR171" s="327"/>
      <c r="LAS171" s="327"/>
      <c r="LAT171" s="327"/>
      <c r="LAU171" s="327"/>
      <c r="LAV171" s="327"/>
      <c r="LAW171" s="327"/>
      <c r="LAX171" s="327"/>
      <c r="LAY171" s="327"/>
      <c r="LAZ171" s="327"/>
      <c r="LBA171" s="327"/>
      <c r="LBB171" s="327"/>
      <c r="LBC171" s="327"/>
      <c r="LBD171" s="327"/>
      <c r="LBE171" s="327"/>
      <c r="LBF171" s="327"/>
      <c r="LBG171" s="327"/>
      <c r="LBH171" s="327"/>
      <c r="LBI171" s="327"/>
      <c r="LBJ171" s="327"/>
      <c r="LBK171" s="327"/>
      <c r="LBL171" s="327"/>
      <c r="LBM171" s="327"/>
      <c r="LBN171" s="327"/>
      <c r="LBO171" s="327"/>
      <c r="LBP171" s="327"/>
      <c r="LBQ171" s="327"/>
      <c r="LBR171" s="327"/>
      <c r="LBS171" s="327"/>
      <c r="LBT171" s="327"/>
      <c r="LBU171" s="327"/>
      <c r="LBV171" s="327"/>
      <c r="LBW171" s="327"/>
      <c r="LBX171" s="327"/>
      <c r="LBY171" s="327"/>
      <c r="LBZ171" s="327"/>
      <c r="LCA171" s="327"/>
      <c r="LCB171" s="327"/>
      <c r="LCC171" s="327"/>
      <c r="LCD171" s="327"/>
      <c r="LCE171" s="327"/>
      <c r="LCF171" s="327"/>
      <c r="LCG171" s="327"/>
      <c r="LCH171" s="327"/>
      <c r="LCI171" s="327"/>
      <c r="LCJ171" s="327"/>
      <c r="LCK171" s="327"/>
      <c r="LCL171" s="327"/>
      <c r="LCM171" s="327"/>
      <c r="LCN171" s="327"/>
      <c r="LCO171" s="327"/>
      <c r="LCP171" s="327"/>
      <c r="LCQ171" s="327"/>
      <c r="LCR171" s="327"/>
      <c r="LCS171" s="327"/>
      <c r="LCT171" s="327"/>
      <c r="LCU171" s="327"/>
      <c r="LCV171" s="327"/>
      <c r="LCW171" s="327"/>
      <c r="LCX171" s="327"/>
      <c r="LCY171" s="327"/>
      <c r="LCZ171" s="327"/>
      <c r="LDA171" s="327"/>
      <c r="LDB171" s="327"/>
      <c r="LDC171" s="327"/>
      <c r="LDD171" s="327"/>
      <c r="LDE171" s="327"/>
      <c r="LDF171" s="327"/>
      <c r="LDG171" s="327"/>
      <c r="LDH171" s="327"/>
      <c r="LDI171" s="327"/>
      <c r="LDJ171" s="327"/>
      <c r="LDK171" s="327"/>
      <c r="LDL171" s="327"/>
      <c r="LDM171" s="327"/>
      <c r="LDN171" s="327"/>
      <c r="LDO171" s="327"/>
      <c r="LDP171" s="327"/>
      <c r="LDQ171" s="327"/>
      <c r="LDR171" s="327"/>
      <c r="LDS171" s="327"/>
      <c r="LDT171" s="327"/>
      <c r="LDU171" s="327"/>
      <c r="LDV171" s="327"/>
      <c r="LDW171" s="327"/>
      <c r="LDX171" s="327"/>
      <c r="LDY171" s="327"/>
      <c r="LDZ171" s="327"/>
      <c r="LEA171" s="327"/>
      <c r="LEB171" s="327"/>
      <c r="LEC171" s="327"/>
      <c r="LED171" s="327"/>
      <c r="LEE171" s="327"/>
      <c r="LEF171" s="327"/>
      <c r="LEG171" s="327"/>
      <c r="LEH171" s="327"/>
      <c r="LEI171" s="327"/>
      <c r="LEJ171" s="327"/>
      <c r="LEK171" s="327"/>
      <c r="LEL171" s="327"/>
      <c r="LEM171" s="327"/>
      <c r="LEN171" s="327"/>
      <c r="LEO171" s="327"/>
      <c r="LEP171" s="327"/>
      <c r="LEQ171" s="327"/>
      <c r="LER171" s="327"/>
      <c r="LES171" s="327"/>
      <c r="LET171" s="327"/>
      <c r="LEU171" s="327"/>
      <c r="LEV171" s="327"/>
      <c r="LEW171" s="327"/>
      <c r="LEX171" s="327"/>
      <c r="LEY171" s="327"/>
      <c r="LEZ171" s="327"/>
      <c r="LFA171" s="327"/>
      <c r="LFB171" s="327"/>
      <c r="LFC171" s="327"/>
      <c r="LFD171" s="327"/>
      <c r="LFE171" s="327"/>
      <c r="LFF171" s="327"/>
      <c r="LFG171" s="327"/>
      <c r="LFH171" s="327"/>
      <c r="LFI171" s="327"/>
      <c r="LFJ171" s="327"/>
      <c r="LFK171" s="327"/>
      <c r="LFL171" s="327"/>
      <c r="LFM171" s="327"/>
      <c r="LFN171" s="327"/>
      <c r="LFO171" s="327"/>
      <c r="LFP171" s="327"/>
      <c r="LFQ171" s="327"/>
      <c r="LFR171" s="327"/>
      <c r="LFS171" s="327"/>
      <c r="LFT171" s="327"/>
      <c r="LFU171" s="327"/>
      <c r="LFV171" s="327"/>
      <c r="LFW171" s="327"/>
      <c r="LFX171" s="327"/>
      <c r="LFY171" s="327"/>
      <c r="LFZ171" s="327"/>
      <c r="LGA171" s="327"/>
      <c r="LGB171" s="327"/>
      <c r="LGC171" s="327"/>
      <c r="LGD171" s="327"/>
      <c r="LGE171" s="327"/>
      <c r="LGF171" s="327"/>
      <c r="LGG171" s="327"/>
      <c r="LGH171" s="327"/>
      <c r="LGI171" s="327"/>
      <c r="LGJ171" s="327"/>
      <c r="LGK171" s="327"/>
      <c r="LGL171" s="327"/>
      <c r="LGM171" s="327"/>
      <c r="LGN171" s="327"/>
      <c r="LGO171" s="327"/>
      <c r="LGP171" s="327"/>
      <c r="LGQ171" s="327"/>
      <c r="LGR171" s="327"/>
      <c r="LGS171" s="327"/>
      <c r="LGT171" s="327"/>
      <c r="LGU171" s="327"/>
      <c r="LGV171" s="327"/>
      <c r="LGW171" s="327"/>
      <c r="LGX171" s="327"/>
      <c r="LGY171" s="327"/>
      <c r="LGZ171" s="327"/>
      <c r="LHA171" s="327"/>
      <c r="LHB171" s="327"/>
      <c r="LHC171" s="327"/>
      <c r="LHD171" s="327"/>
      <c r="LHE171" s="327"/>
      <c r="LHF171" s="327"/>
      <c r="LHG171" s="327"/>
      <c r="LHH171" s="327"/>
      <c r="LHI171" s="327"/>
      <c r="LHJ171" s="327"/>
      <c r="LHK171" s="327"/>
      <c r="LHL171" s="327"/>
      <c r="LHM171" s="327"/>
      <c r="LHN171" s="327"/>
      <c r="LHO171" s="327"/>
      <c r="LHP171" s="327"/>
      <c r="LHQ171" s="327"/>
      <c r="LHR171" s="327"/>
      <c r="LHS171" s="327"/>
      <c r="LHT171" s="327"/>
      <c r="LHU171" s="327"/>
      <c r="LHV171" s="327"/>
      <c r="LHW171" s="327"/>
      <c r="LHX171" s="327"/>
      <c r="LHY171" s="327"/>
      <c r="LHZ171" s="327"/>
      <c r="LIA171" s="327"/>
      <c r="LIB171" s="327"/>
      <c r="LIC171" s="327"/>
      <c r="LID171" s="327"/>
      <c r="LIE171" s="327"/>
      <c r="LIF171" s="327"/>
      <c r="LIG171" s="327"/>
      <c r="LIH171" s="327"/>
      <c r="LII171" s="327"/>
      <c r="LIJ171" s="327"/>
      <c r="LIK171" s="327"/>
      <c r="LIL171" s="327"/>
      <c r="LIM171" s="327"/>
      <c r="LIN171" s="327"/>
      <c r="LIO171" s="327"/>
      <c r="LIP171" s="327"/>
      <c r="LIQ171" s="327"/>
      <c r="LIR171" s="327"/>
      <c r="LIS171" s="327"/>
      <c r="LIT171" s="327"/>
      <c r="LIU171" s="327"/>
      <c r="LIV171" s="327"/>
      <c r="LIW171" s="327"/>
      <c r="LIX171" s="327"/>
      <c r="LIY171" s="327"/>
      <c r="LIZ171" s="327"/>
      <c r="LJA171" s="327"/>
      <c r="LJB171" s="327"/>
      <c r="LJC171" s="327"/>
      <c r="LJD171" s="327"/>
      <c r="LJE171" s="327"/>
      <c r="LJF171" s="327"/>
      <c r="LJG171" s="327"/>
      <c r="LJH171" s="327"/>
      <c r="LJI171" s="327"/>
      <c r="LJJ171" s="327"/>
      <c r="LJK171" s="327"/>
      <c r="LJL171" s="327"/>
      <c r="LJM171" s="327"/>
      <c r="LJN171" s="327"/>
      <c r="LJO171" s="327"/>
      <c r="LJP171" s="327"/>
      <c r="LJQ171" s="327"/>
      <c r="LJR171" s="327"/>
      <c r="LJS171" s="327"/>
      <c r="LJT171" s="327"/>
      <c r="LJU171" s="327"/>
      <c r="LJV171" s="327"/>
      <c r="LJW171" s="327"/>
      <c r="LJX171" s="327"/>
      <c r="LJY171" s="327"/>
      <c r="LJZ171" s="327"/>
      <c r="LKA171" s="327"/>
      <c r="LKB171" s="327"/>
      <c r="LKC171" s="327"/>
      <c r="LKD171" s="327"/>
      <c r="LKE171" s="327"/>
      <c r="LKF171" s="327"/>
      <c r="LKG171" s="327"/>
      <c r="LKH171" s="327"/>
      <c r="LKI171" s="327"/>
      <c r="LKJ171" s="327"/>
      <c r="LKK171" s="327"/>
      <c r="LKL171" s="327"/>
      <c r="LKM171" s="327"/>
      <c r="LKN171" s="327"/>
      <c r="LKO171" s="327"/>
      <c r="LKP171" s="327"/>
      <c r="LKQ171" s="327"/>
      <c r="LKR171" s="327"/>
      <c r="LKS171" s="327"/>
      <c r="LKT171" s="327"/>
      <c r="LKU171" s="327"/>
      <c r="LKV171" s="327"/>
      <c r="LKW171" s="327"/>
      <c r="LKX171" s="327"/>
      <c r="LKY171" s="327"/>
      <c r="LKZ171" s="327"/>
      <c r="LLA171" s="327"/>
      <c r="LLB171" s="327"/>
      <c r="LLC171" s="327"/>
      <c r="LLD171" s="327"/>
      <c r="LLE171" s="327"/>
      <c r="LLF171" s="327"/>
      <c r="LLG171" s="327"/>
      <c r="LLH171" s="327"/>
      <c r="LLI171" s="327"/>
      <c r="LLJ171" s="327"/>
      <c r="LLK171" s="327"/>
      <c r="LLL171" s="327"/>
      <c r="LLM171" s="327"/>
      <c r="LLN171" s="327"/>
      <c r="LLO171" s="327"/>
      <c r="LLP171" s="327"/>
      <c r="LLQ171" s="327"/>
      <c r="LLR171" s="327"/>
      <c r="LLS171" s="327"/>
      <c r="LLT171" s="327"/>
      <c r="LLU171" s="327"/>
      <c r="LLV171" s="327"/>
      <c r="LLW171" s="327"/>
      <c r="LLX171" s="327"/>
      <c r="LLY171" s="327"/>
      <c r="LLZ171" s="327"/>
      <c r="LMA171" s="327"/>
      <c r="LMB171" s="327"/>
      <c r="LMC171" s="327"/>
      <c r="LMD171" s="327"/>
      <c r="LME171" s="327"/>
      <c r="LMF171" s="327"/>
      <c r="LMG171" s="327"/>
      <c r="LMH171" s="327"/>
      <c r="LMI171" s="327"/>
      <c r="LMJ171" s="327"/>
      <c r="LMK171" s="327"/>
      <c r="LML171" s="327"/>
      <c r="LMM171" s="327"/>
      <c r="LMN171" s="327"/>
      <c r="LMO171" s="327"/>
      <c r="LMP171" s="327"/>
      <c r="LMQ171" s="327"/>
      <c r="LMR171" s="327"/>
      <c r="LMS171" s="327"/>
      <c r="LMT171" s="327"/>
      <c r="LMU171" s="327"/>
      <c r="LMV171" s="327"/>
      <c r="LMW171" s="327"/>
      <c r="LMX171" s="327"/>
      <c r="LMY171" s="327"/>
      <c r="LMZ171" s="327"/>
      <c r="LNA171" s="327"/>
      <c r="LNB171" s="327"/>
      <c r="LNC171" s="327"/>
      <c r="LND171" s="327"/>
      <c r="LNE171" s="327"/>
      <c r="LNF171" s="327"/>
      <c r="LNG171" s="327"/>
      <c r="LNH171" s="327"/>
      <c r="LNI171" s="327"/>
      <c r="LNJ171" s="327"/>
      <c r="LNK171" s="327"/>
      <c r="LNL171" s="327"/>
      <c r="LNM171" s="327"/>
      <c r="LNN171" s="327"/>
      <c r="LNO171" s="327"/>
      <c r="LNP171" s="327"/>
      <c r="LNQ171" s="327"/>
      <c r="LNR171" s="327"/>
      <c r="LNS171" s="327"/>
      <c r="LNT171" s="327"/>
      <c r="LNU171" s="327"/>
      <c r="LNV171" s="327"/>
      <c r="LNW171" s="327"/>
      <c r="LNX171" s="327"/>
      <c r="LNY171" s="327"/>
      <c r="LNZ171" s="327"/>
      <c r="LOA171" s="327"/>
      <c r="LOB171" s="327"/>
      <c r="LOC171" s="327"/>
      <c r="LOD171" s="327"/>
      <c r="LOE171" s="327"/>
      <c r="LOF171" s="327"/>
      <c r="LOG171" s="327"/>
      <c r="LOH171" s="327"/>
      <c r="LOI171" s="327"/>
      <c r="LOJ171" s="327"/>
      <c r="LOK171" s="327"/>
      <c r="LOL171" s="327"/>
      <c r="LOM171" s="327"/>
      <c r="LON171" s="327"/>
      <c r="LOO171" s="327"/>
      <c r="LOP171" s="327"/>
      <c r="LOQ171" s="327"/>
      <c r="LOR171" s="327"/>
      <c r="LOS171" s="327"/>
      <c r="LOT171" s="327"/>
      <c r="LOU171" s="327"/>
      <c r="LOV171" s="327"/>
      <c r="LOW171" s="327"/>
      <c r="LOX171" s="327"/>
      <c r="LOY171" s="327"/>
      <c r="LOZ171" s="327"/>
      <c r="LPA171" s="327"/>
      <c r="LPB171" s="327"/>
      <c r="LPC171" s="327"/>
      <c r="LPD171" s="327"/>
      <c r="LPE171" s="327"/>
      <c r="LPF171" s="327"/>
      <c r="LPG171" s="327"/>
      <c r="LPH171" s="327"/>
      <c r="LPI171" s="327"/>
      <c r="LPJ171" s="327"/>
      <c r="LPK171" s="327"/>
      <c r="LPL171" s="327"/>
      <c r="LPM171" s="327"/>
      <c r="LPN171" s="327"/>
      <c r="LPO171" s="327"/>
      <c r="LPP171" s="327"/>
      <c r="LPQ171" s="327"/>
      <c r="LPR171" s="327"/>
      <c r="LPS171" s="327"/>
      <c r="LPT171" s="327"/>
      <c r="LPU171" s="327"/>
      <c r="LPV171" s="327"/>
      <c r="LPW171" s="327"/>
      <c r="LPX171" s="327"/>
      <c r="LPY171" s="327"/>
      <c r="LPZ171" s="327"/>
      <c r="LQA171" s="327"/>
      <c r="LQB171" s="327"/>
      <c r="LQC171" s="327"/>
      <c r="LQD171" s="327"/>
      <c r="LQE171" s="327"/>
      <c r="LQF171" s="327"/>
      <c r="LQG171" s="327"/>
      <c r="LQH171" s="327"/>
      <c r="LQI171" s="327"/>
      <c r="LQJ171" s="327"/>
      <c r="LQK171" s="327"/>
      <c r="LQL171" s="327"/>
      <c r="LQM171" s="327"/>
      <c r="LQN171" s="327"/>
      <c r="LQO171" s="327"/>
      <c r="LQP171" s="327"/>
      <c r="LQQ171" s="327"/>
      <c r="LQR171" s="327"/>
      <c r="LQS171" s="327"/>
      <c r="LQT171" s="327"/>
      <c r="LQU171" s="327"/>
      <c r="LQV171" s="327"/>
      <c r="LQW171" s="327"/>
      <c r="LQX171" s="327"/>
      <c r="LQY171" s="327"/>
      <c r="LQZ171" s="327"/>
      <c r="LRA171" s="327"/>
      <c r="LRB171" s="327"/>
      <c r="LRC171" s="327"/>
      <c r="LRD171" s="327"/>
      <c r="LRE171" s="327"/>
      <c r="LRF171" s="327"/>
      <c r="LRG171" s="327"/>
      <c r="LRH171" s="327"/>
      <c r="LRI171" s="327"/>
      <c r="LRJ171" s="327"/>
      <c r="LRK171" s="327"/>
      <c r="LRL171" s="327"/>
      <c r="LRM171" s="327"/>
      <c r="LRN171" s="327"/>
      <c r="LRO171" s="327"/>
      <c r="LRP171" s="327"/>
      <c r="LRQ171" s="327"/>
      <c r="LRR171" s="327"/>
      <c r="LRS171" s="327"/>
      <c r="LRT171" s="327"/>
      <c r="LRU171" s="327"/>
      <c r="LRV171" s="327"/>
      <c r="LRW171" s="327"/>
      <c r="LRX171" s="327"/>
      <c r="LRY171" s="327"/>
      <c r="LRZ171" s="327"/>
      <c r="LSA171" s="327"/>
      <c r="LSB171" s="327"/>
      <c r="LSC171" s="327"/>
      <c r="LSD171" s="327"/>
      <c r="LSE171" s="327"/>
      <c r="LSF171" s="327"/>
      <c r="LSG171" s="327"/>
      <c r="LSH171" s="327"/>
      <c r="LSI171" s="327"/>
      <c r="LSJ171" s="327"/>
      <c r="LSK171" s="327"/>
      <c r="LSL171" s="327"/>
      <c r="LSM171" s="327"/>
      <c r="LSN171" s="327"/>
      <c r="LSO171" s="327"/>
      <c r="LSP171" s="327"/>
      <c r="LSQ171" s="327"/>
      <c r="LSR171" s="327"/>
      <c r="LSS171" s="327"/>
      <c r="LST171" s="327"/>
      <c r="LSU171" s="327"/>
      <c r="LSV171" s="327"/>
      <c r="LSW171" s="327"/>
      <c r="LSX171" s="327"/>
      <c r="LSY171" s="327"/>
      <c r="LSZ171" s="327"/>
      <c r="LTA171" s="327"/>
      <c r="LTB171" s="327"/>
      <c r="LTC171" s="327"/>
      <c r="LTD171" s="327"/>
      <c r="LTE171" s="327"/>
      <c r="LTF171" s="327"/>
      <c r="LTG171" s="327"/>
      <c r="LTH171" s="327"/>
      <c r="LTI171" s="327"/>
      <c r="LTJ171" s="327"/>
      <c r="LTK171" s="327"/>
      <c r="LTL171" s="327"/>
      <c r="LTM171" s="327"/>
      <c r="LTN171" s="327"/>
      <c r="LTO171" s="327"/>
      <c r="LTP171" s="327"/>
      <c r="LTQ171" s="327"/>
      <c r="LTR171" s="327"/>
      <c r="LTS171" s="327"/>
      <c r="LTT171" s="327"/>
      <c r="LTU171" s="327"/>
      <c r="LTV171" s="327"/>
      <c r="LTW171" s="327"/>
      <c r="LTX171" s="327"/>
      <c r="LTY171" s="327"/>
      <c r="LTZ171" s="327"/>
      <c r="LUA171" s="327"/>
      <c r="LUB171" s="327"/>
      <c r="LUC171" s="327"/>
      <c r="LUD171" s="327"/>
      <c r="LUE171" s="327"/>
      <c r="LUF171" s="327"/>
      <c r="LUG171" s="327"/>
      <c r="LUH171" s="327"/>
      <c r="LUI171" s="327"/>
      <c r="LUJ171" s="327"/>
      <c r="LUK171" s="327"/>
      <c r="LUL171" s="327"/>
      <c r="LUM171" s="327"/>
      <c r="LUN171" s="327"/>
      <c r="LUO171" s="327"/>
      <c r="LUP171" s="327"/>
      <c r="LUQ171" s="327"/>
      <c r="LUR171" s="327"/>
      <c r="LUS171" s="327"/>
      <c r="LUT171" s="327"/>
      <c r="LUU171" s="327"/>
      <c r="LUV171" s="327"/>
      <c r="LUW171" s="327"/>
      <c r="LUX171" s="327"/>
      <c r="LUY171" s="327"/>
      <c r="LUZ171" s="327"/>
      <c r="LVA171" s="327"/>
      <c r="LVB171" s="327"/>
      <c r="LVC171" s="327"/>
      <c r="LVD171" s="327"/>
      <c r="LVE171" s="327"/>
      <c r="LVF171" s="327"/>
      <c r="LVG171" s="327"/>
      <c r="LVH171" s="327"/>
      <c r="LVI171" s="327"/>
      <c r="LVJ171" s="327"/>
      <c r="LVK171" s="327"/>
      <c r="LVL171" s="327"/>
      <c r="LVM171" s="327"/>
      <c r="LVN171" s="327"/>
      <c r="LVO171" s="327"/>
      <c r="LVP171" s="327"/>
      <c r="LVQ171" s="327"/>
      <c r="LVR171" s="327"/>
      <c r="LVS171" s="327"/>
      <c r="LVT171" s="327"/>
      <c r="LVU171" s="327"/>
      <c r="LVV171" s="327"/>
      <c r="LVW171" s="327"/>
      <c r="LVX171" s="327"/>
      <c r="LVY171" s="327"/>
      <c r="LVZ171" s="327"/>
      <c r="LWA171" s="327"/>
      <c r="LWB171" s="327"/>
      <c r="LWC171" s="327"/>
      <c r="LWD171" s="327"/>
      <c r="LWE171" s="327"/>
      <c r="LWF171" s="327"/>
      <c r="LWG171" s="327"/>
      <c r="LWH171" s="327"/>
      <c r="LWI171" s="327"/>
      <c r="LWJ171" s="327"/>
      <c r="LWK171" s="327"/>
      <c r="LWL171" s="327"/>
      <c r="LWM171" s="327"/>
      <c r="LWN171" s="327"/>
      <c r="LWO171" s="327"/>
      <c r="LWP171" s="327"/>
      <c r="LWQ171" s="327"/>
      <c r="LWR171" s="327"/>
      <c r="LWS171" s="327"/>
      <c r="LWT171" s="327"/>
      <c r="LWU171" s="327"/>
      <c r="LWV171" s="327"/>
      <c r="LWW171" s="327"/>
      <c r="LWX171" s="327"/>
      <c r="LWY171" s="327"/>
      <c r="LWZ171" s="327"/>
      <c r="LXA171" s="327"/>
      <c r="LXB171" s="327"/>
      <c r="LXC171" s="327"/>
      <c r="LXD171" s="327"/>
      <c r="LXE171" s="327"/>
      <c r="LXF171" s="327"/>
      <c r="LXG171" s="327"/>
      <c r="LXH171" s="327"/>
      <c r="LXI171" s="327"/>
      <c r="LXJ171" s="327"/>
      <c r="LXK171" s="327"/>
      <c r="LXL171" s="327"/>
      <c r="LXM171" s="327"/>
      <c r="LXN171" s="327"/>
      <c r="LXO171" s="327"/>
      <c r="LXP171" s="327"/>
      <c r="LXQ171" s="327"/>
      <c r="LXR171" s="327"/>
      <c r="LXS171" s="327"/>
      <c r="LXT171" s="327"/>
      <c r="LXU171" s="327"/>
      <c r="LXV171" s="327"/>
      <c r="LXW171" s="327"/>
      <c r="LXX171" s="327"/>
      <c r="LXY171" s="327"/>
      <c r="LXZ171" s="327"/>
      <c r="LYA171" s="327"/>
      <c r="LYB171" s="327"/>
      <c r="LYC171" s="327"/>
      <c r="LYD171" s="327"/>
      <c r="LYE171" s="327"/>
      <c r="LYF171" s="327"/>
      <c r="LYG171" s="327"/>
      <c r="LYH171" s="327"/>
      <c r="LYI171" s="327"/>
      <c r="LYJ171" s="327"/>
      <c r="LYK171" s="327"/>
      <c r="LYL171" s="327"/>
      <c r="LYM171" s="327"/>
      <c r="LYN171" s="327"/>
      <c r="LYO171" s="327"/>
      <c r="LYP171" s="327"/>
      <c r="LYQ171" s="327"/>
      <c r="LYR171" s="327"/>
      <c r="LYS171" s="327"/>
      <c r="LYT171" s="327"/>
      <c r="LYU171" s="327"/>
      <c r="LYV171" s="327"/>
      <c r="LYW171" s="327"/>
      <c r="LYX171" s="327"/>
      <c r="LYY171" s="327"/>
      <c r="LYZ171" s="327"/>
      <c r="LZA171" s="327"/>
      <c r="LZB171" s="327"/>
      <c r="LZC171" s="327"/>
      <c r="LZD171" s="327"/>
      <c r="LZE171" s="327"/>
      <c r="LZF171" s="327"/>
      <c r="LZG171" s="327"/>
      <c r="LZH171" s="327"/>
      <c r="LZI171" s="327"/>
      <c r="LZJ171" s="327"/>
      <c r="LZK171" s="327"/>
      <c r="LZL171" s="327"/>
      <c r="LZM171" s="327"/>
      <c r="LZN171" s="327"/>
      <c r="LZO171" s="327"/>
      <c r="LZP171" s="327"/>
      <c r="LZQ171" s="327"/>
      <c r="LZR171" s="327"/>
      <c r="LZS171" s="327"/>
      <c r="LZT171" s="327"/>
      <c r="LZU171" s="327"/>
      <c r="LZV171" s="327"/>
      <c r="LZW171" s="327"/>
      <c r="LZX171" s="327"/>
      <c r="LZY171" s="327"/>
      <c r="LZZ171" s="327"/>
      <c r="MAA171" s="327"/>
      <c r="MAB171" s="327"/>
      <c r="MAC171" s="327"/>
      <c r="MAD171" s="327"/>
      <c r="MAE171" s="327"/>
      <c r="MAF171" s="327"/>
      <c r="MAG171" s="327"/>
      <c r="MAH171" s="327"/>
      <c r="MAI171" s="327"/>
      <c r="MAJ171" s="327"/>
      <c r="MAK171" s="327"/>
      <c r="MAL171" s="327"/>
      <c r="MAM171" s="327"/>
      <c r="MAN171" s="327"/>
      <c r="MAO171" s="327"/>
      <c r="MAP171" s="327"/>
      <c r="MAQ171" s="327"/>
      <c r="MAR171" s="327"/>
      <c r="MAS171" s="327"/>
      <c r="MAT171" s="327"/>
      <c r="MAU171" s="327"/>
      <c r="MAV171" s="327"/>
      <c r="MAW171" s="327"/>
      <c r="MAX171" s="327"/>
      <c r="MAY171" s="327"/>
      <c r="MAZ171" s="327"/>
      <c r="MBA171" s="327"/>
      <c r="MBB171" s="327"/>
      <c r="MBC171" s="327"/>
      <c r="MBD171" s="327"/>
      <c r="MBE171" s="327"/>
      <c r="MBF171" s="327"/>
      <c r="MBG171" s="327"/>
      <c r="MBH171" s="327"/>
      <c r="MBI171" s="327"/>
      <c r="MBJ171" s="327"/>
      <c r="MBK171" s="327"/>
      <c r="MBL171" s="327"/>
      <c r="MBM171" s="327"/>
      <c r="MBN171" s="327"/>
      <c r="MBO171" s="327"/>
      <c r="MBP171" s="327"/>
      <c r="MBQ171" s="327"/>
      <c r="MBR171" s="327"/>
      <c r="MBS171" s="327"/>
      <c r="MBT171" s="327"/>
      <c r="MBU171" s="327"/>
      <c r="MBV171" s="327"/>
      <c r="MBW171" s="327"/>
      <c r="MBX171" s="327"/>
      <c r="MBY171" s="327"/>
      <c r="MBZ171" s="327"/>
      <c r="MCA171" s="327"/>
      <c r="MCB171" s="327"/>
      <c r="MCC171" s="327"/>
      <c r="MCD171" s="327"/>
      <c r="MCE171" s="327"/>
      <c r="MCF171" s="327"/>
      <c r="MCG171" s="327"/>
      <c r="MCH171" s="327"/>
      <c r="MCI171" s="327"/>
      <c r="MCJ171" s="327"/>
      <c r="MCK171" s="327"/>
      <c r="MCL171" s="327"/>
      <c r="MCM171" s="327"/>
      <c r="MCN171" s="327"/>
      <c r="MCO171" s="327"/>
      <c r="MCP171" s="327"/>
      <c r="MCQ171" s="327"/>
      <c r="MCR171" s="327"/>
      <c r="MCS171" s="327"/>
      <c r="MCT171" s="327"/>
      <c r="MCU171" s="327"/>
      <c r="MCV171" s="327"/>
      <c r="MCW171" s="327"/>
      <c r="MCX171" s="327"/>
      <c r="MCY171" s="327"/>
      <c r="MCZ171" s="327"/>
      <c r="MDA171" s="327"/>
      <c r="MDB171" s="327"/>
      <c r="MDC171" s="327"/>
      <c r="MDD171" s="327"/>
      <c r="MDE171" s="327"/>
      <c r="MDF171" s="327"/>
      <c r="MDG171" s="327"/>
      <c r="MDH171" s="327"/>
      <c r="MDI171" s="327"/>
      <c r="MDJ171" s="327"/>
      <c r="MDK171" s="327"/>
      <c r="MDL171" s="327"/>
      <c r="MDM171" s="327"/>
      <c r="MDN171" s="327"/>
      <c r="MDO171" s="327"/>
      <c r="MDP171" s="327"/>
      <c r="MDQ171" s="327"/>
      <c r="MDR171" s="327"/>
      <c r="MDS171" s="327"/>
      <c r="MDT171" s="327"/>
      <c r="MDU171" s="327"/>
      <c r="MDV171" s="327"/>
      <c r="MDW171" s="327"/>
      <c r="MDX171" s="327"/>
      <c r="MDY171" s="327"/>
      <c r="MDZ171" s="327"/>
      <c r="MEA171" s="327"/>
      <c r="MEB171" s="327"/>
      <c r="MEC171" s="327"/>
      <c r="MED171" s="327"/>
      <c r="MEE171" s="327"/>
      <c r="MEF171" s="327"/>
      <c r="MEG171" s="327"/>
      <c r="MEH171" s="327"/>
      <c r="MEI171" s="327"/>
      <c r="MEJ171" s="327"/>
      <c r="MEK171" s="327"/>
      <c r="MEL171" s="327"/>
      <c r="MEM171" s="327"/>
      <c r="MEN171" s="327"/>
      <c r="MEO171" s="327"/>
      <c r="MEP171" s="327"/>
      <c r="MEQ171" s="327"/>
      <c r="MER171" s="327"/>
      <c r="MES171" s="327"/>
      <c r="MET171" s="327"/>
      <c r="MEU171" s="327"/>
      <c r="MEV171" s="327"/>
      <c r="MEW171" s="327"/>
      <c r="MEX171" s="327"/>
      <c r="MEY171" s="327"/>
      <c r="MEZ171" s="327"/>
      <c r="MFA171" s="327"/>
      <c r="MFB171" s="327"/>
      <c r="MFC171" s="327"/>
      <c r="MFD171" s="327"/>
      <c r="MFE171" s="327"/>
      <c r="MFF171" s="327"/>
      <c r="MFG171" s="327"/>
      <c r="MFH171" s="327"/>
      <c r="MFI171" s="327"/>
      <c r="MFJ171" s="327"/>
      <c r="MFK171" s="327"/>
      <c r="MFL171" s="327"/>
      <c r="MFM171" s="327"/>
      <c r="MFN171" s="327"/>
      <c r="MFO171" s="327"/>
      <c r="MFP171" s="327"/>
      <c r="MFQ171" s="327"/>
      <c r="MFR171" s="327"/>
      <c r="MFS171" s="327"/>
      <c r="MFT171" s="327"/>
      <c r="MFU171" s="327"/>
      <c r="MFV171" s="327"/>
      <c r="MFW171" s="327"/>
      <c r="MFX171" s="327"/>
      <c r="MFY171" s="327"/>
      <c r="MFZ171" s="327"/>
      <c r="MGA171" s="327"/>
      <c r="MGB171" s="327"/>
      <c r="MGC171" s="327"/>
      <c r="MGD171" s="327"/>
      <c r="MGE171" s="327"/>
      <c r="MGF171" s="327"/>
      <c r="MGG171" s="327"/>
      <c r="MGH171" s="327"/>
      <c r="MGI171" s="327"/>
      <c r="MGJ171" s="327"/>
      <c r="MGK171" s="327"/>
      <c r="MGL171" s="327"/>
      <c r="MGM171" s="327"/>
      <c r="MGN171" s="327"/>
      <c r="MGO171" s="327"/>
      <c r="MGP171" s="327"/>
      <c r="MGQ171" s="327"/>
      <c r="MGR171" s="327"/>
      <c r="MGS171" s="327"/>
      <c r="MGT171" s="327"/>
      <c r="MGU171" s="327"/>
      <c r="MGV171" s="327"/>
      <c r="MGW171" s="327"/>
      <c r="MGX171" s="327"/>
      <c r="MGY171" s="327"/>
      <c r="MGZ171" s="327"/>
      <c r="MHA171" s="327"/>
      <c r="MHB171" s="327"/>
      <c r="MHC171" s="327"/>
      <c r="MHD171" s="327"/>
      <c r="MHE171" s="327"/>
      <c r="MHF171" s="327"/>
      <c r="MHG171" s="327"/>
      <c r="MHH171" s="327"/>
      <c r="MHI171" s="327"/>
      <c r="MHJ171" s="327"/>
      <c r="MHK171" s="327"/>
      <c r="MHL171" s="327"/>
      <c r="MHM171" s="327"/>
      <c r="MHN171" s="327"/>
      <c r="MHO171" s="327"/>
      <c r="MHP171" s="327"/>
      <c r="MHQ171" s="327"/>
      <c r="MHR171" s="327"/>
      <c r="MHS171" s="327"/>
      <c r="MHT171" s="327"/>
      <c r="MHU171" s="327"/>
      <c r="MHV171" s="327"/>
      <c r="MHW171" s="327"/>
      <c r="MHX171" s="327"/>
      <c r="MHY171" s="327"/>
      <c r="MHZ171" s="327"/>
      <c r="MIA171" s="327"/>
      <c r="MIB171" s="327"/>
      <c r="MIC171" s="327"/>
      <c r="MID171" s="327"/>
      <c r="MIE171" s="327"/>
      <c r="MIF171" s="327"/>
      <c r="MIG171" s="327"/>
      <c r="MIH171" s="327"/>
      <c r="MII171" s="327"/>
      <c r="MIJ171" s="327"/>
      <c r="MIK171" s="327"/>
      <c r="MIL171" s="327"/>
      <c r="MIM171" s="327"/>
      <c r="MIN171" s="327"/>
      <c r="MIO171" s="327"/>
      <c r="MIP171" s="327"/>
      <c r="MIQ171" s="327"/>
      <c r="MIR171" s="327"/>
      <c r="MIS171" s="327"/>
      <c r="MIT171" s="327"/>
      <c r="MIU171" s="327"/>
      <c r="MIV171" s="327"/>
      <c r="MIW171" s="327"/>
      <c r="MIX171" s="327"/>
      <c r="MIY171" s="327"/>
      <c r="MIZ171" s="327"/>
      <c r="MJA171" s="327"/>
      <c r="MJB171" s="327"/>
      <c r="MJC171" s="327"/>
      <c r="MJD171" s="327"/>
      <c r="MJE171" s="327"/>
      <c r="MJF171" s="327"/>
      <c r="MJG171" s="327"/>
      <c r="MJH171" s="327"/>
      <c r="MJI171" s="327"/>
      <c r="MJJ171" s="327"/>
      <c r="MJK171" s="327"/>
      <c r="MJL171" s="327"/>
      <c r="MJM171" s="327"/>
      <c r="MJN171" s="327"/>
      <c r="MJO171" s="327"/>
      <c r="MJP171" s="327"/>
      <c r="MJQ171" s="327"/>
      <c r="MJR171" s="327"/>
      <c r="MJS171" s="327"/>
      <c r="MJT171" s="327"/>
      <c r="MJU171" s="327"/>
      <c r="MJV171" s="327"/>
      <c r="MJW171" s="327"/>
      <c r="MJX171" s="327"/>
      <c r="MJY171" s="327"/>
      <c r="MJZ171" s="327"/>
      <c r="MKA171" s="327"/>
      <c r="MKB171" s="327"/>
      <c r="MKC171" s="327"/>
      <c r="MKD171" s="327"/>
      <c r="MKE171" s="327"/>
      <c r="MKF171" s="327"/>
      <c r="MKG171" s="327"/>
      <c r="MKH171" s="327"/>
      <c r="MKI171" s="327"/>
      <c r="MKJ171" s="327"/>
      <c r="MKK171" s="327"/>
      <c r="MKL171" s="327"/>
      <c r="MKM171" s="327"/>
      <c r="MKN171" s="327"/>
      <c r="MKO171" s="327"/>
      <c r="MKP171" s="327"/>
      <c r="MKQ171" s="327"/>
      <c r="MKR171" s="327"/>
      <c r="MKS171" s="327"/>
      <c r="MKT171" s="327"/>
      <c r="MKU171" s="327"/>
      <c r="MKV171" s="327"/>
      <c r="MKW171" s="327"/>
      <c r="MKX171" s="327"/>
      <c r="MKY171" s="327"/>
      <c r="MKZ171" s="327"/>
      <c r="MLA171" s="327"/>
      <c r="MLB171" s="327"/>
      <c r="MLC171" s="327"/>
      <c r="MLD171" s="327"/>
      <c r="MLE171" s="327"/>
      <c r="MLF171" s="327"/>
      <c r="MLG171" s="327"/>
      <c r="MLH171" s="327"/>
      <c r="MLI171" s="327"/>
      <c r="MLJ171" s="327"/>
      <c r="MLK171" s="327"/>
      <c r="MLL171" s="327"/>
      <c r="MLM171" s="327"/>
      <c r="MLN171" s="327"/>
      <c r="MLO171" s="327"/>
      <c r="MLP171" s="327"/>
      <c r="MLQ171" s="327"/>
      <c r="MLR171" s="327"/>
      <c r="MLS171" s="327"/>
      <c r="MLT171" s="327"/>
      <c r="MLU171" s="327"/>
      <c r="MLV171" s="327"/>
      <c r="MLW171" s="327"/>
      <c r="MLX171" s="327"/>
      <c r="MLY171" s="327"/>
      <c r="MLZ171" s="327"/>
      <c r="MMA171" s="327"/>
      <c r="MMB171" s="327"/>
      <c r="MMC171" s="327"/>
      <c r="MMD171" s="327"/>
      <c r="MME171" s="327"/>
      <c r="MMF171" s="327"/>
      <c r="MMG171" s="327"/>
      <c r="MMH171" s="327"/>
      <c r="MMI171" s="327"/>
      <c r="MMJ171" s="327"/>
      <c r="MMK171" s="327"/>
      <c r="MML171" s="327"/>
      <c r="MMM171" s="327"/>
      <c r="MMN171" s="327"/>
      <c r="MMO171" s="327"/>
      <c r="MMP171" s="327"/>
      <c r="MMQ171" s="327"/>
      <c r="MMR171" s="327"/>
      <c r="MMS171" s="327"/>
      <c r="MMT171" s="327"/>
      <c r="MMU171" s="327"/>
      <c r="MMV171" s="327"/>
      <c r="MMW171" s="327"/>
      <c r="MMX171" s="327"/>
      <c r="MMY171" s="327"/>
      <c r="MMZ171" s="327"/>
      <c r="MNA171" s="327"/>
      <c r="MNB171" s="327"/>
      <c r="MNC171" s="327"/>
      <c r="MND171" s="327"/>
      <c r="MNE171" s="327"/>
      <c r="MNF171" s="327"/>
      <c r="MNG171" s="327"/>
      <c r="MNH171" s="327"/>
      <c r="MNI171" s="327"/>
      <c r="MNJ171" s="327"/>
      <c r="MNK171" s="327"/>
      <c r="MNL171" s="327"/>
      <c r="MNM171" s="327"/>
      <c r="MNN171" s="327"/>
      <c r="MNO171" s="327"/>
      <c r="MNP171" s="327"/>
      <c r="MNQ171" s="327"/>
      <c r="MNR171" s="327"/>
      <c r="MNS171" s="327"/>
      <c r="MNT171" s="327"/>
      <c r="MNU171" s="327"/>
      <c r="MNV171" s="327"/>
      <c r="MNW171" s="327"/>
      <c r="MNX171" s="327"/>
      <c r="MNY171" s="327"/>
      <c r="MNZ171" s="327"/>
      <c r="MOA171" s="327"/>
      <c r="MOB171" s="327"/>
      <c r="MOC171" s="327"/>
      <c r="MOD171" s="327"/>
      <c r="MOE171" s="327"/>
      <c r="MOF171" s="327"/>
      <c r="MOG171" s="327"/>
      <c r="MOH171" s="327"/>
      <c r="MOI171" s="327"/>
      <c r="MOJ171" s="327"/>
      <c r="MOK171" s="327"/>
      <c r="MOL171" s="327"/>
      <c r="MOM171" s="327"/>
      <c r="MON171" s="327"/>
      <c r="MOO171" s="327"/>
      <c r="MOP171" s="327"/>
      <c r="MOQ171" s="327"/>
      <c r="MOR171" s="327"/>
      <c r="MOS171" s="327"/>
      <c r="MOT171" s="327"/>
      <c r="MOU171" s="327"/>
      <c r="MOV171" s="327"/>
      <c r="MOW171" s="327"/>
      <c r="MOX171" s="327"/>
      <c r="MOY171" s="327"/>
      <c r="MOZ171" s="327"/>
      <c r="MPA171" s="327"/>
      <c r="MPB171" s="327"/>
      <c r="MPC171" s="327"/>
      <c r="MPD171" s="327"/>
      <c r="MPE171" s="327"/>
      <c r="MPF171" s="327"/>
      <c r="MPG171" s="327"/>
      <c r="MPH171" s="327"/>
      <c r="MPI171" s="327"/>
      <c r="MPJ171" s="327"/>
      <c r="MPK171" s="327"/>
      <c r="MPL171" s="327"/>
      <c r="MPM171" s="327"/>
      <c r="MPN171" s="327"/>
      <c r="MPO171" s="327"/>
      <c r="MPP171" s="327"/>
      <c r="MPQ171" s="327"/>
      <c r="MPR171" s="327"/>
      <c r="MPS171" s="327"/>
      <c r="MPT171" s="327"/>
      <c r="MPU171" s="327"/>
      <c r="MPV171" s="327"/>
      <c r="MPW171" s="327"/>
      <c r="MPX171" s="327"/>
      <c r="MPY171" s="327"/>
      <c r="MPZ171" s="327"/>
      <c r="MQA171" s="327"/>
      <c r="MQB171" s="327"/>
      <c r="MQC171" s="327"/>
      <c r="MQD171" s="327"/>
      <c r="MQE171" s="327"/>
      <c r="MQF171" s="327"/>
      <c r="MQG171" s="327"/>
      <c r="MQH171" s="327"/>
      <c r="MQI171" s="327"/>
      <c r="MQJ171" s="327"/>
      <c r="MQK171" s="327"/>
      <c r="MQL171" s="327"/>
      <c r="MQM171" s="327"/>
      <c r="MQN171" s="327"/>
      <c r="MQO171" s="327"/>
      <c r="MQP171" s="327"/>
      <c r="MQQ171" s="327"/>
      <c r="MQR171" s="327"/>
      <c r="MQS171" s="327"/>
      <c r="MQT171" s="327"/>
      <c r="MQU171" s="327"/>
      <c r="MQV171" s="327"/>
      <c r="MQW171" s="327"/>
      <c r="MQX171" s="327"/>
      <c r="MQY171" s="327"/>
      <c r="MQZ171" s="327"/>
      <c r="MRA171" s="327"/>
      <c r="MRB171" s="327"/>
      <c r="MRC171" s="327"/>
      <c r="MRD171" s="327"/>
      <c r="MRE171" s="327"/>
      <c r="MRF171" s="327"/>
      <c r="MRG171" s="327"/>
      <c r="MRH171" s="327"/>
      <c r="MRI171" s="327"/>
      <c r="MRJ171" s="327"/>
      <c r="MRK171" s="327"/>
      <c r="MRL171" s="327"/>
      <c r="MRM171" s="327"/>
      <c r="MRN171" s="327"/>
      <c r="MRO171" s="327"/>
      <c r="MRP171" s="327"/>
      <c r="MRQ171" s="327"/>
      <c r="MRR171" s="327"/>
      <c r="MRS171" s="327"/>
      <c r="MRT171" s="327"/>
      <c r="MRU171" s="327"/>
      <c r="MRV171" s="327"/>
      <c r="MRW171" s="327"/>
      <c r="MRX171" s="327"/>
      <c r="MRY171" s="327"/>
      <c r="MRZ171" s="327"/>
      <c r="MSA171" s="327"/>
      <c r="MSB171" s="327"/>
      <c r="MSC171" s="327"/>
      <c r="MSD171" s="327"/>
      <c r="MSE171" s="327"/>
      <c r="MSF171" s="327"/>
      <c r="MSG171" s="327"/>
      <c r="MSH171" s="327"/>
      <c r="MSI171" s="327"/>
      <c r="MSJ171" s="327"/>
      <c r="MSK171" s="327"/>
      <c r="MSL171" s="327"/>
      <c r="MSM171" s="327"/>
      <c r="MSN171" s="327"/>
      <c r="MSO171" s="327"/>
      <c r="MSP171" s="327"/>
      <c r="MSQ171" s="327"/>
      <c r="MSR171" s="327"/>
      <c r="MSS171" s="327"/>
      <c r="MST171" s="327"/>
      <c r="MSU171" s="327"/>
      <c r="MSV171" s="327"/>
      <c r="MSW171" s="327"/>
      <c r="MSX171" s="327"/>
      <c r="MSY171" s="327"/>
      <c r="MSZ171" s="327"/>
      <c r="MTA171" s="327"/>
      <c r="MTB171" s="327"/>
      <c r="MTC171" s="327"/>
      <c r="MTD171" s="327"/>
      <c r="MTE171" s="327"/>
      <c r="MTF171" s="327"/>
      <c r="MTG171" s="327"/>
      <c r="MTH171" s="327"/>
      <c r="MTI171" s="327"/>
      <c r="MTJ171" s="327"/>
      <c r="MTK171" s="327"/>
      <c r="MTL171" s="327"/>
      <c r="MTM171" s="327"/>
      <c r="MTN171" s="327"/>
      <c r="MTO171" s="327"/>
      <c r="MTP171" s="327"/>
      <c r="MTQ171" s="327"/>
      <c r="MTR171" s="327"/>
      <c r="MTS171" s="327"/>
      <c r="MTT171" s="327"/>
      <c r="MTU171" s="327"/>
      <c r="MTV171" s="327"/>
      <c r="MTW171" s="327"/>
      <c r="MTX171" s="327"/>
      <c r="MTY171" s="327"/>
      <c r="MTZ171" s="327"/>
      <c r="MUA171" s="327"/>
      <c r="MUB171" s="327"/>
      <c r="MUC171" s="327"/>
      <c r="MUD171" s="327"/>
      <c r="MUE171" s="327"/>
      <c r="MUF171" s="327"/>
      <c r="MUG171" s="327"/>
      <c r="MUH171" s="327"/>
      <c r="MUI171" s="327"/>
      <c r="MUJ171" s="327"/>
      <c r="MUK171" s="327"/>
      <c r="MUL171" s="327"/>
      <c r="MUM171" s="327"/>
      <c r="MUN171" s="327"/>
      <c r="MUO171" s="327"/>
      <c r="MUP171" s="327"/>
      <c r="MUQ171" s="327"/>
      <c r="MUR171" s="327"/>
      <c r="MUS171" s="327"/>
      <c r="MUT171" s="327"/>
      <c r="MUU171" s="327"/>
      <c r="MUV171" s="327"/>
      <c r="MUW171" s="327"/>
      <c r="MUX171" s="327"/>
      <c r="MUY171" s="327"/>
      <c r="MUZ171" s="327"/>
      <c r="MVA171" s="327"/>
      <c r="MVB171" s="327"/>
      <c r="MVC171" s="327"/>
      <c r="MVD171" s="327"/>
      <c r="MVE171" s="327"/>
      <c r="MVF171" s="327"/>
      <c r="MVG171" s="327"/>
      <c r="MVH171" s="327"/>
      <c r="MVI171" s="327"/>
      <c r="MVJ171" s="327"/>
      <c r="MVK171" s="327"/>
      <c r="MVL171" s="327"/>
      <c r="MVM171" s="327"/>
      <c r="MVN171" s="327"/>
      <c r="MVO171" s="327"/>
      <c r="MVP171" s="327"/>
      <c r="MVQ171" s="327"/>
      <c r="MVR171" s="327"/>
      <c r="MVS171" s="327"/>
      <c r="MVT171" s="327"/>
      <c r="MVU171" s="327"/>
      <c r="MVV171" s="327"/>
      <c r="MVW171" s="327"/>
      <c r="MVX171" s="327"/>
      <c r="MVY171" s="327"/>
      <c r="MVZ171" s="327"/>
      <c r="MWA171" s="327"/>
      <c r="MWB171" s="327"/>
      <c r="MWC171" s="327"/>
      <c r="MWD171" s="327"/>
      <c r="MWE171" s="327"/>
      <c r="MWF171" s="327"/>
      <c r="MWG171" s="327"/>
      <c r="MWH171" s="327"/>
      <c r="MWI171" s="327"/>
      <c r="MWJ171" s="327"/>
      <c r="MWK171" s="327"/>
      <c r="MWL171" s="327"/>
      <c r="MWM171" s="327"/>
      <c r="MWN171" s="327"/>
      <c r="MWO171" s="327"/>
      <c r="MWP171" s="327"/>
      <c r="MWQ171" s="327"/>
      <c r="MWR171" s="327"/>
      <c r="MWS171" s="327"/>
      <c r="MWT171" s="327"/>
      <c r="MWU171" s="327"/>
      <c r="MWV171" s="327"/>
      <c r="MWW171" s="327"/>
      <c r="MWX171" s="327"/>
      <c r="MWY171" s="327"/>
      <c r="MWZ171" s="327"/>
      <c r="MXA171" s="327"/>
      <c r="MXB171" s="327"/>
      <c r="MXC171" s="327"/>
      <c r="MXD171" s="327"/>
      <c r="MXE171" s="327"/>
      <c r="MXF171" s="327"/>
      <c r="MXG171" s="327"/>
      <c r="MXH171" s="327"/>
      <c r="MXI171" s="327"/>
      <c r="MXJ171" s="327"/>
      <c r="MXK171" s="327"/>
      <c r="MXL171" s="327"/>
      <c r="MXM171" s="327"/>
      <c r="MXN171" s="327"/>
      <c r="MXO171" s="327"/>
      <c r="MXP171" s="327"/>
      <c r="MXQ171" s="327"/>
      <c r="MXR171" s="327"/>
      <c r="MXS171" s="327"/>
      <c r="MXT171" s="327"/>
      <c r="MXU171" s="327"/>
      <c r="MXV171" s="327"/>
      <c r="MXW171" s="327"/>
      <c r="MXX171" s="327"/>
      <c r="MXY171" s="327"/>
      <c r="MXZ171" s="327"/>
      <c r="MYA171" s="327"/>
      <c r="MYB171" s="327"/>
      <c r="MYC171" s="327"/>
      <c r="MYD171" s="327"/>
      <c r="MYE171" s="327"/>
      <c r="MYF171" s="327"/>
      <c r="MYG171" s="327"/>
      <c r="MYH171" s="327"/>
      <c r="MYI171" s="327"/>
      <c r="MYJ171" s="327"/>
      <c r="MYK171" s="327"/>
      <c r="MYL171" s="327"/>
      <c r="MYM171" s="327"/>
      <c r="MYN171" s="327"/>
      <c r="MYO171" s="327"/>
      <c r="MYP171" s="327"/>
      <c r="MYQ171" s="327"/>
      <c r="MYR171" s="327"/>
      <c r="MYS171" s="327"/>
      <c r="MYT171" s="327"/>
      <c r="MYU171" s="327"/>
      <c r="MYV171" s="327"/>
      <c r="MYW171" s="327"/>
      <c r="MYX171" s="327"/>
      <c r="MYY171" s="327"/>
      <c r="MYZ171" s="327"/>
      <c r="MZA171" s="327"/>
      <c r="MZB171" s="327"/>
      <c r="MZC171" s="327"/>
      <c r="MZD171" s="327"/>
      <c r="MZE171" s="327"/>
      <c r="MZF171" s="327"/>
      <c r="MZG171" s="327"/>
      <c r="MZH171" s="327"/>
      <c r="MZI171" s="327"/>
      <c r="MZJ171" s="327"/>
      <c r="MZK171" s="327"/>
      <c r="MZL171" s="327"/>
      <c r="MZM171" s="327"/>
      <c r="MZN171" s="327"/>
      <c r="MZO171" s="327"/>
      <c r="MZP171" s="327"/>
      <c r="MZQ171" s="327"/>
      <c r="MZR171" s="327"/>
      <c r="MZS171" s="327"/>
      <c r="MZT171" s="327"/>
      <c r="MZU171" s="327"/>
      <c r="MZV171" s="327"/>
      <c r="MZW171" s="327"/>
      <c r="MZX171" s="327"/>
      <c r="MZY171" s="327"/>
      <c r="MZZ171" s="327"/>
      <c r="NAA171" s="327"/>
      <c r="NAB171" s="327"/>
      <c r="NAC171" s="327"/>
      <c r="NAD171" s="327"/>
      <c r="NAE171" s="327"/>
      <c r="NAF171" s="327"/>
      <c r="NAG171" s="327"/>
      <c r="NAH171" s="327"/>
      <c r="NAI171" s="327"/>
      <c r="NAJ171" s="327"/>
      <c r="NAK171" s="327"/>
      <c r="NAL171" s="327"/>
      <c r="NAM171" s="327"/>
      <c r="NAN171" s="327"/>
      <c r="NAO171" s="327"/>
      <c r="NAP171" s="327"/>
      <c r="NAQ171" s="327"/>
      <c r="NAR171" s="327"/>
      <c r="NAS171" s="327"/>
      <c r="NAT171" s="327"/>
      <c r="NAU171" s="327"/>
      <c r="NAV171" s="327"/>
      <c r="NAW171" s="327"/>
      <c r="NAX171" s="327"/>
      <c r="NAY171" s="327"/>
      <c r="NAZ171" s="327"/>
      <c r="NBA171" s="327"/>
      <c r="NBB171" s="327"/>
      <c r="NBC171" s="327"/>
      <c r="NBD171" s="327"/>
      <c r="NBE171" s="327"/>
      <c r="NBF171" s="327"/>
      <c r="NBG171" s="327"/>
      <c r="NBH171" s="327"/>
      <c r="NBI171" s="327"/>
      <c r="NBJ171" s="327"/>
      <c r="NBK171" s="327"/>
      <c r="NBL171" s="327"/>
      <c r="NBM171" s="327"/>
      <c r="NBN171" s="327"/>
      <c r="NBO171" s="327"/>
      <c r="NBP171" s="327"/>
      <c r="NBQ171" s="327"/>
      <c r="NBR171" s="327"/>
      <c r="NBS171" s="327"/>
      <c r="NBT171" s="327"/>
      <c r="NBU171" s="327"/>
      <c r="NBV171" s="327"/>
      <c r="NBW171" s="327"/>
      <c r="NBX171" s="327"/>
      <c r="NBY171" s="327"/>
      <c r="NBZ171" s="327"/>
      <c r="NCA171" s="327"/>
      <c r="NCB171" s="327"/>
      <c r="NCC171" s="327"/>
      <c r="NCD171" s="327"/>
      <c r="NCE171" s="327"/>
      <c r="NCF171" s="327"/>
      <c r="NCG171" s="327"/>
      <c r="NCH171" s="327"/>
      <c r="NCI171" s="327"/>
      <c r="NCJ171" s="327"/>
      <c r="NCK171" s="327"/>
      <c r="NCL171" s="327"/>
      <c r="NCM171" s="327"/>
      <c r="NCN171" s="327"/>
      <c r="NCO171" s="327"/>
      <c r="NCP171" s="327"/>
      <c r="NCQ171" s="327"/>
      <c r="NCR171" s="327"/>
      <c r="NCS171" s="327"/>
      <c r="NCT171" s="327"/>
      <c r="NCU171" s="327"/>
      <c r="NCV171" s="327"/>
      <c r="NCW171" s="327"/>
      <c r="NCX171" s="327"/>
      <c r="NCY171" s="327"/>
      <c r="NCZ171" s="327"/>
      <c r="NDA171" s="327"/>
      <c r="NDB171" s="327"/>
      <c r="NDC171" s="327"/>
      <c r="NDD171" s="327"/>
      <c r="NDE171" s="327"/>
      <c r="NDF171" s="327"/>
      <c r="NDG171" s="327"/>
      <c r="NDH171" s="327"/>
      <c r="NDI171" s="327"/>
      <c r="NDJ171" s="327"/>
      <c r="NDK171" s="327"/>
      <c r="NDL171" s="327"/>
      <c r="NDM171" s="327"/>
      <c r="NDN171" s="327"/>
      <c r="NDO171" s="327"/>
      <c r="NDP171" s="327"/>
      <c r="NDQ171" s="327"/>
      <c r="NDR171" s="327"/>
      <c r="NDS171" s="327"/>
      <c r="NDT171" s="327"/>
      <c r="NDU171" s="327"/>
      <c r="NDV171" s="327"/>
      <c r="NDW171" s="327"/>
      <c r="NDX171" s="327"/>
      <c r="NDY171" s="327"/>
      <c r="NDZ171" s="327"/>
      <c r="NEA171" s="327"/>
      <c r="NEB171" s="327"/>
      <c r="NEC171" s="327"/>
      <c r="NED171" s="327"/>
      <c r="NEE171" s="327"/>
      <c r="NEF171" s="327"/>
      <c r="NEG171" s="327"/>
      <c r="NEH171" s="327"/>
      <c r="NEI171" s="327"/>
      <c r="NEJ171" s="327"/>
      <c r="NEK171" s="327"/>
      <c r="NEL171" s="327"/>
      <c r="NEM171" s="327"/>
      <c r="NEN171" s="327"/>
      <c r="NEO171" s="327"/>
      <c r="NEP171" s="327"/>
      <c r="NEQ171" s="327"/>
      <c r="NER171" s="327"/>
      <c r="NES171" s="327"/>
      <c r="NET171" s="327"/>
      <c r="NEU171" s="327"/>
      <c r="NEV171" s="327"/>
      <c r="NEW171" s="327"/>
      <c r="NEX171" s="327"/>
      <c r="NEY171" s="327"/>
      <c r="NEZ171" s="327"/>
      <c r="NFA171" s="327"/>
      <c r="NFB171" s="327"/>
      <c r="NFC171" s="327"/>
      <c r="NFD171" s="327"/>
      <c r="NFE171" s="327"/>
      <c r="NFF171" s="327"/>
      <c r="NFG171" s="327"/>
      <c r="NFH171" s="327"/>
      <c r="NFI171" s="327"/>
      <c r="NFJ171" s="327"/>
      <c r="NFK171" s="327"/>
      <c r="NFL171" s="327"/>
      <c r="NFM171" s="327"/>
      <c r="NFN171" s="327"/>
      <c r="NFO171" s="327"/>
      <c r="NFP171" s="327"/>
      <c r="NFQ171" s="327"/>
      <c r="NFR171" s="327"/>
      <c r="NFS171" s="327"/>
      <c r="NFT171" s="327"/>
      <c r="NFU171" s="327"/>
      <c r="NFV171" s="327"/>
      <c r="NFW171" s="327"/>
      <c r="NFX171" s="327"/>
      <c r="NFY171" s="327"/>
      <c r="NFZ171" s="327"/>
      <c r="NGA171" s="327"/>
      <c r="NGB171" s="327"/>
      <c r="NGC171" s="327"/>
      <c r="NGD171" s="327"/>
      <c r="NGE171" s="327"/>
      <c r="NGF171" s="327"/>
      <c r="NGG171" s="327"/>
      <c r="NGH171" s="327"/>
      <c r="NGI171" s="327"/>
      <c r="NGJ171" s="327"/>
      <c r="NGK171" s="327"/>
      <c r="NGL171" s="327"/>
      <c r="NGM171" s="327"/>
      <c r="NGN171" s="327"/>
      <c r="NGO171" s="327"/>
      <c r="NGP171" s="327"/>
      <c r="NGQ171" s="327"/>
      <c r="NGR171" s="327"/>
      <c r="NGS171" s="327"/>
      <c r="NGT171" s="327"/>
      <c r="NGU171" s="327"/>
      <c r="NGV171" s="327"/>
      <c r="NGW171" s="327"/>
      <c r="NGX171" s="327"/>
      <c r="NGY171" s="327"/>
      <c r="NGZ171" s="327"/>
      <c r="NHA171" s="327"/>
      <c r="NHB171" s="327"/>
      <c r="NHC171" s="327"/>
      <c r="NHD171" s="327"/>
      <c r="NHE171" s="327"/>
      <c r="NHF171" s="327"/>
      <c r="NHG171" s="327"/>
      <c r="NHH171" s="327"/>
      <c r="NHI171" s="327"/>
      <c r="NHJ171" s="327"/>
      <c r="NHK171" s="327"/>
      <c r="NHL171" s="327"/>
      <c r="NHM171" s="327"/>
      <c r="NHN171" s="327"/>
      <c r="NHO171" s="327"/>
      <c r="NHP171" s="327"/>
      <c r="NHQ171" s="327"/>
      <c r="NHR171" s="327"/>
      <c r="NHS171" s="327"/>
      <c r="NHT171" s="327"/>
      <c r="NHU171" s="327"/>
      <c r="NHV171" s="327"/>
      <c r="NHW171" s="327"/>
      <c r="NHX171" s="327"/>
      <c r="NHY171" s="327"/>
      <c r="NHZ171" s="327"/>
      <c r="NIA171" s="327"/>
      <c r="NIB171" s="327"/>
      <c r="NIC171" s="327"/>
      <c r="NID171" s="327"/>
      <c r="NIE171" s="327"/>
      <c r="NIF171" s="327"/>
      <c r="NIG171" s="327"/>
      <c r="NIH171" s="327"/>
      <c r="NII171" s="327"/>
      <c r="NIJ171" s="327"/>
      <c r="NIK171" s="327"/>
      <c r="NIL171" s="327"/>
      <c r="NIM171" s="327"/>
      <c r="NIN171" s="327"/>
      <c r="NIO171" s="327"/>
      <c r="NIP171" s="327"/>
      <c r="NIQ171" s="327"/>
      <c r="NIR171" s="327"/>
      <c r="NIS171" s="327"/>
      <c r="NIT171" s="327"/>
      <c r="NIU171" s="327"/>
      <c r="NIV171" s="327"/>
      <c r="NIW171" s="327"/>
      <c r="NIX171" s="327"/>
      <c r="NIY171" s="327"/>
      <c r="NIZ171" s="327"/>
      <c r="NJA171" s="327"/>
      <c r="NJB171" s="327"/>
      <c r="NJC171" s="327"/>
      <c r="NJD171" s="327"/>
      <c r="NJE171" s="327"/>
      <c r="NJF171" s="327"/>
      <c r="NJG171" s="327"/>
      <c r="NJH171" s="327"/>
      <c r="NJI171" s="327"/>
      <c r="NJJ171" s="327"/>
      <c r="NJK171" s="327"/>
      <c r="NJL171" s="327"/>
      <c r="NJM171" s="327"/>
      <c r="NJN171" s="327"/>
      <c r="NJO171" s="327"/>
      <c r="NJP171" s="327"/>
      <c r="NJQ171" s="327"/>
      <c r="NJR171" s="327"/>
      <c r="NJS171" s="327"/>
      <c r="NJT171" s="327"/>
      <c r="NJU171" s="327"/>
      <c r="NJV171" s="327"/>
      <c r="NJW171" s="327"/>
      <c r="NJX171" s="327"/>
      <c r="NJY171" s="327"/>
      <c r="NJZ171" s="327"/>
      <c r="NKA171" s="327"/>
      <c r="NKB171" s="327"/>
      <c r="NKC171" s="327"/>
      <c r="NKD171" s="327"/>
      <c r="NKE171" s="327"/>
      <c r="NKF171" s="327"/>
      <c r="NKG171" s="327"/>
      <c r="NKH171" s="327"/>
      <c r="NKI171" s="327"/>
      <c r="NKJ171" s="327"/>
      <c r="NKK171" s="327"/>
      <c r="NKL171" s="327"/>
      <c r="NKM171" s="327"/>
      <c r="NKN171" s="327"/>
      <c r="NKO171" s="327"/>
      <c r="NKP171" s="327"/>
      <c r="NKQ171" s="327"/>
      <c r="NKR171" s="327"/>
      <c r="NKS171" s="327"/>
      <c r="NKT171" s="327"/>
      <c r="NKU171" s="327"/>
      <c r="NKV171" s="327"/>
      <c r="NKW171" s="327"/>
      <c r="NKX171" s="327"/>
      <c r="NKY171" s="327"/>
      <c r="NKZ171" s="327"/>
      <c r="NLA171" s="327"/>
      <c r="NLB171" s="327"/>
      <c r="NLC171" s="327"/>
      <c r="NLD171" s="327"/>
      <c r="NLE171" s="327"/>
      <c r="NLF171" s="327"/>
      <c r="NLG171" s="327"/>
      <c r="NLH171" s="327"/>
      <c r="NLI171" s="327"/>
      <c r="NLJ171" s="327"/>
      <c r="NLK171" s="327"/>
      <c r="NLL171" s="327"/>
      <c r="NLM171" s="327"/>
      <c r="NLN171" s="327"/>
      <c r="NLO171" s="327"/>
      <c r="NLP171" s="327"/>
      <c r="NLQ171" s="327"/>
      <c r="NLR171" s="327"/>
      <c r="NLS171" s="327"/>
      <c r="NLT171" s="327"/>
      <c r="NLU171" s="327"/>
      <c r="NLV171" s="327"/>
      <c r="NLW171" s="327"/>
      <c r="NLX171" s="327"/>
      <c r="NLY171" s="327"/>
      <c r="NLZ171" s="327"/>
      <c r="NMA171" s="327"/>
      <c r="NMB171" s="327"/>
      <c r="NMC171" s="327"/>
      <c r="NMD171" s="327"/>
      <c r="NME171" s="327"/>
      <c r="NMF171" s="327"/>
      <c r="NMG171" s="327"/>
      <c r="NMH171" s="327"/>
      <c r="NMI171" s="327"/>
      <c r="NMJ171" s="327"/>
      <c r="NMK171" s="327"/>
      <c r="NML171" s="327"/>
      <c r="NMM171" s="327"/>
      <c r="NMN171" s="327"/>
      <c r="NMO171" s="327"/>
      <c r="NMP171" s="327"/>
      <c r="NMQ171" s="327"/>
      <c r="NMR171" s="327"/>
      <c r="NMS171" s="327"/>
      <c r="NMT171" s="327"/>
      <c r="NMU171" s="327"/>
      <c r="NMV171" s="327"/>
      <c r="NMW171" s="327"/>
      <c r="NMX171" s="327"/>
      <c r="NMY171" s="327"/>
      <c r="NMZ171" s="327"/>
      <c r="NNA171" s="327"/>
      <c r="NNB171" s="327"/>
      <c r="NNC171" s="327"/>
      <c r="NND171" s="327"/>
      <c r="NNE171" s="327"/>
      <c r="NNF171" s="327"/>
      <c r="NNG171" s="327"/>
      <c r="NNH171" s="327"/>
      <c r="NNI171" s="327"/>
      <c r="NNJ171" s="327"/>
      <c r="NNK171" s="327"/>
      <c r="NNL171" s="327"/>
      <c r="NNM171" s="327"/>
      <c r="NNN171" s="327"/>
      <c r="NNO171" s="327"/>
      <c r="NNP171" s="327"/>
      <c r="NNQ171" s="327"/>
      <c r="NNR171" s="327"/>
      <c r="NNS171" s="327"/>
      <c r="NNT171" s="327"/>
      <c r="NNU171" s="327"/>
      <c r="NNV171" s="327"/>
      <c r="NNW171" s="327"/>
      <c r="NNX171" s="327"/>
      <c r="NNY171" s="327"/>
      <c r="NNZ171" s="327"/>
      <c r="NOA171" s="327"/>
      <c r="NOB171" s="327"/>
      <c r="NOC171" s="327"/>
      <c r="NOD171" s="327"/>
      <c r="NOE171" s="327"/>
      <c r="NOF171" s="327"/>
      <c r="NOG171" s="327"/>
      <c r="NOH171" s="327"/>
      <c r="NOI171" s="327"/>
      <c r="NOJ171" s="327"/>
      <c r="NOK171" s="327"/>
      <c r="NOL171" s="327"/>
      <c r="NOM171" s="327"/>
      <c r="NON171" s="327"/>
      <c r="NOO171" s="327"/>
      <c r="NOP171" s="327"/>
      <c r="NOQ171" s="327"/>
      <c r="NOR171" s="327"/>
      <c r="NOS171" s="327"/>
      <c r="NOT171" s="327"/>
      <c r="NOU171" s="327"/>
      <c r="NOV171" s="327"/>
      <c r="NOW171" s="327"/>
      <c r="NOX171" s="327"/>
      <c r="NOY171" s="327"/>
      <c r="NOZ171" s="327"/>
      <c r="NPA171" s="327"/>
      <c r="NPB171" s="327"/>
      <c r="NPC171" s="327"/>
      <c r="NPD171" s="327"/>
      <c r="NPE171" s="327"/>
      <c r="NPF171" s="327"/>
      <c r="NPG171" s="327"/>
      <c r="NPH171" s="327"/>
      <c r="NPI171" s="327"/>
      <c r="NPJ171" s="327"/>
      <c r="NPK171" s="327"/>
      <c r="NPL171" s="327"/>
      <c r="NPM171" s="327"/>
      <c r="NPN171" s="327"/>
      <c r="NPO171" s="327"/>
      <c r="NPP171" s="327"/>
      <c r="NPQ171" s="327"/>
      <c r="NPR171" s="327"/>
      <c r="NPS171" s="327"/>
      <c r="NPT171" s="327"/>
      <c r="NPU171" s="327"/>
      <c r="NPV171" s="327"/>
      <c r="NPW171" s="327"/>
      <c r="NPX171" s="327"/>
      <c r="NPY171" s="327"/>
      <c r="NPZ171" s="327"/>
      <c r="NQA171" s="327"/>
      <c r="NQB171" s="327"/>
      <c r="NQC171" s="327"/>
      <c r="NQD171" s="327"/>
      <c r="NQE171" s="327"/>
      <c r="NQF171" s="327"/>
      <c r="NQG171" s="327"/>
      <c r="NQH171" s="327"/>
      <c r="NQI171" s="327"/>
      <c r="NQJ171" s="327"/>
      <c r="NQK171" s="327"/>
      <c r="NQL171" s="327"/>
      <c r="NQM171" s="327"/>
      <c r="NQN171" s="327"/>
      <c r="NQO171" s="327"/>
      <c r="NQP171" s="327"/>
      <c r="NQQ171" s="327"/>
      <c r="NQR171" s="327"/>
      <c r="NQS171" s="327"/>
      <c r="NQT171" s="327"/>
      <c r="NQU171" s="327"/>
      <c r="NQV171" s="327"/>
      <c r="NQW171" s="327"/>
      <c r="NQX171" s="327"/>
      <c r="NQY171" s="327"/>
      <c r="NQZ171" s="327"/>
      <c r="NRA171" s="327"/>
      <c r="NRB171" s="327"/>
      <c r="NRC171" s="327"/>
      <c r="NRD171" s="327"/>
      <c r="NRE171" s="327"/>
      <c r="NRF171" s="327"/>
      <c r="NRG171" s="327"/>
      <c r="NRH171" s="327"/>
      <c r="NRI171" s="327"/>
      <c r="NRJ171" s="327"/>
      <c r="NRK171" s="327"/>
      <c r="NRL171" s="327"/>
      <c r="NRM171" s="327"/>
      <c r="NRN171" s="327"/>
      <c r="NRO171" s="327"/>
      <c r="NRP171" s="327"/>
      <c r="NRQ171" s="327"/>
      <c r="NRR171" s="327"/>
      <c r="NRS171" s="327"/>
      <c r="NRT171" s="327"/>
      <c r="NRU171" s="327"/>
      <c r="NRV171" s="327"/>
      <c r="NRW171" s="327"/>
      <c r="NRX171" s="327"/>
      <c r="NRY171" s="327"/>
      <c r="NRZ171" s="327"/>
      <c r="NSA171" s="327"/>
      <c r="NSB171" s="327"/>
      <c r="NSC171" s="327"/>
      <c r="NSD171" s="327"/>
      <c r="NSE171" s="327"/>
      <c r="NSF171" s="327"/>
      <c r="NSG171" s="327"/>
      <c r="NSH171" s="327"/>
      <c r="NSI171" s="327"/>
      <c r="NSJ171" s="327"/>
      <c r="NSK171" s="327"/>
      <c r="NSL171" s="327"/>
      <c r="NSM171" s="327"/>
      <c r="NSN171" s="327"/>
      <c r="NSO171" s="327"/>
      <c r="NSP171" s="327"/>
      <c r="NSQ171" s="327"/>
      <c r="NSR171" s="327"/>
      <c r="NSS171" s="327"/>
      <c r="NST171" s="327"/>
      <c r="NSU171" s="327"/>
      <c r="NSV171" s="327"/>
      <c r="NSW171" s="327"/>
      <c r="NSX171" s="327"/>
      <c r="NSY171" s="327"/>
      <c r="NSZ171" s="327"/>
      <c r="NTA171" s="327"/>
      <c r="NTB171" s="327"/>
      <c r="NTC171" s="327"/>
      <c r="NTD171" s="327"/>
      <c r="NTE171" s="327"/>
      <c r="NTF171" s="327"/>
      <c r="NTG171" s="327"/>
      <c r="NTH171" s="327"/>
      <c r="NTI171" s="327"/>
      <c r="NTJ171" s="327"/>
      <c r="NTK171" s="327"/>
      <c r="NTL171" s="327"/>
      <c r="NTM171" s="327"/>
      <c r="NTN171" s="327"/>
      <c r="NTO171" s="327"/>
      <c r="NTP171" s="327"/>
      <c r="NTQ171" s="327"/>
      <c r="NTR171" s="327"/>
      <c r="NTS171" s="327"/>
      <c r="NTT171" s="327"/>
      <c r="NTU171" s="327"/>
      <c r="NTV171" s="327"/>
      <c r="NTW171" s="327"/>
      <c r="NTX171" s="327"/>
      <c r="NTY171" s="327"/>
      <c r="NTZ171" s="327"/>
      <c r="NUA171" s="327"/>
      <c r="NUB171" s="327"/>
      <c r="NUC171" s="327"/>
      <c r="NUD171" s="327"/>
      <c r="NUE171" s="327"/>
      <c r="NUF171" s="327"/>
      <c r="NUG171" s="327"/>
      <c r="NUH171" s="327"/>
      <c r="NUI171" s="327"/>
      <c r="NUJ171" s="327"/>
      <c r="NUK171" s="327"/>
      <c r="NUL171" s="327"/>
      <c r="NUM171" s="327"/>
      <c r="NUN171" s="327"/>
      <c r="NUO171" s="327"/>
      <c r="NUP171" s="327"/>
      <c r="NUQ171" s="327"/>
      <c r="NUR171" s="327"/>
      <c r="NUS171" s="327"/>
      <c r="NUT171" s="327"/>
      <c r="NUU171" s="327"/>
      <c r="NUV171" s="327"/>
      <c r="NUW171" s="327"/>
      <c r="NUX171" s="327"/>
      <c r="NUY171" s="327"/>
      <c r="NUZ171" s="327"/>
      <c r="NVA171" s="327"/>
      <c r="NVB171" s="327"/>
      <c r="NVC171" s="327"/>
      <c r="NVD171" s="327"/>
      <c r="NVE171" s="327"/>
      <c r="NVF171" s="327"/>
      <c r="NVG171" s="327"/>
      <c r="NVH171" s="327"/>
      <c r="NVI171" s="327"/>
      <c r="NVJ171" s="327"/>
      <c r="NVK171" s="327"/>
      <c r="NVL171" s="327"/>
      <c r="NVM171" s="327"/>
      <c r="NVN171" s="327"/>
      <c r="NVO171" s="327"/>
      <c r="NVP171" s="327"/>
      <c r="NVQ171" s="327"/>
      <c r="NVR171" s="327"/>
      <c r="NVS171" s="327"/>
      <c r="NVT171" s="327"/>
      <c r="NVU171" s="327"/>
      <c r="NVV171" s="327"/>
      <c r="NVW171" s="327"/>
      <c r="NVX171" s="327"/>
      <c r="NVY171" s="327"/>
      <c r="NVZ171" s="327"/>
      <c r="NWA171" s="327"/>
      <c r="NWB171" s="327"/>
      <c r="NWC171" s="327"/>
      <c r="NWD171" s="327"/>
      <c r="NWE171" s="327"/>
      <c r="NWF171" s="327"/>
      <c r="NWG171" s="327"/>
      <c r="NWH171" s="327"/>
      <c r="NWI171" s="327"/>
      <c r="NWJ171" s="327"/>
      <c r="NWK171" s="327"/>
      <c r="NWL171" s="327"/>
      <c r="NWM171" s="327"/>
      <c r="NWN171" s="327"/>
      <c r="NWO171" s="327"/>
      <c r="NWP171" s="327"/>
      <c r="NWQ171" s="327"/>
      <c r="NWR171" s="327"/>
      <c r="NWS171" s="327"/>
      <c r="NWT171" s="327"/>
      <c r="NWU171" s="327"/>
      <c r="NWV171" s="327"/>
      <c r="NWW171" s="327"/>
      <c r="NWX171" s="327"/>
      <c r="NWY171" s="327"/>
      <c r="NWZ171" s="327"/>
      <c r="NXA171" s="327"/>
      <c r="NXB171" s="327"/>
      <c r="NXC171" s="327"/>
      <c r="NXD171" s="327"/>
      <c r="NXE171" s="327"/>
      <c r="NXF171" s="327"/>
      <c r="NXG171" s="327"/>
      <c r="NXH171" s="327"/>
      <c r="NXI171" s="327"/>
      <c r="NXJ171" s="327"/>
      <c r="NXK171" s="327"/>
      <c r="NXL171" s="327"/>
      <c r="NXM171" s="327"/>
      <c r="NXN171" s="327"/>
      <c r="NXO171" s="327"/>
      <c r="NXP171" s="327"/>
      <c r="NXQ171" s="327"/>
      <c r="NXR171" s="327"/>
      <c r="NXS171" s="327"/>
      <c r="NXT171" s="327"/>
      <c r="NXU171" s="327"/>
      <c r="NXV171" s="327"/>
      <c r="NXW171" s="327"/>
      <c r="NXX171" s="327"/>
      <c r="NXY171" s="327"/>
      <c r="NXZ171" s="327"/>
      <c r="NYA171" s="327"/>
      <c r="NYB171" s="327"/>
      <c r="NYC171" s="327"/>
      <c r="NYD171" s="327"/>
      <c r="NYE171" s="327"/>
      <c r="NYF171" s="327"/>
      <c r="NYG171" s="327"/>
      <c r="NYH171" s="327"/>
      <c r="NYI171" s="327"/>
      <c r="NYJ171" s="327"/>
      <c r="NYK171" s="327"/>
      <c r="NYL171" s="327"/>
      <c r="NYM171" s="327"/>
      <c r="NYN171" s="327"/>
      <c r="NYO171" s="327"/>
      <c r="NYP171" s="327"/>
      <c r="NYQ171" s="327"/>
      <c r="NYR171" s="327"/>
      <c r="NYS171" s="327"/>
      <c r="NYT171" s="327"/>
      <c r="NYU171" s="327"/>
      <c r="NYV171" s="327"/>
      <c r="NYW171" s="327"/>
      <c r="NYX171" s="327"/>
      <c r="NYY171" s="327"/>
      <c r="NYZ171" s="327"/>
      <c r="NZA171" s="327"/>
      <c r="NZB171" s="327"/>
      <c r="NZC171" s="327"/>
      <c r="NZD171" s="327"/>
      <c r="NZE171" s="327"/>
      <c r="NZF171" s="327"/>
      <c r="NZG171" s="327"/>
      <c r="NZH171" s="327"/>
      <c r="NZI171" s="327"/>
      <c r="NZJ171" s="327"/>
      <c r="NZK171" s="327"/>
      <c r="NZL171" s="327"/>
      <c r="NZM171" s="327"/>
      <c r="NZN171" s="327"/>
      <c r="NZO171" s="327"/>
      <c r="NZP171" s="327"/>
      <c r="NZQ171" s="327"/>
      <c r="NZR171" s="327"/>
      <c r="NZS171" s="327"/>
      <c r="NZT171" s="327"/>
      <c r="NZU171" s="327"/>
      <c r="NZV171" s="327"/>
      <c r="NZW171" s="327"/>
      <c r="NZX171" s="327"/>
      <c r="NZY171" s="327"/>
      <c r="NZZ171" s="327"/>
      <c r="OAA171" s="327"/>
      <c r="OAB171" s="327"/>
      <c r="OAC171" s="327"/>
      <c r="OAD171" s="327"/>
      <c r="OAE171" s="327"/>
      <c r="OAF171" s="327"/>
      <c r="OAG171" s="327"/>
      <c r="OAH171" s="327"/>
      <c r="OAI171" s="327"/>
      <c r="OAJ171" s="327"/>
      <c r="OAK171" s="327"/>
      <c r="OAL171" s="327"/>
      <c r="OAM171" s="327"/>
      <c r="OAN171" s="327"/>
      <c r="OAO171" s="327"/>
      <c r="OAP171" s="327"/>
      <c r="OAQ171" s="327"/>
      <c r="OAR171" s="327"/>
      <c r="OAS171" s="327"/>
      <c r="OAT171" s="327"/>
      <c r="OAU171" s="327"/>
      <c r="OAV171" s="327"/>
      <c r="OAW171" s="327"/>
      <c r="OAX171" s="327"/>
      <c r="OAY171" s="327"/>
      <c r="OAZ171" s="327"/>
      <c r="OBA171" s="327"/>
      <c r="OBB171" s="327"/>
      <c r="OBC171" s="327"/>
      <c r="OBD171" s="327"/>
      <c r="OBE171" s="327"/>
      <c r="OBF171" s="327"/>
      <c r="OBG171" s="327"/>
      <c r="OBH171" s="327"/>
      <c r="OBI171" s="327"/>
      <c r="OBJ171" s="327"/>
      <c r="OBK171" s="327"/>
      <c r="OBL171" s="327"/>
      <c r="OBM171" s="327"/>
      <c r="OBN171" s="327"/>
      <c r="OBO171" s="327"/>
      <c r="OBP171" s="327"/>
      <c r="OBQ171" s="327"/>
      <c r="OBR171" s="327"/>
      <c r="OBS171" s="327"/>
      <c r="OBT171" s="327"/>
      <c r="OBU171" s="327"/>
      <c r="OBV171" s="327"/>
      <c r="OBW171" s="327"/>
      <c r="OBX171" s="327"/>
      <c r="OBY171" s="327"/>
      <c r="OBZ171" s="327"/>
      <c r="OCA171" s="327"/>
      <c r="OCB171" s="327"/>
      <c r="OCC171" s="327"/>
      <c r="OCD171" s="327"/>
      <c r="OCE171" s="327"/>
      <c r="OCF171" s="327"/>
      <c r="OCG171" s="327"/>
      <c r="OCH171" s="327"/>
      <c r="OCI171" s="327"/>
      <c r="OCJ171" s="327"/>
      <c r="OCK171" s="327"/>
      <c r="OCL171" s="327"/>
      <c r="OCM171" s="327"/>
      <c r="OCN171" s="327"/>
      <c r="OCO171" s="327"/>
      <c r="OCP171" s="327"/>
      <c r="OCQ171" s="327"/>
      <c r="OCR171" s="327"/>
      <c r="OCS171" s="327"/>
      <c r="OCT171" s="327"/>
      <c r="OCU171" s="327"/>
      <c r="OCV171" s="327"/>
      <c r="OCW171" s="327"/>
      <c r="OCX171" s="327"/>
      <c r="OCY171" s="327"/>
      <c r="OCZ171" s="327"/>
      <c r="ODA171" s="327"/>
      <c r="ODB171" s="327"/>
      <c r="ODC171" s="327"/>
      <c r="ODD171" s="327"/>
      <c r="ODE171" s="327"/>
      <c r="ODF171" s="327"/>
      <c r="ODG171" s="327"/>
      <c r="ODH171" s="327"/>
      <c r="ODI171" s="327"/>
      <c r="ODJ171" s="327"/>
      <c r="ODK171" s="327"/>
      <c r="ODL171" s="327"/>
      <c r="ODM171" s="327"/>
      <c r="ODN171" s="327"/>
      <c r="ODO171" s="327"/>
      <c r="ODP171" s="327"/>
      <c r="ODQ171" s="327"/>
      <c r="ODR171" s="327"/>
      <c r="ODS171" s="327"/>
      <c r="ODT171" s="327"/>
      <c r="ODU171" s="327"/>
      <c r="ODV171" s="327"/>
      <c r="ODW171" s="327"/>
      <c r="ODX171" s="327"/>
      <c r="ODY171" s="327"/>
      <c r="ODZ171" s="327"/>
      <c r="OEA171" s="327"/>
      <c r="OEB171" s="327"/>
      <c r="OEC171" s="327"/>
      <c r="OED171" s="327"/>
      <c r="OEE171" s="327"/>
      <c r="OEF171" s="327"/>
      <c r="OEG171" s="327"/>
      <c r="OEH171" s="327"/>
      <c r="OEI171" s="327"/>
      <c r="OEJ171" s="327"/>
      <c r="OEK171" s="327"/>
      <c r="OEL171" s="327"/>
      <c r="OEM171" s="327"/>
      <c r="OEN171" s="327"/>
      <c r="OEO171" s="327"/>
      <c r="OEP171" s="327"/>
      <c r="OEQ171" s="327"/>
      <c r="OER171" s="327"/>
      <c r="OES171" s="327"/>
      <c r="OET171" s="327"/>
      <c r="OEU171" s="327"/>
      <c r="OEV171" s="327"/>
      <c r="OEW171" s="327"/>
      <c r="OEX171" s="327"/>
      <c r="OEY171" s="327"/>
      <c r="OEZ171" s="327"/>
      <c r="OFA171" s="327"/>
      <c r="OFB171" s="327"/>
      <c r="OFC171" s="327"/>
      <c r="OFD171" s="327"/>
      <c r="OFE171" s="327"/>
      <c r="OFF171" s="327"/>
      <c r="OFG171" s="327"/>
      <c r="OFH171" s="327"/>
      <c r="OFI171" s="327"/>
      <c r="OFJ171" s="327"/>
      <c r="OFK171" s="327"/>
      <c r="OFL171" s="327"/>
      <c r="OFM171" s="327"/>
      <c r="OFN171" s="327"/>
      <c r="OFO171" s="327"/>
      <c r="OFP171" s="327"/>
      <c r="OFQ171" s="327"/>
      <c r="OFR171" s="327"/>
      <c r="OFS171" s="327"/>
      <c r="OFT171" s="327"/>
      <c r="OFU171" s="327"/>
      <c r="OFV171" s="327"/>
      <c r="OFW171" s="327"/>
      <c r="OFX171" s="327"/>
      <c r="OFY171" s="327"/>
      <c r="OFZ171" s="327"/>
      <c r="OGA171" s="327"/>
      <c r="OGB171" s="327"/>
      <c r="OGC171" s="327"/>
      <c r="OGD171" s="327"/>
      <c r="OGE171" s="327"/>
      <c r="OGF171" s="327"/>
      <c r="OGG171" s="327"/>
      <c r="OGH171" s="327"/>
      <c r="OGI171" s="327"/>
      <c r="OGJ171" s="327"/>
      <c r="OGK171" s="327"/>
      <c r="OGL171" s="327"/>
      <c r="OGM171" s="327"/>
      <c r="OGN171" s="327"/>
      <c r="OGO171" s="327"/>
      <c r="OGP171" s="327"/>
      <c r="OGQ171" s="327"/>
      <c r="OGR171" s="327"/>
      <c r="OGS171" s="327"/>
      <c r="OGT171" s="327"/>
      <c r="OGU171" s="327"/>
      <c r="OGV171" s="327"/>
      <c r="OGW171" s="327"/>
      <c r="OGX171" s="327"/>
      <c r="OGY171" s="327"/>
      <c r="OGZ171" s="327"/>
      <c r="OHA171" s="327"/>
      <c r="OHB171" s="327"/>
      <c r="OHC171" s="327"/>
      <c r="OHD171" s="327"/>
      <c r="OHE171" s="327"/>
      <c r="OHF171" s="327"/>
      <c r="OHG171" s="327"/>
      <c r="OHH171" s="327"/>
      <c r="OHI171" s="327"/>
      <c r="OHJ171" s="327"/>
      <c r="OHK171" s="327"/>
      <c r="OHL171" s="327"/>
      <c r="OHM171" s="327"/>
      <c r="OHN171" s="327"/>
      <c r="OHO171" s="327"/>
      <c r="OHP171" s="327"/>
      <c r="OHQ171" s="327"/>
      <c r="OHR171" s="327"/>
      <c r="OHS171" s="327"/>
      <c r="OHT171" s="327"/>
      <c r="OHU171" s="327"/>
      <c r="OHV171" s="327"/>
      <c r="OHW171" s="327"/>
      <c r="OHX171" s="327"/>
      <c r="OHY171" s="327"/>
      <c r="OHZ171" s="327"/>
      <c r="OIA171" s="327"/>
      <c r="OIB171" s="327"/>
      <c r="OIC171" s="327"/>
      <c r="OID171" s="327"/>
      <c r="OIE171" s="327"/>
      <c r="OIF171" s="327"/>
      <c r="OIG171" s="327"/>
      <c r="OIH171" s="327"/>
      <c r="OII171" s="327"/>
      <c r="OIJ171" s="327"/>
      <c r="OIK171" s="327"/>
      <c r="OIL171" s="327"/>
      <c r="OIM171" s="327"/>
      <c r="OIN171" s="327"/>
      <c r="OIO171" s="327"/>
      <c r="OIP171" s="327"/>
      <c r="OIQ171" s="327"/>
      <c r="OIR171" s="327"/>
      <c r="OIS171" s="327"/>
      <c r="OIT171" s="327"/>
      <c r="OIU171" s="327"/>
      <c r="OIV171" s="327"/>
      <c r="OIW171" s="327"/>
      <c r="OIX171" s="327"/>
      <c r="OIY171" s="327"/>
      <c r="OIZ171" s="327"/>
      <c r="OJA171" s="327"/>
      <c r="OJB171" s="327"/>
      <c r="OJC171" s="327"/>
      <c r="OJD171" s="327"/>
      <c r="OJE171" s="327"/>
      <c r="OJF171" s="327"/>
      <c r="OJG171" s="327"/>
      <c r="OJH171" s="327"/>
      <c r="OJI171" s="327"/>
      <c r="OJJ171" s="327"/>
      <c r="OJK171" s="327"/>
      <c r="OJL171" s="327"/>
      <c r="OJM171" s="327"/>
      <c r="OJN171" s="327"/>
      <c r="OJO171" s="327"/>
      <c r="OJP171" s="327"/>
      <c r="OJQ171" s="327"/>
      <c r="OJR171" s="327"/>
      <c r="OJS171" s="327"/>
      <c r="OJT171" s="327"/>
      <c r="OJU171" s="327"/>
      <c r="OJV171" s="327"/>
      <c r="OJW171" s="327"/>
      <c r="OJX171" s="327"/>
      <c r="OJY171" s="327"/>
      <c r="OJZ171" s="327"/>
      <c r="OKA171" s="327"/>
      <c r="OKB171" s="327"/>
      <c r="OKC171" s="327"/>
      <c r="OKD171" s="327"/>
      <c r="OKE171" s="327"/>
      <c r="OKF171" s="327"/>
      <c r="OKG171" s="327"/>
      <c r="OKH171" s="327"/>
      <c r="OKI171" s="327"/>
      <c r="OKJ171" s="327"/>
      <c r="OKK171" s="327"/>
      <c r="OKL171" s="327"/>
      <c r="OKM171" s="327"/>
      <c r="OKN171" s="327"/>
      <c r="OKO171" s="327"/>
      <c r="OKP171" s="327"/>
      <c r="OKQ171" s="327"/>
      <c r="OKR171" s="327"/>
      <c r="OKS171" s="327"/>
      <c r="OKT171" s="327"/>
      <c r="OKU171" s="327"/>
      <c r="OKV171" s="327"/>
      <c r="OKW171" s="327"/>
      <c r="OKX171" s="327"/>
      <c r="OKY171" s="327"/>
      <c r="OKZ171" s="327"/>
      <c r="OLA171" s="327"/>
      <c r="OLB171" s="327"/>
      <c r="OLC171" s="327"/>
      <c r="OLD171" s="327"/>
      <c r="OLE171" s="327"/>
      <c r="OLF171" s="327"/>
      <c r="OLG171" s="327"/>
      <c r="OLH171" s="327"/>
      <c r="OLI171" s="327"/>
      <c r="OLJ171" s="327"/>
      <c r="OLK171" s="327"/>
      <c r="OLL171" s="327"/>
      <c r="OLM171" s="327"/>
      <c r="OLN171" s="327"/>
      <c r="OLO171" s="327"/>
      <c r="OLP171" s="327"/>
      <c r="OLQ171" s="327"/>
      <c r="OLR171" s="327"/>
      <c r="OLS171" s="327"/>
      <c r="OLT171" s="327"/>
      <c r="OLU171" s="327"/>
      <c r="OLV171" s="327"/>
      <c r="OLW171" s="327"/>
      <c r="OLX171" s="327"/>
      <c r="OLY171" s="327"/>
      <c r="OLZ171" s="327"/>
      <c r="OMA171" s="327"/>
      <c r="OMB171" s="327"/>
      <c r="OMC171" s="327"/>
      <c r="OMD171" s="327"/>
      <c r="OME171" s="327"/>
      <c r="OMF171" s="327"/>
      <c r="OMG171" s="327"/>
      <c r="OMH171" s="327"/>
      <c r="OMI171" s="327"/>
      <c r="OMJ171" s="327"/>
      <c r="OMK171" s="327"/>
      <c r="OML171" s="327"/>
      <c r="OMM171" s="327"/>
      <c r="OMN171" s="327"/>
      <c r="OMO171" s="327"/>
      <c r="OMP171" s="327"/>
      <c r="OMQ171" s="327"/>
      <c r="OMR171" s="327"/>
      <c r="OMS171" s="327"/>
      <c r="OMT171" s="327"/>
      <c r="OMU171" s="327"/>
      <c r="OMV171" s="327"/>
      <c r="OMW171" s="327"/>
      <c r="OMX171" s="327"/>
      <c r="OMY171" s="327"/>
      <c r="OMZ171" s="327"/>
      <c r="ONA171" s="327"/>
      <c r="ONB171" s="327"/>
      <c r="ONC171" s="327"/>
      <c r="OND171" s="327"/>
      <c r="ONE171" s="327"/>
      <c r="ONF171" s="327"/>
      <c r="ONG171" s="327"/>
      <c r="ONH171" s="327"/>
      <c r="ONI171" s="327"/>
      <c r="ONJ171" s="327"/>
      <c r="ONK171" s="327"/>
      <c r="ONL171" s="327"/>
      <c r="ONM171" s="327"/>
      <c r="ONN171" s="327"/>
      <c r="ONO171" s="327"/>
      <c r="ONP171" s="327"/>
      <c r="ONQ171" s="327"/>
      <c r="ONR171" s="327"/>
      <c r="ONS171" s="327"/>
      <c r="ONT171" s="327"/>
      <c r="ONU171" s="327"/>
      <c r="ONV171" s="327"/>
      <c r="ONW171" s="327"/>
      <c r="ONX171" s="327"/>
      <c r="ONY171" s="327"/>
      <c r="ONZ171" s="327"/>
      <c r="OOA171" s="327"/>
      <c r="OOB171" s="327"/>
      <c r="OOC171" s="327"/>
      <c r="OOD171" s="327"/>
      <c r="OOE171" s="327"/>
      <c r="OOF171" s="327"/>
      <c r="OOG171" s="327"/>
      <c r="OOH171" s="327"/>
      <c r="OOI171" s="327"/>
      <c r="OOJ171" s="327"/>
      <c r="OOK171" s="327"/>
      <c r="OOL171" s="327"/>
      <c r="OOM171" s="327"/>
      <c r="OON171" s="327"/>
      <c r="OOO171" s="327"/>
      <c r="OOP171" s="327"/>
      <c r="OOQ171" s="327"/>
      <c r="OOR171" s="327"/>
      <c r="OOS171" s="327"/>
      <c r="OOT171" s="327"/>
      <c r="OOU171" s="327"/>
      <c r="OOV171" s="327"/>
      <c r="OOW171" s="327"/>
      <c r="OOX171" s="327"/>
      <c r="OOY171" s="327"/>
      <c r="OOZ171" s="327"/>
      <c r="OPA171" s="327"/>
      <c r="OPB171" s="327"/>
      <c r="OPC171" s="327"/>
      <c r="OPD171" s="327"/>
      <c r="OPE171" s="327"/>
      <c r="OPF171" s="327"/>
      <c r="OPG171" s="327"/>
      <c r="OPH171" s="327"/>
      <c r="OPI171" s="327"/>
      <c r="OPJ171" s="327"/>
      <c r="OPK171" s="327"/>
      <c r="OPL171" s="327"/>
      <c r="OPM171" s="327"/>
      <c r="OPN171" s="327"/>
      <c r="OPO171" s="327"/>
      <c r="OPP171" s="327"/>
      <c r="OPQ171" s="327"/>
      <c r="OPR171" s="327"/>
      <c r="OPS171" s="327"/>
      <c r="OPT171" s="327"/>
      <c r="OPU171" s="327"/>
      <c r="OPV171" s="327"/>
      <c r="OPW171" s="327"/>
      <c r="OPX171" s="327"/>
      <c r="OPY171" s="327"/>
      <c r="OPZ171" s="327"/>
      <c r="OQA171" s="327"/>
      <c r="OQB171" s="327"/>
      <c r="OQC171" s="327"/>
      <c r="OQD171" s="327"/>
      <c r="OQE171" s="327"/>
      <c r="OQF171" s="327"/>
      <c r="OQG171" s="327"/>
      <c r="OQH171" s="327"/>
      <c r="OQI171" s="327"/>
      <c r="OQJ171" s="327"/>
      <c r="OQK171" s="327"/>
      <c r="OQL171" s="327"/>
      <c r="OQM171" s="327"/>
      <c r="OQN171" s="327"/>
      <c r="OQO171" s="327"/>
      <c r="OQP171" s="327"/>
      <c r="OQQ171" s="327"/>
      <c r="OQR171" s="327"/>
      <c r="OQS171" s="327"/>
      <c r="OQT171" s="327"/>
      <c r="OQU171" s="327"/>
      <c r="OQV171" s="327"/>
      <c r="OQW171" s="327"/>
      <c r="OQX171" s="327"/>
      <c r="OQY171" s="327"/>
      <c r="OQZ171" s="327"/>
      <c r="ORA171" s="327"/>
      <c r="ORB171" s="327"/>
      <c r="ORC171" s="327"/>
      <c r="ORD171" s="327"/>
      <c r="ORE171" s="327"/>
      <c r="ORF171" s="327"/>
      <c r="ORG171" s="327"/>
      <c r="ORH171" s="327"/>
      <c r="ORI171" s="327"/>
      <c r="ORJ171" s="327"/>
      <c r="ORK171" s="327"/>
      <c r="ORL171" s="327"/>
      <c r="ORM171" s="327"/>
      <c r="ORN171" s="327"/>
      <c r="ORO171" s="327"/>
      <c r="ORP171" s="327"/>
      <c r="ORQ171" s="327"/>
      <c r="ORR171" s="327"/>
      <c r="ORS171" s="327"/>
      <c r="ORT171" s="327"/>
      <c r="ORU171" s="327"/>
      <c r="ORV171" s="327"/>
      <c r="ORW171" s="327"/>
      <c r="ORX171" s="327"/>
      <c r="ORY171" s="327"/>
      <c r="ORZ171" s="327"/>
      <c r="OSA171" s="327"/>
      <c r="OSB171" s="327"/>
      <c r="OSC171" s="327"/>
      <c r="OSD171" s="327"/>
      <c r="OSE171" s="327"/>
      <c r="OSF171" s="327"/>
      <c r="OSG171" s="327"/>
      <c r="OSH171" s="327"/>
      <c r="OSI171" s="327"/>
      <c r="OSJ171" s="327"/>
      <c r="OSK171" s="327"/>
      <c r="OSL171" s="327"/>
      <c r="OSM171" s="327"/>
      <c r="OSN171" s="327"/>
      <c r="OSO171" s="327"/>
      <c r="OSP171" s="327"/>
      <c r="OSQ171" s="327"/>
      <c r="OSR171" s="327"/>
      <c r="OSS171" s="327"/>
      <c r="OST171" s="327"/>
      <c r="OSU171" s="327"/>
      <c r="OSV171" s="327"/>
      <c r="OSW171" s="327"/>
      <c r="OSX171" s="327"/>
      <c r="OSY171" s="327"/>
      <c r="OSZ171" s="327"/>
      <c r="OTA171" s="327"/>
      <c r="OTB171" s="327"/>
      <c r="OTC171" s="327"/>
      <c r="OTD171" s="327"/>
      <c r="OTE171" s="327"/>
      <c r="OTF171" s="327"/>
      <c r="OTG171" s="327"/>
      <c r="OTH171" s="327"/>
      <c r="OTI171" s="327"/>
      <c r="OTJ171" s="327"/>
      <c r="OTK171" s="327"/>
      <c r="OTL171" s="327"/>
      <c r="OTM171" s="327"/>
      <c r="OTN171" s="327"/>
      <c r="OTO171" s="327"/>
      <c r="OTP171" s="327"/>
      <c r="OTQ171" s="327"/>
      <c r="OTR171" s="327"/>
      <c r="OTS171" s="327"/>
      <c r="OTT171" s="327"/>
      <c r="OTU171" s="327"/>
      <c r="OTV171" s="327"/>
      <c r="OTW171" s="327"/>
      <c r="OTX171" s="327"/>
      <c r="OTY171" s="327"/>
      <c r="OTZ171" s="327"/>
      <c r="OUA171" s="327"/>
      <c r="OUB171" s="327"/>
      <c r="OUC171" s="327"/>
      <c r="OUD171" s="327"/>
      <c r="OUE171" s="327"/>
      <c r="OUF171" s="327"/>
      <c r="OUG171" s="327"/>
      <c r="OUH171" s="327"/>
      <c r="OUI171" s="327"/>
      <c r="OUJ171" s="327"/>
      <c r="OUK171" s="327"/>
      <c r="OUL171" s="327"/>
      <c r="OUM171" s="327"/>
      <c r="OUN171" s="327"/>
      <c r="OUO171" s="327"/>
      <c r="OUP171" s="327"/>
      <c r="OUQ171" s="327"/>
      <c r="OUR171" s="327"/>
      <c r="OUS171" s="327"/>
      <c r="OUT171" s="327"/>
      <c r="OUU171" s="327"/>
      <c r="OUV171" s="327"/>
      <c r="OUW171" s="327"/>
      <c r="OUX171" s="327"/>
      <c r="OUY171" s="327"/>
      <c r="OUZ171" s="327"/>
      <c r="OVA171" s="327"/>
      <c r="OVB171" s="327"/>
      <c r="OVC171" s="327"/>
      <c r="OVD171" s="327"/>
      <c r="OVE171" s="327"/>
      <c r="OVF171" s="327"/>
      <c r="OVG171" s="327"/>
      <c r="OVH171" s="327"/>
      <c r="OVI171" s="327"/>
      <c r="OVJ171" s="327"/>
      <c r="OVK171" s="327"/>
      <c r="OVL171" s="327"/>
      <c r="OVM171" s="327"/>
      <c r="OVN171" s="327"/>
      <c r="OVO171" s="327"/>
      <c r="OVP171" s="327"/>
      <c r="OVQ171" s="327"/>
      <c r="OVR171" s="327"/>
      <c r="OVS171" s="327"/>
      <c r="OVT171" s="327"/>
      <c r="OVU171" s="327"/>
      <c r="OVV171" s="327"/>
      <c r="OVW171" s="327"/>
      <c r="OVX171" s="327"/>
      <c r="OVY171" s="327"/>
      <c r="OVZ171" s="327"/>
      <c r="OWA171" s="327"/>
      <c r="OWB171" s="327"/>
      <c r="OWC171" s="327"/>
      <c r="OWD171" s="327"/>
      <c r="OWE171" s="327"/>
      <c r="OWF171" s="327"/>
      <c r="OWG171" s="327"/>
      <c r="OWH171" s="327"/>
      <c r="OWI171" s="327"/>
      <c r="OWJ171" s="327"/>
      <c r="OWK171" s="327"/>
      <c r="OWL171" s="327"/>
      <c r="OWM171" s="327"/>
      <c r="OWN171" s="327"/>
      <c r="OWO171" s="327"/>
      <c r="OWP171" s="327"/>
      <c r="OWQ171" s="327"/>
      <c r="OWR171" s="327"/>
      <c r="OWS171" s="327"/>
      <c r="OWT171" s="327"/>
      <c r="OWU171" s="327"/>
      <c r="OWV171" s="327"/>
      <c r="OWW171" s="327"/>
      <c r="OWX171" s="327"/>
      <c r="OWY171" s="327"/>
      <c r="OWZ171" s="327"/>
      <c r="OXA171" s="327"/>
      <c r="OXB171" s="327"/>
      <c r="OXC171" s="327"/>
      <c r="OXD171" s="327"/>
      <c r="OXE171" s="327"/>
      <c r="OXF171" s="327"/>
      <c r="OXG171" s="327"/>
      <c r="OXH171" s="327"/>
      <c r="OXI171" s="327"/>
      <c r="OXJ171" s="327"/>
      <c r="OXK171" s="327"/>
      <c r="OXL171" s="327"/>
      <c r="OXM171" s="327"/>
      <c r="OXN171" s="327"/>
      <c r="OXO171" s="327"/>
      <c r="OXP171" s="327"/>
      <c r="OXQ171" s="327"/>
      <c r="OXR171" s="327"/>
      <c r="OXS171" s="327"/>
      <c r="OXT171" s="327"/>
      <c r="OXU171" s="327"/>
      <c r="OXV171" s="327"/>
      <c r="OXW171" s="327"/>
      <c r="OXX171" s="327"/>
      <c r="OXY171" s="327"/>
      <c r="OXZ171" s="327"/>
      <c r="OYA171" s="327"/>
      <c r="OYB171" s="327"/>
      <c r="OYC171" s="327"/>
      <c r="OYD171" s="327"/>
      <c r="OYE171" s="327"/>
      <c r="OYF171" s="327"/>
      <c r="OYG171" s="327"/>
      <c r="OYH171" s="327"/>
      <c r="OYI171" s="327"/>
      <c r="OYJ171" s="327"/>
      <c r="OYK171" s="327"/>
      <c r="OYL171" s="327"/>
      <c r="OYM171" s="327"/>
      <c r="OYN171" s="327"/>
      <c r="OYO171" s="327"/>
      <c r="OYP171" s="327"/>
      <c r="OYQ171" s="327"/>
      <c r="OYR171" s="327"/>
      <c r="OYS171" s="327"/>
      <c r="OYT171" s="327"/>
      <c r="OYU171" s="327"/>
      <c r="OYV171" s="327"/>
      <c r="OYW171" s="327"/>
      <c r="OYX171" s="327"/>
      <c r="OYY171" s="327"/>
      <c r="OYZ171" s="327"/>
      <c r="OZA171" s="327"/>
      <c r="OZB171" s="327"/>
      <c r="OZC171" s="327"/>
      <c r="OZD171" s="327"/>
      <c r="OZE171" s="327"/>
      <c r="OZF171" s="327"/>
      <c r="OZG171" s="327"/>
      <c r="OZH171" s="327"/>
      <c r="OZI171" s="327"/>
      <c r="OZJ171" s="327"/>
      <c r="OZK171" s="327"/>
      <c r="OZL171" s="327"/>
      <c r="OZM171" s="327"/>
      <c r="OZN171" s="327"/>
      <c r="OZO171" s="327"/>
      <c r="OZP171" s="327"/>
      <c r="OZQ171" s="327"/>
      <c r="OZR171" s="327"/>
      <c r="OZS171" s="327"/>
      <c r="OZT171" s="327"/>
      <c r="OZU171" s="327"/>
      <c r="OZV171" s="327"/>
      <c r="OZW171" s="327"/>
      <c r="OZX171" s="327"/>
      <c r="OZY171" s="327"/>
      <c r="OZZ171" s="327"/>
      <c r="PAA171" s="327"/>
      <c r="PAB171" s="327"/>
      <c r="PAC171" s="327"/>
      <c r="PAD171" s="327"/>
      <c r="PAE171" s="327"/>
      <c r="PAF171" s="327"/>
      <c r="PAG171" s="327"/>
      <c r="PAH171" s="327"/>
      <c r="PAI171" s="327"/>
      <c r="PAJ171" s="327"/>
      <c r="PAK171" s="327"/>
      <c r="PAL171" s="327"/>
      <c r="PAM171" s="327"/>
      <c r="PAN171" s="327"/>
      <c r="PAO171" s="327"/>
      <c r="PAP171" s="327"/>
      <c r="PAQ171" s="327"/>
      <c r="PAR171" s="327"/>
      <c r="PAS171" s="327"/>
      <c r="PAT171" s="327"/>
      <c r="PAU171" s="327"/>
      <c r="PAV171" s="327"/>
      <c r="PAW171" s="327"/>
      <c r="PAX171" s="327"/>
      <c r="PAY171" s="327"/>
      <c r="PAZ171" s="327"/>
      <c r="PBA171" s="327"/>
      <c r="PBB171" s="327"/>
      <c r="PBC171" s="327"/>
      <c r="PBD171" s="327"/>
      <c r="PBE171" s="327"/>
      <c r="PBF171" s="327"/>
      <c r="PBG171" s="327"/>
      <c r="PBH171" s="327"/>
      <c r="PBI171" s="327"/>
      <c r="PBJ171" s="327"/>
      <c r="PBK171" s="327"/>
      <c r="PBL171" s="327"/>
      <c r="PBM171" s="327"/>
      <c r="PBN171" s="327"/>
      <c r="PBO171" s="327"/>
      <c r="PBP171" s="327"/>
      <c r="PBQ171" s="327"/>
      <c r="PBR171" s="327"/>
      <c r="PBS171" s="327"/>
      <c r="PBT171" s="327"/>
      <c r="PBU171" s="327"/>
      <c r="PBV171" s="327"/>
      <c r="PBW171" s="327"/>
      <c r="PBX171" s="327"/>
      <c r="PBY171" s="327"/>
      <c r="PBZ171" s="327"/>
      <c r="PCA171" s="327"/>
      <c r="PCB171" s="327"/>
      <c r="PCC171" s="327"/>
      <c r="PCD171" s="327"/>
      <c r="PCE171" s="327"/>
      <c r="PCF171" s="327"/>
      <c r="PCG171" s="327"/>
      <c r="PCH171" s="327"/>
      <c r="PCI171" s="327"/>
      <c r="PCJ171" s="327"/>
      <c r="PCK171" s="327"/>
      <c r="PCL171" s="327"/>
      <c r="PCM171" s="327"/>
      <c r="PCN171" s="327"/>
      <c r="PCO171" s="327"/>
      <c r="PCP171" s="327"/>
      <c r="PCQ171" s="327"/>
      <c r="PCR171" s="327"/>
      <c r="PCS171" s="327"/>
      <c r="PCT171" s="327"/>
      <c r="PCU171" s="327"/>
      <c r="PCV171" s="327"/>
      <c r="PCW171" s="327"/>
      <c r="PCX171" s="327"/>
      <c r="PCY171" s="327"/>
      <c r="PCZ171" s="327"/>
      <c r="PDA171" s="327"/>
      <c r="PDB171" s="327"/>
      <c r="PDC171" s="327"/>
      <c r="PDD171" s="327"/>
      <c r="PDE171" s="327"/>
      <c r="PDF171" s="327"/>
      <c r="PDG171" s="327"/>
      <c r="PDH171" s="327"/>
      <c r="PDI171" s="327"/>
      <c r="PDJ171" s="327"/>
      <c r="PDK171" s="327"/>
      <c r="PDL171" s="327"/>
      <c r="PDM171" s="327"/>
      <c r="PDN171" s="327"/>
      <c r="PDO171" s="327"/>
      <c r="PDP171" s="327"/>
      <c r="PDQ171" s="327"/>
      <c r="PDR171" s="327"/>
      <c r="PDS171" s="327"/>
      <c r="PDT171" s="327"/>
      <c r="PDU171" s="327"/>
      <c r="PDV171" s="327"/>
      <c r="PDW171" s="327"/>
      <c r="PDX171" s="327"/>
      <c r="PDY171" s="327"/>
      <c r="PDZ171" s="327"/>
      <c r="PEA171" s="327"/>
      <c r="PEB171" s="327"/>
      <c r="PEC171" s="327"/>
      <c r="PED171" s="327"/>
      <c r="PEE171" s="327"/>
      <c r="PEF171" s="327"/>
      <c r="PEG171" s="327"/>
      <c r="PEH171" s="327"/>
      <c r="PEI171" s="327"/>
      <c r="PEJ171" s="327"/>
      <c r="PEK171" s="327"/>
      <c r="PEL171" s="327"/>
      <c r="PEM171" s="327"/>
      <c r="PEN171" s="327"/>
      <c r="PEO171" s="327"/>
      <c r="PEP171" s="327"/>
      <c r="PEQ171" s="327"/>
      <c r="PER171" s="327"/>
      <c r="PES171" s="327"/>
      <c r="PET171" s="327"/>
      <c r="PEU171" s="327"/>
      <c r="PEV171" s="327"/>
      <c r="PEW171" s="327"/>
      <c r="PEX171" s="327"/>
      <c r="PEY171" s="327"/>
      <c r="PEZ171" s="327"/>
      <c r="PFA171" s="327"/>
      <c r="PFB171" s="327"/>
      <c r="PFC171" s="327"/>
      <c r="PFD171" s="327"/>
      <c r="PFE171" s="327"/>
      <c r="PFF171" s="327"/>
      <c r="PFG171" s="327"/>
      <c r="PFH171" s="327"/>
      <c r="PFI171" s="327"/>
      <c r="PFJ171" s="327"/>
      <c r="PFK171" s="327"/>
      <c r="PFL171" s="327"/>
      <c r="PFM171" s="327"/>
      <c r="PFN171" s="327"/>
      <c r="PFO171" s="327"/>
      <c r="PFP171" s="327"/>
      <c r="PFQ171" s="327"/>
      <c r="PFR171" s="327"/>
      <c r="PFS171" s="327"/>
      <c r="PFT171" s="327"/>
      <c r="PFU171" s="327"/>
      <c r="PFV171" s="327"/>
      <c r="PFW171" s="327"/>
      <c r="PFX171" s="327"/>
      <c r="PFY171" s="327"/>
      <c r="PFZ171" s="327"/>
      <c r="PGA171" s="327"/>
      <c r="PGB171" s="327"/>
      <c r="PGC171" s="327"/>
      <c r="PGD171" s="327"/>
      <c r="PGE171" s="327"/>
      <c r="PGF171" s="327"/>
      <c r="PGG171" s="327"/>
      <c r="PGH171" s="327"/>
      <c r="PGI171" s="327"/>
      <c r="PGJ171" s="327"/>
      <c r="PGK171" s="327"/>
      <c r="PGL171" s="327"/>
      <c r="PGM171" s="327"/>
      <c r="PGN171" s="327"/>
      <c r="PGO171" s="327"/>
      <c r="PGP171" s="327"/>
      <c r="PGQ171" s="327"/>
      <c r="PGR171" s="327"/>
      <c r="PGS171" s="327"/>
      <c r="PGT171" s="327"/>
      <c r="PGU171" s="327"/>
      <c r="PGV171" s="327"/>
      <c r="PGW171" s="327"/>
      <c r="PGX171" s="327"/>
      <c r="PGY171" s="327"/>
      <c r="PGZ171" s="327"/>
      <c r="PHA171" s="327"/>
      <c r="PHB171" s="327"/>
      <c r="PHC171" s="327"/>
      <c r="PHD171" s="327"/>
      <c r="PHE171" s="327"/>
      <c r="PHF171" s="327"/>
      <c r="PHG171" s="327"/>
      <c r="PHH171" s="327"/>
      <c r="PHI171" s="327"/>
      <c r="PHJ171" s="327"/>
      <c r="PHK171" s="327"/>
      <c r="PHL171" s="327"/>
      <c r="PHM171" s="327"/>
      <c r="PHN171" s="327"/>
      <c r="PHO171" s="327"/>
      <c r="PHP171" s="327"/>
      <c r="PHQ171" s="327"/>
      <c r="PHR171" s="327"/>
      <c r="PHS171" s="327"/>
      <c r="PHT171" s="327"/>
      <c r="PHU171" s="327"/>
      <c r="PHV171" s="327"/>
      <c r="PHW171" s="327"/>
      <c r="PHX171" s="327"/>
      <c r="PHY171" s="327"/>
      <c r="PHZ171" s="327"/>
      <c r="PIA171" s="327"/>
      <c r="PIB171" s="327"/>
      <c r="PIC171" s="327"/>
      <c r="PID171" s="327"/>
      <c r="PIE171" s="327"/>
      <c r="PIF171" s="327"/>
      <c r="PIG171" s="327"/>
      <c r="PIH171" s="327"/>
      <c r="PII171" s="327"/>
      <c r="PIJ171" s="327"/>
      <c r="PIK171" s="327"/>
      <c r="PIL171" s="327"/>
      <c r="PIM171" s="327"/>
      <c r="PIN171" s="327"/>
      <c r="PIO171" s="327"/>
      <c r="PIP171" s="327"/>
      <c r="PIQ171" s="327"/>
      <c r="PIR171" s="327"/>
      <c r="PIS171" s="327"/>
      <c r="PIT171" s="327"/>
      <c r="PIU171" s="327"/>
      <c r="PIV171" s="327"/>
      <c r="PIW171" s="327"/>
      <c r="PIX171" s="327"/>
      <c r="PIY171" s="327"/>
      <c r="PIZ171" s="327"/>
      <c r="PJA171" s="327"/>
      <c r="PJB171" s="327"/>
      <c r="PJC171" s="327"/>
      <c r="PJD171" s="327"/>
      <c r="PJE171" s="327"/>
      <c r="PJF171" s="327"/>
      <c r="PJG171" s="327"/>
      <c r="PJH171" s="327"/>
      <c r="PJI171" s="327"/>
      <c r="PJJ171" s="327"/>
      <c r="PJK171" s="327"/>
      <c r="PJL171" s="327"/>
      <c r="PJM171" s="327"/>
      <c r="PJN171" s="327"/>
      <c r="PJO171" s="327"/>
      <c r="PJP171" s="327"/>
      <c r="PJQ171" s="327"/>
      <c r="PJR171" s="327"/>
      <c r="PJS171" s="327"/>
      <c r="PJT171" s="327"/>
      <c r="PJU171" s="327"/>
      <c r="PJV171" s="327"/>
      <c r="PJW171" s="327"/>
      <c r="PJX171" s="327"/>
      <c r="PJY171" s="327"/>
      <c r="PJZ171" s="327"/>
      <c r="PKA171" s="327"/>
      <c r="PKB171" s="327"/>
      <c r="PKC171" s="327"/>
      <c r="PKD171" s="327"/>
      <c r="PKE171" s="327"/>
      <c r="PKF171" s="327"/>
      <c r="PKG171" s="327"/>
      <c r="PKH171" s="327"/>
      <c r="PKI171" s="327"/>
      <c r="PKJ171" s="327"/>
      <c r="PKK171" s="327"/>
      <c r="PKL171" s="327"/>
      <c r="PKM171" s="327"/>
      <c r="PKN171" s="327"/>
      <c r="PKO171" s="327"/>
      <c r="PKP171" s="327"/>
      <c r="PKQ171" s="327"/>
      <c r="PKR171" s="327"/>
      <c r="PKS171" s="327"/>
      <c r="PKT171" s="327"/>
      <c r="PKU171" s="327"/>
      <c r="PKV171" s="327"/>
      <c r="PKW171" s="327"/>
      <c r="PKX171" s="327"/>
      <c r="PKY171" s="327"/>
      <c r="PKZ171" s="327"/>
      <c r="PLA171" s="327"/>
      <c r="PLB171" s="327"/>
      <c r="PLC171" s="327"/>
      <c r="PLD171" s="327"/>
      <c r="PLE171" s="327"/>
      <c r="PLF171" s="327"/>
      <c r="PLG171" s="327"/>
      <c r="PLH171" s="327"/>
      <c r="PLI171" s="327"/>
      <c r="PLJ171" s="327"/>
      <c r="PLK171" s="327"/>
      <c r="PLL171" s="327"/>
      <c r="PLM171" s="327"/>
      <c r="PLN171" s="327"/>
      <c r="PLO171" s="327"/>
      <c r="PLP171" s="327"/>
      <c r="PLQ171" s="327"/>
      <c r="PLR171" s="327"/>
      <c r="PLS171" s="327"/>
      <c r="PLT171" s="327"/>
      <c r="PLU171" s="327"/>
      <c r="PLV171" s="327"/>
      <c r="PLW171" s="327"/>
      <c r="PLX171" s="327"/>
      <c r="PLY171" s="327"/>
      <c r="PLZ171" s="327"/>
      <c r="PMA171" s="327"/>
      <c r="PMB171" s="327"/>
      <c r="PMC171" s="327"/>
      <c r="PMD171" s="327"/>
      <c r="PME171" s="327"/>
      <c r="PMF171" s="327"/>
      <c r="PMG171" s="327"/>
      <c r="PMH171" s="327"/>
      <c r="PMI171" s="327"/>
      <c r="PMJ171" s="327"/>
      <c r="PMK171" s="327"/>
      <c r="PML171" s="327"/>
      <c r="PMM171" s="327"/>
      <c r="PMN171" s="327"/>
      <c r="PMO171" s="327"/>
      <c r="PMP171" s="327"/>
      <c r="PMQ171" s="327"/>
      <c r="PMR171" s="327"/>
      <c r="PMS171" s="327"/>
      <c r="PMT171" s="327"/>
      <c r="PMU171" s="327"/>
      <c r="PMV171" s="327"/>
      <c r="PMW171" s="327"/>
      <c r="PMX171" s="327"/>
      <c r="PMY171" s="327"/>
      <c r="PMZ171" s="327"/>
      <c r="PNA171" s="327"/>
      <c r="PNB171" s="327"/>
      <c r="PNC171" s="327"/>
      <c r="PND171" s="327"/>
      <c r="PNE171" s="327"/>
      <c r="PNF171" s="327"/>
      <c r="PNG171" s="327"/>
      <c r="PNH171" s="327"/>
      <c r="PNI171" s="327"/>
      <c r="PNJ171" s="327"/>
      <c r="PNK171" s="327"/>
      <c r="PNL171" s="327"/>
      <c r="PNM171" s="327"/>
      <c r="PNN171" s="327"/>
      <c r="PNO171" s="327"/>
      <c r="PNP171" s="327"/>
      <c r="PNQ171" s="327"/>
      <c r="PNR171" s="327"/>
      <c r="PNS171" s="327"/>
      <c r="PNT171" s="327"/>
      <c r="PNU171" s="327"/>
      <c r="PNV171" s="327"/>
      <c r="PNW171" s="327"/>
      <c r="PNX171" s="327"/>
      <c r="PNY171" s="327"/>
      <c r="PNZ171" s="327"/>
      <c r="POA171" s="327"/>
      <c r="POB171" s="327"/>
      <c r="POC171" s="327"/>
      <c r="POD171" s="327"/>
      <c r="POE171" s="327"/>
      <c r="POF171" s="327"/>
      <c r="POG171" s="327"/>
      <c r="POH171" s="327"/>
      <c r="POI171" s="327"/>
      <c r="POJ171" s="327"/>
      <c r="POK171" s="327"/>
      <c r="POL171" s="327"/>
      <c r="POM171" s="327"/>
      <c r="PON171" s="327"/>
      <c r="POO171" s="327"/>
      <c r="POP171" s="327"/>
      <c r="POQ171" s="327"/>
      <c r="POR171" s="327"/>
      <c r="POS171" s="327"/>
      <c r="POT171" s="327"/>
      <c r="POU171" s="327"/>
      <c r="POV171" s="327"/>
      <c r="POW171" s="327"/>
      <c r="POX171" s="327"/>
      <c r="POY171" s="327"/>
      <c r="POZ171" s="327"/>
      <c r="PPA171" s="327"/>
      <c r="PPB171" s="327"/>
      <c r="PPC171" s="327"/>
      <c r="PPD171" s="327"/>
      <c r="PPE171" s="327"/>
      <c r="PPF171" s="327"/>
      <c r="PPG171" s="327"/>
      <c r="PPH171" s="327"/>
      <c r="PPI171" s="327"/>
      <c r="PPJ171" s="327"/>
      <c r="PPK171" s="327"/>
      <c r="PPL171" s="327"/>
      <c r="PPM171" s="327"/>
      <c r="PPN171" s="327"/>
      <c r="PPO171" s="327"/>
      <c r="PPP171" s="327"/>
      <c r="PPQ171" s="327"/>
      <c r="PPR171" s="327"/>
      <c r="PPS171" s="327"/>
      <c r="PPT171" s="327"/>
      <c r="PPU171" s="327"/>
      <c r="PPV171" s="327"/>
      <c r="PPW171" s="327"/>
      <c r="PPX171" s="327"/>
      <c r="PPY171" s="327"/>
      <c r="PPZ171" s="327"/>
      <c r="PQA171" s="327"/>
      <c r="PQB171" s="327"/>
      <c r="PQC171" s="327"/>
      <c r="PQD171" s="327"/>
      <c r="PQE171" s="327"/>
      <c r="PQF171" s="327"/>
      <c r="PQG171" s="327"/>
      <c r="PQH171" s="327"/>
      <c r="PQI171" s="327"/>
      <c r="PQJ171" s="327"/>
      <c r="PQK171" s="327"/>
      <c r="PQL171" s="327"/>
      <c r="PQM171" s="327"/>
      <c r="PQN171" s="327"/>
      <c r="PQO171" s="327"/>
      <c r="PQP171" s="327"/>
      <c r="PQQ171" s="327"/>
      <c r="PQR171" s="327"/>
      <c r="PQS171" s="327"/>
      <c r="PQT171" s="327"/>
      <c r="PQU171" s="327"/>
      <c r="PQV171" s="327"/>
      <c r="PQW171" s="327"/>
      <c r="PQX171" s="327"/>
      <c r="PQY171" s="327"/>
      <c r="PQZ171" s="327"/>
      <c r="PRA171" s="327"/>
      <c r="PRB171" s="327"/>
      <c r="PRC171" s="327"/>
      <c r="PRD171" s="327"/>
      <c r="PRE171" s="327"/>
      <c r="PRF171" s="327"/>
      <c r="PRG171" s="327"/>
      <c r="PRH171" s="327"/>
      <c r="PRI171" s="327"/>
      <c r="PRJ171" s="327"/>
      <c r="PRK171" s="327"/>
      <c r="PRL171" s="327"/>
      <c r="PRM171" s="327"/>
      <c r="PRN171" s="327"/>
      <c r="PRO171" s="327"/>
      <c r="PRP171" s="327"/>
      <c r="PRQ171" s="327"/>
      <c r="PRR171" s="327"/>
      <c r="PRS171" s="327"/>
      <c r="PRT171" s="327"/>
      <c r="PRU171" s="327"/>
      <c r="PRV171" s="327"/>
      <c r="PRW171" s="327"/>
      <c r="PRX171" s="327"/>
      <c r="PRY171" s="327"/>
      <c r="PRZ171" s="327"/>
      <c r="PSA171" s="327"/>
      <c r="PSB171" s="327"/>
      <c r="PSC171" s="327"/>
      <c r="PSD171" s="327"/>
      <c r="PSE171" s="327"/>
      <c r="PSF171" s="327"/>
      <c r="PSG171" s="327"/>
      <c r="PSH171" s="327"/>
      <c r="PSI171" s="327"/>
      <c r="PSJ171" s="327"/>
      <c r="PSK171" s="327"/>
      <c r="PSL171" s="327"/>
      <c r="PSM171" s="327"/>
      <c r="PSN171" s="327"/>
      <c r="PSO171" s="327"/>
      <c r="PSP171" s="327"/>
      <c r="PSQ171" s="327"/>
      <c r="PSR171" s="327"/>
      <c r="PSS171" s="327"/>
      <c r="PST171" s="327"/>
      <c r="PSU171" s="327"/>
      <c r="PSV171" s="327"/>
      <c r="PSW171" s="327"/>
      <c r="PSX171" s="327"/>
      <c r="PSY171" s="327"/>
      <c r="PSZ171" s="327"/>
      <c r="PTA171" s="327"/>
      <c r="PTB171" s="327"/>
      <c r="PTC171" s="327"/>
      <c r="PTD171" s="327"/>
      <c r="PTE171" s="327"/>
      <c r="PTF171" s="327"/>
      <c r="PTG171" s="327"/>
      <c r="PTH171" s="327"/>
      <c r="PTI171" s="327"/>
      <c r="PTJ171" s="327"/>
      <c r="PTK171" s="327"/>
      <c r="PTL171" s="327"/>
      <c r="PTM171" s="327"/>
      <c r="PTN171" s="327"/>
      <c r="PTO171" s="327"/>
      <c r="PTP171" s="327"/>
      <c r="PTQ171" s="327"/>
      <c r="PTR171" s="327"/>
      <c r="PTS171" s="327"/>
      <c r="PTT171" s="327"/>
      <c r="PTU171" s="327"/>
      <c r="PTV171" s="327"/>
      <c r="PTW171" s="327"/>
      <c r="PTX171" s="327"/>
      <c r="PTY171" s="327"/>
      <c r="PTZ171" s="327"/>
      <c r="PUA171" s="327"/>
      <c r="PUB171" s="327"/>
      <c r="PUC171" s="327"/>
      <c r="PUD171" s="327"/>
      <c r="PUE171" s="327"/>
      <c r="PUF171" s="327"/>
      <c r="PUG171" s="327"/>
      <c r="PUH171" s="327"/>
      <c r="PUI171" s="327"/>
      <c r="PUJ171" s="327"/>
      <c r="PUK171" s="327"/>
      <c r="PUL171" s="327"/>
      <c r="PUM171" s="327"/>
      <c r="PUN171" s="327"/>
      <c r="PUO171" s="327"/>
      <c r="PUP171" s="327"/>
      <c r="PUQ171" s="327"/>
      <c r="PUR171" s="327"/>
      <c r="PUS171" s="327"/>
      <c r="PUT171" s="327"/>
      <c r="PUU171" s="327"/>
      <c r="PUV171" s="327"/>
      <c r="PUW171" s="327"/>
      <c r="PUX171" s="327"/>
      <c r="PUY171" s="327"/>
      <c r="PUZ171" s="327"/>
      <c r="PVA171" s="327"/>
      <c r="PVB171" s="327"/>
      <c r="PVC171" s="327"/>
      <c r="PVD171" s="327"/>
      <c r="PVE171" s="327"/>
      <c r="PVF171" s="327"/>
      <c r="PVG171" s="327"/>
      <c r="PVH171" s="327"/>
      <c r="PVI171" s="327"/>
      <c r="PVJ171" s="327"/>
      <c r="PVK171" s="327"/>
      <c r="PVL171" s="327"/>
      <c r="PVM171" s="327"/>
      <c r="PVN171" s="327"/>
      <c r="PVO171" s="327"/>
      <c r="PVP171" s="327"/>
      <c r="PVQ171" s="327"/>
      <c r="PVR171" s="327"/>
      <c r="PVS171" s="327"/>
      <c r="PVT171" s="327"/>
      <c r="PVU171" s="327"/>
      <c r="PVV171" s="327"/>
      <c r="PVW171" s="327"/>
      <c r="PVX171" s="327"/>
      <c r="PVY171" s="327"/>
      <c r="PVZ171" s="327"/>
      <c r="PWA171" s="327"/>
      <c r="PWB171" s="327"/>
      <c r="PWC171" s="327"/>
      <c r="PWD171" s="327"/>
      <c r="PWE171" s="327"/>
      <c r="PWF171" s="327"/>
      <c r="PWG171" s="327"/>
      <c r="PWH171" s="327"/>
      <c r="PWI171" s="327"/>
      <c r="PWJ171" s="327"/>
      <c r="PWK171" s="327"/>
      <c r="PWL171" s="327"/>
      <c r="PWM171" s="327"/>
      <c r="PWN171" s="327"/>
      <c r="PWO171" s="327"/>
      <c r="PWP171" s="327"/>
      <c r="PWQ171" s="327"/>
      <c r="PWR171" s="327"/>
      <c r="PWS171" s="327"/>
      <c r="PWT171" s="327"/>
      <c r="PWU171" s="327"/>
      <c r="PWV171" s="327"/>
      <c r="PWW171" s="327"/>
      <c r="PWX171" s="327"/>
      <c r="PWY171" s="327"/>
      <c r="PWZ171" s="327"/>
      <c r="PXA171" s="327"/>
      <c r="PXB171" s="327"/>
      <c r="PXC171" s="327"/>
      <c r="PXD171" s="327"/>
      <c r="PXE171" s="327"/>
      <c r="PXF171" s="327"/>
      <c r="PXG171" s="327"/>
      <c r="PXH171" s="327"/>
      <c r="PXI171" s="327"/>
      <c r="PXJ171" s="327"/>
      <c r="PXK171" s="327"/>
      <c r="PXL171" s="327"/>
      <c r="PXM171" s="327"/>
      <c r="PXN171" s="327"/>
      <c r="PXO171" s="327"/>
      <c r="PXP171" s="327"/>
      <c r="PXQ171" s="327"/>
      <c r="PXR171" s="327"/>
      <c r="PXS171" s="327"/>
      <c r="PXT171" s="327"/>
      <c r="PXU171" s="327"/>
      <c r="PXV171" s="327"/>
      <c r="PXW171" s="327"/>
      <c r="PXX171" s="327"/>
      <c r="PXY171" s="327"/>
      <c r="PXZ171" s="327"/>
      <c r="PYA171" s="327"/>
      <c r="PYB171" s="327"/>
      <c r="PYC171" s="327"/>
      <c r="PYD171" s="327"/>
      <c r="PYE171" s="327"/>
      <c r="PYF171" s="327"/>
      <c r="PYG171" s="327"/>
      <c r="PYH171" s="327"/>
      <c r="PYI171" s="327"/>
      <c r="PYJ171" s="327"/>
      <c r="PYK171" s="327"/>
      <c r="PYL171" s="327"/>
      <c r="PYM171" s="327"/>
      <c r="PYN171" s="327"/>
      <c r="PYO171" s="327"/>
      <c r="PYP171" s="327"/>
      <c r="PYQ171" s="327"/>
      <c r="PYR171" s="327"/>
      <c r="PYS171" s="327"/>
      <c r="PYT171" s="327"/>
      <c r="PYU171" s="327"/>
      <c r="PYV171" s="327"/>
      <c r="PYW171" s="327"/>
      <c r="PYX171" s="327"/>
      <c r="PYY171" s="327"/>
      <c r="PYZ171" s="327"/>
      <c r="PZA171" s="327"/>
      <c r="PZB171" s="327"/>
      <c r="PZC171" s="327"/>
      <c r="PZD171" s="327"/>
      <c r="PZE171" s="327"/>
      <c r="PZF171" s="327"/>
      <c r="PZG171" s="327"/>
      <c r="PZH171" s="327"/>
      <c r="PZI171" s="327"/>
      <c r="PZJ171" s="327"/>
      <c r="PZK171" s="327"/>
      <c r="PZL171" s="327"/>
      <c r="PZM171" s="327"/>
      <c r="PZN171" s="327"/>
      <c r="PZO171" s="327"/>
      <c r="PZP171" s="327"/>
      <c r="PZQ171" s="327"/>
      <c r="PZR171" s="327"/>
      <c r="PZS171" s="327"/>
      <c r="PZT171" s="327"/>
      <c r="PZU171" s="327"/>
      <c r="PZV171" s="327"/>
      <c r="PZW171" s="327"/>
      <c r="PZX171" s="327"/>
      <c r="PZY171" s="327"/>
      <c r="PZZ171" s="327"/>
      <c r="QAA171" s="327"/>
      <c r="QAB171" s="327"/>
      <c r="QAC171" s="327"/>
      <c r="QAD171" s="327"/>
      <c r="QAE171" s="327"/>
      <c r="QAF171" s="327"/>
      <c r="QAG171" s="327"/>
      <c r="QAH171" s="327"/>
      <c r="QAI171" s="327"/>
      <c r="QAJ171" s="327"/>
      <c r="QAK171" s="327"/>
      <c r="QAL171" s="327"/>
      <c r="QAM171" s="327"/>
      <c r="QAN171" s="327"/>
      <c r="QAO171" s="327"/>
      <c r="QAP171" s="327"/>
      <c r="QAQ171" s="327"/>
      <c r="QAR171" s="327"/>
      <c r="QAS171" s="327"/>
      <c r="QAT171" s="327"/>
      <c r="QAU171" s="327"/>
      <c r="QAV171" s="327"/>
      <c r="QAW171" s="327"/>
      <c r="QAX171" s="327"/>
      <c r="QAY171" s="327"/>
      <c r="QAZ171" s="327"/>
      <c r="QBA171" s="327"/>
      <c r="QBB171" s="327"/>
      <c r="QBC171" s="327"/>
      <c r="QBD171" s="327"/>
      <c r="QBE171" s="327"/>
      <c r="QBF171" s="327"/>
      <c r="QBG171" s="327"/>
      <c r="QBH171" s="327"/>
      <c r="QBI171" s="327"/>
      <c r="QBJ171" s="327"/>
      <c r="QBK171" s="327"/>
      <c r="QBL171" s="327"/>
      <c r="QBM171" s="327"/>
      <c r="QBN171" s="327"/>
      <c r="QBO171" s="327"/>
      <c r="QBP171" s="327"/>
      <c r="QBQ171" s="327"/>
      <c r="QBR171" s="327"/>
      <c r="QBS171" s="327"/>
      <c r="QBT171" s="327"/>
      <c r="QBU171" s="327"/>
      <c r="QBV171" s="327"/>
      <c r="QBW171" s="327"/>
      <c r="QBX171" s="327"/>
      <c r="QBY171" s="327"/>
      <c r="QBZ171" s="327"/>
      <c r="QCA171" s="327"/>
      <c r="QCB171" s="327"/>
      <c r="QCC171" s="327"/>
      <c r="QCD171" s="327"/>
      <c r="QCE171" s="327"/>
      <c r="QCF171" s="327"/>
      <c r="QCG171" s="327"/>
      <c r="QCH171" s="327"/>
      <c r="QCI171" s="327"/>
      <c r="QCJ171" s="327"/>
      <c r="QCK171" s="327"/>
      <c r="QCL171" s="327"/>
      <c r="QCM171" s="327"/>
      <c r="QCN171" s="327"/>
      <c r="QCO171" s="327"/>
      <c r="QCP171" s="327"/>
      <c r="QCQ171" s="327"/>
      <c r="QCR171" s="327"/>
      <c r="QCS171" s="327"/>
      <c r="QCT171" s="327"/>
      <c r="QCU171" s="327"/>
      <c r="QCV171" s="327"/>
      <c r="QCW171" s="327"/>
      <c r="QCX171" s="327"/>
      <c r="QCY171" s="327"/>
      <c r="QCZ171" s="327"/>
      <c r="QDA171" s="327"/>
      <c r="QDB171" s="327"/>
      <c r="QDC171" s="327"/>
      <c r="QDD171" s="327"/>
      <c r="QDE171" s="327"/>
      <c r="QDF171" s="327"/>
      <c r="QDG171" s="327"/>
      <c r="QDH171" s="327"/>
      <c r="QDI171" s="327"/>
      <c r="QDJ171" s="327"/>
      <c r="QDK171" s="327"/>
      <c r="QDL171" s="327"/>
      <c r="QDM171" s="327"/>
      <c r="QDN171" s="327"/>
      <c r="QDO171" s="327"/>
      <c r="QDP171" s="327"/>
      <c r="QDQ171" s="327"/>
      <c r="QDR171" s="327"/>
      <c r="QDS171" s="327"/>
      <c r="QDT171" s="327"/>
      <c r="QDU171" s="327"/>
      <c r="QDV171" s="327"/>
      <c r="QDW171" s="327"/>
      <c r="QDX171" s="327"/>
      <c r="QDY171" s="327"/>
      <c r="QDZ171" s="327"/>
      <c r="QEA171" s="327"/>
      <c r="QEB171" s="327"/>
      <c r="QEC171" s="327"/>
      <c r="QED171" s="327"/>
      <c r="QEE171" s="327"/>
      <c r="QEF171" s="327"/>
      <c r="QEG171" s="327"/>
      <c r="QEH171" s="327"/>
      <c r="QEI171" s="327"/>
      <c r="QEJ171" s="327"/>
      <c r="QEK171" s="327"/>
      <c r="QEL171" s="327"/>
      <c r="QEM171" s="327"/>
      <c r="QEN171" s="327"/>
      <c r="QEO171" s="327"/>
      <c r="QEP171" s="327"/>
      <c r="QEQ171" s="327"/>
      <c r="QER171" s="327"/>
      <c r="QES171" s="327"/>
      <c r="QET171" s="327"/>
      <c r="QEU171" s="327"/>
      <c r="QEV171" s="327"/>
      <c r="QEW171" s="327"/>
      <c r="QEX171" s="327"/>
      <c r="QEY171" s="327"/>
      <c r="QEZ171" s="327"/>
      <c r="QFA171" s="327"/>
      <c r="QFB171" s="327"/>
      <c r="QFC171" s="327"/>
      <c r="QFD171" s="327"/>
      <c r="QFE171" s="327"/>
      <c r="QFF171" s="327"/>
      <c r="QFG171" s="327"/>
      <c r="QFH171" s="327"/>
      <c r="QFI171" s="327"/>
      <c r="QFJ171" s="327"/>
      <c r="QFK171" s="327"/>
      <c r="QFL171" s="327"/>
      <c r="QFM171" s="327"/>
      <c r="QFN171" s="327"/>
      <c r="QFO171" s="327"/>
      <c r="QFP171" s="327"/>
      <c r="QFQ171" s="327"/>
      <c r="QFR171" s="327"/>
      <c r="QFS171" s="327"/>
      <c r="QFT171" s="327"/>
      <c r="QFU171" s="327"/>
      <c r="QFV171" s="327"/>
      <c r="QFW171" s="327"/>
      <c r="QFX171" s="327"/>
      <c r="QFY171" s="327"/>
      <c r="QFZ171" s="327"/>
      <c r="QGA171" s="327"/>
      <c r="QGB171" s="327"/>
      <c r="QGC171" s="327"/>
      <c r="QGD171" s="327"/>
      <c r="QGE171" s="327"/>
      <c r="QGF171" s="327"/>
      <c r="QGG171" s="327"/>
      <c r="QGH171" s="327"/>
      <c r="QGI171" s="327"/>
      <c r="QGJ171" s="327"/>
      <c r="QGK171" s="327"/>
      <c r="QGL171" s="327"/>
      <c r="QGM171" s="327"/>
      <c r="QGN171" s="327"/>
      <c r="QGO171" s="327"/>
      <c r="QGP171" s="327"/>
      <c r="QGQ171" s="327"/>
      <c r="QGR171" s="327"/>
      <c r="QGS171" s="327"/>
      <c r="QGT171" s="327"/>
      <c r="QGU171" s="327"/>
      <c r="QGV171" s="327"/>
      <c r="QGW171" s="327"/>
      <c r="QGX171" s="327"/>
      <c r="QGY171" s="327"/>
      <c r="QGZ171" s="327"/>
      <c r="QHA171" s="327"/>
      <c r="QHB171" s="327"/>
      <c r="QHC171" s="327"/>
      <c r="QHD171" s="327"/>
      <c r="QHE171" s="327"/>
      <c r="QHF171" s="327"/>
      <c r="QHG171" s="327"/>
      <c r="QHH171" s="327"/>
      <c r="QHI171" s="327"/>
      <c r="QHJ171" s="327"/>
      <c r="QHK171" s="327"/>
      <c r="QHL171" s="327"/>
      <c r="QHM171" s="327"/>
      <c r="QHN171" s="327"/>
      <c r="QHO171" s="327"/>
      <c r="QHP171" s="327"/>
      <c r="QHQ171" s="327"/>
      <c r="QHR171" s="327"/>
      <c r="QHS171" s="327"/>
      <c r="QHT171" s="327"/>
      <c r="QHU171" s="327"/>
      <c r="QHV171" s="327"/>
      <c r="QHW171" s="327"/>
      <c r="QHX171" s="327"/>
      <c r="QHY171" s="327"/>
      <c r="QHZ171" s="327"/>
      <c r="QIA171" s="327"/>
      <c r="QIB171" s="327"/>
      <c r="QIC171" s="327"/>
      <c r="QID171" s="327"/>
      <c r="QIE171" s="327"/>
      <c r="QIF171" s="327"/>
      <c r="QIG171" s="327"/>
      <c r="QIH171" s="327"/>
      <c r="QII171" s="327"/>
      <c r="QIJ171" s="327"/>
      <c r="QIK171" s="327"/>
      <c r="QIL171" s="327"/>
      <c r="QIM171" s="327"/>
      <c r="QIN171" s="327"/>
      <c r="QIO171" s="327"/>
      <c r="QIP171" s="327"/>
      <c r="QIQ171" s="327"/>
      <c r="QIR171" s="327"/>
      <c r="QIS171" s="327"/>
      <c r="QIT171" s="327"/>
      <c r="QIU171" s="327"/>
      <c r="QIV171" s="327"/>
      <c r="QIW171" s="327"/>
      <c r="QIX171" s="327"/>
      <c r="QIY171" s="327"/>
      <c r="QIZ171" s="327"/>
      <c r="QJA171" s="327"/>
      <c r="QJB171" s="327"/>
      <c r="QJC171" s="327"/>
      <c r="QJD171" s="327"/>
      <c r="QJE171" s="327"/>
      <c r="QJF171" s="327"/>
      <c r="QJG171" s="327"/>
      <c r="QJH171" s="327"/>
      <c r="QJI171" s="327"/>
      <c r="QJJ171" s="327"/>
      <c r="QJK171" s="327"/>
      <c r="QJL171" s="327"/>
      <c r="QJM171" s="327"/>
      <c r="QJN171" s="327"/>
      <c r="QJO171" s="327"/>
      <c r="QJP171" s="327"/>
      <c r="QJQ171" s="327"/>
      <c r="QJR171" s="327"/>
      <c r="QJS171" s="327"/>
      <c r="QJT171" s="327"/>
      <c r="QJU171" s="327"/>
      <c r="QJV171" s="327"/>
      <c r="QJW171" s="327"/>
      <c r="QJX171" s="327"/>
      <c r="QJY171" s="327"/>
      <c r="QJZ171" s="327"/>
      <c r="QKA171" s="327"/>
      <c r="QKB171" s="327"/>
      <c r="QKC171" s="327"/>
      <c r="QKD171" s="327"/>
      <c r="QKE171" s="327"/>
      <c r="QKF171" s="327"/>
      <c r="QKG171" s="327"/>
      <c r="QKH171" s="327"/>
      <c r="QKI171" s="327"/>
      <c r="QKJ171" s="327"/>
      <c r="QKK171" s="327"/>
      <c r="QKL171" s="327"/>
      <c r="QKM171" s="327"/>
      <c r="QKN171" s="327"/>
      <c r="QKO171" s="327"/>
      <c r="QKP171" s="327"/>
      <c r="QKQ171" s="327"/>
      <c r="QKR171" s="327"/>
      <c r="QKS171" s="327"/>
      <c r="QKT171" s="327"/>
      <c r="QKU171" s="327"/>
      <c r="QKV171" s="327"/>
      <c r="QKW171" s="327"/>
      <c r="QKX171" s="327"/>
      <c r="QKY171" s="327"/>
      <c r="QKZ171" s="327"/>
      <c r="QLA171" s="327"/>
      <c r="QLB171" s="327"/>
      <c r="QLC171" s="327"/>
      <c r="QLD171" s="327"/>
      <c r="QLE171" s="327"/>
      <c r="QLF171" s="327"/>
      <c r="QLG171" s="327"/>
      <c r="QLH171" s="327"/>
      <c r="QLI171" s="327"/>
      <c r="QLJ171" s="327"/>
      <c r="QLK171" s="327"/>
      <c r="QLL171" s="327"/>
      <c r="QLM171" s="327"/>
      <c r="QLN171" s="327"/>
      <c r="QLO171" s="327"/>
      <c r="QLP171" s="327"/>
      <c r="QLQ171" s="327"/>
      <c r="QLR171" s="327"/>
      <c r="QLS171" s="327"/>
      <c r="QLT171" s="327"/>
      <c r="QLU171" s="327"/>
      <c r="QLV171" s="327"/>
      <c r="QLW171" s="327"/>
      <c r="QLX171" s="327"/>
      <c r="QLY171" s="327"/>
      <c r="QLZ171" s="327"/>
      <c r="QMA171" s="327"/>
      <c r="QMB171" s="327"/>
      <c r="QMC171" s="327"/>
      <c r="QMD171" s="327"/>
      <c r="QME171" s="327"/>
      <c r="QMF171" s="327"/>
      <c r="QMG171" s="327"/>
      <c r="QMH171" s="327"/>
      <c r="QMI171" s="327"/>
      <c r="QMJ171" s="327"/>
      <c r="QMK171" s="327"/>
      <c r="QML171" s="327"/>
      <c r="QMM171" s="327"/>
      <c r="QMN171" s="327"/>
      <c r="QMO171" s="327"/>
      <c r="QMP171" s="327"/>
      <c r="QMQ171" s="327"/>
      <c r="QMR171" s="327"/>
      <c r="QMS171" s="327"/>
      <c r="QMT171" s="327"/>
      <c r="QMU171" s="327"/>
      <c r="QMV171" s="327"/>
      <c r="QMW171" s="327"/>
      <c r="QMX171" s="327"/>
      <c r="QMY171" s="327"/>
      <c r="QMZ171" s="327"/>
      <c r="QNA171" s="327"/>
      <c r="QNB171" s="327"/>
      <c r="QNC171" s="327"/>
      <c r="QND171" s="327"/>
      <c r="QNE171" s="327"/>
      <c r="QNF171" s="327"/>
      <c r="QNG171" s="327"/>
      <c r="QNH171" s="327"/>
      <c r="QNI171" s="327"/>
      <c r="QNJ171" s="327"/>
      <c r="QNK171" s="327"/>
      <c r="QNL171" s="327"/>
      <c r="QNM171" s="327"/>
      <c r="QNN171" s="327"/>
      <c r="QNO171" s="327"/>
      <c r="QNP171" s="327"/>
      <c r="QNQ171" s="327"/>
      <c r="QNR171" s="327"/>
      <c r="QNS171" s="327"/>
      <c r="QNT171" s="327"/>
      <c r="QNU171" s="327"/>
      <c r="QNV171" s="327"/>
      <c r="QNW171" s="327"/>
      <c r="QNX171" s="327"/>
      <c r="QNY171" s="327"/>
      <c r="QNZ171" s="327"/>
      <c r="QOA171" s="327"/>
      <c r="QOB171" s="327"/>
      <c r="QOC171" s="327"/>
      <c r="QOD171" s="327"/>
      <c r="QOE171" s="327"/>
      <c r="QOF171" s="327"/>
      <c r="QOG171" s="327"/>
      <c r="QOH171" s="327"/>
      <c r="QOI171" s="327"/>
      <c r="QOJ171" s="327"/>
      <c r="QOK171" s="327"/>
      <c r="QOL171" s="327"/>
      <c r="QOM171" s="327"/>
      <c r="QON171" s="327"/>
      <c r="QOO171" s="327"/>
      <c r="QOP171" s="327"/>
      <c r="QOQ171" s="327"/>
      <c r="QOR171" s="327"/>
      <c r="QOS171" s="327"/>
      <c r="QOT171" s="327"/>
      <c r="QOU171" s="327"/>
      <c r="QOV171" s="327"/>
      <c r="QOW171" s="327"/>
      <c r="QOX171" s="327"/>
      <c r="QOY171" s="327"/>
      <c r="QOZ171" s="327"/>
      <c r="QPA171" s="327"/>
      <c r="QPB171" s="327"/>
      <c r="QPC171" s="327"/>
      <c r="QPD171" s="327"/>
      <c r="QPE171" s="327"/>
      <c r="QPF171" s="327"/>
      <c r="QPG171" s="327"/>
      <c r="QPH171" s="327"/>
      <c r="QPI171" s="327"/>
      <c r="QPJ171" s="327"/>
      <c r="QPK171" s="327"/>
      <c r="QPL171" s="327"/>
      <c r="QPM171" s="327"/>
      <c r="QPN171" s="327"/>
      <c r="QPO171" s="327"/>
      <c r="QPP171" s="327"/>
      <c r="QPQ171" s="327"/>
      <c r="QPR171" s="327"/>
      <c r="QPS171" s="327"/>
      <c r="QPT171" s="327"/>
      <c r="QPU171" s="327"/>
      <c r="QPV171" s="327"/>
      <c r="QPW171" s="327"/>
      <c r="QPX171" s="327"/>
      <c r="QPY171" s="327"/>
      <c r="QPZ171" s="327"/>
      <c r="QQA171" s="327"/>
      <c r="QQB171" s="327"/>
      <c r="QQC171" s="327"/>
      <c r="QQD171" s="327"/>
      <c r="QQE171" s="327"/>
      <c r="QQF171" s="327"/>
      <c r="QQG171" s="327"/>
      <c r="QQH171" s="327"/>
      <c r="QQI171" s="327"/>
      <c r="QQJ171" s="327"/>
      <c r="QQK171" s="327"/>
      <c r="QQL171" s="327"/>
      <c r="QQM171" s="327"/>
      <c r="QQN171" s="327"/>
      <c r="QQO171" s="327"/>
      <c r="QQP171" s="327"/>
      <c r="QQQ171" s="327"/>
      <c r="QQR171" s="327"/>
      <c r="QQS171" s="327"/>
      <c r="QQT171" s="327"/>
      <c r="QQU171" s="327"/>
      <c r="QQV171" s="327"/>
      <c r="QQW171" s="327"/>
      <c r="QQX171" s="327"/>
      <c r="QQY171" s="327"/>
      <c r="QQZ171" s="327"/>
      <c r="QRA171" s="327"/>
      <c r="QRB171" s="327"/>
      <c r="QRC171" s="327"/>
      <c r="QRD171" s="327"/>
      <c r="QRE171" s="327"/>
      <c r="QRF171" s="327"/>
      <c r="QRG171" s="327"/>
      <c r="QRH171" s="327"/>
      <c r="QRI171" s="327"/>
      <c r="QRJ171" s="327"/>
      <c r="QRK171" s="327"/>
      <c r="QRL171" s="327"/>
      <c r="QRM171" s="327"/>
      <c r="QRN171" s="327"/>
      <c r="QRO171" s="327"/>
      <c r="QRP171" s="327"/>
      <c r="QRQ171" s="327"/>
      <c r="QRR171" s="327"/>
      <c r="QRS171" s="327"/>
      <c r="QRT171" s="327"/>
      <c r="QRU171" s="327"/>
      <c r="QRV171" s="327"/>
      <c r="QRW171" s="327"/>
      <c r="QRX171" s="327"/>
      <c r="QRY171" s="327"/>
      <c r="QRZ171" s="327"/>
      <c r="QSA171" s="327"/>
      <c r="QSB171" s="327"/>
      <c r="QSC171" s="327"/>
      <c r="QSD171" s="327"/>
      <c r="QSE171" s="327"/>
      <c r="QSF171" s="327"/>
      <c r="QSG171" s="327"/>
      <c r="QSH171" s="327"/>
      <c r="QSI171" s="327"/>
      <c r="QSJ171" s="327"/>
      <c r="QSK171" s="327"/>
      <c r="QSL171" s="327"/>
      <c r="QSM171" s="327"/>
      <c r="QSN171" s="327"/>
      <c r="QSO171" s="327"/>
      <c r="QSP171" s="327"/>
      <c r="QSQ171" s="327"/>
      <c r="QSR171" s="327"/>
      <c r="QSS171" s="327"/>
      <c r="QST171" s="327"/>
      <c r="QSU171" s="327"/>
      <c r="QSV171" s="327"/>
      <c r="QSW171" s="327"/>
      <c r="QSX171" s="327"/>
      <c r="QSY171" s="327"/>
      <c r="QSZ171" s="327"/>
      <c r="QTA171" s="327"/>
      <c r="QTB171" s="327"/>
      <c r="QTC171" s="327"/>
      <c r="QTD171" s="327"/>
      <c r="QTE171" s="327"/>
      <c r="QTF171" s="327"/>
      <c r="QTG171" s="327"/>
      <c r="QTH171" s="327"/>
      <c r="QTI171" s="327"/>
      <c r="QTJ171" s="327"/>
      <c r="QTK171" s="327"/>
      <c r="QTL171" s="327"/>
      <c r="QTM171" s="327"/>
      <c r="QTN171" s="327"/>
      <c r="QTO171" s="327"/>
      <c r="QTP171" s="327"/>
      <c r="QTQ171" s="327"/>
      <c r="QTR171" s="327"/>
      <c r="QTS171" s="327"/>
      <c r="QTT171" s="327"/>
      <c r="QTU171" s="327"/>
      <c r="QTV171" s="327"/>
      <c r="QTW171" s="327"/>
      <c r="QTX171" s="327"/>
      <c r="QTY171" s="327"/>
      <c r="QTZ171" s="327"/>
      <c r="QUA171" s="327"/>
      <c r="QUB171" s="327"/>
      <c r="QUC171" s="327"/>
      <c r="QUD171" s="327"/>
      <c r="QUE171" s="327"/>
      <c r="QUF171" s="327"/>
      <c r="QUG171" s="327"/>
      <c r="QUH171" s="327"/>
      <c r="QUI171" s="327"/>
      <c r="QUJ171" s="327"/>
      <c r="QUK171" s="327"/>
      <c r="QUL171" s="327"/>
      <c r="QUM171" s="327"/>
      <c r="QUN171" s="327"/>
      <c r="QUO171" s="327"/>
      <c r="QUP171" s="327"/>
      <c r="QUQ171" s="327"/>
      <c r="QUR171" s="327"/>
      <c r="QUS171" s="327"/>
      <c r="QUT171" s="327"/>
      <c r="QUU171" s="327"/>
      <c r="QUV171" s="327"/>
      <c r="QUW171" s="327"/>
      <c r="QUX171" s="327"/>
      <c r="QUY171" s="327"/>
      <c r="QUZ171" s="327"/>
      <c r="QVA171" s="327"/>
      <c r="QVB171" s="327"/>
      <c r="QVC171" s="327"/>
      <c r="QVD171" s="327"/>
      <c r="QVE171" s="327"/>
      <c r="QVF171" s="327"/>
      <c r="QVG171" s="327"/>
      <c r="QVH171" s="327"/>
      <c r="QVI171" s="327"/>
      <c r="QVJ171" s="327"/>
      <c r="QVK171" s="327"/>
      <c r="QVL171" s="327"/>
      <c r="QVM171" s="327"/>
      <c r="QVN171" s="327"/>
      <c r="QVO171" s="327"/>
      <c r="QVP171" s="327"/>
      <c r="QVQ171" s="327"/>
      <c r="QVR171" s="327"/>
      <c r="QVS171" s="327"/>
      <c r="QVT171" s="327"/>
      <c r="QVU171" s="327"/>
      <c r="QVV171" s="327"/>
      <c r="QVW171" s="327"/>
      <c r="QVX171" s="327"/>
      <c r="QVY171" s="327"/>
      <c r="QVZ171" s="327"/>
      <c r="QWA171" s="327"/>
      <c r="QWB171" s="327"/>
      <c r="QWC171" s="327"/>
      <c r="QWD171" s="327"/>
      <c r="QWE171" s="327"/>
      <c r="QWF171" s="327"/>
      <c r="QWG171" s="327"/>
      <c r="QWH171" s="327"/>
      <c r="QWI171" s="327"/>
      <c r="QWJ171" s="327"/>
      <c r="QWK171" s="327"/>
      <c r="QWL171" s="327"/>
      <c r="QWM171" s="327"/>
      <c r="QWN171" s="327"/>
      <c r="QWO171" s="327"/>
      <c r="QWP171" s="327"/>
      <c r="QWQ171" s="327"/>
      <c r="QWR171" s="327"/>
      <c r="QWS171" s="327"/>
      <c r="QWT171" s="327"/>
      <c r="QWU171" s="327"/>
      <c r="QWV171" s="327"/>
      <c r="QWW171" s="327"/>
      <c r="QWX171" s="327"/>
      <c r="QWY171" s="327"/>
      <c r="QWZ171" s="327"/>
      <c r="QXA171" s="327"/>
      <c r="QXB171" s="327"/>
      <c r="QXC171" s="327"/>
      <c r="QXD171" s="327"/>
      <c r="QXE171" s="327"/>
      <c r="QXF171" s="327"/>
      <c r="QXG171" s="327"/>
      <c r="QXH171" s="327"/>
      <c r="QXI171" s="327"/>
      <c r="QXJ171" s="327"/>
      <c r="QXK171" s="327"/>
      <c r="QXL171" s="327"/>
      <c r="QXM171" s="327"/>
      <c r="QXN171" s="327"/>
      <c r="QXO171" s="327"/>
      <c r="QXP171" s="327"/>
      <c r="QXQ171" s="327"/>
      <c r="QXR171" s="327"/>
      <c r="QXS171" s="327"/>
      <c r="QXT171" s="327"/>
      <c r="QXU171" s="327"/>
      <c r="QXV171" s="327"/>
      <c r="QXW171" s="327"/>
      <c r="QXX171" s="327"/>
      <c r="QXY171" s="327"/>
      <c r="QXZ171" s="327"/>
      <c r="QYA171" s="327"/>
      <c r="QYB171" s="327"/>
      <c r="QYC171" s="327"/>
      <c r="QYD171" s="327"/>
      <c r="QYE171" s="327"/>
      <c r="QYF171" s="327"/>
      <c r="QYG171" s="327"/>
      <c r="QYH171" s="327"/>
      <c r="QYI171" s="327"/>
      <c r="QYJ171" s="327"/>
      <c r="QYK171" s="327"/>
      <c r="QYL171" s="327"/>
      <c r="QYM171" s="327"/>
      <c r="QYN171" s="327"/>
      <c r="QYO171" s="327"/>
      <c r="QYP171" s="327"/>
      <c r="QYQ171" s="327"/>
      <c r="QYR171" s="327"/>
      <c r="QYS171" s="327"/>
      <c r="QYT171" s="327"/>
      <c r="QYU171" s="327"/>
      <c r="QYV171" s="327"/>
      <c r="QYW171" s="327"/>
      <c r="QYX171" s="327"/>
      <c r="QYY171" s="327"/>
      <c r="QYZ171" s="327"/>
      <c r="QZA171" s="327"/>
      <c r="QZB171" s="327"/>
      <c r="QZC171" s="327"/>
      <c r="QZD171" s="327"/>
      <c r="QZE171" s="327"/>
      <c r="QZF171" s="327"/>
      <c r="QZG171" s="327"/>
      <c r="QZH171" s="327"/>
      <c r="QZI171" s="327"/>
      <c r="QZJ171" s="327"/>
      <c r="QZK171" s="327"/>
      <c r="QZL171" s="327"/>
      <c r="QZM171" s="327"/>
      <c r="QZN171" s="327"/>
      <c r="QZO171" s="327"/>
      <c r="QZP171" s="327"/>
      <c r="QZQ171" s="327"/>
      <c r="QZR171" s="327"/>
      <c r="QZS171" s="327"/>
      <c r="QZT171" s="327"/>
      <c r="QZU171" s="327"/>
      <c r="QZV171" s="327"/>
      <c r="QZW171" s="327"/>
      <c r="QZX171" s="327"/>
      <c r="QZY171" s="327"/>
      <c r="QZZ171" s="327"/>
      <c r="RAA171" s="327"/>
      <c r="RAB171" s="327"/>
      <c r="RAC171" s="327"/>
      <c r="RAD171" s="327"/>
      <c r="RAE171" s="327"/>
      <c r="RAF171" s="327"/>
      <c r="RAG171" s="327"/>
      <c r="RAH171" s="327"/>
      <c r="RAI171" s="327"/>
      <c r="RAJ171" s="327"/>
      <c r="RAK171" s="327"/>
      <c r="RAL171" s="327"/>
      <c r="RAM171" s="327"/>
      <c r="RAN171" s="327"/>
      <c r="RAO171" s="327"/>
      <c r="RAP171" s="327"/>
      <c r="RAQ171" s="327"/>
      <c r="RAR171" s="327"/>
      <c r="RAS171" s="327"/>
      <c r="RAT171" s="327"/>
      <c r="RAU171" s="327"/>
      <c r="RAV171" s="327"/>
      <c r="RAW171" s="327"/>
      <c r="RAX171" s="327"/>
      <c r="RAY171" s="327"/>
      <c r="RAZ171" s="327"/>
      <c r="RBA171" s="327"/>
      <c r="RBB171" s="327"/>
      <c r="RBC171" s="327"/>
      <c r="RBD171" s="327"/>
      <c r="RBE171" s="327"/>
      <c r="RBF171" s="327"/>
      <c r="RBG171" s="327"/>
      <c r="RBH171" s="327"/>
      <c r="RBI171" s="327"/>
      <c r="RBJ171" s="327"/>
      <c r="RBK171" s="327"/>
      <c r="RBL171" s="327"/>
      <c r="RBM171" s="327"/>
      <c r="RBN171" s="327"/>
      <c r="RBO171" s="327"/>
      <c r="RBP171" s="327"/>
      <c r="RBQ171" s="327"/>
      <c r="RBR171" s="327"/>
      <c r="RBS171" s="327"/>
      <c r="RBT171" s="327"/>
      <c r="RBU171" s="327"/>
      <c r="RBV171" s="327"/>
      <c r="RBW171" s="327"/>
      <c r="RBX171" s="327"/>
      <c r="RBY171" s="327"/>
      <c r="RBZ171" s="327"/>
      <c r="RCA171" s="327"/>
      <c r="RCB171" s="327"/>
      <c r="RCC171" s="327"/>
      <c r="RCD171" s="327"/>
      <c r="RCE171" s="327"/>
      <c r="RCF171" s="327"/>
      <c r="RCG171" s="327"/>
      <c r="RCH171" s="327"/>
      <c r="RCI171" s="327"/>
      <c r="RCJ171" s="327"/>
      <c r="RCK171" s="327"/>
      <c r="RCL171" s="327"/>
      <c r="RCM171" s="327"/>
      <c r="RCN171" s="327"/>
      <c r="RCO171" s="327"/>
      <c r="RCP171" s="327"/>
      <c r="RCQ171" s="327"/>
      <c r="RCR171" s="327"/>
      <c r="RCS171" s="327"/>
      <c r="RCT171" s="327"/>
      <c r="RCU171" s="327"/>
      <c r="RCV171" s="327"/>
      <c r="RCW171" s="327"/>
      <c r="RCX171" s="327"/>
      <c r="RCY171" s="327"/>
      <c r="RCZ171" s="327"/>
      <c r="RDA171" s="327"/>
      <c r="RDB171" s="327"/>
      <c r="RDC171" s="327"/>
      <c r="RDD171" s="327"/>
      <c r="RDE171" s="327"/>
      <c r="RDF171" s="327"/>
      <c r="RDG171" s="327"/>
      <c r="RDH171" s="327"/>
      <c r="RDI171" s="327"/>
      <c r="RDJ171" s="327"/>
      <c r="RDK171" s="327"/>
      <c r="RDL171" s="327"/>
      <c r="RDM171" s="327"/>
      <c r="RDN171" s="327"/>
      <c r="RDO171" s="327"/>
      <c r="RDP171" s="327"/>
      <c r="RDQ171" s="327"/>
      <c r="RDR171" s="327"/>
      <c r="RDS171" s="327"/>
      <c r="RDT171" s="327"/>
      <c r="RDU171" s="327"/>
      <c r="RDV171" s="327"/>
      <c r="RDW171" s="327"/>
      <c r="RDX171" s="327"/>
      <c r="RDY171" s="327"/>
      <c r="RDZ171" s="327"/>
      <c r="REA171" s="327"/>
      <c r="REB171" s="327"/>
      <c r="REC171" s="327"/>
      <c r="RED171" s="327"/>
      <c r="REE171" s="327"/>
      <c r="REF171" s="327"/>
      <c r="REG171" s="327"/>
      <c r="REH171" s="327"/>
      <c r="REI171" s="327"/>
      <c r="REJ171" s="327"/>
      <c r="REK171" s="327"/>
      <c r="REL171" s="327"/>
      <c r="REM171" s="327"/>
      <c r="REN171" s="327"/>
      <c r="REO171" s="327"/>
      <c r="REP171" s="327"/>
      <c r="REQ171" s="327"/>
      <c r="RER171" s="327"/>
      <c r="RES171" s="327"/>
      <c r="RET171" s="327"/>
      <c r="REU171" s="327"/>
      <c r="REV171" s="327"/>
      <c r="REW171" s="327"/>
      <c r="REX171" s="327"/>
      <c r="REY171" s="327"/>
      <c r="REZ171" s="327"/>
      <c r="RFA171" s="327"/>
      <c r="RFB171" s="327"/>
      <c r="RFC171" s="327"/>
      <c r="RFD171" s="327"/>
      <c r="RFE171" s="327"/>
      <c r="RFF171" s="327"/>
      <c r="RFG171" s="327"/>
      <c r="RFH171" s="327"/>
      <c r="RFI171" s="327"/>
      <c r="RFJ171" s="327"/>
      <c r="RFK171" s="327"/>
      <c r="RFL171" s="327"/>
      <c r="RFM171" s="327"/>
      <c r="RFN171" s="327"/>
      <c r="RFO171" s="327"/>
      <c r="RFP171" s="327"/>
      <c r="RFQ171" s="327"/>
      <c r="RFR171" s="327"/>
      <c r="RFS171" s="327"/>
      <c r="RFT171" s="327"/>
      <c r="RFU171" s="327"/>
      <c r="RFV171" s="327"/>
      <c r="RFW171" s="327"/>
      <c r="RFX171" s="327"/>
      <c r="RFY171" s="327"/>
      <c r="RFZ171" s="327"/>
      <c r="RGA171" s="327"/>
      <c r="RGB171" s="327"/>
      <c r="RGC171" s="327"/>
      <c r="RGD171" s="327"/>
      <c r="RGE171" s="327"/>
      <c r="RGF171" s="327"/>
      <c r="RGG171" s="327"/>
      <c r="RGH171" s="327"/>
      <c r="RGI171" s="327"/>
      <c r="RGJ171" s="327"/>
      <c r="RGK171" s="327"/>
      <c r="RGL171" s="327"/>
      <c r="RGM171" s="327"/>
      <c r="RGN171" s="327"/>
      <c r="RGO171" s="327"/>
      <c r="RGP171" s="327"/>
      <c r="RGQ171" s="327"/>
      <c r="RGR171" s="327"/>
      <c r="RGS171" s="327"/>
      <c r="RGT171" s="327"/>
      <c r="RGU171" s="327"/>
      <c r="RGV171" s="327"/>
      <c r="RGW171" s="327"/>
      <c r="RGX171" s="327"/>
      <c r="RGY171" s="327"/>
      <c r="RGZ171" s="327"/>
      <c r="RHA171" s="327"/>
      <c r="RHB171" s="327"/>
      <c r="RHC171" s="327"/>
      <c r="RHD171" s="327"/>
      <c r="RHE171" s="327"/>
      <c r="RHF171" s="327"/>
      <c r="RHG171" s="327"/>
      <c r="RHH171" s="327"/>
      <c r="RHI171" s="327"/>
      <c r="RHJ171" s="327"/>
      <c r="RHK171" s="327"/>
      <c r="RHL171" s="327"/>
      <c r="RHM171" s="327"/>
      <c r="RHN171" s="327"/>
      <c r="RHO171" s="327"/>
      <c r="RHP171" s="327"/>
      <c r="RHQ171" s="327"/>
      <c r="RHR171" s="327"/>
      <c r="RHS171" s="327"/>
      <c r="RHT171" s="327"/>
      <c r="RHU171" s="327"/>
      <c r="RHV171" s="327"/>
      <c r="RHW171" s="327"/>
      <c r="RHX171" s="327"/>
      <c r="RHY171" s="327"/>
      <c r="RHZ171" s="327"/>
      <c r="RIA171" s="327"/>
      <c r="RIB171" s="327"/>
      <c r="RIC171" s="327"/>
      <c r="RID171" s="327"/>
      <c r="RIE171" s="327"/>
      <c r="RIF171" s="327"/>
      <c r="RIG171" s="327"/>
      <c r="RIH171" s="327"/>
      <c r="RII171" s="327"/>
      <c r="RIJ171" s="327"/>
      <c r="RIK171" s="327"/>
      <c r="RIL171" s="327"/>
      <c r="RIM171" s="327"/>
      <c r="RIN171" s="327"/>
      <c r="RIO171" s="327"/>
      <c r="RIP171" s="327"/>
      <c r="RIQ171" s="327"/>
      <c r="RIR171" s="327"/>
      <c r="RIS171" s="327"/>
      <c r="RIT171" s="327"/>
      <c r="RIU171" s="327"/>
      <c r="RIV171" s="327"/>
      <c r="RIW171" s="327"/>
      <c r="RIX171" s="327"/>
      <c r="RIY171" s="327"/>
      <c r="RIZ171" s="327"/>
      <c r="RJA171" s="327"/>
      <c r="RJB171" s="327"/>
      <c r="RJC171" s="327"/>
      <c r="RJD171" s="327"/>
      <c r="RJE171" s="327"/>
      <c r="RJF171" s="327"/>
      <c r="RJG171" s="327"/>
      <c r="RJH171" s="327"/>
      <c r="RJI171" s="327"/>
      <c r="RJJ171" s="327"/>
      <c r="RJK171" s="327"/>
      <c r="RJL171" s="327"/>
      <c r="RJM171" s="327"/>
      <c r="RJN171" s="327"/>
      <c r="RJO171" s="327"/>
      <c r="RJP171" s="327"/>
      <c r="RJQ171" s="327"/>
      <c r="RJR171" s="327"/>
      <c r="RJS171" s="327"/>
      <c r="RJT171" s="327"/>
      <c r="RJU171" s="327"/>
      <c r="RJV171" s="327"/>
      <c r="RJW171" s="327"/>
      <c r="RJX171" s="327"/>
      <c r="RJY171" s="327"/>
      <c r="RJZ171" s="327"/>
      <c r="RKA171" s="327"/>
      <c r="RKB171" s="327"/>
      <c r="RKC171" s="327"/>
      <c r="RKD171" s="327"/>
      <c r="RKE171" s="327"/>
      <c r="RKF171" s="327"/>
      <c r="RKG171" s="327"/>
      <c r="RKH171" s="327"/>
      <c r="RKI171" s="327"/>
      <c r="RKJ171" s="327"/>
      <c r="RKK171" s="327"/>
      <c r="RKL171" s="327"/>
      <c r="RKM171" s="327"/>
      <c r="RKN171" s="327"/>
      <c r="RKO171" s="327"/>
      <c r="RKP171" s="327"/>
      <c r="RKQ171" s="327"/>
      <c r="RKR171" s="327"/>
      <c r="RKS171" s="327"/>
      <c r="RKT171" s="327"/>
      <c r="RKU171" s="327"/>
      <c r="RKV171" s="327"/>
      <c r="RKW171" s="327"/>
      <c r="RKX171" s="327"/>
      <c r="RKY171" s="327"/>
      <c r="RKZ171" s="327"/>
      <c r="RLA171" s="327"/>
      <c r="RLB171" s="327"/>
      <c r="RLC171" s="327"/>
      <c r="RLD171" s="327"/>
      <c r="RLE171" s="327"/>
      <c r="RLF171" s="327"/>
      <c r="RLG171" s="327"/>
      <c r="RLH171" s="327"/>
      <c r="RLI171" s="327"/>
      <c r="RLJ171" s="327"/>
      <c r="RLK171" s="327"/>
      <c r="RLL171" s="327"/>
      <c r="RLM171" s="327"/>
      <c r="RLN171" s="327"/>
      <c r="RLO171" s="327"/>
      <c r="RLP171" s="327"/>
      <c r="RLQ171" s="327"/>
      <c r="RLR171" s="327"/>
      <c r="RLS171" s="327"/>
      <c r="RLT171" s="327"/>
      <c r="RLU171" s="327"/>
      <c r="RLV171" s="327"/>
      <c r="RLW171" s="327"/>
      <c r="RLX171" s="327"/>
      <c r="RLY171" s="327"/>
      <c r="RLZ171" s="327"/>
      <c r="RMA171" s="327"/>
      <c r="RMB171" s="327"/>
      <c r="RMC171" s="327"/>
      <c r="RMD171" s="327"/>
      <c r="RME171" s="327"/>
      <c r="RMF171" s="327"/>
      <c r="RMG171" s="327"/>
      <c r="RMH171" s="327"/>
      <c r="RMI171" s="327"/>
      <c r="RMJ171" s="327"/>
      <c r="RMK171" s="327"/>
      <c r="RML171" s="327"/>
      <c r="RMM171" s="327"/>
      <c r="RMN171" s="327"/>
      <c r="RMO171" s="327"/>
      <c r="RMP171" s="327"/>
      <c r="RMQ171" s="327"/>
      <c r="RMR171" s="327"/>
      <c r="RMS171" s="327"/>
      <c r="RMT171" s="327"/>
      <c r="RMU171" s="327"/>
      <c r="RMV171" s="327"/>
      <c r="RMW171" s="327"/>
      <c r="RMX171" s="327"/>
      <c r="RMY171" s="327"/>
      <c r="RMZ171" s="327"/>
      <c r="RNA171" s="327"/>
      <c r="RNB171" s="327"/>
      <c r="RNC171" s="327"/>
      <c r="RND171" s="327"/>
      <c r="RNE171" s="327"/>
      <c r="RNF171" s="327"/>
      <c r="RNG171" s="327"/>
      <c r="RNH171" s="327"/>
      <c r="RNI171" s="327"/>
      <c r="RNJ171" s="327"/>
      <c r="RNK171" s="327"/>
      <c r="RNL171" s="327"/>
      <c r="RNM171" s="327"/>
      <c r="RNN171" s="327"/>
      <c r="RNO171" s="327"/>
      <c r="RNP171" s="327"/>
      <c r="RNQ171" s="327"/>
      <c r="RNR171" s="327"/>
      <c r="RNS171" s="327"/>
      <c r="RNT171" s="327"/>
      <c r="RNU171" s="327"/>
      <c r="RNV171" s="327"/>
      <c r="RNW171" s="327"/>
      <c r="RNX171" s="327"/>
      <c r="RNY171" s="327"/>
      <c r="RNZ171" s="327"/>
      <c r="ROA171" s="327"/>
      <c r="ROB171" s="327"/>
      <c r="ROC171" s="327"/>
      <c r="ROD171" s="327"/>
      <c r="ROE171" s="327"/>
      <c r="ROF171" s="327"/>
      <c r="ROG171" s="327"/>
      <c r="ROH171" s="327"/>
      <c r="ROI171" s="327"/>
      <c r="ROJ171" s="327"/>
      <c r="ROK171" s="327"/>
      <c r="ROL171" s="327"/>
      <c r="ROM171" s="327"/>
      <c r="RON171" s="327"/>
      <c r="ROO171" s="327"/>
      <c r="ROP171" s="327"/>
      <c r="ROQ171" s="327"/>
      <c r="ROR171" s="327"/>
      <c r="ROS171" s="327"/>
      <c r="ROT171" s="327"/>
      <c r="ROU171" s="327"/>
      <c r="ROV171" s="327"/>
      <c r="ROW171" s="327"/>
      <c r="ROX171" s="327"/>
      <c r="ROY171" s="327"/>
      <c r="ROZ171" s="327"/>
      <c r="RPA171" s="327"/>
      <c r="RPB171" s="327"/>
      <c r="RPC171" s="327"/>
      <c r="RPD171" s="327"/>
      <c r="RPE171" s="327"/>
      <c r="RPF171" s="327"/>
      <c r="RPG171" s="327"/>
      <c r="RPH171" s="327"/>
      <c r="RPI171" s="327"/>
      <c r="RPJ171" s="327"/>
      <c r="RPK171" s="327"/>
      <c r="RPL171" s="327"/>
      <c r="RPM171" s="327"/>
      <c r="RPN171" s="327"/>
      <c r="RPO171" s="327"/>
      <c r="RPP171" s="327"/>
      <c r="RPQ171" s="327"/>
      <c r="RPR171" s="327"/>
      <c r="RPS171" s="327"/>
      <c r="RPT171" s="327"/>
      <c r="RPU171" s="327"/>
      <c r="RPV171" s="327"/>
      <c r="RPW171" s="327"/>
      <c r="RPX171" s="327"/>
      <c r="RPY171" s="327"/>
      <c r="RPZ171" s="327"/>
      <c r="RQA171" s="327"/>
      <c r="RQB171" s="327"/>
      <c r="RQC171" s="327"/>
      <c r="RQD171" s="327"/>
      <c r="RQE171" s="327"/>
      <c r="RQF171" s="327"/>
      <c r="RQG171" s="327"/>
      <c r="RQH171" s="327"/>
      <c r="RQI171" s="327"/>
      <c r="RQJ171" s="327"/>
      <c r="RQK171" s="327"/>
      <c r="RQL171" s="327"/>
      <c r="RQM171" s="327"/>
      <c r="RQN171" s="327"/>
      <c r="RQO171" s="327"/>
      <c r="RQP171" s="327"/>
      <c r="RQQ171" s="327"/>
      <c r="RQR171" s="327"/>
      <c r="RQS171" s="327"/>
      <c r="RQT171" s="327"/>
      <c r="RQU171" s="327"/>
      <c r="RQV171" s="327"/>
      <c r="RQW171" s="327"/>
      <c r="RQX171" s="327"/>
      <c r="RQY171" s="327"/>
      <c r="RQZ171" s="327"/>
      <c r="RRA171" s="327"/>
      <c r="RRB171" s="327"/>
      <c r="RRC171" s="327"/>
      <c r="RRD171" s="327"/>
      <c r="RRE171" s="327"/>
      <c r="RRF171" s="327"/>
      <c r="RRG171" s="327"/>
      <c r="RRH171" s="327"/>
      <c r="RRI171" s="327"/>
      <c r="RRJ171" s="327"/>
      <c r="RRK171" s="327"/>
      <c r="RRL171" s="327"/>
      <c r="RRM171" s="327"/>
      <c r="RRN171" s="327"/>
      <c r="RRO171" s="327"/>
      <c r="RRP171" s="327"/>
      <c r="RRQ171" s="327"/>
      <c r="RRR171" s="327"/>
      <c r="RRS171" s="327"/>
      <c r="RRT171" s="327"/>
      <c r="RRU171" s="327"/>
      <c r="RRV171" s="327"/>
      <c r="RRW171" s="327"/>
      <c r="RRX171" s="327"/>
      <c r="RRY171" s="327"/>
      <c r="RRZ171" s="327"/>
      <c r="RSA171" s="327"/>
      <c r="RSB171" s="327"/>
      <c r="RSC171" s="327"/>
      <c r="RSD171" s="327"/>
      <c r="RSE171" s="327"/>
      <c r="RSF171" s="327"/>
      <c r="RSG171" s="327"/>
      <c r="RSH171" s="327"/>
      <c r="RSI171" s="327"/>
      <c r="RSJ171" s="327"/>
      <c r="RSK171" s="327"/>
      <c r="RSL171" s="327"/>
      <c r="RSM171" s="327"/>
      <c r="RSN171" s="327"/>
      <c r="RSO171" s="327"/>
      <c r="RSP171" s="327"/>
      <c r="RSQ171" s="327"/>
      <c r="RSR171" s="327"/>
      <c r="RSS171" s="327"/>
      <c r="RST171" s="327"/>
      <c r="RSU171" s="327"/>
      <c r="RSV171" s="327"/>
      <c r="RSW171" s="327"/>
      <c r="RSX171" s="327"/>
      <c r="RSY171" s="327"/>
      <c r="RSZ171" s="327"/>
      <c r="RTA171" s="327"/>
      <c r="RTB171" s="327"/>
      <c r="RTC171" s="327"/>
      <c r="RTD171" s="327"/>
      <c r="RTE171" s="327"/>
      <c r="RTF171" s="327"/>
      <c r="RTG171" s="327"/>
      <c r="RTH171" s="327"/>
      <c r="RTI171" s="327"/>
      <c r="RTJ171" s="327"/>
      <c r="RTK171" s="327"/>
      <c r="RTL171" s="327"/>
      <c r="RTM171" s="327"/>
      <c r="RTN171" s="327"/>
      <c r="RTO171" s="327"/>
      <c r="RTP171" s="327"/>
      <c r="RTQ171" s="327"/>
      <c r="RTR171" s="327"/>
      <c r="RTS171" s="327"/>
      <c r="RTT171" s="327"/>
      <c r="RTU171" s="327"/>
      <c r="RTV171" s="327"/>
      <c r="RTW171" s="327"/>
      <c r="RTX171" s="327"/>
      <c r="RTY171" s="327"/>
      <c r="RTZ171" s="327"/>
      <c r="RUA171" s="327"/>
      <c r="RUB171" s="327"/>
      <c r="RUC171" s="327"/>
      <c r="RUD171" s="327"/>
      <c r="RUE171" s="327"/>
      <c r="RUF171" s="327"/>
      <c r="RUG171" s="327"/>
      <c r="RUH171" s="327"/>
      <c r="RUI171" s="327"/>
      <c r="RUJ171" s="327"/>
      <c r="RUK171" s="327"/>
      <c r="RUL171" s="327"/>
      <c r="RUM171" s="327"/>
      <c r="RUN171" s="327"/>
      <c r="RUO171" s="327"/>
      <c r="RUP171" s="327"/>
      <c r="RUQ171" s="327"/>
      <c r="RUR171" s="327"/>
      <c r="RUS171" s="327"/>
      <c r="RUT171" s="327"/>
      <c r="RUU171" s="327"/>
      <c r="RUV171" s="327"/>
      <c r="RUW171" s="327"/>
      <c r="RUX171" s="327"/>
      <c r="RUY171" s="327"/>
      <c r="RUZ171" s="327"/>
      <c r="RVA171" s="327"/>
      <c r="RVB171" s="327"/>
      <c r="RVC171" s="327"/>
      <c r="RVD171" s="327"/>
      <c r="RVE171" s="327"/>
      <c r="RVF171" s="327"/>
      <c r="RVG171" s="327"/>
      <c r="RVH171" s="327"/>
      <c r="RVI171" s="327"/>
      <c r="RVJ171" s="327"/>
      <c r="RVK171" s="327"/>
      <c r="RVL171" s="327"/>
      <c r="RVM171" s="327"/>
      <c r="RVN171" s="327"/>
      <c r="RVO171" s="327"/>
      <c r="RVP171" s="327"/>
      <c r="RVQ171" s="327"/>
      <c r="RVR171" s="327"/>
      <c r="RVS171" s="327"/>
      <c r="RVT171" s="327"/>
      <c r="RVU171" s="327"/>
      <c r="RVV171" s="327"/>
      <c r="RVW171" s="327"/>
      <c r="RVX171" s="327"/>
      <c r="RVY171" s="327"/>
      <c r="RVZ171" s="327"/>
      <c r="RWA171" s="327"/>
      <c r="RWB171" s="327"/>
      <c r="RWC171" s="327"/>
      <c r="RWD171" s="327"/>
      <c r="RWE171" s="327"/>
      <c r="RWF171" s="327"/>
      <c r="RWG171" s="327"/>
      <c r="RWH171" s="327"/>
      <c r="RWI171" s="327"/>
      <c r="RWJ171" s="327"/>
      <c r="RWK171" s="327"/>
      <c r="RWL171" s="327"/>
      <c r="RWM171" s="327"/>
      <c r="RWN171" s="327"/>
      <c r="RWO171" s="327"/>
      <c r="RWP171" s="327"/>
      <c r="RWQ171" s="327"/>
      <c r="RWR171" s="327"/>
      <c r="RWS171" s="327"/>
      <c r="RWT171" s="327"/>
      <c r="RWU171" s="327"/>
      <c r="RWV171" s="327"/>
      <c r="RWW171" s="327"/>
      <c r="RWX171" s="327"/>
      <c r="RWY171" s="327"/>
      <c r="RWZ171" s="327"/>
      <c r="RXA171" s="327"/>
      <c r="RXB171" s="327"/>
      <c r="RXC171" s="327"/>
      <c r="RXD171" s="327"/>
      <c r="RXE171" s="327"/>
      <c r="RXF171" s="327"/>
      <c r="RXG171" s="327"/>
      <c r="RXH171" s="327"/>
      <c r="RXI171" s="327"/>
      <c r="RXJ171" s="327"/>
      <c r="RXK171" s="327"/>
      <c r="RXL171" s="327"/>
      <c r="RXM171" s="327"/>
      <c r="RXN171" s="327"/>
      <c r="RXO171" s="327"/>
      <c r="RXP171" s="327"/>
      <c r="RXQ171" s="327"/>
      <c r="RXR171" s="327"/>
      <c r="RXS171" s="327"/>
      <c r="RXT171" s="327"/>
      <c r="RXU171" s="327"/>
      <c r="RXV171" s="327"/>
      <c r="RXW171" s="327"/>
      <c r="RXX171" s="327"/>
      <c r="RXY171" s="327"/>
      <c r="RXZ171" s="327"/>
      <c r="RYA171" s="327"/>
      <c r="RYB171" s="327"/>
      <c r="RYC171" s="327"/>
      <c r="RYD171" s="327"/>
      <c r="RYE171" s="327"/>
      <c r="RYF171" s="327"/>
      <c r="RYG171" s="327"/>
      <c r="RYH171" s="327"/>
      <c r="RYI171" s="327"/>
      <c r="RYJ171" s="327"/>
      <c r="RYK171" s="327"/>
      <c r="RYL171" s="327"/>
      <c r="RYM171" s="327"/>
      <c r="RYN171" s="327"/>
      <c r="RYO171" s="327"/>
      <c r="RYP171" s="327"/>
      <c r="RYQ171" s="327"/>
      <c r="RYR171" s="327"/>
      <c r="RYS171" s="327"/>
      <c r="RYT171" s="327"/>
      <c r="RYU171" s="327"/>
      <c r="RYV171" s="327"/>
      <c r="RYW171" s="327"/>
      <c r="RYX171" s="327"/>
      <c r="RYY171" s="327"/>
      <c r="RYZ171" s="327"/>
      <c r="RZA171" s="327"/>
      <c r="RZB171" s="327"/>
      <c r="RZC171" s="327"/>
      <c r="RZD171" s="327"/>
      <c r="RZE171" s="327"/>
      <c r="RZF171" s="327"/>
      <c r="RZG171" s="327"/>
      <c r="RZH171" s="327"/>
      <c r="RZI171" s="327"/>
      <c r="RZJ171" s="327"/>
      <c r="RZK171" s="327"/>
      <c r="RZL171" s="327"/>
      <c r="RZM171" s="327"/>
      <c r="RZN171" s="327"/>
      <c r="RZO171" s="327"/>
      <c r="RZP171" s="327"/>
      <c r="RZQ171" s="327"/>
      <c r="RZR171" s="327"/>
      <c r="RZS171" s="327"/>
      <c r="RZT171" s="327"/>
      <c r="RZU171" s="327"/>
      <c r="RZV171" s="327"/>
      <c r="RZW171" s="327"/>
      <c r="RZX171" s="327"/>
      <c r="RZY171" s="327"/>
      <c r="RZZ171" s="327"/>
      <c r="SAA171" s="327"/>
      <c r="SAB171" s="327"/>
      <c r="SAC171" s="327"/>
      <c r="SAD171" s="327"/>
      <c r="SAE171" s="327"/>
      <c r="SAF171" s="327"/>
      <c r="SAG171" s="327"/>
      <c r="SAH171" s="327"/>
      <c r="SAI171" s="327"/>
      <c r="SAJ171" s="327"/>
      <c r="SAK171" s="327"/>
      <c r="SAL171" s="327"/>
      <c r="SAM171" s="327"/>
      <c r="SAN171" s="327"/>
      <c r="SAO171" s="327"/>
      <c r="SAP171" s="327"/>
      <c r="SAQ171" s="327"/>
      <c r="SAR171" s="327"/>
      <c r="SAS171" s="327"/>
      <c r="SAT171" s="327"/>
      <c r="SAU171" s="327"/>
      <c r="SAV171" s="327"/>
      <c r="SAW171" s="327"/>
      <c r="SAX171" s="327"/>
      <c r="SAY171" s="327"/>
      <c r="SAZ171" s="327"/>
      <c r="SBA171" s="327"/>
      <c r="SBB171" s="327"/>
      <c r="SBC171" s="327"/>
      <c r="SBD171" s="327"/>
      <c r="SBE171" s="327"/>
      <c r="SBF171" s="327"/>
      <c r="SBG171" s="327"/>
      <c r="SBH171" s="327"/>
      <c r="SBI171" s="327"/>
      <c r="SBJ171" s="327"/>
      <c r="SBK171" s="327"/>
      <c r="SBL171" s="327"/>
      <c r="SBM171" s="327"/>
      <c r="SBN171" s="327"/>
      <c r="SBO171" s="327"/>
      <c r="SBP171" s="327"/>
      <c r="SBQ171" s="327"/>
      <c r="SBR171" s="327"/>
      <c r="SBS171" s="327"/>
      <c r="SBT171" s="327"/>
      <c r="SBU171" s="327"/>
      <c r="SBV171" s="327"/>
      <c r="SBW171" s="327"/>
      <c r="SBX171" s="327"/>
      <c r="SBY171" s="327"/>
      <c r="SBZ171" s="327"/>
      <c r="SCA171" s="327"/>
      <c r="SCB171" s="327"/>
      <c r="SCC171" s="327"/>
      <c r="SCD171" s="327"/>
      <c r="SCE171" s="327"/>
      <c r="SCF171" s="327"/>
      <c r="SCG171" s="327"/>
      <c r="SCH171" s="327"/>
      <c r="SCI171" s="327"/>
      <c r="SCJ171" s="327"/>
      <c r="SCK171" s="327"/>
      <c r="SCL171" s="327"/>
      <c r="SCM171" s="327"/>
      <c r="SCN171" s="327"/>
      <c r="SCO171" s="327"/>
      <c r="SCP171" s="327"/>
      <c r="SCQ171" s="327"/>
      <c r="SCR171" s="327"/>
      <c r="SCS171" s="327"/>
      <c r="SCT171" s="327"/>
      <c r="SCU171" s="327"/>
      <c r="SCV171" s="327"/>
      <c r="SCW171" s="327"/>
      <c r="SCX171" s="327"/>
      <c r="SCY171" s="327"/>
      <c r="SCZ171" s="327"/>
      <c r="SDA171" s="327"/>
      <c r="SDB171" s="327"/>
      <c r="SDC171" s="327"/>
      <c r="SDD171" s="327"/>
      <c r="SDE171" s="327"/>
      <c r="SDF171" s="327"/>
      <c r="SDG171" s="327"/>
      <c r="SDH171" s="327"/>
      <c r="SDI171" s="327"/>
      <c r="SDJ171" s="327"/>
      <c r="SDK171" s="327"/>
      <c r="SDL171" s="327"/>
      <c r="SDM171" s="327"/>
      <c r="SDN171" s="327"/>
      <c r="SDO171" s="327"/>
      <c r="SDP171" s="327"/>
      <c r="SDQ171" s="327"/>
      <c r="SDR171" s="327"/>
      <c r="SDS171" s="327"/>
      <c r="SDT171" s="327"/>
      <c r="SDU171" s="327"/>
      <c r="SDV171" s="327"/>
      <c r="SDW171" s="327"/>
      <c r="SDX171" s="327"/>
      <c r="SDY171" s="327"/>
      <c r="SDZ171" s="327"/>
      <c r="SEA171" s="327"/>
      <c r="SEB171" s="327"/>
      <c r="SEC171" s="327"/>
      <c r="SED171" s="327"/>
      <c r="SEE171" s="327"/>
      <c r="SEF171" s="327"/>
      <c r="SEG171" s="327"/>
      <c r="SEH171" s="327"/>
      <c r="SEI171" s="327"/>
      <c r="SEJ171" s="327"/>
      <c r="SEK171" s="327"/>
      <c r="SEL171" s="327"/>
      <c r="SEM171" s="327"/>
      <c r="SEN171" s="327"/>
      <c r="SEO171" s="327"/>
      <c r="SEP171" s="327"/>
      <c r="SEQ171" s="327"/>
      <c r="SER171" s="327"/>
      <c r="SES171" s="327"/>
      <c r="SET171" s="327"/>
      <c r="SEU171" s="327"/>
      <c r="SEV171" s="327"/>
      <c r="SEW171" s="327"/>
      <c r="SEX171" s="327"/>
      <c r="SEY171" s="327"/>
      <c r="SEZ171" s="327"/>
      <c r="SFA171" s="327"/>
      <c r="SFB171" s="327"/>
      <c r="SFC171" s="327"/>
      <c r="SFD171" s="327"/>
      <c r="SFE171" s="327"/>
      <c r="SFF171" s="327"/>
      <c r="SFG171" s="327"/>
      <c r="SFH171" s="327"/>
      <c r="SFI171" s="327"/>
      <c r="SFJ171" s="327"/>
      <c r="SFK171" s="327"/>
      <c r="SFL171" s="327"/>
      <c r="SFM171" s="327"/>
      <c r="SFN171" s="327"/>
      <c r="SFO171" s="327"/>
      <c r="SFP171" s="327"/>
      <c r="SFQ171" s="327"/>
      <c r="SFR171" s="327"/>
      <c r="SFS171" s="327"/>
      <c r="SFT171" s="327"/>
      <c r="SFU171" s="327"/>
      <c r="SFV171" s="327"/>
      <c r="SFW171" s="327"/>
      <c r="SFX171" s="327"/>
      <c r="SFY171" s="327"/>
      <c r="SFZ171" s="327"/>
      <c r="SGA171" s="327"/>
      <c r="SGB171" s="327"/>
      <c r="SGC171" s="327"/>
      <c r="SGD171" s="327"/>
      <c r="SGE171" s="327"/>
      <c r="SGF171" s="327"/>
      <c r="SGG171" s="327"/>
      <c r="SGH171" s="327"/>
      <c r="SGI171" s="327"/>
      <c r="SGJ171" s="327"/>
      <c r="SGK171" s="327"/>
      <c r="SGL171" s="327"/>
      <c r="SGM171" s="327"/>
      <c r="SGN171" s="327"/>
      <c r="SGO171" s="327"/>
      <c r="SGP171" s="327"/>
      <c r="SGQ171" s="327"/>
      <c r="SGR171" s="327"/>
      <c r="SGS171" s="327"/>
      <c r="SGT171" s="327"/>
      <c r="SGU171" s="327"/>
      <c r="SGV171" s="327"/>
      <c r="SGW171" s="327"/>
      <c r="SGX171" s="327"/>
      <c r="SGY171" s="327"/>
      <c r="SGZ171" s="327"/>
      <c r="SHA171" s="327"/>
      <c r="SHB171" s="327"/>
      <c r="SHC171" s="327"/>
      <c r="SHD171" s="327"/>
      <c r="SHE171" s="327"/>
      <c r="SHF171" s="327"/>
      <c r="SHG171" s="327"/>
      <c r="SHH171" s="327"/>
      <c r="SHI171" s="327"/>
      <c r="SHJ171" s="327"/>
      <c r="SHK171" s="327"/>
      <c r="SHL171" s="327"/>
      <c r="SHM171" s="327"/>
      <c r="SHN171" s="327"/>
      <c r="SHO171" s="327"/>
      <c r="SHP171" s="327"/>
      <c r="SHQ171" s="327"/>
      <c r="SHR171" s="327"/>
      <c r="SHS171" s="327"/>
      <c r="SHT171" s="327"/>
      <c r="SHU171" s="327"/>
      <c r="SHV171" s="327"/>
      <c r="SHW171" s="327"/>
      <c r="SHX171" s="327"/>
      <c r="SHY171" s="327"/>
      <c r="SHZ171" s="327"/>
      <c r="SIA171" s="327"/>
      <c r="SIB171" s="327"/>
      <c r="SIC171" s="327"/>
      <c r="SID171" s="327"/>
      <c r="SIE171" s="327"/>
      <c r="SIF171" s="327"/>
      <c r="SIG171" s="327"/>
      <c r="SIH171" s="327"/>
      <c r="SII171" s="327"/>
      <c r="SIJ171" s="327"/>
      <c r="SIK171" s="327"/>
      <c r="SIL171" s="327"/>
      <c r="SIM171" s="327"/>
      <c r="SIN171" s="327"/>
      <c r="SIO171" s="327"/>
      <c r="SIP171" s="327"/>
      <c r="SIQ171" s="327"/>
      <c r="SIR171" s="327"/>
      <c r="SIS171" s="327"/>
      <c r="SIT171" s="327"/>
      <c r="SIU171" s="327"/>
      <c r="SIV171" s="327"/>
      <c r="SIW171" s="327"/>
      <c r="SIX171" s="327"/>
      <c r="SIY171" s="327"/>
      <c r="SIZ171" s="327"/>
      <c r="SJA171" s="327"/>
      <c r="SJB171" s="327"/>
      <c r="SJC171" s="327"/>
      <c r="SJD171" s="327"/>
      <c r="SJE171" s="327"/>
      <c r="SJF171" s="327"/>
      <c r="SJG171" s="327"/>
      <c r="SJH171" s="327"/>
      <c r="SJI171" s="327"/>
      <c r="SJJ171" s="327"/>
      <c r="SJK171" s="327"/>
      <c r="SJL171" s="327"/>
      <c r="SJM171" s="327"/>
      <c r="SJN171" s="327"/>
      <c r="SJO171" s="327"/>
      <c r="SJP171" s="327"/>
      <c r="SJQ171" s="327"/>
      <c r="SJR171" s="327"/>
      <c r="SJS171" s="327"/>
      <c r="SJT171" s="327"/>
      <c r="SJU171" s="327"/>
      <c r="SJV171" s="327"/>
      <c r="SJW171" s="327"/>
      <c r="SJX171" s="327"/>
      <c r="SJY171" s="327"/>
      <c r="SJZ171" s="327"/>
      <c r="SKA171" s="327"/>
      <c r="SKB171" s="327"/>
      <c r="SKC171" s="327"/>
      <c r="SKD171" s="327"/>
      <c r="SKE171" s="327"/>
      <c r="SKF171" s="327"/>
      <c r="SKG171" s="327"/>
      <c r="SKH171" s="327"/>
      <c r="SKI171" s="327"/>
      <c r="SKJ171" s="327"/>
      <c r="SKK171" s="327"/>
      <c r="SKL171" s="327"/>
      <c r="SKM171" s="327"/>
      <c r="SKN171" s="327"/>
      <c r="SKO171" s="327"/>
      <c r="SKP171" s="327"/>
      <c r="SKQ171" s="327"/>
      <c r="SKR171" s="327"/>
      <c r="SKS171" s="327"/>
      <c r="SKT171" s="327"/>
      <c r="SKU171" s="327"/>
      <c r="SKV171" s="327"/>
      <c r="SKW171" s="327"/>
      <c r="SKX171" s="327"/>
      <c r="SKY171" s="327"/>
      <c r="SKZ171" s="327"/>
      <c r="SLA171" s="327"/>
      <c r="SLB171" s="327"/>
      <c r="SLC171" s="327"/>
      <c r="SLD171" s="327"/>
      <c r="SLE171" s="327"/>
      <c r="SLF171" s="327"/>
      <c r="SLG171" s="327"/>
      <c r="SLH171" s="327"/>
      <c r="SLI171" s="327"/>
      <c r="SLJ171" s="327"/>
      <c r="SLK171" s="327"/>
      <c r="SLL171" s="327"/>
      <c r="SLM171" s="327"/>
      <c r="SLN171" s="327"/>
      <c r="SLO171" s="327"/>
      <c r="SLP171" s="327"/>
      <c r="SLQ171" s="327"/>
      <c r="SLR171" s="327"/>
      <c r="SLS171" s="327"/>
      <c r="SLT171" s="327"/>
      <c r="SLU171" s="327"/>
      <c r="SLV171" s="327"/>
      <c r="SLW171" s="327"/>
      <c r="SLX171" s="327"/>
      <c r="SLY171" s="327"/>
      <c r="SLZ171" s="327"/>
      <c r="SMA171" s="327"/>
      <c r="SMB171" s="327"/>
      <c r="SMC171" s="327"/>
      <c r="SMD171" s="327"/>
      <c r="SME171" s="327"/>
      <c r="SMF171" s="327"/>
      <c r="SMG171" s="327"/>
      <c r="SMH171" s="327"/>
      <c r="SMI171" s="327"/>
      <c r="SMJ171" s="327"/>
      <c r="SMK171" s="327"/>
      <c r="SML171" s="327"/>
      <c r="SMM171" s="327"/>
      <c r="SMN171" s="327"/>
      <c r="SMO171" s="327"/>
      <c r="SMP171" s="327"/>
      <c r="SMQ171" s="327"/>
      <c r="SMR171" s="327"/>
      <c r="SMS171" s="327"/>
      <c r="SMT171" s="327"/>
      <c r="SMU171" s="327"/>
      <c r="SMV171" s="327"/>
      <c r="SMW171" s="327"/>
      <c r="SMX171" s="327"/>
      <c r="SMY171" s="327"/>
      <c r="SMZ171" s="327"/>
      <c r="SNA171" s="327"/>
      <c r="SNB171" s="327"/>
      <c r="SNC171" s="327"/>
      <c r="SND171" s="327"/>
      <c r="SNE171" s="327"/>
      <c r="SNF171" s="327"/>
      <c r="SNG171" s="327"/>
      <c r="SNH171" s="327"/>
      <c r="SNI171" s="327"/>
      <c r="SNJ171" s="327"/>
      <c r="SNK171" s="327"/>
      <c r="SNL171" s="327"/>
      <c r="SNM171" s="327"/>
      <c r="SNN171" s="327"/>
      <c r="SNO171" s="327"/>
      <c r="SNP171" s="327"/>
      <c r="SNQ171" s="327"/>
      <c r="SNR171" s="327"/>
      <c r="SNS171" s="327"/>
      <c r="SNT171" s="327"/>
      <c r="SNU171" s="327"/>
      <c r="SNV171" s="327"/>
      <c r="SNW171" s="327"/>
      <c r="SNX171" s="327"/>
      <c r="SNY171" s="327"/>
      <c r="SNZ171" s="327"/>
      <c r="SOA171" s="327"/>
      <c r="SOB171" s="327"/>
      <c r="SOC171" s="327"/>
      <c r="SOD171" s="327"/>
      <c r="SOE171" s="327"/>
      <c r="SOF171" s="327"/>
      <c r="SOG171" s="327"/>
      <c r="SOH171" s="327"/>
      <c r="SOI171" s="327"/>
      <c r="SOJ171" s="327"/>
      <c r="SOK171" s="327"/>
      <c r="SOL171" s="327"/>
      <c r="SOM171" s="327"/>
      <c r="SON171" s="327"/>
      <c r="SOO171" s="327"/>
      <c r="SOP171" s="327"/>
      <c r="SOQ171" s="327"/>
      <c r="SOR171" s="327"/>
      <c r="SOS171" s="327"/>
      <c r="SOT171" s="327"/>
      <c r="SOU171" s="327"/>
      <c r="SOV171" s="327"/>
      <c r="SOW171" s="327"/>
      <c r="SOX171" s="327"/>
      <c r="SOY171" s="327"/>
      <c r="SOZ171" s="327"/>
      <c r="SPA171" s="327"/>
      <c r="SPB171" s="327"/>
      <c r="SPC171" s="327"/>
      <c r="SPD171" s="327"/>
      <c r="SPE171" s="327"/>
      <c r="SPF171" s="327"/>
      <c r="SPG171" s="327"/>
      <c r="SPH171" s="327"/>
      <c r="SPI171" s="327"/>
      <c r="SPJ171" s="327"/>
      <c r="SPK171" s="327"/>
      <c r="SPL171" s="327"/>
      <c r="SPM171" s="327"/>
      <c r="SPN171" s="327"/>
      <c r="SPO171" s="327"/>
      <c r="SPP171" s="327"/>
      <c r="SPQ171" s="327"/>
      <c r="SPR171" s="327"/>
      <c r="SPS171" s="327"/>
      <c r="SPT171" s="327"/>
      <c r="SPU171" s="327"/>
      <c r="SPV171" s="327"/>
      <c r="SPW171" s="327"/>
      <c r="SPX171" s="327"/>
      <c r="SPY171" s="327"/>
      <c r="SPZ171" s="327"/>
      <c r="SQA171" s="327"/>
      <c r="SQB171" s="327"/>
      <c r="SQC171" s="327"/>
      <c r="SQD171" s="327"/>
      <c r="SQE171" s="327"/>
      <c r="SQF171" s="327"/>
      <c r="SQG171" s="327"/>
      <c r="SQH171" s="327"/>
      <c r="SQI171" s="327"/>
      <c r="SQJ171" s="327"/>
      <c r="SQK171" s="327"/>
      <c r="SQL171" s="327"/>
      <c r="SQM171" s="327"/>
      <c r="SQN171" s="327"/>
      <c r="SQO171" s="327"/>
      <c r="SQP171" s="327"/>
      <c r="SQQ171" s="327"/>
      <c r="SQR171" s="327"/>
      <c r="SQS171" s="327"/>
      <c r="SQT171" s="327"/>
      <c r="SQU171" s="327"/>
      <c r="SQV171" s="327"/>
      <c r="SQW171" s="327"/>
      <c r="SQX171" s="327"/>
      <c r="SQY171" s="327"/>
      <c r="SQZ171" s="327"/>
      <c r="SRA171" s="327"/>
      <c r="SRB171" s="327"/>
      <c r="SRC171" s="327"/>
      <c r="SRD171" s="327"/>
      <c r="SRE171" s="327"/>
      <c r="SRF171" s="327"/>
      <c r="SRG171" s="327"/>
      <c r="SRH171" s="327"/>
      <c r="SRI171" s="327"/>
      <c r="SRJ171" s="327"/>
      <c r="SRK171" s="327"/>
      <c r="SRL171" s="327"/>
      <c r="SRM171" s="327"/>
      <c r="SRN171" s="327"/>
      <c r="SRO171" s="327"/>
      <c r="SRP171" s="327"/>
      <c r="SRQ171" s="327"/>
      <c r="SRR171" s="327"/>
      <c r="SRS171" s="327"/>
      <c r="SRT171" s="327"/>
      <c r="SRU171" s="327"/>
      <c r="SRV171" s="327"/>
      <c r="SRW171" s="327"/>
      <c r="SRX171" s="327"/>
      <c r="SRY171" s="327"/>
      <c r="SRZ171" s="327"/>
      <c r="SSA171" s="327"/>
      <c r="SSB171" s="327"/>
      <c r="SSC171" s="327"/>
      <c r="SSD171" s="327"/>
      <c r="SSE171" s="327"/>
      <c r="SSF171" s="327"/>
      <c r="SSG171" s="327"/>
      <c r="SSH171" s="327"/>
      <c r="SSI171" s="327"/>
      <c r="SSJ171" s="327"/>
      <c r="SSK171" s="327"/>
      <c r="SSL171" s="327"/>
      <c r="SSM171" s="327"/>
      <c r="SSN171" s="327"/>
      <c r="SSO171" s="327"/>
      <c r="SSP171" s="327"/>
      <c r="SSQ171" s="327"/>
      <c r="SSR171" s="327"/>
      <c r="SSS171" s="327"/>
      <c r="SST171" s="327"/>
      <c r="SSU171" s="327"/>
      <c r="SSV171" s="327"/>
      <c r="SSW171" s="327"/>
      <c r="SSX171" s="327"/>
      <c r="SSY171" s="327"/>
      <c r="SSZ171" s="327"/>
      <c r="STA171" s="327"/>
      <c r="STB171" s="327"/>
      <c r="STC171" s="327"/>
      <c r="STD171" s="327"/>
      <c r="STE171" s="327"/>
      <c r="STF171" s="327"/>
      <c r="STG171" s="327"/>
      <c r="STH171" s="327"/>
      <c r="STI171" s="327"/>
      <c r="STJ171" s="327"/>
      <c r="STK171" s="327"/>
      <c r="STL171" s="327"/>
      <c r="STM171" s="327"/>
      <c r="STN171" s="327"/>
      <c r="STO171" s="327"/>
      <c r="STP171" s="327"/>
      <c r="STQ171" s="327"/>
      <c r="STR171" s="327"/>
      <c r="STS171" s="327"/>
      <c r="STT171" s="327"/>
      <c r="STU171" s="327"/>
      <c r="STV171" s="327"/>
      <c r="STW171" s="327"/>
      <c r="STX171" s="327"/>
      <c r="STY171" s="327"/>
      <c r="STZ171" s="327"/>
      <c r="SUA171" s="327"/>
      <c r="SUB171" s="327"/>
      <c r="SUC171" s="327"/>
      <c r="SUD171" s="327"/>
      <c r="SUE171" s="327"/>
      <c r="SUF171" s="327"/>
      <c r="SUG171" s="327"/>
      <c r="SUH171" s="327"/>
      <c r="SUI171" s="327"/>
      <c r="SUJ171" s="327"/>
      <c r="SUK171" s="327"/>
      <c r="SUL171" s="327"/>
      <c r="SUM171" s="327"/>
      <c r="SUN171" s="327"/>
      <c r="SUO171" s="327"/>
      <c r="SUP171" s="327"/>
      <c r="SUQ171" s="327"/>
      <c r="SUR171" s="327"/>
      <c r="SUS171" s="327"/>
      <c r="SUT171" s="327"/>
      <c r="SUU171" s="327"/>
      <c r="SUV171" s="327"/>
      <c r="SUW171" s="327"/>
      <c r="SUX171" s="327"/>
      <c r="SUY171" s="327"/>
      <c r="SUZ171" s="327"/>
      <c r="SVA171" s="327"/>
      <c r="SVB171" s="327"/>
      <c r="SVC171" s="327"/>
      <c r="SVD171" s="327"/>
      <c r="SVE171" s="327"/>
      <c r="SVF171" s="327"/>
      <c r="SVG171" s="327"/>
      <c r="SVH171" s="327"/>
      <c r="SVI171" s="327"/>
      <c r="SVJ171" s="327"/>
      <c r="SVK171" s="327"/>
      <c r="SVL171" s="327"/>
      <c r="SVM171" s="327"/>
      <c r="SVN171" s="327"/>
      <c r="SVO171" s="327"/>
      <c r="SVP171" s="327"/>
      <c r="SVQ171" s="327"/>
      <c r="SVR171" s="327"/>
      <c r="SVS171" s="327"/>
      <c r="SVT171" s="327"/>
      <c r="SVU171" s="327"/>
      <c r="SVV171" s="327"/>
      <c r="SVW171" s="327"/>
      <c r="SVX171" s="327"/>
      <c r="SVY171" s="327"/>
      <c r="SVZ171" s="327"/>
      <c r="SWA171" s="327"/>
      <c r="SWB171" s="327"/>
      <c r="SWC171" s="327"/>
      <c r="SWD171" s="327"/>
      <c r="SWE171" s="327"/>
      <c r="SWF171" s="327"/>
      <c r="SWG171" s="327"/>
      <c r="SWH171" s="327"/>
      <c r="SWI171" s="327"/>
      <c r="SWJ171" s="327"/>
      <c r="SWK171" s="327"/>
      <c r="SWL171" s="327"/>
      <c r="SWM171" s="327"/>
      <c r="SWN171" s="327"/>
      <c r="SWO171" s="327"/>
      <c r="SWP171" s="327"/>
      <c r="SWQ171" s="327"/>
      <c r="SWR171" s="327"/>
      <c r="SWS171" s="327"/>
      <c r="SWT171" s="327"/>
      <c r="SWU171" s="327"/>
      <c r="SWV171" s="327"/>
      <c r="SWW171" s="327"/>
      <c r="SWX171" s="327"/>
      <c r="SWY171" s="327"/>
      <c r="SWZ171" s="327"/>
      <c r="SXA171" s="327"/>
      <c r="SXB171" s="327"/>
      <c r="SXC171" s="327"/>
      <c r="SXD171" s="327"/>
      <c r="SXE171" s="327"/>
      <c r="SXF171" s="327"/>
      <c r="SXG171" s="327"/>
      <c r="SXH171" s="327"/>
      <c r="SXI171" s="327"/>
      <c r="SXJ171" s="327"/>
      <c r="SXK171" s="327"/>
      <c r="SXL171" s="327"/>
      <c r="SXM171" s="327"/>
      <c r="SXN171" s="327"/>
      <c r="SXO171" s="327"/>
      <c r="SXP171" s="327"/>
      <c r="SXQ171" s="327"/>
      <c r="SXR171" s="327"/>
      <c r="SXS171" s="327"/>
      <c r="SXT171" s="327"/>
      <c r="SXU171" s="327"/>
      <c r="SXV171" s="327"/>
      <c r="SXW171" s="327"/>
      <c r="SXX171" s="327"/>
      <c r="SXY171" s="327"/>
      <c r="SXZ171" s="327"/>
      <c r="SYA171" s="327"/>
      <c r="SYB171" s="327"/>
      <c r="SYC171" s="327"/>
      <c r="SYD171" s="327"/>
      <c r="SYE171" s="327"/>
      <c r="SYF171" s="327"/>
      <c r="SYG171" s="327"/>
      <c r="SYH171" s="327"/>
      <c r="SYI171" s="327"/>
      <c r="SYJ171" s="327"/>
      <c r="SYK171" s="327"/>
      <c r="SYL171" s="327"/>
      <c r="SYM171" s="327"/>
      <c r="SYN171" s="327"/>
      <c r="SYO171" s="327"/>
      <c r="SYP171" s="327"/>
      <c r="SYQ171" s="327"/>
      <c r="SYR171" s="327"/>
      <c r="SYS171" s="327"/>
      <c r="SYT171" s="327"/>
      <c r="SYU171" s="327"/>
      <c r="SYV171" s="327"/>
      <c r="SYW171" s="327"/>
      <c r="SYX171" s="327"/>
      <c r="SYY171" s="327"/>
      <c r="SYZ171" s="327"/>
      <c r="SZA171" s="327"/>
      <c r="SZB171" s="327"/>
      <c r="SZC171" s="327"/>
      <c r="SZD171" s="327"/>
      <c r="SZE171" s="327"/>
      <c r="SZF171" s="327"/>
      <c r="SZG171" s="327"/>
      <c r="SZH171" s="327"/>
      <c r="SZI171" s="327"/>
      <c r="SZJ171" s="327"/>
      <c r="SZK171" s="327"/>
      <c r="SZL171" s="327"/>
      <c r="SZM171" s="327"/>
      <c r="SZN171" s="327"/>
      <c r="SZO171" s="327"/>
      <c r="SZP171" s="327"/>
      <c r="SZQ171" s="327"/>
      <c r="SZR171" s="327"/>
      <c r="SZS171" s="327"/>
      <c r="SZT171" s="327"/>
      <c r="SZU171" s="327"/>
      <c r="SZV171" s="327"/>
      <c r="SZW171" s="327"/>
      <c r="SZX171" s="327"/>
      <c r="SZY171" s="327"/>
      <c r="SZZ171" s="327"/>
      <c r="TAA171" s="327"/>
      <c r="TAB171" s="327"/>
      <c r="TAC171" s="327"/>
      <c r="TAD171" s="327"/>
      <c r="TAE171" s="327"/>
      <c r="TAF171" s="327"/>
      <c r="TAG171" s="327"/>
      <c r="TAH171" s="327"/>
      <c r="TAI171" s="327"/>
      <c r="TAJ171" s="327"/>
      <c r="TAK171" s="327"/>
      <c r="TAL171" s="327"/>
      <c r="TAM171" s="327"/>
      <c r="TAN171" s="327"/>
      <c r="TAO171" s="327"/>
      <c r="TAP171" s="327"/>
      <c r="TAQ171" s="327"/>
      <c r="TAR171" s="327"/>
      <c r="TAS171" s="327"/>
      <c r="TAT171" s="327"/>
      <c r="TAU171" s="327"/>
      <c r="TAV171" s="327"/>
      <c r="TAW171" s="327"/>
      <c r="TAX171" s="327"/>
      <c r="TAY171" s="327"/>
      <c r="TAZ171" s="327"/>
      <c r="TBA171" s="327"/>
      <c r="TBB171" s="327"/>
      <c r="TBC171" s="327"/>
      <c r="TBD171" s="327"/>
      <c r="TBE171" s="327"/>
      <c r="TBF171" s="327"/>
      <c r="TBG171" s="327"/>
      <c r="TBH171" s="327"/>
      <c r="TBI171" s="327"/>
      <c r="TBJ171" s="327"/>
      <c r="TBK171" s="327"/>
      <c r="TBL171" s="327"/>
      <c r="TBM171" s="327"/>
      <c r="TBN171" s="327"/>
      <c r="TBO171" s="327"/>
      <c r="TBP171" s="327"/>
      <c r="TBQ171" s="327"/>
      <c r="TBR171" s="327"/>
      <c r="TBS171" s="327"/>
      <c r="TBT171" s="327"/>
      <c r="TBU171" s="327"/>
      <c r="TBV171" s="327"/>
      <c r="TBW171" s="327"/>
      <c r="TBX171" s="327"/>
      <c r="TBY171" s="327"/>
      <c r="TBZ171" s="327"/>
      <c r="TCA171" s="327"/>
      <c r="TCB171" s="327"/>
      <c r="TCC171" s="327"/>
      <c r="TCD171" s="327"/>
      <c r="TCE171" s="327"/>
      <c r="TCF171" s="327"/>
      <c r="TCG171" s="327"/>
      <c r="TCH171" s="327"/>
      <c r="TCI171" s="327"/>
      <c r="TCJ171" s="327"/>
      <c r="TCK171" s="327"/>
      <c r="TCL171" s="327"/>
      <c r="TCM171" s="327"/>
      <c r="TCN171" s="327"/>
      <c r="TCO171" s="327"/>
      <c r="TCP171" s="327"/>
      <c r="TCQ171" s="327"/>
      <c r="TCR171" s="327"/>
      <c r="TCS171" s="327"/>
      <c r="TCT171" s="327"/>
      <c r="TCU171" s="327"/>
      <c r="TCV171" s="327"/>
      <c r="TCW171" s="327"/>
      <c r="TCX171" s="327"/>
      <c r="TCY171" s="327"/>
      <c r="TCZ171" s="327"/>
      <c r="TDA171" s="327"/>
      <c r="TDB171" s="327"/>
      <c r="TDC171" s="327"/>
      <c r="TDD171" s="327"/>
      <c r="TDE171" s="327"/>
      <c r="TDF171" s="327"/>
      <c r="TDG171" s="327"/>
      <c r="TDH171" s="327"/>
      <c r="TDI171" s="327"/>
      <c r="TDJ171" s="327"/>
      <c r="TDK171" s="327"/>
      <c r="TDL171" s="327"/>
      <c r="TDM171" s="327"/>
      <c r="TDN171" s="327"/>
      <c r="TDO171" s="327"/>
      <c r="TDP171" s="327"/>
      <c r="TDQ171" s="327"/>
      <c r="TDR171" s="327"/>
      <c r="TDS171" s="327"/>
      <c r="TDT171" s="327"/>
      <c r="TDU171" s="327"/>
      <c r="TDV171" s="327"/>
      <c r="TDW171" s="327"/>
      <c r="TDX171" s="327"/>
      <c r="TDY171" s="327"/>
      <c r="TDZ171" s="327"/>
      <c r="TEA171" s="327"/>
      <c r="TEB171" s="327"/>
      <c r="TEC171" s="327"/>
      <c r="TED171" s="327"/>
      <c r="TEE171" s="327"/>
      <c r="TEF171" s="327"/>
      <c r="TEG171" s="327"/>
      <c r="TEH171" s="327"/>
      <c r="TEI171" s="327"/>
      <c r="TEJ171" s="327"/>
      <c r="TEK171" s="327"/>
      <c r="TEL171" s="327"/>
      <c r="TEM171" s="327"/>
      <c r="TEN171" s="327"/>
      <c r="TEO171" s="327"/>
      <c r="TEP171" s="327"/>
      <c r="TEQ171" s="327"/>
      <c r="TER171" s="327"/>
      <c r="TES171" s="327"/>
      <c r="TET171" s="327"/>
      <c r="TEU171" s="327"/>
      <c r="TEV171" s="327"/>
      <c r="TEW171" s="327"/>
      <c r="TEX171" s="327"/>
      <c r="TEY171" s="327"/>
      <c r="TEZ171" s="327"/>
      <c r="TFA171" s="327"/>
      <c r="TFB171" s="327"/>
      <c r="TFC171" s="327"/>
      <c r="TFD171" s="327"/>
      <c r="TFE171" s="327"/>
      <c r="TFF171" s="327"/>
      <c r="TFG171" s="327"/>
      <c r="TFH171" s="327"/>
      <c r="TFI171" s="327"/>
      <c r="TFJ171" s="327"/>
      <c r="TFK171" s="327"/>
      <c r="TFL171" s="327"/>
      <c r="TFM171" s="327"/>
      <c r="TFN171" s="327"/>
      <c r="TFO171" s="327"/>
      <c r="TFP171" s="327"/>
      <c r="TFQ171" s="327"/>
      <c r="TFR171" s="327"/>
      <c r="TFS171" s="327"/>
      <c r="TFT171" s="327"/>
      <c r="TFU171" s="327"/>
      <c r="TFV171" s="327"/>
      <c r="TFW171" s="327"/>
      <c r="TFX171" s="327"/>
      <c r="TFY171" s="327"/>
      <c r="TFZ171" s="327"/>
      <c r="TGA171" s="327"/>
      <c r="TGB171" s="327"/>
      <c r="TGC171" s="327"/>
      <c r="TGD171" s="327"/>
      <c r="TGE171" s="327"/>
      <c r="TGF171" s="327"/>
      <c r="TGG171" s="327"/>
      <c r="TGH171" s="327"/>
      <c r="TGI171" s="327"/>
      <c r="TGJ171" s="327"/>
      <c r="TGK171" s="327"/>
      <c r="TGL171" s="327"/>
      <c r="TGM171" s="327"/>
      <c r="TGN171" s="327"/>
      <c r="TGO171" s="327"/>
      <c r="TGP171" s="327"/>
      <c r="TGQ171" s="327"/>
      <c r="TGR171" s="327"/>
      <c r="TGS171" s="327"/>
      <c r="TGT171" s="327"/>
      <c r="TGU171" s="327"/>
      <c r="TGV171" s="327"/>
      <c r="TGW171" s="327"/>
      <c r="TGX171" s="327"/>
      <c r="TGY171" s="327"/>
      <c r="TGZ171" s="327"/>
      <c r="THA171" s="327"/>
      <c r="THB171" s="327"/>
      <c r="THC171" s="327"/>
      <c r="THD171" s="327"/>
      <c r="THE171" s="327"/>
      <c r="THF171" s="327"/>
      <c r="THG171" s="327"/>
      <c r="THH171" s="327"/>
      <c r="THI171" s="327"/>
      <c r="THJ171" s="327"/>
      <c r="THK171" s="327"/>
      <c r="THL171" s="327"/>
      <c r="THM171" s="327"/>
      <c r="THN171" s="327"/>
      <c r="THO171" s="327"/>
      <c r="THP171" s="327"/>
      <c r="THQ171" s="327"/>
      <c r="THR171" s="327"/>
      <c r="THS171" s="327"/>
      <c r="THT171" s="327"/>
      <c r="THU171" s="327"/>
      <c r="THV171" s="327"/>
      <c r="THW171" s="327"/>
      <c r="THX171" s="327"/>
      <c r="THY171" s="327"/>
      <c r="THZ171" s="327"/>
      <c r="TIA171" s="327"/>
      <c r="TIB171" s="327"/>
      <c r="TIC171" s="327"/>
      <c r="TID171" s="327"/>
      <c r="TIE171" s="327"/>
      <c r="TIF171" s="327"/>
      <c r="TIG171" s="327"/>
      <c r="TIH171" s="327"/>
      <c r="TII171" s="327"/>
      <c r="TIJ171" s="327"/>
      <c r="TIK171" s="327"/>
      <c r="TIL171" s="327"/>
      <c r="TIM171" s="327"/>
      <c r="TIN171" s="327"/>
      <c r="TIO171" s="327"/>
      <c r="TIP171" s="327"/>
      <c r="TIQ171" s="327"/>
      <c r="TIR171" s="327"/>
      <c r="TIS171" s="327"/>
      <c r="TIT171" s="327"/>
      <c r="TIU171" s="327"/>
      <c r="TIV171" s="327"/>
      <c r="TIW171" s="327"/>
      <c r="TIX171" s="327"/>
      <c r="TIY171" s="327"/>
      <c r="TIZ171" s="327"/>
      <c r="TJA171" s="327"/>
      <c r="TJB171" s="327"/>
      <c r="TJC171" s="327"/>
      <c r="TJD171" s="327"/>
      <c r="TJE171" s="327"/>
      <c r="TJF171" s="327"/>
      <c r="TJG171" s="327"/>
      <c r="TJH171" s="327"/>
      <c r="TJI171" s="327"/>
      <c r="TJJ171" s="327"/>
      <c r="TJK171" s="327"/>
      <c r="TJL171" s="327"/>
      <c r="TJM171" s="327"/>
      <c r="TJN171" s="327"/>
      <c r="TJO171" s="327"/>
      <c r="TJP171" s="327"/>
      <c r="TJQ171" s="327"/>
      <c r="TJR171" s="327"/>
      <c r="TJS171" s="327"/>
      <c r="TJT171" s="327"/>
      <c r="TJU171" s="327"/>
      <c r="TJV171" s="327"/>
      <c r="TJW171" s="327"/>
      <c r="TJX171" s="327"/>
      <c r="TJY171" s="327"/>
      <c r="TJZ171" s="327"/>
      <c r="TKA171" s="327"/>
      <c r="TKB171" s="327"/>
      <c r="TKC171" s="327"/>
      <c r="TKD171" s="327"/>
      <c r="TKE171" s="327"/>
      <c r="TKF171" s="327"/>
      <c r="TKG171" s="327"/>
      <c r="TKH171" s="327"/>
      <c r="TKI171" s="327"/>
      <c r="TKJ171" s="327"/>
      <c r="TKK171" s="327"/>
      <c r="TKL171" s="327"/>
      <c r="TKM171" s="327"/>
      <c r="TKN171" s="327"/>
      <c r="TKO171" s="327"/>
      <c r="TKP171" s="327"/>
      <c r="TKQ171" s="327"/>
      <c r="TKR171" s="327"/>
      <c r="TKS171" s="327"/>
      <c r="TKT171" s="327"/>
      <c r="TKU171" s="327"/>
      <c r="TKV171" s="327"/>
      <c r="TKW171" s="327"/>
      <c r="TKX171" s="327"/>
      <c r="TKY171" s="327"/>
      <c r="TKZ171" s="327"/>
      <c r="TLA171" s="327"/>
      <c r="TLB171" s="327"/>
      <c r="TLC171" s="327"/>
      <c r="TLD171" s="327"/>
      <c r="TLE171" s="327"/>
      <c r="TLF171" s="327"/>
      <c r="TLG171" s="327"/>
      <c r="TLH171" s="327"/>
      <c r="TLI171" s="327"/>
      <c r="TLJ171" s="327"/>
      <c r="TLK171" s="327"/>
      <c r="TLL171" s="327"/>
      <c r="TLM171" s="327"/>
      <c r="TLN171" s="327"/>
      <c r="TLO171" s="327"/>
      <c r="TLP171" s="327"/>
      <c r="TLQ171" s="327"/>
      <c r="TLR171" s="327"/>
      <c r="TLS171" s="327"/>
      <c r="TLT171" s="327"/>
      <c r="TLU171" s="327"/>
      <c r="TLV171" s="327"/>
      <c r="TLW171" s="327"/>
      <c r="TLX171" s="327"/>
      <c r="TLY171" s="327"/>
      <c r="TLZ171" s="327"/>
      <c r="TMA171" s="327"/>
      <c r="TMB171" s="327"/>
      <c r="TMC171" s="327"/>
      <c r="TMD171" s="327"/>
      <c r="TME171" s="327"/>
      <c r="TMF171" s="327"/>
      <c r="TMG171" s="327"/>
      <c r="TMH171" s="327"/>
      <c r="TMI171" s="327"/>
      <c r="TMJ171" s="327"/>
      <c r="TMK171" s="327"/>
      <c r="TML171" s="327"/>
      <c r="TMM171" s="327"/>
      <c r="TMN171" s="327"/>
      <c r="TMO171" s="327"/>
      <c r="TMP171" s="327"/>
      <c r="TMQ171" s="327"/>
      <c r="TMR171" s="327"/>
      <c r="TMS171" s="327"/>
      <c r="TMT171" s="327"/>
      <c r="TMU171" s="327"/>
      <c r="TMV171" s="327"/>
      <c r="TMW171" s="327"/>
      <c r="TMX171" s="327"/>
      <c r="TMY171" s="327"/>
      <c r="TMZ171" s="327"/>
      <c r="TNA171" s="327"/>
      <c r="TNB171" s="327"/>
      <c r="TNC171" s="327"/>
      <c r="TND171" s="327"/>
      <c r="TNE171" s="327"/>
      <c r="TNF171" s="327"/>
      <c r="TNG171" s="327"/>
      <c r="TNH171" s="327"/>
      <c r="TNI171" s="327"/>
      <c r="TNJ171" s="327"/>
      <c r="TNK171" s="327"/>
      <c r="TNL171" s="327"/>
      <c r="TNM171" s="327"/>
      <c r="TNN171" s="327"/>
      <c r="TNO171" s="327"/>
      <c r="TNP171" s="327"/>
      <c r="TNQ171" s="327"/>
      <c r="TNR171" s="327"/>
      <c r="TNS171" s="327"/>
      <c r="TNT171" s="327"/>
      <c r="TNU171" s="327"/>
      <c r="TNV171" s="327"/>
      <c r="TNW171" s="327"/>
      <c r="TNX171" s="327"/>
      <c r="TNY171" s="327"/>
      <c r="TNZ171" s="327"/>
      <c r="TOA171" s="327"/>
      <c r="TOB171" s="327"/>
      <c r="TOC171" s="327"/>
      <c r="TOD171" s="327"/>
      <c r="TOE171" s="327"/>
      <c r="TOF171" s="327"/>
      <c r="TOG171" s="327"/>
      <c r="TOH171" s="327"/>
      <c r="TOI171" s="327"/>
      <c r="TOJ171" s="327"/>
      <c r="TOK171" s="327"/>
      <c r="TOL171" s="327"/>
      <c r="TOM171" s="327"/>
      <c r="TON171" s="327"/>
      <c r="TOO171" s="327"/>
      <c r="TOP171" s="327"/>
      <c r="TOQ171" s="327"/>
      <c r="TOR171" s="327"/>
      <c r="TOS171" s="327"/>
      <c r="TOT171" s="327"/>
      <c r="TOU171" s="327"/>
      <c r="TOV171" s="327"/>
      <c r="TOW171" s="327"/>
      <c r="TOX171" s="327"/>
      <c r="TOY171" s="327"/>
      <c r="TOZ171" s="327"/>
      <c r="TPA171" s="327"/>
      <c r="TPB171" s="327"/>
      <c r="TPC171" s="327"/>
      <c r="TPD171" s="327"/>
      <c r="TPE171" s="327"/>
      <c r="TPF171" s="327"/>
      <c r="TPG171" s="327"/>
      <c r="TPH171" s="327"/>
      <c r="TPI171" s="327"/>
      <c r="TPJ171" s="327"/>
      <c r="TPK171" s="327"/>
      <c r="TPL171" s="327"/>
      <c r="TPM171" s="327"/>
      <c r="TPN171" s="327"/>
      <c r="TPO171" s="327"/>
      <c r="TPP171" s="327"/>
      <c r="TPQ171" s="327"/>
      <c r="TPR171" s="327"/>
      <c r="TPS171" s="327"/>
      <c r="TPT171" s="327"/>
      <c r="TPU171" s="327"/>
      <c r="TPV171" s="327"/>
      <c r="TPW171" s="327"/>
      <c r="TPX171" s="327"/>
      <c r="TPY171" s="327"/>
      <c r="TPZ171" s="327"/>
      <c r="TQA171" s="327"/>
      <c r="TQB171" s="327"/>
      <c r="TQC171" s="327"/>
      <c r="TQD171" s="327"/>
      <c r="TQE171" s="327"/>
      <c r="TQF171" s="327"/>
      <c r="TQG171" s="327"/>
      <c r="TQH171" s="327"/>
      <c r="TQI171" s="327"/>
      <c r="TQJ171" s="327"/>
      <c r="TQK171" s="327"/>
      <c r="TQL171" s="327"/>
      <c r="TQM171" s="327"/>
      <c r="TQN171" s="327"/>
      <c r="TQO171" s="327"/>
      <c r="TQP171" s="327"/>
      <c r="TQQ171" s="327"/>
      <c r="TQR171" s="327"/>
      <c r="TQS171" s="327"/>
      <c r="TQT171" s="327"/>
      <c r="TQU171" s="327"/>
      <c r="TQV171" s="327"/>
      <c r="TQW171" s="327"/>
      <c r="TQX171" s="327"/>
      <c r="TQY171" s="327"/>
      <c r="TQZ171" s="327"/>
      <c r="TRA171" s="327"/>
      <c r="TRB171" s="327"/>
      <c r="TRC171" s="327"/>
      <c r="TRD171" s="327"/>
      <c r="TRE171" s="327"/>
      <c r="TRF171" s="327"/>
      <c r="TRG171" s="327"/>
      <c r="TRH171" s="327"/>
      <c r="TRI171" s="327"/>
      <c r="TRJ171" s="327"/>
      <c r="TRK171" s="327"/>
      <c r="TRL171" s="327"/>
      <c r="TRM171" s="327"/>
      <c r="TRN171" s="327"/>
      <c r="TRO171" s="327"/>
      <c r="TRP171" s="327"/>
      <c r="TRQ171" s="327"/>
      <c r="TRR171" s="327"/>
      <c r="TRS171" s="327"/>
      <c r="TRT171" s="327"/>
      <c r="TRU171" s="327"/>
      <c r="TRV171" s="327"/>
      <c r="TRW171" s="327"/>
      <c r="TRX171" s="327"/>
      <c r="TRY171" s="327"/>
      <c r="TRZ171" s="327"/>
      <c r="TSA171" s="327"/>
      <c r="TSB171" s="327"/>
      <c r="TSC171" s="327"/>
      <c r="TSD171" s="327"/>
      <c r="TSE171" s="327"/>
      <c r="TSF171" s="327"/>
      <c r="TSG171" s="327"/>
      <c r="TSH171" s="327"/>
      <c r="TSI171" s="327"/>
      <c r="TSJ171" s="327"/>
      <c r="TSK171" s="327"/>
      <c r="TSL171" s="327"/>
      <c r="TSM171" s="327"/>
      <c r="TSN171" s="327"/>
      <c r="TSO171" s="327"/>
      <c r="TSP171" s="327"/>
      <c r="TSQ171" s="327"/>
      <c r="TSR171" s="327"/>
      <c r="TSS171" s="327"/>
      <c r="TST171" s="327"/>
      <c r="TSU171" s="327"/>
      <c r="TSV171" s="327"/>
      <c r="TSW171" s="327"/>
      <c r="TSX171" s="327"/>
      <c r="TSY171" s="327"/>
      <c r="TSZ171" s="327"/>
      <c r="TTA171" s="327"/>
      <c r="TTB171" s="327"/>
      <c r="TTC171" s="327"/>
      <c r="TTD171" s="327"/>
      <c r="TTE171" s="327"/>
      <c r="TTF171" s="327"/>
      <c r="TTG171" s="327"/>
      <c r="TTH171" s="327"/>
      <c r="TTI171" s="327"/>
      <c r="TTJ171" s="327"/>
      <c r="TTK171" s="327"/>
      <c r="TTL171" s="327"/>
      <c r="TTM171" s="327"/>
      <c r="TTN171" s="327"/>
      <c r="TTO171" s="327"/>
      <c r="TTP171" s="327"/>
      <c r="TTQ171" s="327"/>
      <c r="TTR171" s="327"/>
      <c r="TTS171" s="327"/>
      <c r="TTT171" s="327"/>
      <c r="TTU171" s="327"/>
      <c r="TTV171" s="327"/>
      <c r="TTW171" s="327"/>
      <c r="TTX171" s="327"/>
      <c r="TTY171" s="327"/>
      <c r="TTZ171" s="327"/>
      <c r="TUA171" s="327"/>
      <c r="TUB171" s="327"/>
      <c r="TUC171" s="327"/>
      <c r="TUD171" s="327"/>
      <c r="TUE171" s="327"/>
      <c r="TUF171" s="327"/>
      <c r="TUG171" s="327"/>
      <c r="TUH171" s="327"/>
      <c r="TUI171" s="327"/>
      <c r="TUJ171" s="327"/>
      <c r="TUK171" s="327"/>
      <c r="TUL171" s="327"/>
      <c r="TUM171" s="327"/>
      <c r="TUN171" s="327"/>
      <c r="TUO171" s="327"/>
      <c r="TUP171" s="327"/>
      <c r="TUQ171" s="327"/>
      <c r="TUR171" s="327"/>
      <c r="TUS171" s="327"/>
      <c r="TUT171" s="327"/>
      <c r="TUU171" s="327"/>
      <c r="TUV171" s="327"/>
      <c r="TUW171" s="327"/>
      <c r="TUX171" s="327"/>
      <c r="TUY171" s="327"/>
      <c r="TUZ171" s="327"/>
      <c r="TVA171" s="327"/>
      <c r="TVB171" s="327"/>
      <c r="TVC171" s="327"/>
      <c r="TVD171" s="327"/>
      <c r="TVE171" s="327"/>
      <c r="TVF171" s="327"/>
      <c r="TVG171" s="327"/>
      <c r="TVH171" s="327"/>
      <c r="TVI171" s="327"/>
      <c r="TVJ171" s="327"/>
      <c r="TVK171" s="327"/>
      <c r="TVL171" s="327"/>
      <c r="TVM171" s="327"/>
      <c r="TVN171" s="327"/>
      <c r="TVO171" s="327"/>
      <c r="TVP171" s="327"/>
      <c r="TVQ171" s="327"/>
      <c r="TVR171" s="327"/>
      <c r="TVS171" s="327"/>
      <c r="TVT171" s="327"/>
      <c r="TVU171" s="327"/>
      <c r="TVV171" s="327"/>
      <c r="TVW171" s="327"/>
      <c r="TVX171" s="327"/>
      <c r="TVY171" s="327"/>
      <c r="TVZ171" s="327"/>
      <c r="TWA171" s="327"/>
      <c r="TWB171" s="327"/>
      <c r="TWC171" s="327"/>
      <c r="TWD171" s="327"/>
      <c r="TWE171" s="327"/>
      <c r="TWF171" s="327"/>
      <c r="TWG171" s="327"/>
      <c r="TWH171" s="327"/>
      <c r="TWI171" s="327"/>
      <c r="TWJ171" s="327"/>
      <c r="TWK171" s="327"/>
      <c r="TWL171" s="327"/>
      <c r="TWM171" s="327"/>
      <c r="TWN171" s="327"/>
      <c r="TWO171" s="327"/>
      <c r="TWP171" s="327"/>
      <c r="TWQ171" s="327"/>
      <c r="TWR171" s="327"/>
      <c r="TWS171" s="327"/>
      <c r="TWT171" s="327"/>
      <c r="TWU171" s="327"/>
      <c r="TWV171" s="327"/>
      <c r="TWW171" s="327"/>
      <c r="TWX171" s="327"/>
      <c r="TWY171" s="327"/>
      <c r="TWZ171" s="327"/>
      <c r="TXA171" s="327"/>
      <c r="TXB171" s="327"/>
      <c r="TXC171" s="327"/>
      <c r="TXD171" s="327"/>
      <c r="TXE171" s="327"/>
      <c r="TXF171" s="327"/>
      <c r="TXG171" s="327"/>
      <c r="TXH171" s="327"/>
      <c r="TXI171" s="327"/>
      <c r="TXJ171" s="327"/>
      <c r="TXK171" s="327"/>
      <c r="TXL171" s="327"/>
      <c r="TXM171" s="327"/>
      <c r="TXN171" s="327"/>
      <c r="TXO171" s="327"/>
      <c r="TXP171" s="327"/>
      <c r="TXQ171" s="327"/>
      <c r="TXR171" s="327"/>
      <c r="TXS171" s="327"/>
      <c r="TXT171" s="327"/>
      <c r="TXU171" s="327"/>
      <c r="TXV171" s="327"/>
      <c r="TXW171" s="327"/>
      <c r="TXX171" s="327"/>
      <c r="TXY171" s="327"/>
      <c r="TXZ171" s="327"/>
      <c r="TYA171" s="327"/>
      <c r="TYB171" s="327"/>
      <c r="TYC171" s="327"/>
      <c r="TYD171" s="327"/>
      <c r="TYE171" s="327"/>
      <c r="TYF171" s="327"/>
      <c r="TYG171" s="327"/>
      <c r="TYH171" s="327"/>
      <c r="TYI171" s="327"/>
      <c r="TYJ171" s="327"/>
      <c r="TYK171" s="327"/>
      <c r="TYL171" s="327"/>
      <c r="TYM171" s="327"/>
      <c r="TYN171" s="327"/>
      <c r="TYO171" s="327"/>
      <c r="TYP171" s="327"/>
      <c r="TYQ171" s="327"/>
      <c r="TYR171" s="327"/>
      <c r="TYS171" s="327"/>
      <c r="TYT171" s="327"/>
      <c r="TYU171" s="327"/>
      <c r="TYV171" s="327"/>
      <c r="TYW171" s="327"/>
      <c r="TYX171" s="327"/>
      <c r="TYY171" s="327"/>
      <c r="TYZ171" s="327"/>
      <c r="TZA171" s="327"/>
      <c r="TZB171" s="327"/>
      <c r="TZC171" s="327"/>
      <c r="TZD171" s="327"/>
      <c r="TZE171" s="327"/>
      <c r="TZF171" s="327"/>
      <c r="TZG171" s="327"/>
      <c r="TZH171" s="327"/>
      <c r="TZI171" s="327"/>
      <c r="TZJ171" s="327"/>
      <c r="TZK171" s="327"/>
      <c r="TZL171" s="327"/>
      <c r="TZM171" s="327"/>
      <c r="TZN171" s="327"/>
      <c r="TZO171" s="327"/>
      <c r="TZP171" s="327"/>
      <c r="TZQ171" s="327"/>
      <c r="TZR171" s="327"/>
      <c r="TZS171" s="327"/>
      <c r="TZT171" s="327"/>
      <c r="TZU171" s="327"/>
      <c r="TZV171" s="327"/>
      <c r="TZW171" s="327"/>
      <c r="TZX171" s="327"/>
      <c r="TZY171" s="327"/>
      <c r="TZZ171" s="327"/>
      <c r="UAA171" s="327"/>
      <c r="UAB171" s="327"/>
      <c r="UAC171" s="327"/>
      <c r="UAD171" s="327"/>
      <c r="UAE171" s="327"/>
      <c r="UAF171" s="327"/>
      <c r="UAG171" s="327"/>
      <c r="UAH171" s="327"/>
      <c r="UAI171" s="327"/>
      <c r="UAJ171" s="327"/>
      <c r="UAK171" s="327"/>
      <c r="UAL171" s="327"/>
      <c r="UAM171" s="327"/>
      <c r="UAN171" s="327"/>
      <c r="UAO171" s="327"/>
      <c r="UAP171" s="327"/>
      <c r="UAQ171" s="327"/>
      <c r="UAR171" s="327"/>
      <c r="UAS171" s="327"/>
      <c r="UAT171" s="327"/>
      <c r="UAU171" s="327"/>
      <c r="UAV171" s="327"/>
      <c r="UAW171" s="327"/>
      <c r="UAX171" s="327"/>
      <c r="UAY171" s="327"/>
      <c r="UAZ171" s="327"/>
      <c r="UBA171" s="327"/>
      <c r="UBB171" s="327"/>
      <c r="UBC171" s="327"/>
      <c r="UBD171" s="327"/>
      <c r="UBE171" s="327"/>
      <c r="UBF171" s="327"/>
      <c r="UBG171" s="327"/>
      <c r="UBH171" s="327"/>
      <c r="UBI171" s="327"/>
      <c r="UBJ171" s="327"/>
      <c r="UBK171" s="327"/>
      <c r="UBL171" s="327"/>
      <c r="UBM171" s="327"/>
      <c r="UBN171" s="327"/>
      <c r="UBO171" s="327"/>
      <c r="UBP171" s="327"/>
      <c r="UBQ171" s="327"/>
      <c r="UBR171" s="327"/>
      <c r="UBS171" s="327"/>
      <c r="UBT171" s="327"/>
      <c r="UBU171" s="327"/>
      <c r="UBV171" s="327"/>
      <c r="UBW171" s="327"/>
      <c r="UBX171" s="327"/>
      <c r="UBY171" s="327"/>
      <c r="UBZ171" s="327"/>
      <c r="UCA171" s="327"/>
      <c r="UCB171" s="327"/>
      <c r="UCC171" s="327"/>
      <c r="UCD171" s="327"/>
      <c r="UCE171" s="327"/>
      <c r="UCF171" s="327"/>
      <c r="UCG171" s="327"/>
      <c r="UCH171" s="327"/>
      <c r="UCI171" s="327"/>
      <c r="UCJ171" s="327"/>
      <c r="UCK171" s="327"/>
      <c r="UCL171" s="327"/>
      <c r="UCM171" s="327"/>
      <c r="UCN171" s="327"/>
      <c r="UCO171" s="327"/>
      <c r="UCP171" s="327"/>
      <c r="UCQ171" s="327"/>
      <c r="UCR171" s="327"/>
      <c r="UCS171" s="327"/>
      <c r="UCT171" s="327"/>
      <c r="UCU171" s="327"/>
      <c r="UCV171" s="327"/>
      <c r="UCW171" s="327"/>
      <c r="UCX171" s="327"/>
      <c r="UCY171" s="327"/>
      <c r="UCZ171" s="327"/>
      <c r="UDA171" s="327"/>
      <c r="UDB171" s="327"/>
      <c r="UDC171" s="327"/>
      <c r="UDD171" s="327"/>
      <c r="UDE171" s="327"/>
      <c r="UDF171" s="327"/>
      <c r="UDG171" s="327"/>
      <c r="UDH171" s="327"/>
      <c r="UDI171" s="327"/>
      <c r="UDJ171" s="327"/>
      <c r="UDK171" s="327"/>
      <c r="UDL171" s="327"/>
      <c r="UDM171" s="327"/>
      <c r="UDN171" s="327"/>
      <c r="UDO171" s="327"/>
      <c r="UDP171" s="327"/>
      <c r="UDQ171" s="327"/>
      <c r="UDR171" s="327"/>
      <c r="UDS171" s="327"/>
      <c r="UDT171" s="327"/>
      <c r="UDU171" s="327"/>
      <c r="UDV171" s="327"/>
      <c r="UDW171" s="327"/>
      <c r="UDX171" s="327"/>
      <c r="UDY171" s="327"/>
      <c r="UDZ171" s="327"/>
      <c r="UEA171" s="327"/>
      <c r="UEB171" s="327"/>
      <c r="UEC171" s="327"/>
      <c r="UED171" s="327"/>
      <c r="UEE171" s="327"/>
      <c r="UEF171" s="327"/>
      <c r="UEG171" s="327"/>
      <c r="UEH171" s="327"/>
      <c r="UEI171" s="327"/>
      <c r="UEJ171" s="327"/>
      <c r="UEK171" s="327"/>
      <c r="UEL171" s="327"/>
      <c r="UEM171" s="327"/>
      <c r="UEN171" s="327"/>
      <c r="UEO171" s="327"/>
      <c r="UEP171" s="327"/>
      <c r="UEQ171" s="327"/>
      <c r="UER171" s="327"/>
      <c r="UES171" s="327"/>
      <c r="UET171" s="327"/>
      <c r="UEU171" s="327"/>
      <c r="UEV171" s="327"/>
      <c r="UEW171" s="327"/>
      <c r="UEX171" s="327"/>
      <c r="UEY171" s="327"/>
      <c r="UEZ171" s="327"/>
      <c r="UFA171" s="327"/>
      <c r="UFB171" s="327"/>
      <c r="UFC171" s="327"/>
      <c r="UFD171" s="327"/>
      <c r="UFE171" s="327"/>
      <c r="UFF171" s="327"/>
      <c r="UFG171" s="327"/>
      <c r="UFH171" s="327"/>
      <c r="UFI171" s="327"/>
      <c r="UFJ171" s="327"/>
      <c r="UFK171" s="327"/>
      <c r="UFL171" s="327"/>
      <c r="UFM171" s="327"/>
      <c r="UFN171" s="327"/>
      <c r="UFO171" s="327"/>
      <c r="UFP171" s="327"/>
      <c r="UFQ171" s="327"/>
      <c r="UFR171" s="327"/>
      <c r="UFS171" s="327"/>
      <c r="UFT171" s="327"/>
      <c r="UFU171" s="327"/>
      <c r="UFV171" s="327"/>
      <c r="UFW171" s="327"/>
      <c r="UFX171" s="327"/>
      <c r="UFY171" s="327"/>
      <c r="UFZ171" s="327"/>
      <c r="UGA171" s="327"/>
      <c r="UGB171" s="327"/>
      <c r="UGC171" s="327"/>
      <c r="UGD171" s="327"/>
      <c r="UGE171" s="327"/>
      <c r="UGF171" s="327"/>
      <c r="UGG171" s="327"/>
      <c r="UGH171" s="327"/>
      <c r="UGI171" s="327"/>
      <c r="UGJ171" s="327"/>
      <c r="UGK171" s="327"/>
      <c r="UGL171" s="327"/>
      <c r="UGM171" s="327"/>
      <c r="UGN171" s="327"/>
      <c r="UGO171" s="327"/>
      <c r="UGP171" s="327"/>
      <c r="UGQ171" s="327"/>
      <c r="UGR171" s="327"/>
      <c r="UGS171" s="327"/>
      <c r="UGT171" s="327"/>
      <c r="UGU171" s="327"/>
      <c r="UGV171" s="327"/>
      <c r="UGW171" s="327"/>
      <c r="UGX171" s="327"/>
      <c r="UGY171" s="327"/>
      <c r="UGZ171" s="327"/>
      <c r="UHA171" s="327"/>
      <c r="UHB171" s="327"/>
      <c r="UHC171" s="327"/>
      <c r="UHD171" s="327"/>
      <c r="UHE171" s="327"/>
      <c r="UHF171" s="327"/>
      <c r="UHG171" s="327"/>
      <c r="UHH171" s="327"/>
      <c r="UHI171" s="327"/>
      <c r="UHJ171" s="327"/>
      <c r="UHK171" s="327"/>
      <c r="UHL171" s="327"/>
      <c r="UHM171" s="327"/>
      <c r="UHN171" s="327"/>
      <c r="UHO171" s="327"/>
      <c r="UHP171" s="327"/>
      <c r="UHQ171" s="327"/>
      <c r="UHR171" s="327"/>
      <c r="UHS171" s="327"/>
      <c r="UHT171" s="327"/>
      <c r="UHU171" s="327"/>
      <c r="UHV171" s="327"/>
      <c r="UHW171" s="327"/>
      <c r="UHX171" s="327"/>
      <c r="UHY171" s="327"/>
      <c r="UHZ171" s="327"/>
      <c r="UIA171" s="327"/>
      <c r="UIB171" s="327"/>
      <c r="UIC171" s="327"/>
      <c r="UID171" s="327"/>
      <c r="UIE171" s="327"/>
      <c r="UIF171" s="327"/>
      <c r="UIG171" s="327"/>
      <c r="UIH171" s="327"/>
      <c r="UII171" s="327"/>
      <c r="UIJ171" s="327"/>
      <c r="UIK171" s="327"/>
      <c r="UIL171" s="327"/>
      <c r="UIM171" s="327"/>
      <c r="UIN171" s="327"/>
      <c r="UIO171" s="327"/>
      <c r="UIP171" s="327"/>
      <c r="UIQ171" s="327"/>
      <c r="UIR171" s="327"/>
      <c r="UIS171" s="327"/>
      <c r="UIT171" s="327"/>
      <c r="UIU171" s="327"/>
      <c r="UIV171" s="327"/>
      <c r="UIW171" s="327"/>
      <c r="UIX171" s="327"/>
      <c r="UIY171" s="327"/>
      <c r="UIZ171" s="327"/>
      <c r="UJA171" s="327"/>
      <c r="UJB171" s="327"/>
      <c r="UJC171" s="327"/>
      <c r="UJD171" s="327"/>
      <c r="UJE171" s="327"/>
      <c r="UJF171" s="327"/>
      <c r="UJG171" s="327"/>
      <c r="UJH171" s="327"/>
      <c r="UJI171" s="327"/>
      <c r="UJJ171" s="327"/>
      <c r="UJK171" s="327"/>
      <c r="UJL171" s="327"/>
      <c r="UJM171" s="327"/>
      <c r="UJN171" s="327"/>
      <c r="UJO171" s="327"/>
      <c r="UJP171" s="327"/>
      <c r="UJQ171" s="327"/>
      <c r="UJR171" s="327"/>
      <c r="UJS171" s="327"/>
      <c r="UJT171" s="327"/>
      <c r="UJU171" s="327"/>
      <c r="UJV171" s="327"/>
      <c r="UJW171" s="327"/>
      <c r="UJX171" s="327"/>
      <c r="UJY171" s="327"/>
      <c r="UJZ171" s="327"/>
      <c r="UKA171" s="327"/>
      <c r="UKB171" s="327"/>
      <c r="UKC171" s="327"/>
      <c r="UKD171" s="327"/>
      <c r="UKE171" s="327"/>
      <c r="UKF171" s="327"/>
      <c r="UKG171" s="327"/>
      <c r="UKH171" s="327"/>
      <c r="UKI171" s="327"/>
      <c r="UKJ171" s="327"/>
      <c r="UKK171" s="327"/>
      <c r="UKL171" s="327"/>
      <c r="UKM171" s="327"/>
      <c r="UKN171" s="327"/>
      <c r="UKO171" s="327"/>
      <c r="UKP171" s="327"/>
      <c r="UKQ171" s="327"/>
      <c r="UKR171" s="327"/>
      <c r="UKS171" s="327"/>
      <c r="UKT171" s="327"/>
      <c r="UKU171" s="327"/>
      <c r="UKV171" s="327"/>
      <c r="UKW171" s="327"/>
      <c r="UKX171" s="327"/>
      <c r="UKY171" s="327"/>
      <c r="UKZ171" s="327"/>
      <c r="ULA171" s="327"/>
      <c r="ULB171" s="327"/>
      <c r="ULC171" s="327"/>
      <c r="ULD171" s="327"/>
      <c r="ULE171" s="327"/>
      <c r="ULF171" s="327"/>
      <c r="ULG171" s="327"/>
      <c r="ULH171" s="327"/>
      <c r="ULI171" s="327"/>
      <c r="ULJ171" s="327"/>
      <c r="ULK171" s="327"/>
      <c r="ULL171" s="327"/>
      <c r="ULM171" s="327"/>
      <c r="ULN171" s="327"/>
      <c r="ULO171" s="327"/>
      <c r="ULP171" s="327"/>
      <c r="ULQ171" s="327"/>
      <c r="ULR171" s="327"/>
      <c r="ULS171" s="327"/>
      <c r="ULT171" s="327"/>
      <c r="ULU171" s="327"/>
      <c r="ULV171" s="327"/>
      <c r="ULW171" s="327"/>
      <c r="ULX171" s="327"/>
      <c r="ULY171" s="327"/>
      <c r="ULZ171" s="327"/>
      <c r="UMA171" s="327"/>
      <c r="UMB171" s="327"/>
      <c r="UMC171" s="327"/>
      <c r="UMD171" s="327"/>
      <c r="UME171" s="327"/>
      <c r="UMF171" s="327"/>
      <c r="UMG171" s="327"/>
      <c r="UMH171" s="327"/>
      <c r="UMI171" s="327"/>
      <c r="UMJ171" s="327"/>
      <c r="UMK171" s="327"/>
      <c r="UML171" s="327"/>
      <c r="UMM171" s="327"/>
      <c r="UMN171" s="327"/>
      <c r="UMO171" s="327"/>
      <c r="UMP171" s="327"/>
      <c r="UMQ171" s="327"/>
      <c r="UMR171" s="327"/>
      <c r="UMS171" s="327"/>
      <c r="UMT171" s="327"/>
      <c r="UMU171" s="327"/>
      <c r="UMV171" s="327"/>
      <c r="UMW171" s="327"/>
      <c r="UMX171" s="327"/>
      <c r="UMY171" s="327"/>
      <c r="UMZ171" s="327"/>
      <c r="UNA171" s="327"/>
      <c r="UNB171" s="327"/>
      <c r="UNC171" s="327"/>
      <c r="UND171" s="327"/>
      <c r="UNE171" s="327"/>
      <c r="UNF171" s="327"/>
      <c r="UNG171" s="327"/>
      <c r="UNH171" s="327"/>
      <c r="UNI171" s="327"/>
      <c r="UNJ171" s="327"/>
      <c r="UNK171" s="327"/>
      <c r="UNL171" s="327"/>
      <c r="UNM171" s="327"/>
      <c r="UNN171" s="327"/>
      <c r="UNO171" s="327"/>
      <c r="UNP171" s="327"/>
      <c r="UNQ171" s="327"/>
      <c r="UNR171" s="327"/>
      <c r="UNS171" s="327"/>
      <c r="UNT171" s="327"/>
      <c r="UNU171" s="327"/>
      <c r="UNV171" s="327"/>
      <c r="UNW171" s="327"/>
      <c r="UNX171" s="327"/>
      <c r="UNY171" s="327"/>
      <c r="UNZ171" s="327"/>
      <c r="UOA171" s="327"/>
      <c r="UOB171" s="327"/>
      <c r="UOC171" s="327"/>
      <c r="UOD171" s="327"/>
      <c r="UOE171" s="327"/>
      <c r="UOF171" s="327"/>
      <c r="UOG171" s="327"/>
      <c r="UOH171" s="327"/>
      <c r="UOI171" s="327"/>
      <c r="UOJ171" s="327"/>
      <c r="UOK171" s="327"/>
      <c r="UOL171" s="327"/>
      <c r="UOM171" s="327"/>
      <c r="UON171" s="327"/>
      <c r="UOO171" s="327"/>
      <c r="UOP171" s="327"/>
      <c r="UOQ171" s="327"/>
      <c r="UOR171" s="327"/>
      <c r="UOS171" s="327"/>
      <c r="UOT171" s="327"/>
      <c r="UOU171" s="327"/>
      <c r="UOV171" s="327"/>
      <c r="UOW171" s="327"/>
      <c r="UOX171" s="327"/>
      <c r="UOY171" s="327"/>
      <c r="UOZ171" s="327"/>
      <c r="UPA171" s="327"/>
      <c r="UPB171" s="327"/>
      <c r="UPC171" s="327"/>
      <c r="UPD171" s="327"/>
      <c r="UPE171" s="327"/>
      <c r="UPF171" s="327"/>
      <c r="UPG171" s="327"/>
      <c r="UPH171" s="327"/>
      <c r="UPI171" s="327"/>
      <c r="UPJ171" s="327"/>
      <c r="UPK171" s="327"/>
      <c r="UPL171" s="327"/>
      <c r="UPM171" s="327"/>
      <c r="UPN171" s="327"/>
      <c r="UPO171" s="327"/>
      <c r="UPP171" s="327"/>
      <c r="UPQ171" s="327"/>
      <c r="UPR171" s="327"/>
      <c r="UPS171" s="327"/>
      <c r="UPT171" s="327"/>
      <c r="UPU171" s="327"/>
      <c r="UPV171" s="327"/>
      <c r="UPW171" s="327"/>
      <c r="UPX171" s="327"/>
      <c r="UPY171" s="327"/>
      <c r="UPZ171" s="327"/>
      <c r="UQA171" s="327"/>
      <c r="UQB171" s="327"/>
      <c r="UQC171" s="327"/>
      <c r="UQD171" s="327"/>
      <c r="UQE171" s="327"/>
      <c r="UQF171" s="327"/>
      <c r="UQG171" s="327"/>
      <c r="UQH171" s="327"/>
      <c r="UQI171" s="327"/>
      <c r="UQJ171" s="327"/>
      <c r="UQK171" s="327"/>
      <c r="UQL171" s="327"/>
      <c r="UQM171" s="327"/>
      <c r="UQN171" s="327"/>
      <c r="UQO171" s="327"/>
      <c r="UQP171" s="327"/>
      <c r="UQQ171" s="327"/>
      <c r="UQR171" s="327"/>
      <c r="UQS171" s="327"/>
      <c r="UQT171" s="327"/>
      <c r="UQU171" s="327"/>
      <c r="UQV171" s="327"/>
      <c r="UQW171" s="327"/>
      <c r="UQX171" s="327"/>
      <c r="UQY171" s="327"/>
      <c r="UQZ171" s="327"/>
      <c r="URA171" s="327"/>
      <c r="URB171" s="327"/>
      <c r="URC171" s="327"/>
      <c r="URD171" s="327"/>
      <c r="URE171" s="327"/>
      <c r="URF171" s="327"/>
      <c r="URG171" s="327"/>
      <c r="URH171" s="327"/>
      <c r="URI171" s="327"/>
      <c r="URJ171" s="327"/>
      <c r="URK171" s="327"/>
      <c r="URL171" s="327"/>
      <c r="URM171" s="327"/>
      <c r="URN171" s="327"/>
      <c r="URO171" s="327"/>
      <c r="URP171" s="327"/>
      <c r="URQ171" s="327"/>
      <c r="URR171" s="327"/>
      <c r="URS171" s="327"/>
      <c r="URT171" s="327"/>
      <c r="URU171" s="327"/>
      <c r="URV171" s="327"/>
      <c r="URW171" s="327"/>
      <c r="URX171" s="327"/>
      <c r="URY171" s="327"/>
      <c r="URZ171" s="327"/>
      <c r="USA171" s="327"/>
      <c r="USB171" s="327"/>
      <c r="USC171" s="327"/>
      <c r="USD171" s="327"/>
      <c r="USE171" s="327"/>
      <c r="USF171" s="327"/>
      <c r="USG171" s="327"/>
      <c r="USH171" s="327"/>
      <c r="USI171" s="327"/>
      <c r="USJ171" s="327"/>
      <c r="USK171" s="327"/>
      <c r="USL171" s="327"/>
      <c r="USM171" s="327"/>
      <c r="USN171" s="327"/>
      <c r="USO171" s="327"/>
      <c r="USP171" s="327"/>
      <c r="USQ171" s="327"/>
      <c r="USR171" s="327"/>
      <c r="USS171" s="327"/>
      <c r="UST171" s="327"/>
      <c r="USU171" s="327"/>
      <c r="USV171" s="327"/>
      <c r="USW171" s="327"/>
      <c r="USX171" s="327"/>
      <c r="USY171" s="327"/>
      <c r="USZ171" s="327"/>
      <c r="UTA171" s="327"/>
      <c r="UTB171" s="327"/>
      <c r="UTC171" s="327"/>
      <c r="UTD171" s="327"/>
      <c r="UTE171" s="327"/>
      <c r="UTF171" s="327"/>
      <c r="UTG171" s="327"/>
      <c r="UTH171" s="327"/>
      <c r="UTI171" s="327"/>
      <c r="UTJ171" s="327"/>
      <c r="UTK171" s="327"/>
      <c r="UTL171" s="327"/>
      <c r="UTM171" s="327"/>
      <c r="UTN171" s="327"/>
      <c r="UTO171" s="327"/>
      <c r="UTP171" s="327"/>
      <c r="UTQ171" s="327"/>
      <c r="UTR171" s="327"/>
      <c r="UTS171" s="327"/>
      <c r="UTT171" s="327"/>
      <c r="UTU171" s="327"/>
      <c r="UTV171" s="327"/>
      <c r="UTW171" s="327"/>
      <c r="UTX171" s="327"/>
      <c r="UTY171" s="327"/>
      <c r="UTZ171" s="327"/>
      <c r="UUA171" s="327"/>
      <c r="UUB171" s="327"/>
      <c r="UUC171" s="327"/>
      <c r="UUD171" s="327"/>
      <c r="UUE171" s="327"/>
      <c r="UUF171" s="327"/>
      <c r="UUG171" s="327"/>
      <c r="UUH171" s="327"/>
      <c r="UUI171" s="327"/>
      <c r="UUJ171" s="327"/>
      <c r="UUK171" s="327"/>
      <c r="UUL171" s="327"/>
      <c r="UUM171" s="327"/>
      <c r="UUN171" s="327"/>
      <c r="UUO171" s="327"/>
      <c r="UUP171" s="327"/>
      <c r="UUQ171" s="327"/>
      <c r="UUR171" s="327"/>
      <c r="UUS171" s="327"/>
      <c r="UUT171" s="327"/>
      <c r="UUU171" s="327"/>
      <c r="UUV171" s="327"/>
      <c r="UUW171" s="327"/>
      <c r="UUX171" s="327"/>
      <c r="UUY171" s="327"/>
      <c r="UUZ171" s="327"/>
      <c r="UVA171" s="327"/>
      <c r="UVB171" s="327"/>
      <c r="UVC171" s="327"/>
      <c r="UVD171" s="327"/>
      <c r="UVE171" s="327"/>
      <c r="UVF171" s="327"/>
      <c r="UVG171" s="327"/>
      <c r="UVH171" s="327"/>
      <c r="UVI171" s="327"/>
      <c r="UVJ171" s="327"/>
      <c r="UVK171" s="327"/>
      <c r="UVL171" s="327"/>
      <c r="UVM171" s="327"/>
      <c r="UVN171" s="327"/>
      <c r="UVO171" s="327"/>
      <c r="UVP171" s="327"/>
      <c r="UVQ171" s="327"/>
      <c r="UVR171" s="327"/>
      <c r="UVS171" s="327"/>
      <c r="UVT171" s="327"/>
      <c r="UVU171" s="327"/>
      <c r="UVV171" s="327"/>
      <c r="UVW171" s="327"/>
      <c r="UVX171" s="327"/>
      <c r="UVY171" s="327"/>
      <c r="UVZ171" s="327"/>
      <c r="UWA171" s="327"/>
      <c r="UWB171" s="327"/>
      <c r="UWC171" s="327"/>
      <c r="UWD171" s="327"/>
      <c r="UWE171" s="327"/>
      <c r="UWF171" s="327"/>
      <c r="UWG171" s="327"/>
      <c r="UWH171" s="327"/>
      <c r="UWI171" s="327"/>
      <c r="UWJ171" s="327"/>
      <c r="UWK171" s="327"/>
      <c r="UWL171" s="327"/>
      <c r="UWM171" s="327"/>
      <c r="UWN171" s="327"/>
      <c r="UWO171" s="327"/>
      <c r="UWP171" s="327"/>
      <c r="UWQ171" s="327"/>
      <c r="UWR171" s="327"/>
      <c r="UWS171" s="327"/>
      <c r="UWT171" s="327"/>
      <c r="UWU171" s="327"/>
      <c r="UWV171" s="327"/>
      <c r="UWW171" s="327"/>
      <c r="UWX171" s="327"/>
      <c r="UWY171" s="327"/>
      <c r="UWZ171" s="327"/>
      <c r="UXA171" s="327"/>
      <c r="UXB171" s="327"/>
      <c r="UXC171" s="327"/>
      <c r="UXD171" s="327"/>
      <c r="UXE171" s="327"/>
      <c r="UXF171" s="327"/>
      <c r="UXG171" s="327"/>
      <c r="UXH171" s="327"/>
      <c r="UXI171" s="327"/>
      <c r="UXJ171" s="327"/>
      <c r="UXK171" s="327"/>
      <c r="UXL171" s="327"/>
      <c r="UXM171" s="327"/>
      <c r="UXN171" s="327"/>
      <c r="UXO171" s="327"/>
      <c r="UXP171" s="327"/>
      <c r="UXQ171" s="327"/>
      <c r="UXR171" s="327"/>
      <c r="UXS171" s="327"/>
      <c r="UXT171" s="327"/>
      <c r="UXU171" s="327"/>
      <c r="UXV171" s="327"/>
      <c r="UXW171" s="327"/>
      <c r="UXX171" s="327"/>
      <c r="UXY171" s="327"/>
      <c r="UXZ171" s="327"/>
      <c r="UYA171" s="327"/>
      <c r="UYB171" s="327"/>
      <c r="UYC171" s="327"/>
      <c r="UYD171" s="327"/>
      <c r="UYE171" s="327"/>
      <c r="UYF171" s="327"/>
      <c r="UYG171" s="327"/>
      <c r="UYH171" s="327"/>
      <c r="UYI171" s="327"/>
      <c r="UYJ171" s="327"/>
      <c r="UYK171" s="327"/>
      <c r="UYL171" s="327"/>
      <c r="UYM171" s="327"/>
      <c r="UYN171" s="327"/>
      <c r="UYO171" s="327"/>
      <c r="UYP171" s="327"/>
      <c r="UYQ171" s="327"/>
      <c r="UYR171" s="327"/>
      <c r="UYS171" s="327"/>
      <c r="UYT171" s="327"/>
      <c r="UYU171" s="327"/>
      <c r="UYV171" s="327"/>
      <c r="UYW171" s="327"/>
      <c r="UYX171" s="327"/>
      <c r="UYY171" s="327"/>
      <c r="UYZ171" s="327"/>
      <c r="UZA171" s="327"/>
      <c r="UZB171" s="327"/>
      <c r="UZC171" s="327"/>
      <c r="UZD171" s="327"/>
      <c r="UZE171" s="327"/>
      <c r="UZF171" s="327"/>
      <c r="UZG171" s="327"/>
      <c r="UZH171" s="327"/>
      <c r="UZI171" s="327"/>
      <c r="UZJ171" s="327"/>
      <c r="UZK171" s="327"/>
      <c r="UZL171" s="327"/>
      <c r="UZM171" s="327"/>
      <c r="UZN171" s="327"/>
      <c r="UZO171" s="327"/>
      <c r="UZP171" s="327"/>
      <c r="UZQ171" s="327"/>
      <c r="UZR171" s="327"/>
      <c r="UZS171" s="327"/>
      <c r="UZT171" s="327"/>
      <c r="UZU171" s="327"/>
      <c r="UZV171" s="327"/>
      <c r="UZW171" s="327"/>
      <c r="UZX171" s="327"/>
      <c r="UZY171" s="327"/>
      <c r="UZZ171" s="327"/>
      <c r="VAA171" s="327"/>
      <c r="VAB171" s="327"/>
      <c r="VAC171" s="327"/>
      <c r="VAD171" s="327"/>
      <c r="VAE171" s="327"/>
      <c r="VAF171" s="327"/>
      <c r="VAG171" s="327"/>
      <c r="VAH171" s="327"/>
      <c r="VAI171" s="327"/>
      <c r="VAJ171" s="327"/>
      <c r="VAK171" s="327"/>
      <c r="VAL171" s="327"/>
      <c r="VAM171" s="327"/>
      <c r="VAN171" s="327"/>
      <c r="VAO171" s="327"/>
      <c r="VAP171" s="327"/>
      <c r="VAQ171" s="327"/>
      <c r="VAR171" s="327"/>
      <c r="VAS171" s="327"/>
      <c r="VAT171" s="327"/>
      <c r="VAU171" s="327"/>
      <c r="VAV171" s="327"/>
      <c r="VAW171" s="327"/>
      <c r="VAX171" s="327"/>
      <c r="VAY171" s="327"/>
      <c r="VAZ171" s="327"/>
      <c r="VBA171" s="327"/>
      <c r="VBB171" s="327"/>
      <c r="VBC171" s="327"/>
      <c r="VBD171" s="327"/>
      <c r="VBE171" s="327"/>
      <c r="VBF171" s="327"/>
      <c r="VBG171" s="327"/>
      <c r="VBH171" s="327"/>
      <c r="VBI171" s="327"/>
      <c r="VBJ171" s="327"/>
      <c r="VBK171" s="327"/>
      <c r="VBL171" s="327"/>
      <c r="VBM171" s="327"/>
      <c r="VBN171" s="327"/>
      <c r="VBO171" s="327"/>
      <c r="VBP171" s="327"/>
      <c r="VBQ171" s="327"/>
      <c r="VBR171" s="327"/>
      <c r="VBS171" s="327"/>
      <c r="VBT171" s="327"/>
      <c r="VBU171" s="327"/>
      <c r="VBV171" s="327"/>
      <c r="VBW171" s="327"/>
      <c r="VBX171" s="327"/>
      <c r="VBY171" s="327"/>
      <c r="VBZ171" s="327"/>
      <c r="VCA171" s="327"/>
      <c r="VCB171" s="327"/>
      <c r="VCC171" s="327"/>
      <c r="VCD171" s="327"/>
      <c r="VCE171" s="327"/>
      <c r="VCF171" s="327"/>
      <c r="VCG171" s="327"/>
      <c r="VCH171" s="327"/>
      <c r="VCI171" s="327"/>
      <c r="VCJ171" s="327"/>
      <c r="VCK171" s="327"/>
      <c r="VCL171" s="327"/>
      <c r="VCM171" s="327"/>
      <c r="VCN171" s="327"/>
      <c r="VCO171" s="327"/>
      <c r="VCP171" s="327"/>
      <c r="VCQ171" s="327"/>
      <c r="VCR171" s="327"/>
      <c r="VCS171" s="327"/>
      <c r="VCT171" s="327"/>
      <c r="VCU171" s="327"/>
      <c r="VCV171" s="327"/>
      <c r="VCW171" s="327"/>
      <c r="VCX171" s="327"/>
      <c r="VCY171" s="327"/>
      <c r="VCZ171" s="327"/>
      <c r="VDA171" s="327"/>
      <c r="VDB171" s="327"/>
      <c r="VDC171" s="327"/>
      <c r="VDD171" s="327"/>
      <c r="VDE171" s="327"/>
      <c r="VDF171" s="327"/>
      <c r="VDG171" s="327"/>
      <c r="VDH171" s="327"/>
      <c r="VDI171" s="327"/>
      <c r="VDJ171" s="327"/>
      <c r="VDK171" s="327"/>
      <c r="VDL171" s="327"/>
      <c r="VDM171" s="327"/>
      <c r="VDN171" s="327"/>
      <c r="VDO171" s="327"/>
      <c r="VDP171" s="327"/>
      <c r="VDQ171" s="327"/>
      <c r="VDR171" s="327"/>
      <c r="VDS171" s="327"/>
      <c r="VDT171" s="327"/>
      <c r="VDU171" s="327"/>
      <c r="VDV171" s="327"/>
      <c r="VDW171" s="327"/>
      <c r="VDX171" s="327"/>
      <c r="VDY171" s="327"/>
      <c r="VDZ171" s="327"/>
      <c r="VEA171" s="327"/>
      <c r="VEB171" s="327"/>
      <c r="VEC171" s="327"/>
      <c r="VED171" s="327"/>
      <c r="VEE171" s="327"/>
      <c r="VEF171" s="327"/>
      <c r="VEG171" s="327"/>
      <c r="VEH171" s="327"/>
      <c r="VEI171" s="327"/>
      <c r="VEJ171" s="327"/>
      <c r="VEK171" s="327"/>
      <c r="VEL171" s="327"/>
      <c r="VEM171" s="327"/>
      <c r="VEN171" s="327"/>
      <c r="VEO171" s="327"/>
      <c r="VEP171" s="327"/>
      <c r="VEQ171" s="327"/>
      <c r="VER171" s="327"/>
      <c r="VES171" s="327"/>
      <c r="VET171" s="327"/>
      <c r="VEU171" s="327"/>
      <c r="VEV171" s="327"/>
      <c r="VEW171" s="327"/>
      <c r="VEX171" s="327"/>
      <c r="VEY171" s="327"/>
      <c r="VEZ171" s="327"/>
      <c r="VFA171" s="327"/>
      <c r="VFB171" s="327"/>
      <c r="VFC171" s="327"/>
      <c r="VFD171" s="327"/>
      <c r="VFE171" s="327"/>
      <c r="VFF171" s="327"/>
      <c r="VFG171" s="327"/>
      <c r="VFH171" s="327"/>
      <c r="VFI171" s="327"/>
      <c r="VFJ171" s="327"/>
      <c r="VFK171" s="327"/>
      <c r="VFL171" s="327"/>
      <c r="VFM171" s="327"/>
      <c r="VFN171" s="327"/>
      <c r="VFO171" s="327"/>
      <c r="VFP171" s="327"/>
      <c r="VFQ171" s="327"/>
      <c r="VFR171" s="327"/>
      <c r="VFS171" s="327"/>
      <c r="VFT171" s="327"/>
      <c r="VFU171" s="327"/>
      <c r="VFV171" s="327"/>
      <c r="VFW171" s="327"/>
      <c r="VFX171" s="327"/>
      <c r="VFY171" s="327"/>
      <c r="VFZ171" s="327"/>
      <c r="VGA171" s="327"/>
      <c r="VGB171" s="327"/>
      <c r="VGC171" s="327"/>
      <c r="VGD171" s="327"/>
      <c r="VGE171" s="327"/>
      <c r="VGF171" s="327"/>
      <c r="VGG171" s="327"/>
      <c r="VGH171" s="327"/>
      <c r="VGI171" s="327"/>
      <c r="VGJ171" s="327"/>
      <c r="VGK171" s="327"/>
      <c r="VGL171" s="327"/>
      <c r="VGM171" s="327"/>
      <c r="VGN171" s="327"/>
      <c r="VGO171" s="327"/>
      <c r="VGP171" s="327"/>
      <c r="VGQ171" s="327"/>
      <c r="VGR171" s="327"/>
      <c r="VGS171" s="327"/>
      <c r="VGT171" s="327"/>
      <c r="VGU171" s="327"/>
      <c r="VGV171" s="327"/>
      <c r="VGW171" s="327"/>
      <c r="VGX171" s="327"/>
      <c r="VGY171" s="327"/>
      <c r="VGZ171" s="327"/>
      <c r="VHA171" s="327"/>
      <c r="VHB171" s="327"/>
      <c r="VHC171" s="327"/>
      <c r="VHD171" s="327"/>
      <c r="VHE171" s="327"/>
      <c r="VHF171" s="327"/>
      <c r="VHG171" s="327"/>
      <c r="VHH171" s="327"/>
      <c r="VHI171" s="327"/>
      <c r="VHJ171" s="327"/>
      <c r="VHK171" s="327"/>
      <c r="VHL171" s="327"/>
      <c r="VHM171" s="327"/>
      <c r="VHN171" s="327"/>
      <c r="VHO171" s="327"/>
      <c r="VHP171" s="327"/>
      <c r="VHQ171" s="327"/>
      <c r="VHR171" s="327"/>
      <c r="VHS171" s="327"/>
      <c r="VHT171" s="327"/>
      <c r="VHU171" s="327"/>
      <c r="VHV171" s="327"/>
      <c r="VHW171" s="327"/>
      <c r="VHX171" s="327"/>
      <c r="VHY171" s="327"/>
      <c r="VHZ171" s="327"/>
      <c r="VIA171" s="327"/>
      <c r="VIB171" s="327"/>
      <c r="VIC171" s="327"/>
      <c r="VID171" s="327"/>
      <c r="VIE171" s="327"/>
      <c r="VIF171" s="327"/>
      <c r="VIG171" s="327"/>
      <c r="VIH171" s="327"/>
      <c r="VII171" s="327"/>
      <c r="VIJ171" s="327"/>
      <c r="VIK171" s="327"/>
      <c r="VIL171" s="327"/>
      <c r="VIM171" s="327"/>
      <c r="VIN171" s="327"/>
      <c r="VIO171" s="327"/>
      <c r="VIP171" s="327"/>
      <c r="VIQ171" s="327"/>
      <c r="VIR171" s="327"/>
      <c r="VIS171" s="327"/>
      <c r="VIT171" s="327"/>
      <c r="VIU171" s="327"/>
      <c r="VIV171" s="327"/>
      <c r="VIW171" s="327"/>
      <c r="VIX171" s="327"/>
      <c r="VIY171" s="327"/>
      <c r="VIZ171" s="327"/>
      <c r="VJA171" s="327"/>
      <c r="VJB171" s="327"/>
      <c r="VJC171" s="327"/>
      <c r="VJD171" s="327"/>
      <c r="VJE171" s="327"/>
      <c r="VJF171" s="327"/>
      <c r="VJG171" s="327"/>
      <c r="VJH171" s="327"/>
      <c r="VJI171" s="327"/>
      <c r="VJJ171" s="327"/>
      <c r="VJK171" s="327"/>
      <c r="VJL171" s="327"/>
      <c r="VJM171" s="327"/>
      <c r="VJN171" s="327"/>
      <c r="VJO171" s="327"/>
      <c r="VJP171" s="327"/>
      <c r="VJQ171" s="327"/>
      <c r="VJR171" s="327"/>
      <c r="VJS171" s="327"/>
      <c r="VJT171" s="327"/>
      <c r="VJU171" s="327"/>
      <c r="VJV171" s="327"/>
      <c r="VJW171" s="327"/>
      <c r="VJX171" s="327"/>
      <c r="VJY171" s="327"/>
      <c r="VJZ171" s="327"/>
      <c r="VKA171" s="327"/>
      <c r="VKB171" s="327"/>
      <c r="VKC171" s="327"/>
      <c r="VKD171" s="327"/>
      <c r="VKE171" s="327"/>
      <c r="VKF171" s="327"/>
      <c r="VKG171" s="327"/>
      <c r="VKH171" s="327"/>
      <c r="VKI171" s="327"/>
      <c r="VKJ171" s="327"/>
      <c r="VKK171" s="327"/>
      <c r="VKL171" s="327"/>
      <c r="VKM171" s="327"/>
      <c r="VKN171" s="327"/>
      <c r="VKO171" s="327"/>
      <c r="VKP171" s="327"/>
      <c r="VKQ171" s="327"/>
      <c r="VKR171" s="327"/>
      <c r="VKS171" s="327"/>
      <c r="VKT171" s="327"/>
      <c r="VKU171" s="327"/>
      <c r="VKV171" s="327"/>
      <c r="VKW171" s="327"/>
      <c r="VKX171" s="327"/>
      <c r="VKY171" s="327"/>
      <c r="VKZ171" s="327"/>
      <c r="VLA171" s="327"/>
      <c r="VLB171" s="327"/>
      <c r="VLC171" s="327"/>
      <c r="VLD171" s="327"/>
      <c r="VLE171" s="327"/>
      <c r="VLF171" s="327"/>
      <c r="VLG171" s="327"/>
      <c r="VLH171" s="327"/>
      <c r="VLI171" s="327"/>
      <c r="VLJ171" s="327"/>
      <c r="VLK171" s="327"/>
      <c r="VLL171" s="327"/>
      <c r="VLM171" s="327"/>
      <c r="VLN171" s="327"/>
      <c r="VLO171" s="327"/>
      <c r="VLP171" s="327"/>
      <c r="VLQ171" s="327"/>
      <c r="VLR171" s="327"/>
      <c r="VLS171" s="327"/>
      <c r="VLT171" s="327"/>
      <c r="VLU171" s="327"/>
      <c r="VLV171" s="327"/>
      <c r="VLW171" s="327"/>
      <c r="VLX171" s="327"/>
      <c r="VLY171" s="327"/>
      <c r="VLZ171" s="327"/>
      <c r="VMA171" s="327"/>
      <c r="VMB171" s="327"/>
      <c r="VMC171" s="327"/>
      <c r="VMD171" s="327"/>
      <c r="VME171" s="327"/>
      <c r="VMF171" s="327"/>
      <c r="VMG171" s="327"/>
      <c r="VMH171" s="327"/>
      <c r="VMI171" s="327"/>
      <c r="VMJ171" s="327"/>
      <c r="VMK171" s="327"/>
      <c r="VML171" s="327"/>
      <c r="VMM171" s="327"/>
      <c r="VMN171" s="327"/>
      <c r="VMO171" s="327"/>
      <c r="VMP171" s="327"/>
      <c r="VMQ171" s="327"/>
      <c r="VMR171" s="327"/>
      <c r="VMS171" s="327"/>
      <c r="VMT171" s="327"/>
      <c r="VMU171" s="327"/>
      <c r="VMV171" s="327"/>
      <c r="VMW171" s="327"/>
      <c r="VMX171" s="327"/>
      <c r="VMY171" s="327"/>
      <c r="VMZ171" s="327"/>
      <c r="VNA171" s="327"/>
      <c r="VNB171" s="327"/>
      <c r="VNC171" s="327"/>
      <c r="VND171" s="327"/>
      <c r="VNE171" s="327"/>
      <c r="VNF171" s="327"/>
      <c r="VNG171" s="327"/>
      <c r="VNH171" s="327"/>
      <c r="VNI171" s="327"/>
      <c r="VNJ171" s="327"/>
      <c r="VNK171" s="327"/>
      <c r="VNL171" s="327"/>
      <c r="VNM171" s="327"/>
      <c r="VNN171" s="327"/>
      <c r="VNO171" s="327"/>
      <c r="VNP171" s="327"/>
      <c r="VNQ171" s="327"/>
      <c r="VNR171" s="327"/>
      <c r="VNS171" s="327"/>
      <c r="VNT171" s="327"/>
      <c r="VNU171" s="327"/>
      <c r="VNV171" s="327"/>
      <c r="VNW171" s="327"/>
      <c r="VNX171" s="327"/>
      <c r="VNY171" s="327"/>
      <c r="VNZ171" s="327"/>
      <c r="VOA171" s="327"/>
      <c r="VOB171" s="327"/>
      <c r="VOC171" s="327"/>
      <c r="VOD171" s="327"/>
      <c r="VOE171" s="327"/>
      <c r="VOF171" s="327"/>
      <c r="VOG171" s="327"/>
      <c r="VOH171" s="327"/>
      <c r="VOI171" s="327"/>
      <c r="VOJ171" s="327"/>
      <c r="VOK171" s="327"/>
      <c r="VOL171" s="327"/>
      <c r="VOM171" s="327"/>
      <c r="VON171" s="327"/>
      <c r="VOO171" s="327"/>
      <c r="VOP171" s="327"/>
      <c r="VOQ171" s="327"/>
      <c r="VOR171" s="327"/>
      <c r="VOS171" s="327"/>
      <c r="VOT171" s="327"/>
      <c r="VOU171" s="327"/>
      <c r="VOV171" s="327"/>
      <c r="VOW171" s="327"/>
      <c r="VOX171" s="327"/>
      <c r="VOY171" s="327"/>
      <c r="VOZ171" s="327"/>
      <c r="VPA171" s="327"/>
      <c r="VPB171" s="327"/>
      <c r="VPC171" s="327"/>
      <c r="VPD171" s="327"/>
      <c r="VPE171" s="327"/>
      <c r="VPF171" s="327"/>
      <c r="VPG171" s="327"/>
      <c r="VPH171" s="327"/>
      <c r="VPI171" s="327"/>
      <c r="VPJ171" s="327"/>
      <c r="VPK171" s="327"/>
      <c r="VPL171" s="327"/>
      <c r="VPM171" s="327"/>
      <c r="VPN171" s="327"/>
      <c r="VPO171" s="327"/>
      <c r="VPP171" s="327"/>
      <c r="VPQ171" s="327"/>
      <c r="VPR171" s="327"/>
      <c r="VPS171" s="327"/>
      <c r="VPT171" s="327"/>
      <c r="VPU171" s="327"/>
      <c r="VPV171" s="327"/>
      <c r="VPW171" s="327"/>
      <c r="VPX171" s="327"/>
      <c r="VPY171" s="327"/>
      <c r="VPZ171" s="327"/>
      <c r="VQA171" s="327"/>
      <c r="VQB171" s="327"/>
      <c r="VQC171" s="327"/>
      <c r="VQD171" s="327"/>
      <c r="VQE171" s="327"/>
      <c r="VQF171" s="327"/>
      <c r="VQG171" s="327"/>
      <c r="VQH171" s="327"/>
      <c r="VQI171" s="327"/>
      <c r="VQJ171" s="327"/>
      <c r="VQK171" s="327"/>
      <c r="VQL171" s="327"/>
      <c r="VQM171" s="327"/>
      <c r="VQN171" s="327"/>
      <c r="VQO171" s="327"/>
      <c r="VQP171" s="327"/>
      <c r="VQQ171" s="327"/>
      <c r="VQR171" s="327"/>
      <c r="VQS171" s="327"/>
      <c r="VQT171" s="327"/>
      <c r="VQU171" s="327"/>
      <c r="VQV171" s="327"/>
      <c r="VQW171" s="327"/>
      <c r="VQX171" s="327"/>
      <c r="VQY171" s="327"/>
      <c r="VQZ171" s="327"/>
      <c r="VRA171" s="327"/>
      <c r="VRB171" s="327"/>
      <c r="VRC171" s="327"/>
      <c r="VRD171" s="327"/>
      <c r="VRE171" s="327"/>
      <c r="VRF171" s="327"/>
      <c r="VRG171" s="327"/>
      <c r="VRH171" s="327"/>
      <c r="VRI171" s="327"/>
      <c r="VRJ171" s="327"/>
      <c r="VRK171" s="327"/>
      <c r="VRL171" s="327"/>
      <c r="VRM171" s="327"/>
      <c r="VRN171" s="327"/>
      <c r="VRO171" s="327"/>
      <c r="VRP171" s="327"/>
      <c r="VRQ171" s="327"/>
      <c r="VRR171" s="327"/>
      <c r="VRS171" s="327"/>
      <c r="VRT171" s="327"/>
      <c r="VRU171" s="327"/>
      <c r="VRV171" s="327"/>
      <c r="VRW171" s="327"/>
      <c r="VRX171" s="327"/>
      <c r="VRY171" s="327"/>
      <c r="VRZ171" s="327"/>
      <c r="VSA171" s="327"/>
      <c r="VSB171" s="327"/>
      <c r="VSC171" s="327"/>
      <c r="VSD171" s="327"/>
      <c r="VSE171" s="327"/>
      <c r="VSF171" s="327"/>
      <c r="VSG171" s="327"/>
      <c r="VSH171" s="327"/>
      <c r="VSI171" s="327"/>
      <c r="VSJ171" s="327"/>
      <c r="VSK171" s="327"/>
      <c r="VSL171" s="327"/>
      <c r="VSM171" s="327"/>
      <c r="VSN171" s="327"/>
      <c r="VSO171" s="327"/>
      <c r="VSP171" s="327"/>
      <c r="VSQ171" s="327"/>
      <c r="VSR171" s="327"/>
      <c r="VSS171" s="327"/>
      <c r="VST171" s="327"/>
      <c r="VSU171" s="327"/>
      <c r="VSV171" s="327"/>
      <c r="VSW171" s="327"/>
      <c r="VSX171" s="327"/>
      <c r="VSY171" s="327"/>
      <c r="VSZ171" s="327"/>
      <c r="VTA171" s="327"/>
      <c r="VTB171" s="327"/>
      <c r="VTC171" s="327"/>
      <c r="VTD171" s="327"/>
      <c r="VTE171" s="327"/>
      <c r="VTF171" s="327"/>
      <c r="VTG171" s="327"/>
      <c r="VTH171" s="327"/>
      <c r="VTI171" s="327"/>
      <c r="VTJ171" s="327"/>
      <c r="VTK171" s="327"/>
      <c r="VTL171" s="327"/>
      <c r="VTM171" s="327"/>
      <c r="VTN171" s="327"/>
      <c r="VTO171" s="327"/>
      <c r="VTP171" s="327"/>
      <c r="VTQ171" s="327"/>
      <c r="VTR171" s="327"/>
      <c r="VTS171" s="327"/>
      <c r="VTT171" s="327"/>
      <c r="VTU171" s="327"/>
      <c r="VTV171" s="327"/>
      <c r="VTW171" s="327"/>
      <c r="VTX171" s="327"/>
      <c r="VTY171" s="327"/>
      <c r="VTZ171" s="327"/>
      <c r="VUA171" s="327"/>
      <c r="VUB171" s="327"/>
      <c r="VUC171" s="327"/>
      <c r="VUD171" s="327"/>
      <c r="VUE171" s="327"/>
      <c r="VUF171" s="327"/>
      <c r="VUG171" s="327"/>
      <c r="VUH171" s="327"/>
      <c r="VUI171" s="327"/>
      <c r="VUJ171" s="327"/>
      <c r="VUK171" s="327"/>
      <c r="VUL171" s="327"/>
      <c r="VUM171" s="327"/>
      <c r="VUN171" s="327"/>
      <c r="VUO171" s="327"/>
      <c r="VUP171" s="327"/>
      <c r="VUQ171" s="327"/>
      <c r="VUR171" s="327"/>
      <c r="VUS171" s="327"/>
      <c r="VUT171" s="327"/>
      <c r="VUU171" s="327"/>
      <c r="VUV171" s="327"/>
      <c r="VUW171" s="327"/>
      <c r="VUX171" s="327"/>
      <c r="VUY171" s="327"/>
      <c r="VUZ171" s="327"/>
      <c r="VVA171" s="327"/>
      <c r="VVB171" s="327"/>
      <c r="VVC171" s="327"/>
      <c r="VVD171" s="327"/>
      <c r="VVE171" s="327"/>
      <c r="VVF171" s="327"/>
      <c r="VVG171" s="327"/>
      <c r="VVH171" s="327"/>
      <c r="VVI171" s="327"/>
      <c r="VVJ171" s="327"/>
      <c r="VVK171" s="327"/>
      <c r="VVL171" s="327"/>
      <c r="VVM171" s="327"/>
      <c r="VVN171" s="327"/>
      <c r="VVO171" s="327"/>
      <c r="VVP171" s="327"/>
      <c r="VVQ171" s="327"/>
      <c r="VVR171" s="327"/>
      <c r="VVS171" s="327"/>
      <c r="VVT171" s="327"/>
      <c r="VVU171" s="327"/>
      <c r="VVV171" s="327"/>
      <c r="VVW171" s="327"/>
      <c r="VVX171" s="327"/>
      <c r="VVY171" s="327"/>
      <c r="VVZ171" s="327"/>
      <c r="VWA171" s="327"/>
      <c r="VWB171" s="327"/>
      <c r="VWC171" s="327"/>
      <c r="VWD171" s="327"/>
      <c r="VWE171" s="327"/>
      <c r="VWF171" s="327"/>
      <c r="VWG171" s="327"/>
      <c r="VWH171" s="327"/>
      <c r="VWI171" s="327"/>
      <c r="VWJ171" s="327"/>
      <c r="VWK171" s="327"/>
      <c r="VWL171" s="327"/>
      <c r="VWM171" s="327"/>
      <c r="VWN171" s="327"/>
      <c r="VWO171" s="327"/>
      <c r="VWP171" s="327"/>
      <c r="VWQ171" s="327"/>
      <c r="VWR171" s="327"/>
      <c r="VWS171" s="327"/>
      <c r="VWT171" s="327"/>
      <c r="VWU171" s="327"/>
      <c r="VWV171" s="327"/>
      <c r="VWW171" s="327"/>
      <c r="VWX171" s="327"/>
      <c r="VWY171" s="327"/>
      <c r="VWZ171" s="327"/>
      <c r="VXA171" s="327"/>
      <c r="VXB171" s="327"/>
      <c r="VXC171" s="327"/>
      <c r="VXD171" s="327"/>
      <c r="VXE171" s="327"/>
      <c r="VXF171" s="327"/>
      <c r="VXG171" s="327"/>
      <c r="VXH171" s="327"/>
      <c r="VXI171" s="327"/>
      <c r="VXJ171" s="327"/>
      <c r="VXK171" s="327"/>
      <c r="VXL171" s="327"/>
      <c r="VXM171" s="327"/>
      <c r="VXN171" s="327"/>
      <c r="VXO171" s="327"/>
      <c r="VXP171" s="327"/>
      <c r="VXQ171" s="327"/>
      <c r="VXR171" s="327"/>
      <c r="VXS171" s="327"/>
      <c r="VXT171" s="327"/>
      <c r="VXU171" s="327"/>
      <c r="VXV171" s="327"/>
      <c r="VXW171" s="327"/>
      <c r="VXX171" s="327"/>
      <c r="VXY171" s="327"/>
      <c r="VXZ171" s="327"/>
      <c r="VYA171" s="327"/>
      <c r="VYB171" s="327"/>
      <c r="VYC171" s="327"/>
      <c r="VYD171" s="327"/>
      <c r="VYE171" s="327"/>
      <c r="VYF171" s="327"/>
      <c r="VYG171" s="327"/>
      <c r="VYH171" s="327"/>
      <c r="VYI171" s="327"/>
      <c r="VYJ171" s="327"/>
      <c r="VYK171" s="327"/>
      <c r="VYL171" s="327"/>
      <c r="VYM171" s="327"/>
      <c r="VYN171" s="327"/>
      <c r="VYO171" s="327"/>
      <c r="VYP171" s="327"/>
      <c r="VYQ171" s="327"/>
      <c r="VYR171" s="327"/>
      <c r="VYS171" s="327"/>
      <c r="VYT171" s="327"/>
      <c r="VYU171" s="327"/>
      <c r="VYV171" s="327"/>
      <c r="VYW171" s="327"/>
      <c r="VYX171" s="327"/>
      <c r="VYY171" s="327"/>
      <c r="VYZ171" s="327"/>
      <c r="VZA171" s="327"/>
      <c r="VZB171" s="327"/>
      <c r="VZC171" s="327"/>
      <c r="VZD171" s="327"/>
      <c r="VZE171" s="327"/>
      <c r="VZF171" s="327"/>
      <c r="VZG171" s="327"/>
      <c r="VZH171" s="327"/>
      <c r="VZI171" s="327"/>
      <c r="VZJ171" s="327"/>
      <c r="VZK171" s="327"/>
      <c r="VZL171" s="327"/>
      <c r="VZM171" s="327"/>
      <c r="VZN171" s="327"/>
      <c r="VZO171" s="327"/>
      <c r="VZP171" s="327"/>
      <c r="VZQ171" s="327"/>
      <c r="VZR171" s="327"/>
      <c r="VZS171" s="327"/>
      <c r="VZT171" s="327"/>
      <c r="VZU171" s="327"/>
      <c r="VZV171" s="327"/>
      <c r="VZW171" s="327"/>
      <c r="VZX171" s="327"/>
      <c r="VZY171" s="327"/>
      <c r="VZZ171" s="327"/>
      <c r="WAA171" s="327"/>
      <c r="WAB171" s="327"/>
      <c r="WAC171" s="327"/>
      <c r="WAD171" s="327"/>
      <c r="WAE171" s="327"/>
      <c r="WAF171" s="327"/>
      <c r="WAG171" s="327"/>
      <c r="WAH171" s="327"/>
      <c r="WAI171" s="327"/>
      <c r="WAJ171" s="327"/>
      <c r="WAK171" s="327"/>
      <c r="WAL171" s="327"/>
      <c r="WAM171" s="327"/>
      <c r="WAN171" s="327"/>
      <c r="WAO171" s="327"/>
      <c r="WAP171" s="327"/>
      <c r="WAQ171" s="327"/>
      <c r="WAR171" s="327"/>
      <c r="WAS171" s="327"/>
      <c r="WAT171" s="327"/>
      <c r="WAU171" s="327"/>
      <c r="WAV171" s="327"/>
      <c r="WAW171" s="327"/>
      <c r="WAX171" s="327"/>
      <c r="WAY171" s="327"/>
      <c r="WAZ171" s="327"/>
      <c r="WBA171" s="327"/>
      <c r="WBB171" s="327"/>
      <c r="WBC171" s="327"/>
      <c r="WBD171" s="327"/>
      <c r="WBE171" s="327"/>
      <c r="WBF171" s="327"/>
      <c r="WBG171" s="327"/>
      <c r="WBH171" s="327"/>
      <c r="WBI171" s="327"/>
      <c r="WBJ171" s="327"/>
      <c r="WBK171" s="327"/>
      <c r="WBL171" s="327"/>
      <c r="WBM171" s="327"/>
      <c r="WBN171" s="327"/>
      <c r="WBO171" s="327"/>
      <c r="WBP171" s="327"/>
      <c r="WBQ171" s="327"/>
      <c r="WBR171" s="327"/>
      <c r="WBS171" s="327"/>
      <c r="WBT171" s="327"/>
      <c r="WBU171" s="327"/>
      <c r="WBV171" s="327"/>
      <c r="WBW171" s="327"/>
      <c r="WBX171" s="327"/>
      <c r="WBY171" s="327"/>
      <c r="WBZ171" s="327"/>
      <c r="WCA171" s="327"/>
      <c r="WCB171" s="327"/>
      <c r="WCC171" s="327"/>
      <c r="WCD171" s="327"/>
      <c r="WCE171" s="327"/>
      <c r="WCF171" s="327"/>
      <c r="WCG171" s="327"/>
      <c r="WCH171" s="327"/>
      <c r="WCI171" s="327"/>
      <c r="WCJ171" s="327"/>
      <c r="WCK171" s="327"/>
      <c r="WCL171" s="327"/>
      <c r="WCM171" s="327"/>
      <c r="WCN171" s="327"/>
      <c r="WCO171" s="327"/>
      <c r="WCP171" s="327"/>
      <c r="WCQ171" s="327"/>
      <c r="WCR171" s="327"/>
      <c r="WCS171" s="327"/>
      <c r="WCT171" s="327"/>
      <c r="WCU171" s="327"/>
      <c r="WCV171" s="327"/>
      <c r="WCW171" s="327"/>
      <c r="WCX171" s="327"/>
      <c r="WCY171" s="327"/>
      <c r="WCZ171" s="327"/>
      <c r="WDA171" s="327"/>
      <c r="WDB171" s="327"/>
      <c r="WDC171" s="327"/>
      <c r="WDD171" s="327"/>
      <c r="WDE171" s="327"/>
      <c r="WDF171" s="327"/>
      <c r="WDG171" s="327"/>
      <c r="WDH171" s="327"/>
      <c r="WDI171" s="327"/>
      <c r="WDJ171" s="327"/>
      <c r="WDK171" s="327"/>
      <c r="WDL171" s="327"/>
      <c r="WDM171" s="327"/>
      <c r="WDN171" s="327"/>
      <c r="WDO171" s="327"/>
      <c r="WDP171" s="327"/>
      <c r="WDQ171" s="327"/>
      <c r="WDR171" s="327"/>
      <c r="WDS171" s="327"/>
      <c r="WDT171" s="327"/>
      <c r="WDU171" s="327"/>
      <c r="WDV171" s="327"/>
      <c r="WDW171" s="327"/>
      <c r="WDX171" s="327"/>
      <c r="WDY171" s="327"/>
      <c r="WDZ171" s="327"/>
      <c r="WEA171" s="327"/>
      <c r="WEB171" s="327"/>
      <c r="WEC171" s="327"/>
      <c r="WED171" s="327"/>
      <c r="WEE171" s="327"/>
      <c r="WEF171" s="327"/>
      <c r="WEG171" s="327"/>
      <c r="WEH171" s="327"/>
      <c r="WEI171" s="327"/>
      <c r="WEJ171" s="327"/>
      <c r="WEK171" s="327"/>
      <c r="WEL171" s="327"/>
      <c r="WEM171" s="327"/>
      <c r="WEN171" s="327"/>
      <c r="WEO171" s="327"/>
      <c r="WEP171" s="327"/>
      <c r="WEQ171" s="327"/>
      <c r="WER171" s="327"/>
      <c r="WES171" s="327"/>
      <c r="WET171" s="327"/>
      <c r="WEU171" s="327"/>
      <c r="WEV171" s="327"/>
      <c r="WEW171" s="327"/>
      <c r="WEX171" s="327"/>
      <c r="WEY171" s="327"/>
      <c r="WEZ171" s="327"/>
      <c r="WFA171" s="327"/>
      <c r="WFB171" s="327"/>
      <c r="WFC171" s="327"/>
      <c r="WFD171" s="327"/>
      <c r="WFE171" s="327"/>
      <c r="WFF171" s="327"/>
      <c r="WFG171" s="327"/>
      <c r="WFH171" s="327"/>
      <c r="WFI171" s="327"/>
      <c r="WFJ171" s="327"/>
      <c r="WFK171" s="327"/>
      <c r="WFL171" s="327"/>
      <c r="WFM171" s="327"/>
      <c r="WFN171" s="327"/>
      <c r="WFO171" s="327"/>
      <c r="WFP171" s="327"/>
      <c r="WFQ171" s="327"/>
      <c r="WFR171" s="327"/>
      <c r="WFS171" s="327"/>
      <c r="WFT171" s="327"/>
      <c r="WFU171" s="327"/>
      <c r="WFV171" s="327"/>
      <c r="WFW171" s="327"/>
      <c r="WFX171" s="327"/>
      <c r="WFY171" s="327"/>
      <c r="WFZ171" s="327"/>
      <c r="WGA171" s="327"/>
      <c r="WGB171" s="327"/>
      <c r="WGC171" s="327"/>
      <c r="WGD171" s="327"/>
      <c r="WGE171" s="327"/>
      <c r="WGF171" s="327"/>
      <c r="WGG171" s="327"/>
      <c r="WGH171" s="327"/>
      <c r="WGI171" s="327"/>
      <c r="WGJ171" s="327"/>
      <c r="WGK171" s="327"/>
      <c r="WGL171" s="327"/>
      <c r="WGM171" s="327"/>
      <c r="WGN171" s="327"/>
      <c r="WGO171" s="327"/>
      <c r="WGP171" s="327"/>
      <c r="WGQ171" s="327"/>
      <c r="WGR171" s="327"/>
      <c r="WGS171" s="327"/>
      <c r="WGT171" s="327"/>
      <c r="WGU171" s="327"/>
      <c r="WGV171" s="327"/>
      <c r="WGW171" s="327"/>
      <c r="WGX171" s="327"/>
      <c r="WGY171" s="327"/>
      <c r="WGZ171" s="327"/>
      <c r="WHA171" s="327"/>
      <c r="WHB171" s="327"/>
      <c r="WHC171" s="327"/>
      <c r="WHD171" s="327"/>
      <c r="WHE171" s="327"/>
      <c r="WHF171" s="327"/>
      <c r="WHG171" s="327"/>
      <c r="WHH171" s="327"/>
      <c r="WHI171" s="327"/>
      <c r="WHJ171" s="327"/>
      <c r="WHK171" s="327"/>
      <c r="WHL171" s="327"/>
      <c r="WHM171" s="327"/>
      <c r="WHN171" s="327"/>
      <c r="WHO171" s="327"/>
      <c r="WHP171" s="327"/>
      <c r="WHQ171" s="327"/>
      <c r="WHR171" s="327"/>
      <c r="WHS171" s="327"/>
      <c r="WHT171" s="327"/>
      <c r="WHU171" s="327"/>
      <c r="WHV171" s="327"/>
      <c r="WHW171" s="327"/>
      <c r="WHX171" s="327"/>
      <c r="WHY171" s="327"/>
      <c r="WHZ171" s="327"/>
      <c r="WIA171" s="327"/>
      <c r="WIB171" s="327"/>
      <c r="WIC171" s="327"/>
      <c r="WID171" s="327"/>
      <c r="WIE171" s="327"/>
      <c r="WIF171" s="327"/>
      <c r="WIG171" s="327"/>
      <c r="WIH171" s="327"/>
      <c r="WII171" s="327"/>
      <c r="WIJ171" s="327"/>
      <c r="WIK171" s="327"/>
      <c r="WIL171" s="327"/>
      <c r="WIM171" s="327"/>
      <c r="WIN171" s="327"/>
      <c r="WIO171" s="327"/>
      <c r="WIP171" s="327"/>
      <c r="WIQ171" s="327"/>
      <c r="WIR171" s="327"/>
      <c r="WIS171" s="327"/>
      <c r="WIT171" s="327"/>
      <c r="WIU171" s="327"/>
      <c r="WIV171" s="327"/>
      <c r="WIW171" s="327"/>
      <c r="WIX171" s="327"/>
      <c r="WIY171" s="327"/>
      <c r="WIZ171" s="327"/>
      <c r="WJA171" s="327"/>
      <c r="WJB171" s="327"/>
      <c r="WJC171" s="327"/>
      <c r="WJD171" s="327"/>
      <c r="WJE171" s="327"/>
      <c r="WJF171" s="327"/>
      <c r="WJG171" s="327"/>
      <c r="WJH171" s="327"/>
      <c r="WJI171" s="327"/>
      <c r="WJJ171" s="327"/>
      <c r="WJK171" s="327"/>
      <c r="WJL171" s="327"/>
      <c r="WJM171" s="327"/>
      <c r="WJN171" s="327"/>
      <c r="WJO171" s="327"/>
      <c r="WJP171" s="327"/>
      <c r="WJQ171" s="327"/>
      <c r="WJR171" s="327"/>
      <c r="WJS171" s="327"/>
      <c r="WJT171" s="327"/>
      <c r="WJU171" s="327"/>
      <c r="WJV171" s="327"/>
      <c r="WJW171" s="327"/>
      <c r="WJX171" s="327"/>
      <c r="WJY171" s="327"/>
      <c r="WJZ171" s="327"/>
      <c r="WKA171" s="327"/>
      <c r="WKB171" s="327"/>
      <c r="WKC171" s="327"/>
      <c r="WKD171" s="327"/>
      <c r="WKE171" s="327"/>
      <c r="WKF171" s="327"/>
      <c r="WKG171" s="327"/>
      <c r="WKH171" s="327"/>
      <c r="WKI171" s="327"/>
      <c r="WKJ171" s="327"/>
      <c r="WKK171" s="327"/>
      <c r="WKL171" s="327"/>
      <c r="WKM171" s="327"/>
      <c r="WKN171" s="327"/>
      <c r="WKO171" s="327"/>
      <c r="WKP171" s="327"/>
      <c r="WKQ171" s="327"/>
      <c r="WKR171" s="327"/>
      <c r="WKS171" s="327"/>
      <c r="WKT171" s="327"/>
      <c r="WKU171" s="327"/>
      <c r="WKV171" s="327"/>
      <c r="WKW171" s="327"/>
      <c r="WKX171" s="327"/>
      <c r="WKY171" s="327"/>
      <c r="WKZ171" s="327"/>
      <c r="WLA171" s="327"/>
      <c r="WLB171" s="327"/>
      <c r="WLC171" s="327"/>
      <c r="WLD171" s="327"/>
      <c r="WLE171" s="327"/>
      <c r="WLF171" s="327"/>
      <c r="WLG171" s="327"/>
      <c r="WLH171" s="327"/>
      <c r="WLI171" s="327"/>
      <c r="WLJ171" s="327"/>
      <c r="WLK171" s="327"/>
      <c r="WLL171" s="327"/>
      <c r="WLM171" s="327"/>
      <c r="WLN171" s="327"/>
      <c r="WLO171" s="327"/>
      <c r="WLP171" s="327"/>
      <c r="WLQ171" s="327"/>
      <c r="WLR171" s="327"/>
      <c r="WLS171" s="327"/>
      <c r="WLT171" s="327"/>
      <c r="WLU171" s="327"/>
      <c r="WLV171" s="327"/>
      <c r="WLW171" s="327"/>
      <c r="WLX171" s="327"/>
      <c r="WLY171" s="327"/>
      <c r="WLZ171" s="327"/>
      <c r="WMA171" s="327"/>
      <c r="WMB171" s="327"/>
      <c r="WMC171" s="327"/>
      <c r="WMD171" s="327"/>
      <c r="WME171" s="327"/>
      <c r="WMF171" s="327"/>
      <c r="WMG171" s="327"/>
      <c r="WMH171" s="327"/>
      <c r="WMI171" s="327"/>
      <c r="WMJ171" s="327"/>
      <c r="WMK171" s="327"/>
      <c r="WML171" s="327"/>
      <c r="WMM171" s="327"/>
      <c r="WMN171" s="327"/>
      <c r="WMO171" s="327"/>
      <c r="WMP171" s="327"/>
      <c r="WMQ171" s="327"/>
      <c r="WMR171" s="327"/>
      <c r="WMS171" s="327"/>
      <c r="WMT171" s="327"/>
      <c r="WMU171" s="327"/>
      <c r="WMV171" s="327"/>
      <c r="WMW171" s="327"/>
      <c r="WMX171" s="327"/>
      <c r="WMY171" s="327"/>
      <c r="WMZ171" s="327"/>
      <c r="WNA171" s="327"/>
      <c r="WNB171" s="327"/>
      <c r="WNC171" s="327"/>
      <c r="WND171" s="327"/>
      <c r="WNE171" s="327"/>
      <c r="WNF171" s="327"/>
      <c r="WNG171" s="327"/>
      <c r="WNH171" s="327"/>
      <c r="WNI171" s="327"/>
      <c r="WNJ171" s="327"/>
      <c r="WNK171" s="327"/>
      <c r="WNL171" s="327"/>
      <c r="WNM171" s="327"/>
      <c r="WNN171" s="327"/>
      <c r="WNO171" s="327"/>
      <c r="WNP171" s="327"/>
      <c r="WNQ171" s="327"/>
      <c r="WNR171" s="327"/>
      <c r="WNS171" s="327"/>
      <c r="WNT171" s="327"/>
      <c r="WNU171" s="327"/>
      <c r="WNV171" s="327"/>
      <c r="WNW171" s="327"/>
      <c r="WNX171" s="327"/>
      <c r="WNY171" s="327"/>
      <c r="WNZ171" s="327"/>
      <c r="WOA171" s="327"/>
      <c r="WOB171" s="327"/>
      <c r="WOC171" s="327"/>
      <c r="WOD171" s="327"/>
      <c r="WOE171" s="327"/>
      <c r="WOF171" s="327"/>
      <c r="WOG171" s="327"/>
      <c r="WOH171" s="327"/>
      <c r="WOI171" s="327"/>
      <c r="WOJ171" s="327"/>
      <c r="WOK171" s="327"/>
      <c r="WOL171" s="327"/>
      <c r="WOM171" s="327"/>
      <c r="WON171" s="327"/>
      <c r="WOO171" s="327"/>
      <c r="WOP171" s="327"/>
      <c r="WOQ171" s="327"/>
      <c r="WOR171" s="327"/>
      <c r="WOS171" s="327"/>
      <c r="WOT171" s="327"/>
      <c r="WOU171" s="327"/>
      <c r="WOV171" s="327"/>
      <c r="WOW171" s="327"/>
      <c r="WOX171" s="327"/>
      <c r="WOY171" s="327"/>
      <c r="WOZ171" s="327"/>
      <c r="WPA171" s="327"/>
      <c r="WPB171" s="327"/>
      <c r="WPC171" s="327"/>
      <c r="WPD171" s="327"/>
      <c r="WPE171" s="327"/>
      <c r="WPF171" s="327"/>
      <c r="WPG171" s="327"/>
      <c r="WPH171" s="327"/>
      <c r="WPI171" s="327"/>
      <c r="WPJ171" s="327"/>
      <c r="WPK171" s="327"/>
      <c r="WPL171" s="327"/>
      <c r="WPM171" s="327"/>
      <c r="WPN171" s="327"/>
      <c r="WPO171" s="327"/>
      <c r="WPP171" s="327"/>
      <c r="WPQ171" s="327"/>
      <c r="WPR171" s="327"/>
      <c r="WPS171" s="327"/>
      <c r="WPT171" s="327"/>
      <c r="WPU171" s="327"/>
      <c r="WPV171" s="327"/>
      <c r="WPW171" s="327"/>
      <c r="WPX171" s="327"/>
      <c r="WPY171" s="327"/>
      <c r="WPZ171" s="327"/>
      <c r="WQA171" s="327"/>
      <c r="WQB171" s="327"/>
      <c r="WQC171" s="327"/>
      <c r="WQD171" s="327"/>
      <c r="WQE171" s="327"/>
      <c r="WQF171" s="327"/>
      <c r="WQG171" s="327"/>
      <c r="WQH171" s="327"/>
      <c r="WQI171" s="327"/>
      <c r="WQJ171" s="327"/>
      <c r="WQK171" s="327"/>
      <c r="WQL171" s="327"/>
      <c r="WQM171" s="327"/>
      <c r="WQN171" s="327"/>
      <c r="WQO171" s="327"/>
      <c r="WQP171" s="327"/>
      <c r="WQQ171" s="327"/>
      <c r="WQR171" s="327"/>
      <c r="WQS171" s="327"/>
      <c r="WQT171" s="327"/>
      <c r="WQU171" s="327"/>
      <c r="WQV171" s="327"/>
      <c r="WQW171" s="327"/>
      <c r="WQX171" s="327"/>
      <c r="WQY171" s="327"/>
      <c r="WQZ171" s="327"/>
      <c r="WRA171" s="327"/>
      <c r="WRB171" s="327"/>
      <c r="WRC171" s="327"/>
      <c r="WRD171" s="327"/>
      <c r="WRE171" s="327"/>
      <c r="WRF171" s="327"/>
      <c r="WRG171" s="327"/>
      <c r="WRH171" s="327"/>
      <c r="WRI171" s="327"/>
      <c r="WRJ171" s="327"/>
      <c r="WRK171" s="327"/>
      <c r="WRL171" s="327"/>
      <c r="WRM171" s="327"/>
      <c r="WRN171" s="327"/>
      <c r="WRO171" s="327"/>
      <c r="WRP171" s="327"/>
      <c r="WRQ171" s="327"/>
      <c r="WRR171" s="327"/>
      <c r="WRS171" s="327"/>
      <c r="WRT171" s="327"/>
      <c r="WRU171" s="327"/>
      <c r="WRV171" s="327"/>
      <c r="WRW171" s="327"/>
      <c r="WRX171" s="327"/>
      <c r="WRY171" s="327"/>
      <c r="WRZ171" s="327"/>
      <c r="WSA171" s="327"/>
      <c r="WSB171" s="327"/>
      <c r="WSC171" s="327"/>
      <c r="WSD171" s="327"/>
      <c r="WSE171" s="327"/>
      <c r="WSF171" s="327"/>
      <c r="WSG171" s="327"/>
      <c r="WSH171" s="327"/>
      <c r="WSI171" s="327"/>
      <c r="WSJ171" s="327"/>
      <c r="WSK171" s="327"/>
      <c r="WSL171" s="327"/>
      <c r="WSM171" s="327"/>
      <c r="WSN171" s="327"/>
      <c r="WSO171" s="327"/>
      <c r="WSP171" s="327"/>
      <c r="WSQ171" s="327"/>
      <c r="WSR171" s="327"/>
      <c r="WSS171" s="327"/>
      <c r="WST171" s="327"/>
      <c r="WSU171" s="327"/>
      <c r="WSV171" s="327"/>
      <c r="WSW171" s="327"/>
      <c r="WSX171" s="327"/>
      <c r="WSY171" s="327"/>
      <c r="WSZ171" s="327"/>
      <c r="WTA171" s="327"/>
      <c r="WTB171" s="327"/>
      <c r="WTC171" s="327"/>
      <c r="WTD171" s="327"/>
      <c r="WTE171" s="327"/>
      <c r="WTF171" s="327"/>
      <c r="WTG171" s="327"/>
      <c r="WTH171" s="327"/>
      <c r="WTI171" s="327"/>
      <c r="WTJ171" s="327"/>
      <c r="WTK171" s="327"/>
      <c r="WTL171" s="327"/>
      <c r="WTM171" s="327"/>
      <c r="WTN171" s="327"/>
      <c r="WTO171" s="327"/>
      <c r="WTP171" s="327"/>
      <c r="WTQ171" s="327"/>
      <c r="WTR171" s="327"/>
      <c r="WTS171" s="327"/>
      <c r="WTT171" s="327"/>
      <c r="WTU171" s="327"/>
      <c r="WTV171" s="327"/>
      <c r="WTW171" s="327"/>
      <c r="WTX171" s="327"/>
      <c r="WTY171" s="327"/>
      <c r="WTZ171" s="327"/>
      <c r="WUA171" s="327"/>
      <c r="WUB171" s="327"/>
      <c r="WUC171" s="327"/>
      <c r="WUD171" s="327"/>
      <c r="WUE171" s="327"/>
      <c r="WUF171" s="327"/>
      <c r="WUG171" s="327"/>
      <c r="WUH171" s="327"/>
      <c r="WUI171" s="327"/>
      <c r="WUJ171" s="327"/>
      <c r="WUK171" s="327"/>
      <c r="WUL171" s="327"/>
      <c r="WUM171" s="327"/>
      <c r="WUN171" s="327"/>
      <c r="WUO171" s="327"/>
      <c r="WUP171" s="327"/>
      <c r="WUQ171" s="327"/>
      <c r="WUR171" s="327"/>
      <c r="WUS171" s="327"/>
      <c r="WUT171" s="327"/>
      <c r="WUU171" s="327"/>
      <c r="WUV171" s="327"/>
      <c r="WUW171" s="327"/>
      <c r="WUX171" s="327"/>
      <c r="WUY171" s="327"/>
      <c r="WUZ171" s="327"/>
      <c r="WVA171" s="327"/>
      <c r="WVB171" s="327"/>
      <c r="WVC171" s="327"/>
      <c r="WVD171" s="327"/>
      <c r="WVE171" s="327"/>
      <c r="WVF171" s="327"/>
      <c r="WVG171" s="327"/>
      <c r="WVH171" s="327"/>
      <c r="WVI171" s="327"/>
      <c r="WVJ171" s="327"/>
      <c r="WVK171" s="327"/>
      <c r="WVL171" s="327"/>
      <c r="WVM171" s="327"/>
      <c r="WVN171" s="327"/>
      <c r="WVO171" s="327"/>
      <c r="WVP171" s="327"/>
      <c r="WVQ171" s="327"/>
      <c r="WVR171" s="327"/>
      <c r="WVS171" s="327"/>
      <c r="WVT171" s="327"/>
      <c r="WVU171" s="327"/>
      <c r="WVV171" s="327"/>
      <c r="WVW171" s="327"/>
      <c r="WVX171" s="327"/>
      <c r="WVY171" s="327"/>
      <c r="WVZ171" s="327"/>
      <c r="WWA171" s="327"/>
      <c r="WWB171" s="327"/>
      <c r="WWC171" s="327"/>
      <c r="WWD171" s="327"/>
      <c r="WWE171" s="327"/>
      <c r="WWF171" s="327"/>
      <c r="WWG171" s="327"/>
      <c r="WWH171" s="327"/>
      <c r="WWI171" s="327"/>
      <c r="WWJ171" s="327"/>
      <c r="WWK171" s="327"/>
      <c r="WWL171" s="327"/>
      <c r="WWM171" s="327"/>
      <c r="WWN171" s="327"/>
      <c r="WWO171" s="327"/>
      <c r="WWP171" s="327"/>
      <c r="WWQ171" s="327"/>
      <c r="WWR171" s="327"/>
      <c r="WWS171" s="327"/>
      <c r="WWT171" s="327"/>
      <c r="WWU171" s="327"/>
      <c r="WWV171" s="327"/>
      <c r="WWW171" s="327"/>
      <c r="WWX171" s="327"/>
      <c r="WWY171" s="327"/>
      <c r="WWZ171" s="327"/>
      <c r="WXA171" s="327"/>
      <c r="WXB171" s="327"/>
      <c r="WXC171" s="327"/>
      <c r="WXD171" s="327"/>
      <c r="WXE171" s="327"/>
      <c r="WXF171" s="327"/>
      <c r="WXG171" s="327"/>
      <c r="WXH171" s="327"/>
      <c r="WXI171" s="327"/>
      <c r="WXJ171" s="327"/>
      <c r="WXK171" s="327"/>
      <c r="WXL171" s="327"/>
      <c r="WXM171" s="327"/>
      <c r="WXN171" s="327"/>
      <c r="WXO171" s="327"/>
      <c r="WXP171" s="327"/>
      <c r="WXQ171" s="327"/>
      <c r="WXR171" s="327"/>
      <c r="WXS171" s="327"/>
      <c r="WXT171" s="327"/>
      <c r="WXU171" s="327"/>
      <c r="WXV171" s="327"/>
      <c r="WXW171" s="327"/>
      <c r="WXX171" s="327"/>
      <c r="WXY171" s="327"/>
      <c r="WXZ171" s="327"/>
      <c r="WYA171" s="327"/>
      <c r="WYB171" s="327"/>
      <c r="WYC171" s="327"/>
      <c r="WYD171" s="327"/>
      <c r="WYE171" s="327"/>
      <c r="WYF171" s="327"/>
      <c r="WYG171" s="327"/>
      <c r="WYH171" s="327"/>
      <c r="WYI171" s="327"/>
      <c r="WYJ171" s="327"/>
      <c r="WYK171" s="327"/>
      <c r="WYL171" s="327"/>
      <c r="WYM171" s="327"/>
      <c r="WYN171" s="327"/>
      <c r="WYO171" s="327"/>
      <c r="WYP171" s="327"/>
      <c r="WYQ171" s="327"/>
      <c r="WYR171" s="327"/>
      <c r="WYS171" s="327"/>
      <c r="WYT171" s="327"/>
      <c r="WYU171" s="327"/>
      <c r="WYV171" s="327"/>
      <c r="WYW171" s="327"/>
      <c r="WYX171" s="327"/>
      <c r="WYY171" s="327"/>
      <c r="WYZ171" s="327"/>
      <c r="WZA171" s="327"/>
      <c r="WZB171" s="327"/>
      <c r="WZC171" s="327"/>
      <c r="WZD171" s="327"/>
      <c r="WZE171" s="327"/>
      <c r="WZF171" s="327"/>
      <c r="WZG171" s="327"/>
      <c r="WZH171" s="327"/>
      <c r="WZI171" s="327"/>
      <c r="WZJ171" s="327"/>
      <c r="WZK171" s="327"/>
      <c r="WZL171" s="327"/>
      <c r="WZM171" s="327"/>
      <c r="WZN171" s="327"/>
      <c r="WZO171" s="327"/>
      <c r="WZP171" s="327"/>
      <c r="WZQ171" s="327"/>
      <c r="WZR171" s="327"/>
      <c r="WZS171" s="327"/>
      <c r="WZT171" s="327"/>
      <c r="WZU171" s="327"/>
      <c r="WZV171" s="327"/>
      <c r="WZW171" s="327"/>
      <c r="WZX171" s="327"/>
      <c r="WZY171" s="327"/>
      <c r="WZZ171" s="327"/>
      <c r="XAA171" s="327"/>
      <c r="XAB171" s="327"/>
      <c r="XAC171" s="327"/>
      <c r="XAD171" s="327"/>
      <c r="XAE171" s="327"/>
      <c r="XAF171" s="327"/>
      <c r="XAG171" s="327"/>
      <c r="XAH171" s="327"/>
      <c r="XAI171" s="327"/>
      <c r="XAJ171" s="327"/>
      <c r="XAK171" s="327"/>
      <c r="XAL171" s="327"/>
      <c r="XAM171" s="327"/>
      <c r="XAN171" s="327"/>
      <c r="XAO171" s="327"/>
      <c r="XAP171" s="327"/>
      <c r="XAQ171" s="327"/>
      <c r="XAR171" s="327"/>
      <c r="XAS171" s="327"/>
      <c r="XAT171" s="327"/>
      <c r="XAU171" s="327"/>
      <c r="XAV171" s="327"/>
      <c r="XAW171" s="327"/>
      <c r="XAX171" s="327"/>
      <c r="XAY171" s="327"/>
      <c r="XAZ171" s="327"/>
      <c r="XBA171" s="327"/>
      <c r="XBB171" s="327"/>
      <c r="XBC171" s="327"/>
      <c r="XBD171" s="327"/>
      <c r="XBE171" s="327"/>
      <c r="XBF171" s="327"/>
      <c r="XBG171" s="327"/>
      <c r="XBH171" s="327"/>
      <c r="XBI171" s="327"/>
      <c r="XBJ171" s="327"/>
      <c r="XBK171" s="327"/>
      <c r="XBL171" s="327"/>
      <c r="XBM171" s="327"/>
      <c r="XBN171" s="327"/>
      <c r="XBO171" s="327"/>
      <c r="XBP171" s="327"/>
      <c r="XBQ171" s="327"/>
      <c r="XBR171" s="327"/>
      <c r="XBS171" s="327"/>
      <c r="XBT171" s="327"/>
      <c r="XBU171" s="327"/>
      <c r="XBV171" s="327"/>
      <c r="XBW171" s="327"/>
      <c r="XBX171" s="327"/>
      <c r="XBY171" s="327"/>
      <c r="XBZ171" s="327"/>
      <c r="XCA171" s="327"/>
      <c r="XCB171" s="327"/>
      <c r="XCC171" s="327"/>
      <c r="XCD171" s="327"/>
      <c r="XCE171" s="327"/>
      <c r="XCF171" s="327"/>
      <c r="XCG171" s="327"/>
      <c r="XCH171" s="327"/>
      <c r="XCI171" s="327"/>
      <c r="XCJ171" s="327"/>
      <c r="XCK171" s="327"/>
      <c r="XCL171" s="327"/>
      <c r="XCM171" s="327"/>
      <c r="XCN171" s="327"/>
      <c r="XCO171" s="327"/>
      <c r="XCP171" s="327"/>
      <c r="XCQ171" s="327"/>
      <c r="XCR171" s="327"/>
      <c r="XCS171" s="327"/>
      <c r="XCT171" s="327"/>
      <c r="XCU171" s="327"/>
      <c r="XCV171" s="327"/>
      <c r="XCW171" s="327"/>
      <c r="XCX171" s="327"/>
      <c r="XCY171" s="327"/>
      <c r="XCZ171" s="327"/>
      <c r="XDA171" s="327"/>
      <c r="XDB171" s="327"/>
      <c r="XDC171" s="327"/>
      <c r="XDD171" s="327"/>
      <c r="XDE171" s="327"/>
      <c r="XDF171" s="327"/>
      <c r="XDG171" s="327"/>
      <c r="XDH171" s="327"/>
      <c r="XDI171" s="327"/>
      <c r="XDJ171" s="327"/>
      <c r="XDK171" s="327"/>
      <c r="XDL171" s="327"/>
      <c r="XDM171" s="327"/>
      <c r="XDN171" s="327"/>
      <c r="XDO171" s="327"/>
      <c r="XDP171" s="327"/>
      <c r="XDQ171" s="327"/>
      <c r="XDR171" s="327"/>
      <c r="XDS171" s="327"/>
      <c r="XDT171" s="327"/>
      <c r="XDU171" s="327"/>
      <c r="XDV171" s="327"/>
      <c r="XDW171" s="327"/>
      <c r="XDX171" s="327"/>
      <c r="XDY171" s="327"/>
      <c r="XDZ171" s="327"/>
      <c r="XEA171" s="327"/>
      <c r="XEB171" s="327"/>
      <c r="XEC171" s="327"/>
      <c r="XED171" s="327"/>
      <c r="XEE171" s="327"/>
      <c r="XEF171" s="327"/>
      <c r="XEG171" s="327"/>
      <c r="XEH171" s="327"/>
      <c r="XEI171" s="327"/>
      <c r="XEJ171" s="327"/>
      <c r="XEK171" s="327"/>
      <c r="XEL171" s="327"/>
      <c r="XEM171" s="327"/>
      <c r="XEN171" s="327"/>
      <c r="XEO171" s="327"/>
      <c r="XEP171" s="327"/>
      <c r="XEQ171" s="327"/>
      <c r="XER171" s="327"/>
      <c r="XES171" s="327"/>
    </row>
    <row r="172" spans="1:16373" s="316" customFormat="1" ht="51" customHeight="1">
      <c r="A172" s="183" t="s">
        <v>186</v>
      </c>
      <c r="B172" s="181" t="s">
        <v>146</v>
      </c>
      <c r="C172" s="182" t="s">
        <v>205</v>
      </c>
      <c r="D172" s="204"/>
      <c r="E172" s="182" t="s">
        <v>40</v>
      </c>
      <c r="F172" s="183"/>
      <c r="G172" s="203"/>
      <c r="H172" s="183"/>
      <c r="I172" s="216"/>
      <c r="J172" s="183">
        <v>100</v>
      </c>
      <c r="K172" s="186">
        <v>0</v>
      </c>
      <c r="L172" s="195" t="s">
        <v>395</v>
      </c>
      <c r="M172" s="195" t="s">
        <v>3</v>
      </c>
      <c r="N172" s="187">
        <v>42768</v>
      </c>
      <c r="O172" s="187">
        <v>42857</v>
      </c>
      <c r="P172" s="326"/>
      <c r="Q172" s="183"/>
      <c r="R172" s="245" t="s">
        <v>7</v>
      </c>
      <c r="S172" s="130"/>
      <c r="T172" s="325"/>
      <c r="U172" s="318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Q172" s="324"/>
      <c r="AS172" s="324"/>
      <c r="AU172" s="324"/>
      <c r="AW172" s="324"/>
      <c r="AY172" s="324"/>
      <c r="BA172" s="324"/>
      <c r="BC172" s="324"/>
      <c r="BE172" s="324"/>
      <c r="BG172" s="324"/>
      <c r="BI172" s="324"/>
      <c r="BK172" s="324"/>
      <c r="BM172" s="324"/>
      <c r="BO172" s="324"/>
      <c r="BQ172" s="324"/>
      <c r="BS172" s="324"/>
      <c r="BU172" s="324"/>
      <c r="BW172" s="324"/>
      <c r="BY172" s="324"/>
      <c r="CA172" s="324"/>
      <c r="CC172" s="324"/>
      <c r="CE172" s="324"/>
      <c r="CG172" s="324"/>
      <c r="CI172" s="324"/>
      <c r="CK172" s="324"/>
      <c r="CM172" s="324"/>
      <c r="CO172" s="324"/>
      <c r="CQ172" s="324"/>
      <c r="CS172" s="324"/>
      <c r="CU172" s="324"/>
      <c r="CW172" s="324"/>
      <c r="CY172" s="324"/>
      <c r="DA172" s="324"/>
      <c r="DC172" s="324"/>
      <c r="DE172" s="324"/>
      <c r="DG172" s="324"/>
      <c r="DI172" s="324"/>
      <c r="DK172" s="324"/>
      <c r="DM172" s="324"/>
      <c r="DO172" s="324"/>
      <c r="DQ172" s="324"/>
      <c r="DS172" s="324"/>
      <c r="DU172" s="324"/>
      <c r="DW172" s="324"/>
      <c r="DY172" s="324"/>
      <c r="EA172" s="324"/>
      <c r="EC172" s="324"/>
      <c r="EE172" s="324"/>
      <c r="EG172" s="324"/>
      <c r="EI172" s="324"/>
      <c r="EK172" s="324"/>
      <c r="EM172" s="324"/>
      <c r="EO172" s="324"/>
      <c r="EQ172" s="324"/>
      <c r="ES172" s="324"/>
      <c r="EU172" s="324"/>
      <c r="EW172" s="324"/>
      <c r="EY172" s="324"/>
      <c r="FA172" s="324"/>
      <c r="FC172" s="324"/>
      <c r="FE172" s="324"/>
      <c r="FG172" s="324"/>
      <c r="FI172" s="324"/>
      <c r="FK172" s="324"/>
      <c r="FM172" s="324"/>
      <c r="FO172" s="324"/>
      <c r="FQ172" s="324"/>
      <c r="FS172" s="324"/>
      <c r="FU172" s="324"/>
      <c r="FW172" s="324"/>
      <c r="FY172" s="324"/>
      <c r="GA172" s="324"/>
      <c r="GC172" s="324"/>
      <c r="GE172" s="324"/>
      <c r="GG172" s="324"/>
      <c r="GI172" s="324"/>
      <c r="GK172" s="324"/>
      <c r="GM172" s="324"/>
      <c r="GO172" s="324"/>
      <c r="GQ172" s="324"/>
      <c r="GS172" s="324"/>
      <c r="GU172" s="324"/>
      <c r="GW172" s="324"/>
      <c r="GY172" s="324"/>
      <c r="HA172" s="324"/>
      <c r="HC172" s="324"/>
      <c r="HE172" s="324"/>
      <c r="HG172" s="324"/>
      <c r="HI172" s="324"/>
      <c r="HK172" s="324"/>
      <c r="HM172" s="324"/>
      <c r="HO172" s="324"/>
      <c r="HQ172" s="324"/>
      <c r="HS172" s="324"/>
      <c r="HU172" s="324"/>
      <c r="HW172" s="324"/>
      <c r="HY172" s="324"/>
      <c r="IA172" s="324"/>
      <c r="IC172" s="324"/>
      <c r="IE172" s="324"/>
      <c r="IG172" s="324"/>
      <c r="II172" s="324"/>
      <c r="IK172" s="324"/>
      <c r="IM172" s="324"/>
      <c r="IO172" s="324"/>
      <c r="IQ172" s="324"/>
      <c r="IS172" s="324"/>
      <c r="IU172" s="324"/>
      <c r="IW172" s="324"/>
      <c r="IY172" s="324"/>
      <c r="JA172" s="324"/>
      <c r="JC172" s="324"/>
      <c r="JE172" s="324"/>
      <c r="JG172" s="324"/>
      <c r="JI172" s="324"/>
      <c r="JK172" s="324"/>
      <c r="JM172" s="324"/>
      <c r="JO172" s="324"/>
      <c r="JQ172" s="324"/>
      <c r="JS172" s="324"/>
      <c r="JU172" s="324"/>
      <c r="JW172" s="324"/>
      <c r="JY172" s="324"/>
      <c r="KA172" s="324"/>
      <c r="KC172" s="324"/>
      <c r="KE172" s="324"/>
      <c r="KG172" s="324"/>
      <c r="KI172" s="324"/>
      <c r="KK172" s="324"/>
      <c r="KM172" s="324"/>
      <c r="KO172" s="324"/>
      <c r="KQ172" s="324"/>
      <c r="KS172" s="324"/>
      <c r="KU172" s="324"/>
      <c r="KW172" s="324"/>
      <c r="KY172" s="324"/>
      <c r="LA172" s="324"/>
      <c r="LC172" s="324"/>
      <c r="LE172" s="324"/>
      <c r="LG172" s="324"/>
      <c r="LI172" s="324"/>
      <c r="LK172" s="324"/>
      <c r="LM172" s="324"/>
      <c r="LO172" s="324"/>
      <c r="LQ172" s="324"/>
      <c r="LS172" s="324"/>
      <c r="LU172" s="324"/>
      <c r="LW172" s="324"/>
      <c r="LY172" s="324"/>
      <c r="MA172" s="324"/>
      <c r="MC172" s="324"/>
      <c r="ME172" s="324"/>
      <c r="MG172" s="324"/>
      <c r="MI172" s="324"/>
      <c r="MK172" s="324"/>
      <c r="MM172" s="324"/>
      <c r="MO172" s="324"/>
      <c r="MQ172" s="324"/>
      <c r="MS172" s="324"/>
      <c r="MU172" s="324"/>
      <c r="MW172" s="324"/>
      <c r="MY172" s="324"/>
      <c r="NA172" s="324"/>
      <c r="NC172" s="324"/>
      <c r="NE172" s="324"/>
      <c r="NG172" s="324"/>
      <c r="NI172" s="324"/>
      <c r="NK172" s="324"/>
      <c r="NM172" s="324"/>
      <c r="NO172" s="324"/>
      <c r="NQ172" s="324"/>
      <c r="NS172" s="324"/>
      <c r="NU172" s="324"/>
      <c r="NW172" s="324"/>
      <c r="NY172" s="324"/>
      <c r="OA172" s="324"/>
      <c r="OC172" s="324"/>
      <c r="OE172" s="324"/>
      <c r="OG172" s="324"/>
      <c r="OI172" s="324"/>
      <c r="OK172" s="324"/>
      <c r="OM172" s="324"/>
      <c r="OO172" s="324"/>
      <c r="OQ172" s="324"/>
      <c r="OS172" s="324"/>
      <c r="OU172" s="324"/>
      <c r="OW172" s="324"/>
      <c r="OY172" s="324"/>
      <c r="PA172" s="324"/>
      <c r="PC172" s="324"/>
      <c r="PE172" s="324"/>
      <c r="PG172" s="324"/>
      <c r="PI172" s="324"/>
      <c r="PK172" s="324"/>
      <c r="PM172" s="324"/>
      <c r="PO172" s="324"/>
      <c r="PQ172" s="324"/>
      <c r="PS172" s="324"/>
      <c r="PU172" s="324"/>
      <c r="PW172" s="324"/>
      <c r="PY172" s="324"/>
      <c r="QA172" s="324"/>
      <c r="QC172" s="324"/>
      <c r="QE172" s="324"/>
      <c r="QG172" s="324"/>
      <c r="QI172" s="324"/>
      <c r="QK172" s="324"/>
      <c r="QM172" s="324"/>
      <c r="QO172" s="324"/>
      <c r="QQ172" s="324"/>
      <c r="QS172" s="324"/>
      <c r="QU172" s="324"/>
      <c r="QW172" s="324"/>
      <c r="QY172" s="324"/>
      <c r="RA172" s="324"/>
      <c r="RC172" s="324"/>
      <c r="RE172" s="324"/>
      <c r="RG172" s="324"/>
      <c r="RI172" s="324"/>
      <c r="RK172" s="324"/>
      <c r="RM172" s="324"/>
      <c r="RO172" s="324"/>
      <c r="RQ172" s="324"/>
      <c r="RS172" s="324"/>
      <c r="RU172" s="324"/>
      <c r="RW172" s="324"/>
      <c r="RY172" s="324"/>
      <c r="SA172" s="324"/>
      <c r="SC172" s="324"/>
      <c r="SE172" s="324"/>
      <c r="SG172" s="324"/>
      <c r="SI172" s="324"/>
      <c r="SK172" s="324"/>
      <c r="SM172" s="324"/>
      <c r="SO172" s="324"/>
      <c r="SQ172" s="324"/>
      <c r="SS172" s="324"/>
      <c r="SU172" s="324"/>
      <c r="SW172" s="324"/>
      <c r="SY172" s="324"/>
      <c r="TA172" s="324"/>
      <c r="TC172" s="324"/>
      <c r="TE172" s="324"/>
      <c r="TG172" s="324"/>
      <c r="TI172" s="324"/>
      <c r="TK172" s="324"/>
      <c r="TM172" s="324"/>
      <c r="TO172" s="324"/>
      <c r="TQ172" s="324"/>
      <c r="TS172" s="324"/>
      <c r="TU172" s="324"/>
      <c r="TW172" s="324"/>
      <c r="TY172" s="324"/>
      <c r="UA172" s="324"/>
      <c r="UC172" s="324"/>
      <c r="UE172" s="324"/>
      <c r="UG172" s="324"/>
      <c r="UI172" s="324"/>
      <c r="UK172" s="324"/>
      <c r="UM172" s="324"/>
      <c r="UO172" s="324"/>
      <c r="UQ172" s="324"/>
      <c r="US172" s="324"/>
      <c r="UU172" s="324"/>
      <c r="UW172" s="324"/>
      <c r="UY172" s="324"/>
      <c r="VA172" s="324"/>
      <c r="VC172" s="324"/>
      <c r="VE172" s="324"/>
      <c r="VG172" s="324"/>
      <c r="VI172" s="324"/>
      <c r="VK172" s="324"/>
      <c r="VM172" s="324"/>
      <c r="VO172" s="324"/>
      <c r="VQ172" s="324"/>
      <c r="VS172" s="324"/>
      <c r="VU172" s="324"/>
      <c r="VW172" s="324"/>
      <c r="VY172" s="324"/>
      <c r="WA172" s="324"/>
      <c r="WC172" s="324"/>
      <c r="WE172" s="324"/>
      <c r="WG172" s="324"/>
      <c r="WI172" s="324"/>
      <c r="WK172" s="324"/>
      <c r="WM172" s="324"/>
      <c r="WO172" s="324"/>
      <c r="WQ172" s="324"/>
      <c r="WS172" s="324"/>
      <c r="WU172" s="324"/>
      <c r="WW172" s="324"/>
      <c r="WY172" s="324"/>
      <c r="XA172" s="324"/>
      <c r="XC172" s="324"/>
      <c r="XE172" s="324"/>
      <c r="XG172" s="324"/>
      <c r="XI172" s="324"/>
      <c r="XK172" s="324"/>
      <c r="XM172" s="324"/>
      <c r="XO172" s="324"/>
      <c r="XQ172" s="324"/>
      <c r="XS172" s="324"/>
      <c r="XU172" s="324"/>
      <c r="XW172" s="324"/>
      <c r="XY172" s="324"/>
      <c r="YA172" s="324"/>
      <c r="YC172" s="324"/>
      <c r="YE172" s="324"/>
      <c r="YG172" s="324"/>
      <c r="YI172" s="324"/>
      <c r="YK172" s="324"/>
      <c r="YM172" s="324"/>
      <c r="YO172" s="324"/>
      <c r="YQ172" s="324"/>
      <c r="YS172" s="324"/>
      <c r="YU172" s="324"/>
      <c r="YW172" s="324"/>
      <c r="YY172" s="324"/>
      <c r="ZA172" s="324"/>
      <c r="ZC172" s="324"/>
      <c r="ZE172" s="324"/>
      <c r="ZG172" s="324"/>
      <c r="ZI172" s="324"/>
      <c r="ZK172" s="324"/>
      <c r="ZM172" s="324"/>
      <c r="ZO172" s="324"/>
      <c r="ZQ172" s="324"/>
      <c r="ZS172" s="324"/>
      <c r="ZU172" s="324"/>
      <c r="ZW172" s="324"/>
      <c r="ZY172" s="324"/>
      <c r="AAA172" s="324"/>
      <c r="AAC172" s="324"/>
      <c r="AAE172" s="324"/>
      <c r="AAG172" s="324"/>
      <c r="AAI172" s="324"/>
      <c r="AAK172" s="324"/>
      <c r="AAM172" s="324"/>
      <c r="AAO172" s="324"/>
      <c r="AAQ172" s="324"/>
      <c r="AAS172" s="324"/>
      <c r="AAU172" s="324"/>
      <c r="AAW172" s="324"/>
      <c r="AAY172" s="324"/>
      <c r="ABA172" s="324"/>
      <c r="ABC172" s="324"/>
      <c r="ABE172" s="324"/>
      <c r="ABG172" s="324"/>
      <c r="ABI172" s="324"/>
      <c r="ABK172" s="324"/>
      <c r="ABM172" s="324"/>
      <c r="ABO172" s="324"/>
      <c r="ABQ172" s="324"/>
      <c r="ABS172" s="324"/>
      <c r="ABU172" s="324"/>
      <c r="ABW172" s="324"/>
      <c r="ABY172" s="324"/>
      <c r="ACA172" s="324"/>
      <c r="ACC172" s="324"/>
      <c r="ACE172" s="324"/>
      <c r="ACG172" s="324"/>
      <c r="ACI172" s="324"/>
      <c r="ACK172" s="324"/>
      <c r="ACM172" s="324"/>
      <c r="ACO172" s="324"/>
      <c r="ACQ172" s="324"/>
      <c r="ACS172" s="324"/>
      <c r="ACU172" s="324"/>
      <c r="ACW172" s="324"/>
      <c r="ACY172" s="324"/>
      <c r="ADA172" s="324"/>
      <c r="ADC172" s="324"/>
      <c r="ADE172" s="324"/>
      <c r="ADG172" s="324"/>
      <c r="ADI172" s="324"/>
      <c r="ADK172" s="324"/>
      <c r="ADM172" s="324"/>
      <c r="ADO172" s="324"/>
      <c r="ADQ172" s="324"/>
      <c r="ADS172" s="324"/>
      <c r="ADU172" s="324"/>
      <c r="ADW172" s="324"/>
      <c r="ADY172" s="324"/>
      <c r="AEA172" s="324"/>
      <c r="AEC172" s="324"/>
      <c r="AEE172" s="324"/>
      <c r="AEG172" s="324"/>
      <c r="AEI172" s="324"/>
      <c r="AEK172" s="324"/>
      <c r="AEM172" s="324"/>
      <c r="AEO172" s="324"/>
      <c r="AEQ172" s="324"/>
      <c r="AES172" s="324"/>
      <c r="AEU172" s="324"/>
      <c r="AEW172" s="324"/>
      <c r="AEY172" s="324"/>
      <c r="AFA172" s="324"/>
      <c r="AFC172" s="324"/>
      <c r="AFE172" s="324"/>
      <c r="AFG172" s="324"/>
      <c r="AFI172" s="324"/>
      <c r="AFK172" s="324"/>
      <c r="AFM172" s="324"/>
      <c r="AFO172" s="324"/>
      <c r="AFQ172" s="324"/>
      <c r="AFS172" s="324"/>
      <c r="AFU172" s="324"/>
      <c r="AFW172" s="324"/>
      <c r="AFY172" s="324"/>
      <c r="AGA172" s="324"/>
      <c r="AGC172" s="324"/>
      <c r="AGE172" s="324"/>
      <c r="AGG172" s="324"/>
      <c r="AGI172" s="324"/>
      <c r="AGK172" s="324"/>
      <c r="AGM172" s="324"/>
      <c r="AGO172" s="324"/>
      <c r="AGQ172" s="324"/>
      <c r="AGS172" s="324"/>
      <c r="AGU172" s="324"/>
      <c r="AGW172" s="324"/>
      <c r="AGY172" s="324"/>
      <c r="AHA172" s="324"/>
      <c r="AHC172" s="324"/>
      <c r="AHE172" s="324"/>
      <c r="AHG172" s="324"/>
      <c r="AHI172" s="324"/>
      <c r="AHK172" s="324"/>
      <c r="AHM172" s="324"/>
      <c r="AHO172" s="324"/>
      <c r="AHQ172" s="324"/>
      <c r="AHS172" s="324"/>
      <c r="AHU172" s="324"/>
      <c r="AHW172" s="324"/>
      <c r="AHY172" s="324"/>
      <c r="AIA172" s="324"/>
      <c r="AIC172" s="324"/>
      <c r="AIE172" s="324"/>
      <c r="AIG172" s="324"/>
      <c r="AII172" s="324"/>
      <c r="AIK172" s="324"/>
      <c r="AIM172" s="324"/>
      <c r="AIO172" s="324"/>
      <c r="AIQ172" s="324"/>
      <c r="AIS172" s="324"/>
      <c r="AIU172" s="324"/>
      <c r="AIW172" s="324"/>
      <c r="AIY172" s="324"/>
      <c r="AJA172" s="324"/>
      <c r="AJC172" s="324"/>
      <c r="AJE172" s="324"/>
      <c r="AJG172" s="324"/>
      <c r="AJI172" s="324"/>
      <c r="AJK172" s="324"/>
      <c r="AJM172" s="324"/>
      <c r="AJO172" s="324"/>
      <c r="AJQ172" s="324"/>
      <c r="AJS172" s="324"/>
      <c r="AJU172" s="324"/>
      <c r="AJW172" s="324"/>
      <c r="AJY172" s="324"/>
      <c r="AKA172" s="324"/>
      <c r="AKC172" s="324"/>
      <c r="AKE172" s="324"/>
      <c r="AKG172" s="324"/>
      <c r="AKI172" s="324"/>
      <c r="AKK172" s="324"/>
      <c r="AKM172" s="324"/>
      <c r="AKO172" s="324"/>
      <c r="AKQ172" s="324"/>
      <c r="AKS172" s="324"/>
      <c r="AKU172" s="324"/>
      <c r="AKW172" s="324"/>
      <c r="AKY172" s="324"/>
      <c r="ALA172" s="324"/>
      <c r="ALC172" s="324"/>
      <c r="ALE172" s="324"/>
      <c r="ALG172" s="324"/>
      <c r="ALI172" s="324"/>
      <c r="ALK172" s="324"/>
      <c r="ALM172" s="324"/>
      <c r="ALO172" s="324"/>
      <c r="ALQ172" s="324"/>
      <c r="ALS172" s="324"/>
      <c r="ALU172" s="324"/>
      <c r="ALW172" s="324"/>
      <c r="ALY172" s="324"/>
      <c r="AMA172" s="324"/>
      <c r="AMC172" s="324"/>
      <c r="AME172" s="324"/>
      <c r="AMG172" s="324"/>
      <c r="AMI172" s="324"/>
      <c r="AMK172" s="324"/>
      <c r="AMM172" s="324"/>
      <c r="AMO172" s="324"/>
      <c r="AMQ172" s="324"/>
      <c r="AMS172" s="324"/>
      <c r="AMU172" s="324"/>
      <c r="AMW172" s="324"/>
      <c r="AMY172" s="324"/>
      <c r="ANA172" s="324"/>
      <c r="ANC172" s="324"/>
      <c r="ANE172" s="324"/>
      <c r="ANG172" s="324"/>
      <c r="ANI172" s="324"/>
      <c r="ANK172" s="324"/>
      <c r="ANM172" s="324"/>
      <c r="ANO172" s="324"/>
      <c r="ANQ172" s="324"/>
      <c r="ANS172" s="324"/>
      <c r="ANU172" s="324"/>
      <c r="ANW172" s="324"/>
      <c r="ANY172" s="324"/>
      <c r="AOA172" s="324"/>
      <c r="AOC172" s="324"/>
      <c r="AOE172" s="324"/>
      <c r="AOG172" s="324"/>
      <c r="AOI172" s="324"/>
      <c r="AOK172" s="324"/>
      <c r="AOM172" s="324"/>
      <c r="AOO172" s="324"/>
      <c r="AOQ172" s="324"/>
      <c r="AOS172" s="324"/>
      <c r="AOU172" s="324"/>
      <c r="AOW172" s="324"/>
      <c r="AOY172" s="324"/>
      <c r="APA172" s="324"/>
      <c r="APC172" s="324"/>
      <c r="APE172" s="324"/>
      <c r="APG172" s="324"/>
      <c r="API172" s="324"/>
      <c r="APK172" s="324"/>
      <c r="APM172" s="324"/>
      <c r="APO172" s="324"/>
      <c r="APQ172" s="324"/>
      <c r="APS172" s="324"/>
      <c r="APU172" s="324"/>
      <c r="APW172" s="324"/>
      <c r="APY172" s="324"/>
      <c r="AQA172" s="324"/>
      <c r="AQC172" s="324"/>
      <c r="AQE172" s="324"/>
      <c r="AQG172" s="324"/>
      <c r="AQI172" s="324"/>
      <c r="AQK172" s="324"/>
      <c r="AQM172" s="324"/>
      <c r="AQO172" s="324"/>
      <c r="AQQ172" s="324"/>
      <c r="AQS172" s="324"/>
      <c r="AQU172" s="324"/>
      <c r="AQW172" s="324"/>
      <c r="AQY172" s="324"/>
      <c r="ARA172" s="324"/>
      <c r="ARC172" s="324"/>
      <c r="ARE172" s="324"/>
      <c r="ARG172" s="324"/>
      <c r="ARI172" s="324"/>
      <c r="ARK172" s="324"/>
      <c r="ARM172" s="324"/>
      <c r="ARO172" s="324"/>
      <c r="ARQ172" s="324"/>
      <c r="ARS172" s="324"/>
      <c r="ARU172" s="324"/>
      <c r="ARW172" s="324"/>
      <c r="ARY172" s="324"/>
      <c r="ASA172" s="324"/>
      <c r="ASC172" s="324"/>
      <c r="ASE172" s="324"/>
      <c r="ASG172" s="324"/>
      <c r="ASI172" s="324"/>
      <c r="ASK172" s="324"/>
      <c r="ASM172" s="324"/>
      <c r="ASO172" s="324"/>
      <c r="ASQ172" s="324"/>
      <c r="ASS172" s="324"/>
      <c r="ASU172" s="324"/>
      <c r="ASW172" s="324"/>
      <c r="ASY172" s="324"/>
      <c r="ATA172" s="324"/>
      <c r="ATC172" s="324"/>
      <c r="ATE172" s="324"/>
      <c r="ATG172" s="324"/>
      <c r="ATI172" s="324"/>
      <c r="ATK172" s="324"/>
      <c r="ATM172" s="324"/>
      <c r="ATO172" s="324"/>
      <c r="ATQ172" s="324"/>
      <c r="ATS172" s="324"/>
      <c r="ATU172" s="324"/>
      <c r="ATW172" s="324"/>
      <c r="ATY172" s="324"/>
      <c r="AUA172" s="324"/>
      <c r="AUC172" s="324"/>
      <c r="AUE172" s="324"/>
      <c r="AUG172" s="324"/>
      <c r="AUI172" s="324"/>
      <c r="AUK172" s="324"/>
      <c r="AUM172" s="324"/>
      <c r="AUO172" s="324"/>
      <c r="AUQ172" s="324"/>
      <c r="AUS172" s="324"/>
      <c r="AUU172" s="324"/>
      <c r="AUW172" s="324"/>
      <c r="AUY172" s="324"/>
      <c r="AVA172" s="324"/>
      <c r="AVC172" s="324"/>
      <c r="AVE172" s="324"/>
      <c r="AVG172" s="324"/>
      <c r="AVI172" s="324"/>
      <c r="AVK172" s="324"/>
      <c r="AVM172" s="324"/>
      <c r="AVO172" s="324"/>
      <c r="AVQ172" s="324"/>
      <c r="AVS172" s="324"/>
      <c r="AVU172" s="324"/>
      <c r="AVW172" s="324"/>
      <c r="AVY172" s="324"/>
      <c r="AWA172" s="324"/>
      <c r="AWC172" s="324"/>
      <c r="AWE172" s="324"/>
      <c r="AWG172" s="324"/>
      <c r="AWI172" s="324"/>
      <c r="AWK172" s="324"/>
      <c r="AWM172" s="324"/>
      <c r="AWO172" s="324"/>
      <c r="AWQ172" s="324"/>
      <c r="AWS172" s="324"/>
      <c r="AWU172" s="324"/>
      <c r="AWW172" s="324"/>
      <c r="AWY172" s="324"/>
      <c r="AXA172" s="324"/>
      <c r="AXC172" s="324"/>
      <c r="AXE172" s="324"/>
      <c r="AXG172" s="324"/>
      <c r="AXI172" s="324"/>
      <c r="AXK172" s="324"/>
      <c r="AXM172" s="324"/>
      <c r="AXO172" s="324"/>
      <c r="AXQ172" s="324"/>
      <c r="AXS172" s="324"/>
      <c r="AXU172" s="324"/>
      <c r="AXW172" s="324"/>
      <c r="AXY172" s="324"/>
      <c r="AYA172" s="324"/>
      <c r="AYC172" s="324"/>
      <c r="AYE172" s="324"/>
      <c r="AYG172" s="324"/>
      <c r="AYI172" s="324"/>
      <c r="AYK172" s="324"/>
      <c r="AYM172" s="324"/>
      <c r="AYO172" s="324"/>
      <c r="AYQ172" s="324"/>
      <c r="AYS172" s="324"/>
      <c r="AYU172" s="324"/>
      <c r="AYW172" s="324"/>
      <c r="AYY172" s="324"/>
      <c r="AZA172" s="324"/>
      <c r="AZC172" s="324"/>
      <c r="AZE172" s="324"/>
      <c r="AZG172" s="324"/>
      <c r="AZI172" s="324"/>
      <c r="AZK172" s="324"/>
      <c r="AZM172" s="324"/>
      <c r="AZO172" s="324"/>
      <c r="AZQ172" s="324"/>
      <c r="AZS172" s="324"/>
      <c r="AZU172" s="324"/>
      <c r="AZW172" s="324"/>
      <c r="AZY172" s="324"/>
      <c r="BAA172" s="324"/>
      <c r="BAC172" s="324"/>
      <c r="BAE172" s="324"/>
      <c r="BAG172" s="324"/>
      <c r="BAI172" s="324"/>
      <c r="BAK172" s="324"/>
      <c r="BAM172" s="324"/>
      <c r="BAO172" s="324"/>
      <c r="BAQ172" s="324"/>
      <c r="BAS172" s="324"/>
      <c r="BAU172" s="324"/>
      <c r="BAW172" s="324"/>
      <c r="BAY172" s="324"/>
      <c r="BBA172" s="324"/>
      <c r="BBC172" s="324"/>
      <c r="BBE172" s="324"/>
      <c r="BBG172" s="324"/>
      <c r="BBI172" s="324"/>
      <c r="BBK172" s="324"/>
      <c r="BBM172" s="324"/>
      <c r="BBO172" s="324"/>
      <c r="BBQ172" s="324"/>
      <c r="BBS172" s="324"/>
      <c r="BBU172" s="324"/>
      <c r="BBW172" s="324"/>
      <c r="BBY172" s="324"/>
      <c r="BCA172" s="324"/>
      <c r="BCC172" s="324"/>
      <c r="BCE172" s="324"/>
      <c r="BCG172" s="324"/>
      <c r="BCI172" s="324"/>
      <c r="BCK172" s="324"/>
      <c r="BCM172" s="324"/>
      <c r="BCO172" s="324"/>
      <c r="BCQ172" s="324"/>
      <c r="BCS172" s="324"/>
      <c r="BCU172" s="324"/>
      <c r="BCW172" s="324"/>
      <c r="BCY172" s="324"/>
      <c r="BDA172" s="324"/>
      <c r="BDC172" s="324"/>
      <c r="BDE172" s="324"/>
      <c r="BDG172" s="324"/>
      <c r="BDI172" s="324"/>
      <c r="BDK172" s="324"/>
      <c r="BDM172" s="324"/>
      <c r="BDO172" s="324"/>
      <c r="BDQ172" s="324"/>
      <c r="BDS172" s="324"/>
      <c r="BDU172" s="324"/>
      <c r="BDW172" s="324"/>
      <c r="BDY172" s="324"/>
      <c r="BEA172" s="324"/>
      <c r="BEC172" s="324"/>
      <c r="BEE172" s="324"/>
      <c r="BEG172" s="324"/>
      <c r="BEI172" s="324"/>
      <c r="BEK172" s="324"/>
      <c r="BEM172" s="324"/>
      <c r="BEO172" s="324"/>
      <c r="BEQ172" s="324"/>
      <c r="BES172" s="324"/>
      <c r="BEU172" s="324"/>
      <c r="BEW172" s="324"/>
      <c r="BEY172" s="324"/>
      <c r="BFA172" s="324"/>
      <c r="BFC172" s="324"/>
      <c r="BFE172" s="324"/>
      <c r="BFG172" s="324"/>
      <c r="BFI172" s="324"/>
      <c r="BFK172" s="324"/>
      <c r="BFM172" s="324"/>
      <c r="BFO172" s="324"/>
      <c r="BFQ172" s="324"/>
      <c r="BFS172" s="324"/>
      <c r="BFU172" s="324"/>
      <c r="BFW172" s="324"/>
      <c r="BFY172" s="324"/>
      <c r="BGA172" s="324"/>
      <c r="BGC172" s="324"/>
      <c r="BGE172" s="324"/>
      <c r="BGG172" s="324"/>
      <c r="BGI172" s="324"/>
      <c r="BGK172" s="324"/>
      <c r="BGM172" s="324"/>
      <c r="BGO172" s="324"/>
      <c r="BGQ172" s="324"/>
      <c r="BGS172" s="324"/>
      <c r="BGU172" s="324"/>
      <c r="BGW172" s="324"/>
      <c r="BGY172" s="324"/>
      <c r="BHA172" s="324"/>
      <c r="BHC172" s="324"/>
      <c r="BHE172" s="324"/>
      <c r="BHG172" s="324"/>
      <c r="BHI172" s="324"/>
      <c r="BHK172" s="324"/>
      <c r="BHM172" s="324"/>
      <c r="BHO172" s="324"/>
      <c r="BHQ172" s="324"/>
      <c r="BHS172" s="324"/>
      <c r="BHU172" s="324"/>
      <c r="BHW172" s="324"/>
      <c r="BHY172" s="324"/>
      <c r="BIA172" s="324"/>
      <c r="BIC172" s="324"/>
      <c r="BIE172" s="324"/>
      <c r="BIG172" s="324"/>
      <c r="BII172" s="324"/>
      <c r="BIK172" s="324"/>
      <c r="BIM172" s="324"/>
      <c r="BIO172" s="324"/>
      <c r="BIQ172" s="324"/>
      <c r="BIS172" s="324"/>
      <c r="BIU172" s="324"/>
      <c r="BIW172" s="324"/>
      <c r="BIY172" s="324"/>
      <c r="BJA172" s="324"/>
      <c r="BJC172" s="324"/>
      <c r="BJE172" s="324"/>
      <c r="BJG172" s="324"/>
      <c r="BJI172" s="324"/>
      <c r="BJK172" s="324"/>
      <c r="BJM172" s="324"/>
      <c r="BJO172" s="324"/>
      <c r="BJQ172" s="324"/>
      <c r="BJS172" s="324"/>
      <c r="BJU172" s="324"/>
      <c r="BJW172" s="324"/>
      <c r="BJY172" s="324"/>
      <c r="BKA172" s="324"/>
      <c r="BKC172" s="324"/>
      <c r="BKE172" s="324"/>
      <c r="BKG172" s="324"/>
      <c r="BKI172" s="324"/>
      <c r="BKK172" s="324"/>
      <c r="BKM172" s="324"/>
      <c r="BKO172" s="324"/>
      <c r="BKQ172" s="324"/>
      <c r="BKS172" s="324"/>
      <c r="BKU172" s="324"/>
      <c r="BKW172" s="324"/>
      <c r="BKY172" s="324"/>
      <c r="BLA172" s="324"/>
      <c r="BLC172" s="324"/>
      <c r="BLE172" s="324"/>
      <c r="BLG172" s="324"/>
      <c r="BLI172" s="324"/>
      <c r="BLK172" s="324"/>
      <c r="BLM172" s="324"/>
      <c r="BLO172" s="324"/>
      <c r="BLQ172" s="324"/>
      <c r="BLS172" s="324"/>
      <c r="BLU172" s="324"/>
      <c r="BLW172" s="324"/>
      <c r="BLY172" s="324"/>
      <c r="BMA172" s="324"/>
      <c r="BMC172" s="324"/>
      <c r="BME172" s="324"/>
      <c r="BMG172" s="324"/>
      <c r="BMI172" s="324"/>
      <c r="BMK172" s="324"/>
      <c r="BMM172" s="324"/>
      <c r="BMO172" s="324"/>
      <c r="BMQ172" s="324"/>
      <c r="BMS172" s="324"/>
      <c r="BMU172" s="324"/>
      <c r="BMW172" s="324"/>
      <c r="BMY172" s="324"/>
      <c r="BNA172" s="324"/>
      <c r="BNC172" s="324"/>
      <c r="BNE172" s="324"/>
      <c r="BNG172" s="324"/>
      <c r="BNI172" s="324"/>
      <c r="BNK172" s="324"/>
      <c r="BNM172" s="324"/>
      <c r="BNO172" s="324"/>
      <c r="BNQ172" s="324"/>
      <c r="BNS172" s="324"/>
      <c r="BNU172" s="324"/>
      <c r="BNW172" s="324"/>
      <c r="BNY172" s="324"/>
      <c r="BOA172" s="324"/>
      <c r="BOC172" s="324"/>
      <c r="BOE172" s="324"/>
      <c r="BOG172" s="324"/>
      <c r="BOI172" s="324"/>
      <c r="BOK172" s="324"/>
      <c r="BOM172" s="324"/>
      <c r="BOO172" s="324"/>
      <c r="BOQ172" s="324"/>
      <c r="BOS172" s="324"/>
      <c r="BOU172" s="324"/>
      <c r="BOW172" s="324"/>
      <c r="BOY172" s="324"/>
      <c r="BPA172" s="324"/>
      <c r="BPC172" s="324"/>
      <c r="BPE172" s="324"/>
      <c r="BPG172" s="324"/>
      <c r="BPI172" s="324"/>
      <c r="BPK172" s="324"/>
      <c r="BPM172" s="324"/>
      <c r="BPO172" s="324"/>
      <c r="BPQ172" s="324"/>
      <c r="BPS172" s="324"/>
      <c r="BPU172" s="324"/>
      <c r="BPW172" s="324"/>
      <c r="BPY172" s="324"/>
      <c r="BQA172" s="324"/>
      <c r="BQC172" s="324"/>
      <c r="BQE172" s="324"/>
      <c r="BQG172" s="324"/>
      <c r="BQI172" s="324"/>
      <c r="BQK172" s="324"/>
      <c r="BQM172" s="324"/>
      <c r="BQO172" s="324"/>
      <c r="BQQ172" s="324"/>
      <c r="BQS172" s="324"/>
      <c r="BQU172" s="324"/>
      <c r="BQW172" s="324"/>
      <c r="BQY172" s="324"/>
      <c r="BRA172" s="324"/>
      <c r="BRC172" s="324"/>
      <c r="BRE172" s="324"/>
      <c r="BRG172" s="324"/>
      <c r="BRI172" s="324"/>
      <c r="BRK172" s="324"/>
      <c r="BRM172" s="324"/>
      <c r="BRO172" s="324"/>
      <c r="BRQ172" s="324"/>
      <c r="BRS172" s="324"/>
      <c r="BRU172" s="324"/>
      <c r="BRW172" s="324"/>
      <c r="BRY172" s="324"/>
      <c r="BSA172" s="324"/>
      <c r="BSC172" s="324"/>
      <c r="BSE172" s="324"/>
      <c r="BSG172" s="324"/>
      <c r="BSI172" s="324"/>
      <c r="BSK172" s="324"/>
      <c r="BSM172" s="324"/>
      <c r="BSO172" s="324"/>
      <c r="BSQ172" s="324"/>
      <c r="BSS172" s="324"/>
      <c r="BSU172" s="324"/>
      <c r="BSW172" s="324"/>
      <c r="BSY172" s="324"/>
      <c r="BTA172" s="324"/>
      <c r="BTC172" s="324"/>
      <c r="BTE172" s="324"/>
      <c r="BTG172" s="324"/>
      <c r="BTI172" s="324"/>
      <c r="BTK172" s="324"/>
      <c r="BTM172" s="324"/>
      <c r="BTO172" s="324"/>
      <c r="BTQ172" s="324"/>
      <c r="BTS172" s="324"/>
      <c r="BTU172" s="324"/>
      <c r="BTW172" s="324"/>
      <c r="BTY172" s="324"/>
      <c r="BUA172" s="324"/>
      <c r="BUC172" s="324"/>
      <c r="BUE172" s="324"/>
      <c r="BUG172" s="324"/>
      <c r="BUI172" s="324"/>
      <c r="BUK172" s="324"/>
      <c r="BUM172" s="324"/>
      <c r="BUO172" s="324"/>
      <c r="BUQ172" s="324"/>
      <c r="BUS172" s="324"/>
      <c r="BUU172" s="324"/>
      <c r="BUW172" s="324"/>
      <c r="BUY172" s="324"/>
      <c r="BVA172" s="324"/>
      <c r="BVC172" s="324"/>
      <c r="BVE172" s="324"/>
      <c r="BVG172" s="324"/>
      <c r="BVI172" s="324"/>
      <c r="BVK172" s="324"/>
      <c r="BVM172" s="324"/>
      <c r="BVO172" s="324"/>
      <c r="BVQ172" s="324"/>
      <c r="BVS172" s="324"/>
      <c r="BVU172" s="324"/>
      <c r="BVW172" s="324"/>
      <c r="BVY172" s="324"/>
      <c r="BWA172" s="324"/>
      <c r="BWC172" s="324"/>
      <c r="BWE172" s="324"/>
      <c r="BWG172" s="324"/>
      <c r="BWI172" s="324"/>
      <c r="BWK172" s="324"/>
      <c r="BWM172" s="324"/>
      <c r="BWO172" s="324"/>
      <c r="BWQ172" s="324"/>
      <c r="BWS172" s="324"/>
      <c r="BWU172" s="324"/>
      <c r="BWW172" s="324"/>
      <c r="BWY172" s="324"/>
      <c r="BXA172" s="324"/>
      <c r="BXC172" s="324"/>
      <c r="BXE172" s="324"/>
      <c r="BXG172" s="324"/>
      <c r="BXI172" s="324"/>
      <c r="BXK172" s="324"/>
      <c r="BXM172" s="324"/>
      <c r="BXO172" s="324"/>
      <c r="BXQ172" s="324"/>
      <c r="BXS172" s="324"/>
      <c r="BXU172" s="324"/>
      <c r="BXW172" s="324"/>
      <c r="BXY172" s="324"/>
      <c r="BYA172" s="324"/>
      <c r="BYC172" s="324"/>
      <c r="BYE172" s="324"/>
      <c r="BYG172" s="324"/>
      <c r="BYI172" s="324"/>
      <c r="BYK172" s="324"/>
      <c r="BYM172" s="324"/>
      <c r="BYO172" s="324"/>
      <c r="BYQ172" s="324"/>
      <c r="BYS172" s="324"/>
      <c r="BYU172" s="324"/>
      <c r="BYW172" s="324"/>
      <c r="BYY172" s="324"/>
      <c r="BZA172" s="324"/>
      <c r="BZC172" s="324"/>
      <c r="BZE172" s="324"/>
      <c r="BZG172" s="324"/>
      <c r="BZI172" s="324"/>
      <c r="BZK172" s="324"/>
      <c r="BZM172" s="324"/>
      <c r="BZO172" s="324"/>
      <c r="BZQ172" s="324"/>
      <c r="BZS172" s="324"/>
      <c r="BZU172" s="324"/>
      <c r="BZW172" s="324"/>
      <c r="BZY172" s="324"/>
      <c r="CAA172" s="324"/>
      <c r="CAC172" s="324"/>
      <c r="CAE172" s="324"/>
      <c r="CAG172" s="324"/>
      <c r="CAI172" s="324"/>
      <c r="CAK172" s="324"/>
      <c r="CAM172" s="324"/>
      <c r="CAO172" s="324"/>
      <c r="CAQ172" s="324"/>
      <c r="CAS172" s="324"/>
      <c r="CAU172" s="324"/>
      <c r="CAW172" s="324"/>
      <c r="CAY172" s="324"/>
      <c r="CBA172" s="324"/>
      <c r="CBC172" s="324"/>
      <c r="CBE172" s="324"/>
      <c r="CBG172" s="324"/>
      <c r="CBI172" s="324"/>
      <c r="CBK172" s="324"/>
      <c r="CBM172" s="324"/>
      <c r="CBO172" s="324"/>
      <c r="CBQ172" s="324"/>
      <c r="CBS172" s="324"/>
      <c r="CBU172" s="324"/>
      <c r="CBW172" s="324"/>
      <c r="CBY172" s="324"/>
      <c r="CCA172" s="324"/>
      <c r="CCC172" s="324"/>
      <c r="CCE172" s="324"/>
      <c r="CCG172" s="324"/>
      <c r="CCI172" s="324"/>
      <c r="CCK172" s="324"/>
      <c r="CCM172" s="324"/>
      <c r="CCO172" s="324"/>
      <c r="CCQ172" s="324"/>
      <c r="CCS172" s="324"/>
      <c r="CCU172" s="324"/>
      <c r="CCW172" s="324"/>
      <c r="CCY172" s="324"/>
      <c r="CDA172" s="324"/>
      <c r="CDC172" s="324"/>
      <c r="CDE172" s="324"/>
      <c r="CDG172" s="324"/>
      <c r="CDI172" s="324"/>
      <c r="CDK172" s="324"/>
      <c r="CDM172" s="324"/>
      <c r="CDO172" s="324"/>
      <c r="CDQ172" s="324"/>
      <c r="CDS172" s="324"/>
      <c r="CDU172" s="324"/>
      <c r="CDW172" s="324"/>
      <c r="CDY172" s="324"/>
      <c r="CEA172" s="324"/>
      <c r="CEC172" s="324"/>
      <c r="CEE172" s="324"/>
      <c r="CEG172" s="324"/>
      <c r="CEI172" s="324"/>
      <c r="CEK172" s="324"/>
      <c r="CEM172" s="324"/>
      <c r="CEO172" s="324"/>
      <c r="CEQ172" s="324"/>
      <c r="CES172" s="324"/>
      <c r="CEU172" s="324"/>
      <c r="CEW172" s="324"/>
      <c r="CEY172" s="324"/>
      <c r="CFA172" s="324"/>
      <c r="CFC172" s="324"/>
      <c r="CFE172" s="324"/>
      <c r="CFG172" s="324"/>
      <c r="CFI172" s="324"/>
      <c r="CFK172" s="324"/>
      <c r="CFM172" s="324"/>
      <c r="CFO172" s="324"/>
      <c r="CFQ172" s="324"/>
      <c r="CFS172" s="324"/>
      <c r="CFU172" s="324"/>
      <c r="CFW172" s="324"/>
      <c r="CFY172" s="324"/>
      <c r="CGA172" s="324"/>
      <c r="CGC172" s="324"/>
      <c r="CGE172" s="324"/>
      <c r="CGG172" s="324"/>
      <c r="CGI172" s="324"/>
      <c r="CGK172" s="324"/>
      <c r="CGM172" s="324"/>
      <c r="CGO172" s="324"/>
      <c r="CGQ172" s="324"/>
      <c r="CGS172" s="324"/>
      <c r="CGU172" s="324"/>
      <c r="CGW172" s="324"/>
      <c r="CGY172" s="324"/>
      <c r="CHA172" s="324"/>
      <c r="CHC172" s="324"/>
      <c r="CHE172" s="324"/>
      <c r="CHG172" s="324"/>
      <c r="CHI172" s="324"/>
      <c r="CHK172" s="324"/>
      <c r="CHM172" s="324"/>
      <c r="CHO172" s="324"/>
      <c r="CHQ172" s="324"/>
      <c r="CHS172" s="324"/>
      <c r="CHU172" s="324"/>
      <c r="CHW172" s="324"/>
      <c r="CHY172" s="324"/>
      <c r="CIA172" s="324"/>
      <c r="CIC172" s="324"/>
      <c r="CIE172" s="324"/>
      <c r="CIG172" s="324"/>
      <c r="CII172" s="324"/>
      <c r="CIK172" s="324"/>
      <c r="CIM172" s="324"/>
      <c r="CIO172" s="324"/>
      <c r="CIQ172" s="324"/>
      <c r="CIS172" s="324"/>
      <c r="CIU172" s="324"/>
      <c r="CIW172" s="324"/>
      <c r="CIY172" s="324"/>
      <c r="CJA172" s="324"/>
      <c r="CJC172" s="324"/>
      <c r="CJE172" s="324"/>
      <c r="CJG172" s="324"/>
      <c r="CJI172" s="324"/>
      <c r="CJK172" s="324"/>
      <c r="CJM172" s="324"/>
      <c r="CJO172" s="324"/>
      <c r="CJQ172" s="324"/>
      <c r="CJS172" s="324"/>
      <c r="CJU172" s="324"/>
      <c r="CJW172" s="324"/>
      <c r="CJY172" s="324"/>
      <c r="CKA172" s="324"/>
      <c r="CKC172" s="324"/>
      <c r="CKE172" s="324"/>
      <c r="CKG172" s="324"/>
      <c r="CKI172" s="324"/>
      <c r="CKK172" s="324"/>
      <c r="CKM172" s="324"/>
      <c r="CKO172" s="324"/>
      <c r="CKQ172" s="324"/>
      <c r="CKS172" s="324"/>
      <c r="CKU172" s="324"/>
      <c r="CKW172" s="324"/>
      <c r="CKY172" s="324"/>
      <c r="CLA172" s="324"/>
      <c r="CLC172" s="324"/>
      <c r="CLE172" s="324"/>
      <c r="CLG172" s="324"/>
      <c r="CLI172" s="324"/>
      <c r="CLK172" s="324"/>
      <c r="CLM172" s="324"/>
      <c r="CLO172" s="324"/>
      <c r="CLQ172" s="324"/>
      <c r="CLS172" s="324"/>
      <c r="CLU172" s="324"/>
      <c r="CLW172" s="324"/>
      <c r="CLY172" s="324"/>
      <c r="CMA172" s="324"/>
      <c r="CMC172" s="324"/>
      <c r="CME172" s="324"/>
      <c r="CMG172" s="324"/>
      <c r="CMI172" s="324"/>
      <c r="CMK172" s="324"/>
      <c r="CMM172" s="324"/>
      <c r="CMO172" s="324"/>
      <c r="CMQ172" s="324"/>
      <c r="CMS172" s="324"/>
      <c r="CMU172" s="324"/>
      <c r="CMW172" s="324"/>
      <c r="CMY172" s="324"/>
      <c r="CNA172" s="324"/>
      <c r="CNC172" s="324"/>
      <c r="CNE172" s="324"/>
      <c r="CNG172" s="324"/>
      <c r="CNI172" s="324"/>
      <c r="CNK172" s="324"/>
      <c r="CNM172" s="324"/>
      <c r="CNO172" s="324"/>
      <c r="CNQ172" s="324"/>
      <c r="CNS172" s="324"/>
      <c r="CNU172" s="324"/>
      <c r="CNW172" s="324"/>
      <c r="CNY172" s="324"/>
      <c r="COA172" s="324"/>
      <c r="COC172" s="324"/>
      <c r="COE172" s="324"/>
      <c r="COG172" s="324"/>
      <c r="COI172" s="324"/>
      <c r="COK172" s="324"/>
      <c r="COM172" s="324"/>
      <c r="COO172" s="324"/>
      <c r="COQ172" s="324"/>
      <c r="COS172" s="324"/>
      <c r="COU172" s="324"/>
      <c r="COW172" s="324"/>
      <c r="COY172" s="324"/>
      <c r="CPA172" s="324"/>
      <c r="CPC172" s="324"/>
      <c r="CPE172" s="324"/>
      <c r="CPG172" s="324"/>
      <c r="CPI172" s="324"/>
      <c r="CPK172" s="324"/>
      <c r="CPM172" s="324"/>
      <c r="CPO172" s="324"/>
      <c r="CPQ172" s="324"/>
      <c r="CPS172" s="324"/>
      <c r="CPU172" s="324"/>
      <c r="CPW172" s="324"/>
      <c r="CPY172" s="324"/>
      <c r="CQA172" s="324"/>
      <c r="CQC172" s="324"/>
      <c r="CQE172" s="324"/>
      <c r="CQG172" s="324"/>
      <c r="CQI172" s="324"/>
      <c r="CQK172" s="324"/>
      <c r="CQM172" s="324"/>
      <c r="CQO172" s="324"/>
      <c r="CQQ172" s="324"/>
      <c r="CQS172" s="324"/>
      <c r="CQU172" s="324"/>
      <c r="CQW172" s="324"/>
      <c r="CQY172" s="324"/>
      <c r="CRA172" s="324"/>
      <c r="CRC172" s="324"/>
      <c r="CRE172" s="324"/>
      <c r="CRG172" s="324"/>
      <c r="CRI172" s="324"/>
      <c r="CRK172" s="324"/>
      <c r="CRM172" s="324"/>
      <c r="CRO172" s="324"/>
      <c r="CRQ172" s="324"/>
      <c r="CRS172" s="324"/>
      <c r="CRU172" s="324"/>
      <c r="CRW172" s="324"/>
      <c r="CRY172" s="324"/>
      <c r="CSA172" s="324"/>
      <c r="CSC172" s="324"/>
      <c r="CSE172" s="324"/>
      <c r="CSG172" s="324"/>
      <c r="CSI172" s="324"/>
      <c r="CSK172" s="324"/>
      <c r="CSM172" s="324"/>
      <c r="CSO172" s="324"/>
      <c r="CSQ172" s="324"/>
      <c r="CSS172" s="324"/>
      <c r="CSU172" s="324"/>
      <c r="CSW172" s="324"/>
      <c r="CSY172" s="324"/>
      <c r="CTA172" s="324"/>
      <c r="CTC172" s="324"/>
      <c r="CTE172" s="324"/>
      <c r="CTG172" s="324"/>
      <c r="CTI172" s="324"/>
      <c r="CTK172" s="324"/>
      <c r="CTM172" s="324"/>
      <c r="CTO172" s="324"/>
      <c r="CTQ172" s="324"/>
      <c r="CTS172" s="324"/>
      <c r="CTU172" s="324"/>
      <c r="CTW172" s="324"/>
      <c r="CTY172" s="324"/>
      <c r="CUA172" s="324"/>
      <c r="CUC172" s="324"/>
      <c r="CUE172" s="324"/>
      <c r="CUG172" s="324"/>
      <c r="CUI172" s="324"/>
      <c r="CUK172" s="324"/>
      <c r="CUM172" s="324"/>
      <c r="CUO172" s="324"/>
      <c r="CUQ172" s="324"/>
      <c r="CUS172" s="324"/>
      <c r="CUU172" s="324"/>
      <c r="CUW172" s="324"/>
      <c r="CUY172" s="324"/>
      <c r="CVA172" s="324"/>
      <c r="CVC172" s="324"/>
      <c r="CVE172" s="324"/>
      <c r="CVG172" s="324"/>
      <c r="CVI172" s="324"/>
      <c r="CVK172" s="324"/>
      <c r="CVM172" s="324"/>
      <c r="CVO172" s="324"/>
      <c r="CVQ172" s="324"/>
      <c r="CVS172" s="324"/>
      <c r="CVU172" s="324"/>
      <c r="CVW172" s="324"/>
      <c r="CVY172" s="324"/>
      <c r="CWA172" s="324"/>
      <c r="CWC172" s="324"/>
      <c r="CWE172" s="324"/>
      <c r="CWG172" s="324"/>
      <c r="CWI172" s="324"/>
      <c r="CWK172" s="324"/>
      <c r="CWM172" s="324"/>
      <c r="CWO172" s="324"/>
      <c r="CWQ172" s="324"/>
      <c r="CWS172" s="324"/>
      <c r="CWU172" s="324"/>
      <c r="CWW172" s="324"/>
      <c r="CWY172" s="324"/>
      <c r="CXA172" s="324"/>
      <c r="CXC172" s="324"/>
      <c r="CXE172" s="324"/>
      <c r="CXG172" s="324"/>
      <c r="CXI172" s="324"/>
      <c r="CXK172" s="324"/>
      <c r="CXM172" s="324"/>
      <c r="CXO172" s="324"/>
      <c r="CXQ172" s="324"/>
      <c r="CXS172" s="324"/>
      <c r="CXU172" s="324"/>
      <c r="CXW172" s="324"/>
      <c r="CXY172" s="324"/>
      <c r="CYA172" s="324"/>
      <c r="CYC172" s="324"/>
      <c r="CYE172" s="324"/>
      <c r="CYG172" s="324"/>
      <c r="CYI172" s="324"/>
      <c r="CYK172" s="324"/>
      <c r="CYM172" s="324"/>
      <c r="CYO172" s="324"/>
      <c r="CYQ172" s="324"/>
      <c r="CYS172" s="324"/>
      <c r="CYU172" s="324"/>
      <c r="CYW172" s="324"/>
      <c r="CYY172" s="324"/>
      <c r="CZA172" s="324"/>
      <c r="CZC172" s="324"/>
      <c r="CZE172" s="324"/>
      <c r="CZG172" s="324"/>
      <c r="CZI172" s="324"/>
      <c r="CZK172" s="324"/>
      <c r="CZM172" s="324"/>
      <c r="CZO172" s="324"/>
      <c r="CZQ172" s="324"/>
      <c r="CZS172" s="324"/>
      <c r="CZU172" s="324"/>
      <c r="CZW172" s="324"/>
      <c r="CZY172" s="324"/>
      <c r="DAA172" s="324"/>
      <c r="DAC172" s="324"/>
      <c r="DAE172" s="324"/>
      <c r="DAG172" s="324"/>
      <c r="DAI172" s="324"/>
      <c r="DAK172" s="324"/>
      <c r="DAM172" s="324"/>
      <c r="DAO172" s="324"/>
      <c r="DAQ172" s="324"/>
      <c r="DAS172" s="324"/>
      <c r="DAU172" s="324"/>
      <c r="DAW172" s="324"/>
      <c r="DAY172" s="324"/>
      <c r="DBA172" s="324"/>
      <c r="DBC172" s="324"/>
      <c r="DBE172" s="324"/>
      <c r="DBG172" s="324"/>
      <c r="DBI172" s="324"/>
      <c r="DBK172" s="324"/>
      <c r="DBM172" s="324"/>
      <c r="DBO172" s="324"/>
      <c r="DBQ172" s="324"/>
      <c r="DBS172" s="324"/>
      <c r="DBU172" s="324"/>
      <c r="DBW172" s="324"/>
      <c r="DBY172" s="324"/>
      <c r="DCA172" s="324"/>
      <c r="DCC172" s="324"/>
      <c r="DCE172" s="324"/>
      <c r="DCG172" s="324"/>
      <c r="DCI172" s="324"/>
      <c r="DCK172" s="324"/>
      <c r="DCM172" s="324"/>
      <c r="DCO172" s="324"/>
      <c r="DCQ172" s="324"/>
      <c r="DCS172" s="324"/>
      <c r="DCU172" s="324"/>
      <c r="DCW172" s="324"/>
      <c r="DCY172" s="324"/>
      <c r="DDA172" s="324"/>
      <c r="DDC172" s="324"/>
      <c r="DDE172" s="324"/>
      <c r="DDG172" s="324"/>
      <c r="DDI172" s="324"/>
      <c r="DDK172" s="324"/>
      <c r="DDM172" s="324"/>
      <c r="DDO172" s="324"/>
      <c r="DDQ172" s="324"/>
      <c r="DDS172" s="324"/>
      <c r="DDU172" s="324"/>
      <c r="DDW172" s="324"/>
      <c r="DDY172" s="324"/>
      <c r="DEA172" s="324"/>
      <c r="DEC172" s="324"/>
      <c r="DEE172" s="324"/>
      <c r="DEG172" s="324"/>
      <c r="DEI172" s="324"/>
      <c r="DEK172" s="324"/>
      <c r="DEM172" s="324"/>
      <c r="DEO172" s="324"/>
      <c r="DEQ172" s="324"/>
      <c r="DES172" s="324"/>
      <c r="DEU172" s="324"/>
      <c r="DEW172" s="324"/>
      <c r="DEY172" s="324"/>
      <c r="DFA172" s="324"/>
      <c r="DFC172" s="324"/>
      <c r="DFE172" s="324"/>
      <c r="DFG172" s="324"/>
      <c r="DFI172" s="324"/>
      <c r="DFK172" s="324"/>
      <c r="DFM172" s="324"/>
      <c r="DFO172" s="324"/>
      <c r="DFQ172" s="324"/>
      <c r="DFS172" s="324"/>
      <c r="DFU172" s="324"/>
      <c r="DFW172" s="324"/>
      <c r="DFY172" s="324"/>
      <c r="DGA172" s="324"/>
      <c r="DGC172" s="324"/>
      <c r="DGE172" s="324"/>
      <c r="DGG172" s="324"/>
      <c r="DGI172" s="324"/>
      <c r="DGK172" s="324"/>
      <c r="DGM172" s="324"/>
      <c r="DGO172" s="324"/>
      <c r="DGQ172" s="324"/>
      <c r="DGS172" s="324"/>
      <c r="DGU172" s="324"/>
      <c r="DGW172" s="324"/>
      <c r="DGY172" s="324"/>
      <c r="DHA172" s="324"/>
      <c r="DHC172" s="324"/>
      <c r="DHE172" s="324"/>
      <c r="DHG172" s="324"/>
      <c r="DHI172" s="324"/>
      <c r="DHK172" s="324"/>
      <c r="DHM172" s="324"/>
      <c r="DHO172" s="324"/>
      <c r="DHQ172" s="324"/>
      <c r="DHS172" s="324"/>
      <c r="DHU172" s="324"/>
      <c r="DHW172" s="324"/>
      <c r="DHY172" s="324"/>
      <c r="DIA172" s="324"/>
      <c r="DIC172" s="324"/>
      <c r="DIE172" s="324"/>
      <c r="DIG172" s="324"/>
      <c r="DII172" s="324"/>
      <c r="DIK172" s="324"/>
      <c r="DIM172" s="324"/>
      <c r="DIO172" s="324"/>
      <c r="DIQ172" s="324"/>
      <c r="DIS172" s="324"/>
      <c r="DIU172" s="324"/>
      <c r="DIW172" s="324"/>
      <c r="DIY172" s="324"/>
      <c r="DJA172" s="324"/>
      <c r="DJC172" s="324"/>
      <c r="DJE172" s="324"/>
      <c r="DJG172" s="324"/>
      <c r="DJI172" s="324"/>
      <c r="DJK172" s="324"/>
      <c r="DJM172" s="324"/>
      <c r="DJO172" s="324"/>
      <c r="DJQ172" s="324"/>
      <c r="DJS172" s="324"/>
      <c r="DJU172" s="324"/>
      <c r="DJW172" s="324"/>
      <c r="DJY172" s="324"/>
      <c r="DKA172" s="324"/>
      <c r="DKC172" s="324"/>
      <c r="DKE172" s="324"/>
      <c r="DKG172" s="324"/>
      <c r="DKI172" s="324"/>
      <c r="DKK172" s="324"/>
      <c r="DKM172" s="324"/>
      <c r="DKO172" s="324"/>
      <c r="DKQ172" s="324"/>
      <c r="DKS172" s="324"/>
      <c r="DKU172" s="324"/>
      <c r="DKW172" s="324"/>
      <c r="DKY172" s="324"/>
      <c r="DLA172" s="324"/>
      <c r="DLC172" s="324"/>
      <c r="DLE172" s="324"/>
      <c r="DLG172" s="324"/>
      <c r="DLI172" s="324"/>
      <c r="DLK172" s="324"/>
      <c r="DLM172" s="324"/>
      <c r="DLO172" s="324"/>
      <c r="DLQ172" s="324"/>
      <c r="DLS172" s="324"/>
      <c r="DLU172" s="324"/>
      <c r="DLW172" s="324"/>
      <c r="DLY172" s="324"/>
      <c r="DMA172" s="324"/>
      <c r="DMC172" s="324"/>
      <c r="DME172" s="324"/>
      <c r="DMG172" s="324"/>
      <c r="DMI172" s="324"/>
      <c r="DMK172" s="324"/>
      <c r="DMM172" s="324"/>
      <c r="DMO172" s="324"/>
      <c r="DMQ172" s="324"/>
      <c r="DMS172" s="324"/>
      <c r="DMU172" s="324"/>
      <c r="DMW172" s="324"/>
      <c r="DMY172" s="324"/>
      <c r="DNA172" s="324"/>
      <c r="DNC172" s="324"/>
      <c r="DNE172" s="324"/>
      <c r="DNG172" s="324"/>
      <c r="DNI172" s="324"/>
      <c r="DNK172" s="324"/>
      <c r="DNM172" s="324"/>
      <c r="DNO172" s="324"/>
      <c r="DNQ172" s="324"/>
      <c r="DNS172" s="324"/>
      <c r="DNU172" s="324"/>
      <c r="DNW172" s="324"/>
      <c r="DNY172" s="324"/>
      <c r="DOA172" s="324"/>
      <c r="DOC172" s="324"/>
      <c r="DOE172" s="324"/>
      <c r="DOG172" s="324"/>
      <c r="DOI172" s="324"/>
      <c r="DOK172" s="324"/>
      <c r="DOM172" s="324"/>
      <c r="DOO172" s="324"/>
      <c r="DOQ172" s="324"/>
      <c r="DOS172" s="324"/>
      <c r="DOU172" s="324"/>
      <c r="DOW172" s="324"/>
      <c r="DOY172" s="324"/>
      <c r="DPA172" s="324"/>
      <c r="DPC172" s="324"/>
      <c r="DPE172" s="324"/>
      <c r="DPG172" s="324"/>
      <c r="DPI172" s="324"/>
      <c r="DPK172" s="324"/>
      <c r="DPM172" s="324"/>
      <c r="DPO172" s="324"/>
      <c r="DPQ172" s="324"/>
      <c r="DPS172" s="324"/>
      <c r="DPU172" s="324"/>
      <c r="DPW172" s="324"/>
      <c r="DPY172" s="324"/>
      <c r="DQA172" s="324"/>
      <c r="DQC172" s="324"/>
      <c r="DQE172" s="324"/>
      <c r="DQG172" s="324"/>
      <c r="DQI172" s="324"/>
      <c r="DQK172" s="324"/>
      <c r="DQM172" s="324"/>
      <c r="DQO172" s="324"/>
      <c r="DQQ172" s="324"/>
      <c r="DQS172" s="324"/>
      <c r="DQU172" s="324"/>
      <c r="DQW172" s="324"/>
      <c r="DQY172" s="324"/>
      <c r="DRA172" s="324"/>
      <c r="DRC172" s="324"/>
      <c r="DRE172" s="324"/>
      <c r="DRG172" s="324"/>
      <c r="DRI172" s="324"/>
      <c r="DRK172" s="324"/>
      <c r="DRM172" s="324"/>
      <c r="DRO172" s="324"/>
      <c r="DRQ172" s="324"/>
      <c r="DRS172" s="324"/>
      <c r="DRU172" s="324"/>
      <c r="DRW172" s="324"/>
      <c r="DRY172" s="324"/>
      <c r="DSA172" s="324"/>
      <c r="DSC172" s="324"/>
      <c r="DSE172" s="324"/>
      <c r="DSG172" s="324"/>
      <c r="DSI172" s="324"/>
      <c r="DSK172" s="324"/>
      <c r="DSM172" s="324"/>
      <c r="DSO172" s="324"/>
      <c r="DSQ172" s="324"/>
      <c r="DSS172" s="324"/>
      <c r="DSU172" s="324"/>
      <c r="DSW172" s="324"/>
      <c r="DSY172" s="324"/>
      <c r="DTA172" s="324"/>
      <c r="DTC172" s="324"/>
      <c r="DTE172" s="324"/>
      <c r="DTG172" s="324"/>
      <c r="DTI172" s="324"/>
      <c r="DTK172" s="324"/>
      <c r="DTM172" s="324"/>
      <c r="DTO172" s="324"/>
      <c r="DTQ172" s="324"/>
      <c r="DTS172" s="324"/>
      <c r="DTU172" s="324"/>
      <c r="DTW172" s="324"/>
      <c r="DTY172" s="324"/>
      <c r="DUA172" s="324"/>
      <c r="DUC172" s="324"/>
      <c r="DUE172" s="324"/>
      <c r="DUG172" s="324"/>
      <c r="DUI172" s="324"/>
      <c r="DUK172" s="324"/>
      <c r="DUM172" s="324"/>
      <c r="DUO172" s="324"/>
      <c r="DUQ172" s="324"/>
      <c r="DUS172" s="324"/>
      <c r="DUU172" s="324"/>
      <c r="DUW172" s="324"/>
      <c r="DUY172" s="324"/>
      <c r="DVA172" s="324"/>
      <c r="DVC172" s="324"/>
      <c r="DVE172" s="324"/>
      <c r="DVG172" s="324"/>
      <c r="DVI172" s="324"/>
      <c r="DVK172" s="324"/>
      <c r="DVM172" s="324"/>
      <c r="DVO172" s="324"/>
      <c r="DVQ172" s="324"/>
      <c r="DVS172" s="324"/>
      <c r="DVU172" s="324"/>
      <c r="DVW172" s="324"/>
      <c r="DVY172" s="324"/>
      <c r="DWA172" s="324"/>
      <c r="DWC172" s="324"/>
      <c r="DWE172" s="324"/>
      <c r="DWG172" s="324"/>
      <c r="DWI172" s="324"/>
      <c r="DWK172" s="324"/>
      <c r="DWM172" s="324"/>
      <c r="DWO172" s="324"/>
      <c r="DWQ172" s="324"/>
      <c r="DWS172" s="324"/>
      <c r="DWU172" s="324"/>
      <c r="DWW172" s="324"/>
      <c r="DWY172" s="324"/>
      <c r="DXA172" s="324"/>
      <c r="DXC172" s="324"/>
      <c r="DXE172" s="324"/>
      <c r="DXG172" s="324"/>
      <c r="DXI172" s="324"/>
      <c r="DXK172" s="324"/>
      <c r="DXM172" s="324"/>
      <c r="DXO172" s="324"/>
      <c r="DXQ172" s="324"/>
      <c r="DXS172" s="324"/>
      <c r="DXU172" s="324"/>
      <c r="DXW172" s="324"/>
      <c r="DXY172" s="324"/>
      <c r="DYA172" s="324"/>
      <c r="DYC172" s="324"/>
      <c r="DYE172" s="324"/>
      <c r="DYG172" s="324"/>
      <c r="DYI172" s="324"/>
      <c r="DYK172" s="324"/>
      <c r="DYM172" s="324"/>
      <c r="DYO172" s="324"/>
      <c r="DYQ172" s="324"/>
      <c r="DYS172" s="324"/>
      <c r="DYU172" s="324"/>
      <c r="DYW172" s="324"/>
      <c r="DYY172" s="324"/>
      <c r="DZA172" s="324"/>
      <c r="DZC172" s="324"/>
      <c r="DZE172" s="324"/>
      <c r="DZG172" s="324"/>
      <c r="DZI172" s="324"/>
      <c r="DZK172" s="324"/>
      <c r="DZM172" s="324"/>
      <c r="DZO172" s="324"/>
      <c r="DZQ172" s="324"/>
      <c r="DZS172" s="324"/>
      <c r="DZU172" s="324"/>
      <c r="DZW172" s="324"/>
      <c r="DZY172" s="324"/>
      <c r="EAA172" s="324"/>
      <c r="EAC172" s="324"/>
      <c r="EAE172" s="324"/>
      <c r="EAG172" s="324"/>
      <c r="EAI172" s="324"/>
      <c r="EAK172" s="324"/>
      <c r="EAM172" s="324"/>
      <c r="EAO172" s="324"/>
      <c r="EAQ172" s="324"/>
      <c r="EAS172" s="324"/>
      <c r="EAU172" s="324"/>
      <c r="EAW172" s="324"/>
      <c r="EAY172" s="324"/>
      <c r="EBA172" s="324"/>
      <c r="EBC172" s="324"/>
      <c r="EBE172" s="324"/>
      <c r="EBG172" s="324"/>
      <c r="EBI172" s="324"/>
      <c r="EBK172" s="324"/>
      <c r="EBM172" s="324"/>
      <c r="EBO172" s="324"/>
      <c r="EBQ172" s="324"/>
      <c r="EBS172" s="324"/>
      <c r="EBU172" s="324"/>
      <c r="EBW172" s="324"/>
      <c r="EBY172" s="324"/>
      <c r="ECA172" s="324"/>
      <c r="ECC172" s="324"/>
      <c r="ECE172" s="324"/>
      <c r="ECG172" s="324"/>
      <c r="ECI172" s="324"/>
      <c r="ECK172" s="324"/>
      <c r="ECM172" s="324"/>
      <c r="ECO172" s="324"/>
      <c r="ECQ172" s="324"/>
      <c r="ECS172" s="324"/>
      <c r="ECU172" s="324"/>
      <c r="ECW172" s="324"/>
      <c r="ECY172" s="324"/>
      <c r="EDA172" s="324"/>
      <c r="EDC172" s="324"/>
      <c r="EDE172" s="324"/>
      <c r="EDG172" s="324"/>
      <c r="EDI172" s="324"/>
      <c r="EDK172" s="324"/>
      <c r="EDM172" s="324"/>
      <c r="EDO172" s="324"/>
      <c r="EDQ172" s="324"/>
      <c r="EDS172" s="324"/>
      <c r="EDU172" s="324"/>
      <c r="EDW172" s="324"/>
      <c r="EDY172" s="324"/>
      <c r="EEA172" s="324"/>
      <c r="EEC172" s="324"/>
      <c r="EEE172" s="324"/>
      <c r="EEG172" s="324"/>
      <c r="EEI172" s="324"/>
      <c r="EEK172" s="324"/>
      <c r="EEM172" s="324"/>
      <c r="EEO172" s="324"/>
      <c r="EEQ172" s="324"/>
      <c r="EES172" s="324"/>
      <c r="EEU172" s="324"/>
      <c r="EEW172" s="324"/>
      <c r="EEY172" s="324"/>
      <c r="EFA172" s="324"/>
      <c r="EFC172" s="324"/>
      <c r="EFE172" s="324"/>
      <c r="EFG172" s="324"/>
      <c r="EFI172" s="324"/>
      <c r="EFK172" s="324"/>
      <c r="EFM172" s="324"/>
      <c r="EFO172" s="324"/>
      <c r="EFQ172" s="324"/>
      <c r="EFS172" s="324"/>
      <c r="EFU172" s="324"/>
      <c r="EFW172" s="324"/>
      <c r="EFY172" s="324"/>
      <c r="EGA172" s="324"/>
      <c r="EGC172" s="324"/>
      <c r="EGE172" s="324"/>
      <c r="EGG172" s="324"/>
      <c r="EGI172" s="324"/>
      <c r="EGK172" s="324"/>
      <c r="EGM172" s="324"/>
      <c r="EGO172" s="324"/>
      <c r="EGQ172" s="324"/>
      <c r="EGS172" s="324"/>
      <c r="EGU172" s="324"/>
      <c r="EGW172" s="324"/>
      <c r="EGY172" s="324"/>
      <c r="EHA172" s="324"/>
      <c r="EHC172" s="324"/>
      <c r="EHE172" s="324"/>
      <c r="EHG172" s="324"/>
      <c r="EHI172" s="324"/>
      <c r="EHK172" s="324"/>
      <c r="EHM172" s="324"/>
      <c r="EHO172" s="324"/>
      <c r="EHQ172" s="324"/>
      <c r="EHS172" s="324"/>
      <c r="EHU172" s="324"/>
      <c r="EHW172" s="324"/>
      <c r="EHY172" s="324"/>
      <c r="EIA172" s="324"/>
      <c r="EIC172" s="324"/>
      <c r="EIE172" s="324"/>
      <c r="EIG172" s="324"/>
      <c r="EII172" s="324"/>
      <c r="EIK172" s="324"/>
      <c r="EIM172" s="324"/>
      <c r="EIO172" s="324"/>
      <c r="EIQ172" s="324"/>
      <c r="EIS172" s="324"/>
      <c r="EIU172" s="324"/>
      <c r="EIW172" s="324"/>
      <c r="EIY172" s="324"/>
      <c r="EJA172" s="324"/>
      <c r="EJC172" s="324"/>
      <c r="EJE172" s="324"/>
      <c r="EJG172" s="324"/>
      <c r="EJI172" s="324"/>
      <c r="EJK172" s="324"/>
      <c r="EJM172" s="324"/>
      <c r="EJO172" s="324"/>
      <c r="EJQ172" s="324"/>
      <c r="EJS172" s="324"/>
      <c r="EJU172" s="324"/>
      <c r="EJW172" s="324"/>
      <c r="EJY172" s="324"/>
      <c r="EKA172" s="324"/>
      <c r="EKC172" s="324"/>
      <c r="EKE172" s="324"/>
      <c r="EKG172" s="324"/>
      <c r="EKI172" s="324"/>
      <c r="EKK172" s="324"/>
      <c r="EKM172" s="324"/>
      <c r="EKO172" s="324"/>
      <c r="EKQ172" s="324"/>
      <c r="EKS172" s="324"/>
      <c r="EKU172" s="324"/>
      <c r="EKW172" s="324"/>
      <c r="EKY172" s="324"/>
      <c r="ELA172" s="324"/>
      <c r="ELC172" s="324"/>
      <c r="ELE172" s="324"/>
      <c r="ELG172" s="324"/>
      <c r="ELI172" s="324"/>
      <c r="ELK172" s="324"/>
      <c r="ELM172" s="324"/>
      <c r="ELO172" s="324"/>
      <c r="ELQ172" s="324"/>
      <c r="ELS172" s="324"/>
      <c r="ELU172" s="324"/>
      <c r="ELW172" s="324"/>
      <c r="ELY172" s="324"/>
      <c r="EMA172" s="324"/>
      <c r="EMC172" s="324"/>
      <c r="EME172" s="324"/>
      <c r="EMG172" s="324"/>
      <c r="EMI172" s="324"/>
      <c r="EMK172" s="324"/>
      <c r="EMM172" s="324"/>
      <c r="EMO172" s="324"/>
      <c r="EMQ172" s="324"/>
      <c r="EMS172" s="324"/>
      <c r="EMU172" s="324"/>
      <c r="EMW172" s="324"/>
      <c r="EMY172" s="324"/>
      <c r="ENA172" s="324"/>
      <c r="ENC172" s="324"/>
      <c r="ENE172" s="324"/>
      <c r="ENG172" s="324"/>
      <c r="ENI172" s="324"/>
      <c r="ENK172" s="324"/>
      <c r="ENM172" s="324"/>
      <c r="ENO172" s="324"/>
      <c r="ENQ172" s="324"/>
      <c r="ENS172" s="324"/>
      <c r="ENU172" s="324"/>
      <c r="ENW172" s="324"/>
      <c r="ENY172" s="324"/>
      <c r="EOA172" s="324"/>
      <c r="EOC172" s="324"/>
      <c r="EOE172" s="324"/>
      <c r="EOG172" s="324"/>
      <c r="EOI172" s="324"/>
      <c r="EOK172" s="324"/>
      <c r="EOM172" s="324"/>
      <c r="EOO172" s="324"/>
      <c r="EOQ172" s="324"/>
      <c r="EOS172" s="324"/>
      <c r="EOU172" s="324"/>
      <c r="EOW172" s="324"/>
      <c r="EOY172" s="324"/>
      <c r="EPA172" s="324"/>
      <c r="EPC172" s="324"/>
      <c r="EPE172" s="324"/>
      <c r="EPG172" s="324"/>
      <c r="EPI172" s="324"/>
      <c r="EPK172" s="324"/>
      <c r="EPM172" s="324"/>
      <c r="EPO172" s="324"/>
      <c r="EPQ172" s="324"/>
      <c r="EPS172" s="324"/>
      <c r="EPU172" s="324"/>
      <c r="EPW172" s="324"/>
      <c r="EPY172" s="324"/>
      <c r="EQA172" s="324"/>
      <c r="EQC172" s="324"/>
      <c r="EQE172" s="324"/>
      <c r="EQG172" s="324"/>
      <c r="EQI172" s="324"/>
      <c r="EQK172" s="324"/>
      <c r="EQM172" s="324"/>
      <c r="EQO172" s="324"/>
      <c r="EQQ172" s="324"/>
      <c r="EQS172" s="324"/>
      <c r="EQU172" s="324"/>
      <c r="EQW172" s="324"/>
      <c r="EQY172" s="324"/>
      <c r="ERA172" s="324"/>
      <c r="ERC172" s="324"/>
      <c r="ERE172" s="324"/>
      <c r="ERG172" s="324"/>
      <c r="ERI172" s="324"/>
      <c r="ERK172" s="324"/>
      <c r="ERM172" s="324"/>
      <c r="ERO172" s="324"/>
      <c r="ERQ172" s="324"/>
      <c r="ERS172" s="324"/>
      <c r="ERU172" s="324"/>
      <c r="ERW172" s="324"/>
      <c r="ERY172" s="324"/>
      <c r="ESA172" s="324"/>
      <c r="ESC172" s="324"/>
      <c r="ESE172" s="324"/>
      <c r="ESG172" s="324"/>
      <c r="ESI172" s="324"/>
      <c r="ESK172" s="324"/>
      <c r="ESM172" s="324"/>
      <c r="ESO172" s="324"/>
      <c r="ESQ172" s="324"/>
      <c r="ESS172" s="324"/>
      <c r="ESU172" s="324"/>
      <c r="ESW172" s="324"/>
      <c r="ESY172" s="324"/>
      <c r="ETA172" s="324"/>
      <c r="ETC172" s="324"/>
      <c r="ETE172" s="324"/>
      <c r="ETG172" s="324"/>
      <c r="ETI172" s="324"/>
      <c r="ETK172" s="324"/>
      <c r="ETM172" s="324"/>
      <c r="ETO172" s="324"/>
      <c r="ETQ172" s="324"/>
      <c r="ETS172" s="324"/>
      <c r="ETU172" s="324"/>
      <c r="ETW172" s="324"/>
      <c r="ETY172" s="324"/>
      <c r="EUA172" s="324"/>
      <c r="EUC172" s="324"/>
      <c r="EUE172" s="324"/>
      <c r="EUG172" s="324"/>
      <c r="EUI172" s="324"/>
      <c r="EUK172" s="324"/>
      <c r="EUM172" s="324"/>
      <c r="EUO172" s="324"/>
      <c r="EUQ172" s="324"/>
      <c r="EUS172" s="324"/>
      <c r="EUU172" s="324"/>
      <c r="EUW172" s="324"/>
      <c r="EUY172" s="324"/>
      <c r="EVA172" s="324"/>
      <c r="EVC172" s="324"/>
      <c r="EVE172" s="324"/>
      <c r="EVG172" s="324"/>
      <c r="EVI172" s="324"/>
      <c r="EVK172" s="324"/>
      <c r="EVM172" s="324"/>
      <c r="EVO172" s="324"/>
      <c r="EVQ172" s="324"/>
      <c r="EVS172" s="324"/>
      <c r="EVU172" s="324"/>
      <c r="EVW172" s="324"/>
      <c r="EVY172" s="324"/>
      <c r="EWA172" s="324"/>
      <c r="EWC172" s="324"/>
      <c r="EWE172" s="324"/>
      <c r="EWG172" s="324"/>
      <c r="EWI172" s="324"/>
      <c r="EWK172" s="324"/>
      <c r="EWM172" s="324"/>
      <c r="EWO172" s="324"/>
      <c r="EWQ172" s="324"/>
      <c r="EWS172" s="324"/>
      <c r="EWU172" s="324"/>
      <c r="EWW172" s="324"/>
      <c r="EWY172" s="324"/>
      <c r="EXA172" s="324"/>
      <c r="EXC172" s="324"/>
      <c r="EXE172" s="324"/>
      <c r="EXG172" s="324"/>
      <c r="EXI172" s="324"/>
      <c r="EXK172" s="324"/>
      <c r="EXM172" s="324"/>
      <c r="EXO172" s="324"/>
      <c r="EXQ172" s="324"/>
      <c r="EXS172" s="324"/>
      <c r="EXU172" s="324"/>
      <c r="EXW172" s="324"/>
      <c r="EXY172" s="324"/>
      <c r="EYA172" s="324"/>
      <c r="EYC172" s="324"/>
      <c r="EYE172" s="324"/>
      <c r="EYG172" s="324"/>
      <c r="EYI172" s="324"/>
      <c r="EYK172" s="324"/>
      <c r="EYM172" s="324"/>
      <c r="EYO172" s="324"/>
      <c r="EYQ172" s="324"/>
      <c r="EYS172" s="324"/>
      <c r="EYU172" s="324"/>
      <c r="EYW172" s="324"/>
      <c r="EYY172" s="324"/>
      <c r="EZA172" s="324"/>
      <c r="EZC172" s="324"/>
      <c r="EZE172" s="324"/>
      <c r="EZG172" s="324"/>
      <c r="EZI172" s="324"/>
      <c r="EZK172" s="324"/>
      <c r="EZM172" s="324"/>
      <c r="EZO172" s="324"/>
      <c r="EZQ172" s="324"/>
      <c r="EZS172" s="324"/>
      <c r="EZU172" s="324"/>
      <c r="EZW172" s="324"/>
      <c r="EZY172" s="324"/>
      <c r="FAA172" s="324"/>
      <c r="FAC172" s="324"/>
      <c r="FAE172" s="324"/>
      <c r="FAG172" s="324"/>
      <c r="FAI172" s="324"/>
      <c r="FAK172" s="324"/>
      <c r="FAM172" s="324"/>
      <c r="FAO172" s="324"/>
      <c r="FAQ172" s="324"/>
      <c r="FAS172" s="324"/>
      <c r="FAU172" s="324"/>
      <c r="FAW172" s="324"/>
      <c r="FAY172" s="324"/>
      <c r="FBA172" s="324"/>
      <c r="FBC172" s="324"/>
      <c r="FBE172" s="324"/>
      <c r="FBG172" s="324"/>
      <c r="FBI172" s="324"/>
      <c r="FBK172" s="324"/>
      <c r="FBM172" s="324"/>
      <c r="FBO172" s="324"/>
      <c r="FBQ172" s="324"/>
      <c r="FBS172" s="324"/>
      <c r="FBU172" s="324"/>
      <c r="FBW172" s="324"/>
      <c r="FBY172" s="324"/>
      <c r="FCA172" s="324"/>
      <c r="FCC172" s="324"/>
      <c r="FCE172" s="324"/>
      <c r="FCG172" s="324"/>
      <c r="FCI172" s="324"/>
      <c r="FCK172" s="324"/>
      <c r="FCM172" s="324"/>
      <c r="FCO172" s="324"/>
      <c r="FCQ172" s="324"/>
      <c r="FCS172" s="324"/>
      <c r="FCU172" s="324"/>
      <c r="FCW172" s="324"/>
      <c r="FCY172" s="324"/>
      <c r="FDA172" s="324"/>
      <c r="FDC172" s="324"/>
      <c r="FDE172" s="324"/>
      <c r="FDG172" s="324"/>
      <c r="FDI172" s="324"/>
      <c r="FDK172" s="324"/>
      <c r="FDM172" s="324"/>
      <c r="FDO172" s="324"/>
      <c r="FDQ172" s="324"/>
      <c r="FDS172" s="324"/>
      <c r="FDU172" s="324"/>
      <c r="FDW172" s="324"/>
      <c r="FDY172" s="324"/>
      <c r="FEA172" s="324"/>
      <c r="FEC172" s="324"/>
      <c r="FEE172" s="324"/>
      <c r="FEG172" s="324"/>
      <c r="FEI172" s="324"/>
      <c r="FEK172" s="324"/>
      <c r="FEM172" s="324"/>
      <c r="FEO172" s="324"/>
      <c r="FEQ172" s="324"/>
      <c r="FES172" s="324"/>
      <c r="FEU172" s="324"/>
      <c r="FEW172" s="324"/>
      <c r="FEY172" s="324"/>
      <c r="FFA172" s="324"/>
      <c r="FFC172" s="324"/>
      <c r="FFE172" s="324"/>
      <c r="FFG172" s="324"/>
      <c r="FFI172" s="324"/>
      <c r="FFK172" s="324"/>
      <c r="FFM172" s="324"/>
      <c r="FFO172" s="324"/>
      <c r="FFQ172" s="324"/>
      <c r="FFS172" s="324"/>
      <c r="FFU172" s="324"/>
      <c r="FFW172" s="324"/>
      <c r="FFY172" s="324"/>
      <c r="FGA172" s="324"/>
      <c r="FGC172" s="324"/>
      <c r="FGE172" s="324"/>
      <c r="FGG172" s="324"/>
      <c r="FGI172" s="324"/>
      <c r="FGK172" s="324"/>
      <c r="FGM172" s="324"/>
      <c r="FGO172" s="324"/>
      <c r="FGQ172" s="324"/>
      <c r="FGS172" s="324"/>
      <c r="FGU172" s="324"/>
      <c r="FGW172" s="324"/>
      <c r="FGY172" s="324"/>
      <c r="FHA172" s="324"/>
      <c r="FHC172" s="324"/>
      <c r="FHE172" s="324"/>
      <c r="FHG172" s="324"/>
      <c r="FHI172" s="324"/>
      <c r="FHK172" s="324"/>
      <c r="FHM172" s="324"/>
      <c r="FHO172" s="324"/>
      <c r="FHQ172" s="324"/>
      <c r="FHS172" s="324"/>
      <c r="FHU172" s="324"/>
      <c r="FHW172" s="324"/>
      <c r="FHY172" s="324"/>
      <c r="FIA172" s="324"/>
      <c r="FIC172" s="324"/>
      <c r="FIE172" s="324"/>
      <c r="FIG172" s="324"/>
      <c r="FII172" s="324"/>
      <c r="FIK172" s="324"/>
      <c r="FIM172" s="324"/>
      <c r="FIO172" s="324"/>
      <c r="FIQ172" s="324"/>
      <c r="FIS172" s="324"/>
      <c r="FIU172" s="324"/>
      <c r="FIW172" s="324"/>
      <c r="FIY172" s="324"/>
      <c r="FJA172" s="324"/>
      <c r="FJC172" s="324"/>
      <c r="FJE172" s="324"/>
      <c r="FJG172" s="324"/>
      <c r="FJI172" s="324"/>
      <c r="FJK172" s="324"/>
      <c r="FJM172" s="324"/>
      <c r="FJO172" s="324"/>
      <c r="FJQ172" s="324"/>
      <c r="FJS172" s="324"/>
      <c r="FJU172" s="324"/>
      <c r="FJW172" s="324"/>
      <c r="FJY172" s="324"/>
      <c r="FKA172" s="324"/>
      <c r="FKC172" s="324"/>
      <c r="FKE172" s="324"/>
      <c r="FKG172" s="324"/>
      <c r="FKI172" s="324"/>
      <c r="FKK172" s="324"/>
      <c r="FKM172" s="324"/>
      <c r="FKO172" s="324"/>
      <c r="FKQ172" s="324"/>
      <c r="FKS172" s="324"/>
      <c r="FKU172" s="324"/>
      <c r="FKW172" s="324"/>
      <c r="FKY172" s="324"/>
      <c r="FLA172" s="324"/>
      <c r="FLC172" s="324"/>
      <c r="FLE172" s="324"/>
      <c r="FLG172" s="324"/>
      <c r="FLI172" s="324"/>
      <c r="FLK172" s="324"/>
      <c r="FLM172" s="324"/>
      <c r="FLO172" s="324"/>
      <c r="FLQ172" s="324"/>
      <c r="FLS172" s="324"/>
      <c r="FLU172" s="324"/>
      <c r="FLW172" s="324"/>
      <c r="FLY172" s="324"/>
      <c r="FMA172" s="324"/>
      <c r="FMC172" s="324"/>
      <c r="FME172" s="324"/>
      <c r="FMG172" s="324"/>
      <c r="FMI172" s="324"/>
      <c r="FMK172" s="324"/>
      <c r="FMM172" s="324"/>
      <c r="FMO172" s="324"/>
      <c r="FMQ172" s="324"/>
      <c r="FMS172" s="324"/>
      <c r="FMU172" s="324"/>
      <c r="FMW172" s="324"/>
      <c r="FMY172" s="324"/>
      <c r="FNA172" s="324"/>
      <c r="FNC172" s="324"/>
      <c r="FNE172" s="324"/>
      <c r="FNG172" s="324"/>
      <c r="FNI172" s="324"/>
      <c r="FNK172" s="324"/>
      <c r="FNM172" s="324"/>
      <c r="FNO172" s="324"/>
      <c r="FNQ172" s="324"/>
      <c r="FNS172" s="324"/>
      <c r="FNU172" s="324"/>
      <c r="FNW172" s="324"/>
      <c r="FNY172" s="324"/>
      <c r="FOA172" s="324"/>
      <c r="FOC172" s="324"/>
      <c r="FOE172" s="324"/>
      <c r="FOG172" s="324"/>
      <c r="FOI172" s="324"/>
      <c r="FOK172" s="324"/>
      <c r="FOM172" s="324"/>
      <c r="FOO172" s="324"/>
      <c r="FOQ172" s="324"/>
      <c r="FOS172" s="324"/>
      <c r="FOU172" s="324"/>
      <c r="FOW172" s="324"/>
      <c r="FOY172" s="324"/>
      <c r="FPA172" s="324"/>
      <c r="FPC172" s="324"/>
      <c r="FPE172" s="324"/>
      <c r="FPG172" s="324"/>
      <c r="FPI172" s="324"/>
      <c r="FPK172" s="324"/>
      <c r="FPM172" s="324"/>
      <c r="FPO172" s="324"/>
      <c r="FPQ172" s="324"/>
      <c r="FPS172" s="324"/>
      <c r="FPU172" s="324"/>
      <c r="FPW172" s="324"/>
      <c r="FPY172" s="324"/>
      <c r="FQA172" s="324"/>
      <c r="FQC172" s="324"/>
      <c r="FQE172" s="324"/>
      <c r="FQG172" s="324"/>
      <c r="FQI172" s="324"/>
      <c r="FQK172" s="324"/>
      <c r="FQM172" s="324"/>
      <c r="FQO172" s="324"/>
      <c r="FQQ172" s="324"/>
      <c r="FQS172" s="324"/>
      <c r="FQU172" s="324"/>
      <c r="FQW172" s="324"/>
      <c r="FQY172" s="324"/>
      <c r="FRA172" s="324"/>
      <c r="FRC172" s="324"/>
      <c r="FRE172" s="324"/>
      <c r="FRG172" s="324"/>
      <c r="FRI172" s="324"/>
      <c r="FRK172" s="324"/>
      <c r="FRM172" s="324"/>
      <c r="FRO172" s="324"/>
      <c r="FRQ172" s="324"/>
      <c r="FRS172" s="324"/>
      <c r="FRU172" s="324"/>
      <c r="FRW172" s="324"/>
      <c r="FRY172" s="324"/>
      <c r="FSA172" s="324"/>
      <c r="FSC172" s="324"/>
      <c r="FSE172" s="324"/>
      <c r="FSG172" s="324"/>
      <c r="FSI172" s="324"/>
      <c r="FSK172" s="324"/>
      <c r="FSM172" s="324"/>
      <c r="FSO172" s="324"/>
      <c r="FSQ172" s="324"/>
      <c r="FSS172" s="324"/>
      <c r="FSU172" s="324"/>
      <c r="FSW172" s="324"/>
      <c r="FSY172" s="324"/>
      <c r="FTA172" s="324"/>
      <c r="FTC172" s="324"/>
      <c r="FTE172" s="324"/>
      <c r="FTG172" s="324"/>
      <c r="FTI172" s="324"/>
      <c r="FTK172" s="324"/>
      <c r="FTM172" s="324"/>
      <c r="FTO172" s="324"/>
      <c r="FTQ172" s="324"/>
      <c r="FTS172" s="324"/>
      <c r="FTU172" s="324"/>
      <c r="FTW172" s="324"/>
      <c r="FTY172" s="324"/>
      <c r="FUA172" s="324"/>
      <c r="FUC172" s="324"/>
      <c r="FUE172" s="324"/>
      <c r="FUG172" s="324"/>
      <c r="FUI172" s="324"/>
      <c r="FUK172" s="324"/>
      <c r="FUM172" s="324"/>
      <c r="FUO172" s="324"/>
      <c r="FUQ172" s="324"/>
      <c r="FUS172" s="324"/>
      <c r="FUU172" s="324"/>
      <c r="FUW172" s="324"/>
      <c r="FUY172" s="324"/>
      <c r="FVA172" s="324"/>
      <c r="FVC172" s="324"/>
      <c r="FVE172" s="324"/>
      <c r="FVG172" s="324"/>
      <c r="FVI172" s="324"/>
      <c r="FVK172" s="324"/>
      <c r="FVM172" s="324"/>
      <c r="FVO172" s="324"/>
      <c r="FVQ172" s="324"/>
      <c r="FVS172" s="324"/>
      <c r="FVU172" s="324"/>
      <c r="FVW172" s="324"/>
      <c r="FVY172" s="324"/>
      <c r="FWA172" s="324"/>
      <c r="FWC172" s="324"/>
      <c r="FWE172" s="324"/>
      <c r="FWG172" s="324"/>
      <c r="FWI172" s="324"/>
      <c r="FWK172" s="324"/>
      <c r="FWM172" s="324"/>
      <c r="FWO172" s="324"/>
      <c r="FWQ172" s="324"/>
      <c r="FWS172" s="324"/>
      <c r="FWU172" s="324"/>
      <c r="FWW172" s="324"/>
      <c r="FWY172" s="324"/>
      <c r="FXA172" s="324"/>
      <c r="FXC172" s="324"/>
      <c r="FXE172" s="324"/>
      <c r="FXG172" s="324"/>
      <c r="FXI172" s="324"/>
      <c r="FXK172" s="324"/>
      <c r="FXM172" s="324"/>
      <c r="FXO172" s="324"/>
      <c r="FXQ172" s="324"/>
      <c r="FXS172" s="324"/>
      <c r="FXU172" s="324"/>
      <c r="FXW172" s="324"/>
      <c r="FXY172" s="324"/>
      <c r="FYA172" s="324"/>
      <c r="FYC172" s="324"/>
      <c r="FYE172" s="324"/>
      <c r="FYG172" s="324"/>
      <c r="FYI172" s="324"/>
      <c r="FYK172" s="324"/>
      <c r="FYM172" s="324"/>
      <c r="FYO172" s="324"/>
      <c r="FYQ172" s="324"/>
      <c r="FYS172" s="324"/>
      <c r="FYU172" s="324"/>
      <c r="FYW172" s="324"/>
      <c r="FYY172" s="324"/>
      <c r="FZA172" s="324"/>
      <c r="FZC172" s="324"/>
      <c r="FZE172" s="324"/>
      <c r="FZG172" s="324"/>
      <c r="FZI172" s="324"/>
      <c r="FZK172" s="324"/>
      <c r="FZM172" s="324"/>
      <c r="FZO172" s="324"/>
      <c r="FZQ172" s="324"/>
      <c r="FZS172" s="324"/>
      <c r="FZU172" s="324"/>
      <c r="FZW172" s="324"/>
      <c r="FZY172" s="324"/>
      <c r="GAA172" s="324"/>
      <c r="GAC172" s="324"/>
      <c r="GAE172" s="324"/>
      <c r="GAG172" s="324"/>
      <c r="GAI172" s="324"/>
      <c r="GAK172" s="324"/>
      <c r="GAM172" s="324"/>
      <c r="GAO172" s="324"/>
      <c r="GAQ172" s="324"/>
      <c r="GAS172" s="324"/>
      <c r="GAU172" s="324"/>
      <c r="GAW172" s="324"/>
      <c r="GAY172" s="324"/>
      <c r="GBA172" s="324"/>
      <c r="GBC172" s="324"/>
      <c r="GBE172" s="324"/>
      <c r="GBG172" s="324"/>
      <c r="GBI172" s="324"/>
      <c r="GBK172" s="324"/>
      <c r="GBM172" s="324"/>
      <c r="GBO172" s="324"/>
      <c r="GBQ172" s="324"/>
      <c r="GBS172" s="324"/>
      <c r="GBU172" s="324"/>
      <c r="GBW172" s="324"/>
      <c r="GBY172" s="324"/>
      <c r="GCA172" s="324"/>
      <c r="GCC172" s="324"/>
      <c r="GCE172" s="324"/>
      <c r="GCG172" s="324"/>
      <c r="GCI172" s="324"/>
      <c r="GCK172" s="324"/>
      <c r="GCM172" s="324"/>
      <c r="GCO172" s="324"/>
      <c r="GCQ172" s="324"/>
      <c r="GCS172" s="324"/>
      <c r="GCU172" s="324"/>
      <c r="GCW172" s="324"/>
      <c r="GCY172" s="324"/>
      <c r="GDA172" s="324"/>
      <c r="GDC172" s="324"/>
      <c r="GDE172" s="324"/>
      <c r="GDG172" s="324"/>
      <c r="GDI172" s="324"/>
      <c r="GDK172" s="324"/>
      <c r="GDM172" s="324"/>
      <c r="GDO172" s="324"/>
      <c r="GDQ172" s="324"/>
      <c r="GDS172" s="324"/>
      <c r="GDU172" s="324"/>
      <c r="GDW172" s="324"/>
      <c r="GDY172" s="324"/>
      <c r="GEA172" s="324"/>
      <c r="GEC172" s="324"/>
      <c r="GEE172" s="324"/>
      <c r="GEG172" s="324"/>
      <c r="GEI172" s="324"/>
      <c r="GEK172" s="324"/>
      <c r="GEM172" s="324"/>
      <c r="GEO172" s="324"/>
      <c r="GEQ172" s="324"/>
      <c r="GES172" s="324"/>
      <c r="GEU172" s="324"/>
      <c r="GEW172" s="324"/>
      <c r="GEY172" s="324"/>
      <c r="GFA172" s="324"/>
      <c r="GFC172" s="324"/>
      <c r="GFE172" s="324"/>
      <c r="GFG172" s="324"/>
      <c r="GFI172" s="324"/>
      <c r="GFK172" s="324"/>
      <c r="GFM172" s="324"/>
      <c r="GFO172" s="324"/>
      <c r="GFQ172" s="324"/>
      <c r="GFS172" s="324"/>
      <c r="GFU172" s="324"/>
      <c r="GFW172" s="324"/>
      <c r="GFY172" s="324"/>
      <c r="GGA172" s="324"/>
      <c r="GGC172" s="324"/>
      <c r="GGE172" s="324"/>
      <c r="GGG172" s="324"/>
      <c r="GGI172" s="324"/>
      <c r="GGK172" s="324"/>
      <c r="GGM172" s="324"/>
      <c r="GGO172" s="324"/>
      <c r="GGQ172" s="324"/>
      <c r="GGS172" s="324"/>
      <c r="GGU172" s="324"/>
      <c r="GGW172" s="324"/>
      <c r="GGY172" s="324"/>
      <c r="GHA172" s="324"/>
      <c r="GHC172" s="324"/>
      <c r="GHE172" s="324"/>
      <c r="GHG172" s="324"/>
      <c r="GHI172" s="324"/>
      <c r="GHK172" s="324"/>
      <c r="GHM172" s="324"/>
      <c r="GHO172" s="324"/>
      <c r="GHQ172" s="324"/>
      <c r="GHS172" s="324"/>
      <c r="GHU172" s="324"/>
      <c r="GHW172" s="324"/>
      <c r="GHY172" s="324"/>
      <c r="GIA172" s="324"/>
      <c r="GIC172" s="324"/>
      <c r="GIE172" s="324"/>
      <c r="GIG172" s="324"/>
      <c r="GII172" s="324"/>
      <c r="GIK172" s="324"/>
      <c r="GIM172" s="324"/>
      <c r="GIO172" s="324"/>
      <c r="GIQ172" s="324"/>
      <c r="GIS172" s="324"/>
      <c r="GIU172" s="324"/>
      <c r="GIW172" s="324"/>
      <c r="GIY172" s="324"/>
      <c r="GJA172" s="324"/>
      <c r="GJC172" s="324"/>
      <c r="GJE172" s="324"/>
      <c r="GJG172" s="324"/>
      <c r="GJI172" s="324"/>
      <c r="GJK172" s="324"/>
      <c r="GJM172" s="324"/>
      <c r="GJO172" s="324"/>
      <c r="GJQ172" s="324"/>
      <c r="GJS172" s="324"/>
      <c r="GJU172" s="324"/>
      <c r="GJW172" s="324"/>
      <c r="GJY172" s="324"/>
      <c r="GKA172" s="324"/>
      <c r="GKC172" s="324"/>
      <c r="GKE172" s="324"/>
      <c r="GKG172" s="324"/>
      <c r="GKI172" s="324"/>
      <c r="GKK172" s="324"/>
      <c r="GKM172" s="324"/>
      <c r="GKO172" s="324"/>
      <c r="GKQ172" s="324"/>
      <c r="GKS172" s="324"/>
      <c r="GKU172" s="324"/>
      <c r="GKW172" s="324"/>
      <c r="GKY172" s="324"/>
      <c r="GLA172" s="324"/>
      <c r="GLC172" s="324"/>
      <c r="GLE172" s="324"/>
      <c r="GLG172" s="324"/>
      <c r="GLI172" s="324"/>
      <c r="GLK172" s="324"/>
      <c r="GLM172" s="324"/>
      <c r="GLO172" s="324"/>
      <c r="GLQ172" s="324"/>
      <c r="GLS172" s="324"/>
      <c r="GLU172" s="324"/>
      <c r="GLW172" s="324"/>
      <c r="GLY172" s="324"/>
      <c r="GMA172" s="324"/>
      <c r="GMC172" s="324"/>
      <c r="GME172" s="324"/>
      <c r="GMG172" s="324"/>
      <c r="GMI172" s="324"/>
      <c r="GMK172" s="324"/>
      <c r="GMM172" s="324"/>
      <c r="GMO172" s="324"/>
      <c r="GMQ172" s="324"/>
      <c r="GMS172" s="324"/>
      <c r="GMU172" s="324"/>
      <c r="GMW172" s="324"/>
      <c r="GMY172" s="324"/>
      <c r="GNA172" s="324"/>
      <c r="GNC172" s="324"/>
      <c r="GNE172" s="324"/>
      <c r="GNG172" s="324"/>
      <c r="GNI172" s="324"/>
      <c r="GNK172" s="324"/>
      <c r="GNM172" s="324"/>
      <c r="GNO172" s="324"/>
      <c r="GNQ172" s="324"/>
      <c r="GNS172" s="324"/>
      <c r="GNU172" s="324"/>
      <c r="GNW172" s="324"/>
      <c r="GNY172" s="324"/>
      <c r="GOA172" s="324"/>
      <c r="GOC172" s="324"/>
      <c r="GOE172" s="324"/>
      <c r="GOG172" s="324"/>
      <c r="GOI172" s="324"/>
      <c r="GOK172" s="324"/>
      <c r="GOM172" s="324"/>
      <c r="GOO172" s="324"/>
      <c r="GOQ172" s="324"/>
      <c r="GOS172" s="324"/>
      <c r="GOU172" s="324"/>
      <c r="GOW172" s="324"/>
      <c r="GOY172" s="324"/>
      <c r="GPA172" s="324"/>
      <c r="GPC172" s="324"/>
      <c r="GPE172" s="324"/>
      <c r="GPG172" s="324"/>
      <c r="GPI172" s="324"/>
      <c r="GPK172" s="324"/>
      <c r="GPM172" s="324"/>
      <c r="GPO172" s="324"/>
      <c r="GPQ172" s="324"/>
      <c r="GPS172" s="324"/>
      <c r="GPU172" s="324"/>
      <c r="GPW172" s="324"/>
      <c r="GPY172" s="324"/>
      <c r="GQA172" s="324"/>
      <c r="GQC172" s="324"/>
      <c r="GQE172" s="324"/>
      <c r="GQG172" s="324"/>
      <c r="GQI172" s="324"/>
      <c r="GQK172" s="324"/>
      <c r="GQM172" s="324"/>
      <c r="GQO172" s="324"/>
      <c r="GQQ172" s="324"/>
      <c r="GQS172" s="324"/>
      <c r="GQU172" s="324"/>
      <c r="GQW172" s="324"/>
      <c r="GQY172" s="324"/>
      <c r="GRA172" s="324"/>
      <c r="GRC172" s="324"/>
      <c r="GRE172" s="324"/>
      <c r="GRG172" s="324"/>
      <c r="GRI172" s="324"/>
      <c r="GRK172" s="324"/>
      <c r="GRM172" s="324"/>
      <c r="GRO172" s="324"/>
      <c r="GRQ172" s="324"/>
      <c r="GRS172" s="324"/>
      <c r="GRU172" s="324"/>
      <c r="GRW172" s="324"/>
      <c r="GRY172" s="324"/>
      <c r="GSA172" s="324"/>
      <c r="GSC172" s="324"/>
      <c r="GSE172" s="324"/>
      <c r="GSG172" s="324"/>
      <c r="GSI172" s="324"/>
      <c r="GSK172" s="324"/>
      <c r="GSM172" s="324"/>
      <c r="GSO172" s="324"/>
      <c r="GSQ172" s="324"/>
      <c r="GSS172" s="324"/>
      <c r="GSU172" s="324"/>
      <c r="GSW172" s="324"/>
      <c r="GSY172" s="324"/>
      <c r="GTA172" s="324"/>
      <c r="GTC172" s="324"/>
      <c r="GTE172" s="324"/>
      <c r="GTG172" s="324"/>
      <c r="GTI172" s="324"/>
      <c r="GTK172" s="324"/>
      <c r="GTM172" s="324"/>
      <c r="GTO172" s="324"/>
      <c r="GTQ172" s="324"/>
      <c r="GTS172" s="324"/>
      <c r="GTU172" s="324"/>
      <c r="GTW172" s="324"/>
      <c r="GTY172" s="324"/>
      <c r="GUA172" s="324"/>
      <c r="GUC172" s="324"/>
      <c r="GUE172" s="324"/>
      <c r="GUG172" s="324"/>
      <c r="GUI172" s="324"/>
      <c r="GUK172" s="324"/>
      <c r="GUM172" s="324"/>
      <c r="GUO172" s="324"/>
      <c r="GUQ172" s="324"/>
      <c r="GUS172" s="324"/>
      <c r="GUU172" s="324"/>
      <c r="GUW172" s="324"/>
      <c r="GUY172" s="324"/>
      <c r="GVA172" s="324"/>
      <c r="GVC172" s="324"/>
      <c r="GVE172" s="324"/>
      <c r="GVG172" s="324"/>
      <c r="GVI172" s="324"/>
      <c r="GVK172" s="324"/>
      <c r="GVM172" s="324"/>
      <c r="GVO172" s="324"/>
      <c r="GVQ172" s="324"/>
      <c r="GVS172" s="324"/>
      <c r="GVU172" s="324"/>
      <c r="GVW172" s="324"/>
      <c r="GVY172" s="324"/>
      <c r="GWA172" s="324"/>
      <c r="GWC172" s="324"/>
      <c r="GWE172" s="324"/>
      <c r="GWG172" s="324"/>
      <c r="GWI172" s="324"/>
      <c r="GWK172" s="324"/>
      <c r="GWM172" s="324"/>
      <c r="GWO172" s="324"/>
      <c r="GWQ172" s="324"/>
      <c r="GWS172" s="324"/>
      <c r="GWU172" s="324"/>
      <c r="GWW172" s="324"/>
      <c r="GWY172" s="324"/>
      <c r="GXA172" s="324"/>
      <c r="GXC172" s="324"/>
      <c r="GXE172" s="324"/>
      <c r="GXG172" s="324"/>
      <c r="GXI172" s="324"/>
      <c r="GXK172" s="324"/>
      <c r="GXM172" s="324"/>
      <c r="GXO172" s="324"/>
      <c r="GXQ172" s="324"/>
      <c r="GXS172" s="324"/>
      <c r="GXU172" s="324"/>
      <c r="GXW172" s="324"/>
      <c r="GXY172" s="324"/>
      <c r="GYA172" s="324"/>
      <c r="GYC172" s="324"/>
      <c r="GYE172" s="324"/>
      <c r="GYG172" s="324"/>
      <c r="GYI172" s="324"/>
      <c r="GYK172" s="324"/>
      <c r="GYM172" s="324"/>
      <c r="GYO172" s="324"/>
      <c r="GYQ172" s="324"/>
      <c r="GYS172" s="324"/>
      <c r="GYU172" s="324"/>
      <c r="GYW172" s="324"/>
      <c r="GYY172" s="324"/>
      <c r="GZA172" s="324"/>
      <c r="GZC172" s="324"/>
      <c r="GZE172" s="324"/>
      <c r="GZG172" s="324"/>
      <c r="GZI172" s="324"/>
      <c r="GZK172" s="324"/>
      <c r="GZM172" s="324"/>
      <c r="GZO172" s="324"/>
      <c r="GZQ172" s="324"/>
      <c r="GZS172" s="324"/>
      <c r="GZU172" s="324"/>
      <c r="GZW172" s="324"/>
      <c r="GZY172" s="324"/>
      <c r="HAA172" s="324"/>
      <c r="HAC172" s="324"/>
      <c r="HAE172" s="324"/>
      <c r="HAG172" s="324"/>
      <c r="HAI172" s="324"/>
      <c r="HAK172" s="324"/>
      <c r="HAM172" s="324"/>
      <c r="HAO172" s="324"/>
      <c r="HAQ172" s="324"/>
      <c r="HAS172" s="324"/>
      <c r="HAU172" s="324"/>
      <c r="HAW172" s="324"/>
      <c r="HAY172" s="324"/>
      <c r="HBA172" s="324"/>
      <c r="HBC172" s="324"/>
      <c r="HBE172" s="324"/>
      <c r="HBG172" s="324"/>
      <c r="HBI172" s="324"/>
      <c r="HBK172" s="324"/>
      <c r="HBM172" s="324"/>
      <c r="HBO172" s="324"/>
      <c r="HBQ172" s="324"/>
      <c r="HBS172" s="324"/>
      <c r="HBU172" s="324"/>
      <c r="HBW172" s="324"/>
      <c r="HBY172" s="324"/>
      <c r="HCA172" s="324"/>
      <c r="HCC172" s="324"/>
      <c r="HCE172" s="324"/>
      <c r="HCG172" s="324"/>
      <c r="HCI172" s="324"/>
      <c r="HCK172" s="324"/>
      <c r="HCM172" s="324"/>
      <c r="HCO172" s="324"/>
      <c r="HCQ172" s="324"/>
      <c r="HCS172" s="324"/>
      <c r="HCU172" s="324"/>
      <c r="HCW172" s="324"/>
      <c r="HCY172" s="324"/>
      <c r="HDA172" s="324"/>
      <c r="HDC172" s="324"/>
      <c r="HDE172" s="324"/>
      <c r="HDG172" s="324"/>
      <c r="HDI172" s="324"/>
      <c r="HDK172" s="324"/>
      <c r="HDM172" s="324"/>
      <c r="HDO172" s="324"/>
      <c r="HDQ172" s="324"/>
      <c r="HDS172" s="324"/>
      <c r="HDU172" s="324"/>
      <c r="HDW172" s="324"/>
      <c r="HDY172" s="324"/>
      <c r="HEA172" s="324"/>
      <c r="HEC172" s="324"/>
      <c r="HEE172" s="324"/>
      <c r="HEG172" s="324"/>
      <c r="HEI172" s="324"/>
      <c r="HEK172" s="324"/>
      <c r="HEM172" s="324"/>
      <c r="HEO172" s="324"/>
      <c r="HEQ172" s="324"/>
      <c r="HES172" s="324"/>
      <c r="HEU172" s="324"/>
      <c r="HEW172" s="324"/>
      <c r="HEY172" s="324"/>
      <c r="HFA172" s="324"/>
      <c r="HFC172" s="324"/>
      <c r="HFE172" s="324"/>
      <c r="HFG172" s="324"/>
      <c r="HFI172" s="324"/>
      <c r="HFK172" s="324"/>
      <c r="HFM172" s="324"/>
      <c r="HFO172" s="324"/>
      <c r="HFQ172" s="324"/>
      <c r="HFS172" s="324"/>
      <c r="HFU172" s="324"/>
      <c r="HFW172" s="324"/>
      <c r="HFY172" s="324"/>
      <c r="HGA172" s="324"/>
      <c r="HGC172" s="324"/>
      <c r="HGE172" s="324"/>
      <c r="HGG172" s="324"/>
      <c r="HGI172" s="324"/>
      <c r="HGK172" s="324"/>
      <c r="HGM172" s="324"/>
      <c r="HGO172" s="324"/>
      <c r="HGQ172" s="324"/>
      <c r="HGS172" s="324"/>
      <c r="HGU172" s="324"/>
      <c r="HGW172" s="324"/>
      <c r="HGY172" s="324"/>
      <c r="HHA172" s="324"/>
      <c r="HHC172" s="324"/>
      <c r="HHE172" s="324"/>
      <c r="HHG172" s="324"/>
      <c r="HHI172" s="324"/>
      <c r="HHK172" s="324"/>
      <c r="HHM172" s="324"/>
      <c r="HHO172" s="324"/>
      <c r="HHQ172" s="324"/>
      <c r="HHS172" s="324"/>
      <c r="HHU172" s="324"/>
      <c r="HHW172" s="324"/>
      <c r="HHY172" s="324"/>
      <c r="HIA172" s="324"/>
      <c r="HIC172" s="324"/>
      <c r="HIE172" s="324"/>
      <c r="HIG172" s="324"/>
      <c r="HII172" s="324"/>
      <c r="HIK172" s="324"/>
      <c r="HIM172" s="324"/>
      <c r="HIO172" s="324"/>
      <c r="HIQ172" s="324"/>
      <c r="HIS172" s="324"/>
      <c r="HIU172" s="324"/>
      <c r="HIW172" s="324"/>
      <c r="HIY172" s="324"/>
      <c r="HJA172" s="324"/>
      <c r="HJC172" s="324"/>
      <c r="HJE172" s="324"/>
      <c r="HJG172" s="324"/>
      <c r="HJI172" s="324"/>
      <c r="HJK172" s="324"/>
      <c r="HJM172" s="324"/>
      <c r="HJO172" s="324"/>
      <c r="HJQ172" s="324"/>
      <c r="HJS172" s="324"/>
      <c r="HJU172" s="324"/>
      <c r="HJW172" s="324"/>
      <c r="HJY172" s="324"/>
      <c r="HKA172" s="324"/>
      <c r="HKC172" s="324"/>
      <c r="HKE172" s="324"/>
      <c r="HKG172" s="324"/>
      <c r="HKI172" s="324"/>
      <c r="HKK172" s="324"/>
      <c r="HKM172" s="324"/>
      <c r="HKO172" s="324"/>
      <c r="HKQ172" s="324"/>
      <c r="HKS172" s="324"/>
      <c r="HKU172" s="324"/>
      <c r="HKW172" s="324"/>
      <c r="HKY172" s="324"/>
      <c r="HLA172" s="324"/>
      <c r="HLC172" s="324"/>
      <c r="HLE172" s="324"/>
      <c r="HLG172" s="324"/>
      <c r="HLI172" s="324"/>
      <c r="HLK172" s="324"/>
      <c r="HLM172" s="324"/>
      <c r="HLO172" s="324"/>
      <c r="HLQ172" s="324"/>
      <c r="HLS172" s="324"/>
      <c r="HLU172" s="324"/>
      <c r="HLW172" s="324"/>
      <c r="HLY172" s="324"/>
      <c r="HMA172" s="324"/>
      <c r="HMC172" s="324"/>
      <c r="HME172" s="324"/>
      <c r="HMG172" s="324"/>
      <c r="HMI172" s="324"/>
      <c r="HMK172" s="324"/>
      <c r="HMM172" s="324"/>
      <c r="HMO172" s="324"/>
      <c r="HMQ172" s="324"/>
      <c r="HMS172" s="324"/>
      <c r="HMU172" s="324"/>
      <c r="HMW172" s="324"/>
      <c r="HMY172" s="324"/>
      <c r="HNA172" s="324"/>
      <c r="HNC172" s="324"/>
      <c r="HNE172" s="324"/>
      <c r="HNG172" s="324"/>
      <c r="HNI172" s="324"/>
      <c r="HNK172" s="324"/>
      <c r="HNM172" s="324"/>
      <c r="HNO172" s="324"/>
      <c r="HNQ172" s="324"/>
      <c r="HNS172" s="324"/>
      <c r="HNU172" s="324"/>
      <c r="HNW172" s="324"/>
      <c r="HNY172" s="324"/>
      <c r="HOA172" s="324"/>
      <c r="HOC172" s="324"/>
      <c r="HOE172" s="324"/>
      <c r="HOG172" s="324"/>
      <c r="HOI172" s="324"/>
      <c r="HOK172" s="324"/>
      <c r="HOM172" s="324"/>
      <c r="HOO172" s="324"/>
      <c r="HOQ172" s="324"/>
      <c r="HOS172" s="324"/>
      <c r="HOU172" s="324"/>
      <c r="HOW172" s="324"/>
      <c r="HOY172" s="324"/>
      <c r="HPA172" s="324"/>
      <c r="HPC172" s="324"/>
      <c r="HPE172" s="324"/>
      <c r="HPG172" s="324"/>
      <c r="HPI172" s="324"/>
      <c r="HPK172" s="324"/>
      <c r="HPM172" s="324"/>
      <c r="HPO172" s="324"/>
      <c r="HPQ172" s="324"/>
      <c r="HPS172" s="324"/>
      <c r="HPU172" s="324"/>
      <c r="HPW172" s="324"/>
      <c r="HPY172" s="324"/>
      <c r="HQA172" s="324"/>
      <c r="HQC172" s="324"/>
      <c r="HQE172" s="324"/>
      <c r="HQG172" s="324"/>
      <c r="HQI172" s="324"/>
      <c r="HQK172" s="324"/>
      <c r="HQM172" s="324"/>
      <c r="HQO172" s="324"/>
      <c r="HQQ172" s="324"/>
      <c r="HQS172" s="324"/>
      <c r="HQU172" s="324"/>
      <c r="HQW172" s="324"/>
      <c r="HQY172" s="324"/>
      <c r="HRA172" s="324"/>
      <c r="HRC172" s="324"/>
      <c r="HRE172" s="324"/>
      <c r="HRG172" s="324"/>
      <c r="HRI172" s="324"/>
      <c r="HRK172" s="324"/>
      <c r="HRM172" s="324"/>
      <c r="HRO172" s="324"/>
      <c r="HRQ172" s="324"/>
      <c r="HRS172" s="324"/>
      <c r="HRU172" s="324"/>
      <c r="HRW172" s="324"/>
      <c r="HRY172" s="324"/>
      <c r="HSA172" s="324"/>
      <c r="HSC172" s="324"/>
      <c r="HSE172" s="324"/>
      <c r="HSG172" s="324"/>
      <c r="HSI172" s="324"/>
      <c r="HSK172" s="324"/>
      <c r="HSM172" s="324"/>
      <c r="HSO172" s="324"/>
      <c r="HSQ172" s="324"/>
      <c r="HSS172" s="324"/>
      <c r="HSU172" s="324"/>
      <c r="HSW172" s="324"/>
      <c r="HSY172" s="324"/>
      <c r="HTA172" s="324"/>
      <c r="HTC172" s="324"/>
      <c r="HTE172" s="324"/>
      <c r="HTG172" s="324"/>
      <c r="HTI172" s="324"/>
      <c r="HTK172" s="324"/>
      <c r="HTM172" s="324"/>
      <c r="HTO172" s="324"/>
      <c r="HTQ172" s="324"/>
      <c r="HTS172" s="324"/>
      <c r="HTU172" s="324"/>
      <c r="HTW172" s="324"/>
      <c r="HTY172" s="324"/>
      <c r="HUA172" s="324"/>
      <c r="HUC172" s="324"/>
      <c r="HUE172" s="324"/>
      <c r="HUG172" s="324"/>
      <c r="HUI172" s="324"/>
      <c r="HUK172" s="324"/>
      <c r="HUM172" s="324"/>
      <c r="HUO172" s="324"/>
      <c r="HUQ172" s="324"/>
      <c r="HUS172" s="324"/>
      <c r="HUU172" s="324"/>
      <c r="HUW172" s="324"/>
      <c r="HUY172" s="324"/>
      <c r="HVA172" s="324"/>
      <c r="HVC172" s="324"/>
      <c r="HVE172" s="324"/>
      <c r="HVG172" s="324"/>
      <c r="HVI172" s="324"/>
      <c r="HVK172" s="324"/>
      <c r="HVM172" s="324"/>
      <c r="HVO172" s="324"/>
      <c r="HVQ172" s="324"/>
      <c r="HVS172" s="324"/>
      <c r="HVU172" s="324"/>
      <c r="HVW172" s="324"/>
      <c r="HVY172" s="324"/>
      <c r="HWA172" s="324"/>
      <c r="HWC172" s="324"/>
      <c r="HWE172" s="324"/>
      <c r="HWG172" s="324"/>
      <c r="HWI172" s="324"/>
      <c r="HWK172" s="324"/>
      <c r="HWM172" s="324"/>
      <c r="HWO172" s="324"/>
      <c r="HWQ172" s="324"/>
      <c r="HWS172" s="324"/>
      <c r="HWU172" s="324"/>
      <c r="HWW172" s="324"/>
      <c r="HWY172" s="324"/>
      <c r="HXA172" s="324"/>
      <c r="HXC172" s="324"/>
      <c r="HXE172" s="324"/>
      <c r="HXG172" s="324"/>
      <c r="HXI172" s="324"/>
      <c r="HXK172" s="324"/>
      <c r="HXM172" s="324"/>
      <c r="HXO172" s="324"/>
      <c r="HXQ172" s="324"/>
      <c r="HXS172" s="324"/>
      <c r="HXU172" s="324"/>
      <c r="HXW172" s="324"/>
      <c r="HXY172" s="324"/>
      <c r="HYA172" s="324"/>
      <c r="HYC172" s="324"/>
      <c r="HYE172" s="324"/>
      <c r="HYG172" s="324"/>
      <c r="HYI172" s="324"/>
      <c r="HYK172" s="324"/>
      <c r="HYM172" s="324"/>
      <c r="HYO172" s="324"/>
      <c r="HYQ172" s="324"/>
      <c r="HYS172" s="324"/>
      <c r="HYU172" s="324"/>
      <c r="HYW172" s="324"/>
      <c r="HYY172" s="324"/>
      <c r="HZA172" s="324"/>
      <c r="HZC172" s="324"/>
      <c r="HZE172" s="324"/>
      <c r="HZG172" s="324"/>
      <c r="HZI172" s="324"/>
      <c r="HZK172" s="324"/>
      <c r="HZM172" s="324"/>
      <c r="HZO172" s="324"/>
      <c r="HZQ172" s="324"/>
      <c r="HZS172" s="324"/>
      <c r="HZU172" s="324"/>
      <c r="HZW172" s="324"/>
      <c r="HZY172" s="324"/>
      <c r="IAA172" s="324"/>
      <c r="IAC172" s="324"/>
      <c r="IAE172" s="324"/>
      <c r="IAG172" s="324"/>
      <c r="IAI172" s="324"/>
      <c r="IAK172" s="324"/>
      <c r="IAM172" s="324"/>
      <c r="IAO172" s="324"/>
      <c r="IAQ172" s="324"/>
      <c r="IAS172" s="324"/>
      <c r="IAU172" s="324"/>
      <c r="IAW172" s="324"/>
      <c r="IAY172" s="324"/>
      <c r="IBA172" s="324"/>
      <c r="IBC172" s="324"/>
      <c r="IBE172" s="324"/>
      <c r="IBG172" s="324"/>
      <c r="IBI172" s="324"/>
      <c r="IBK172" s="324"/>
      <c r="IBM172" s="324"/>
      <c r="IBO172" s="324"/>
      <c r="IBQ172" s="324"/>
      <c r="IBS172" s="324"/>
      <c r="IBU172" s="324"/>
      <c r="IBW172" s="324"/>
      <c r="IBY172" s="324"/>
      <c r="ICA172" s="324"/>
      <c r="ICC172" s="324"/>
      <c r="ICE172" s="324"/>
      <c r="ICG172" s="324"/>
      <c r="ICI172" s="324"/>
      <c r="ICK172" s="324"/>
      <c r="ICM172" s="324"/>
      <c r="ICO172" s="324"/>
      <c r="ICQ172" s="324"/>
      <c r="ICS172" s="324"/>
      <c r="ICU172" s="324"/>
      <c r="ICW172" s="324"/>
      <c r="ICY172" s="324"/>
      <c r="IDA172" s="324"/>
      <c r="IDC172" s="324"/>
      <c r="IDE172" s="324"/>
      <c r="IDG172" s="324"/>
      <c r="IDI172" s="324"/>
      <c r="IDK172" s="324"/>
      <c r="IDM172" s="324"/>
      <c r="IDO172" s="324"/>
      <c r="IDQ172" s="324"/>
      <c r="IDS172" s="324"/>
      <c r="IDU172" s="324"/>
      <c r="IDW172" s="324"/>
      <c r="IDY172" s="324"/>
      <c r="IEA172" s="324"/>
      <c r="IEC172" s="324"/>
      <c r="IEE172" s="324"/>
      <c r="IEG172" s="324"/>
      <c r="IEI172" s="324"/>
      <c r="IEK172" s="324"/>
      <c r="IEM172" s="324"/>
      <c r="IEO172" s="324"/>
      <c r="IEQ172" s="324"/>
      <c r="IES172" s="324"/>
      <c r="IEU172" s="324"/>
      <c r="IEW172" s="324"/>
      <c r="IEY172" s="324"/>
      <c r="IFA172" s="324"/>
      <c r="IFC172" s="324"/>
      <c r="IFE172" s="324"/>
      <c r="IFG172" s="324"/>
      <c r="IFI172" s="324"/>
      <c r="IFK172" s="324"/>
      <c r="IFM172" s="324"/>
      <c r="IFO172" s="324"/>
      <c r="IFQ172" s="324"/>
      <c r="IFS172" s="324"/>
      <c r="IFU172" s="324"/>
      <c r="IFW172" s="324"/>
      <c r="IFY172" s="324"/>
      <c r="IGA172" s="324"/>
      <c r="IGC172" s="324"/>
      <c r="IGE172" s="324"/>
      <c r="IGG172" s="324"/>
      <c r="IGI172" s="324"/>
      <c r="IGK172" s="324"/>
      <c r="IGM172" s="324"/>
      <c r="IGO172" s="324"/>
      <c r="IGQ172" s="324"/>
      <c r="IGS172" s="324"/>
      <c r="IGU172" s="324"/>
      <c r="IGW172" s="324"/>
      <c r="IGY172" s="324"/>
      <c r="IHA172" s="324"/>
      <c r="IHC172" s="324"/>
      <c r="IHE172" s="324"/>
      <c r="IHG172" s="324"/>
      <c r="IHI172" s="324"/>
      <c r="IHK172" s="324"/>
      <c r="IHM172" s="324"/>
      <c r="IHO172" s="324"/>
      <c r="IHQ172" s="324"/>
      <c r="IHS172" s="324"/>
      <c r="IHU172" s="324"/>
      <c r="IHW172" s="324"/>
      <c r="IHY172" s="324"/>
      <c r="IIA172" s="324"/>
      <c r="IIC172" s="324"/>
      <c r="IIE172" s="324"/>
      <c r="IIG172" s="324"/>
      <c r="III172" s="324"/>
      <c r="IIK172" s="324"/>
      <c r="IIM172" s="324"/>
      <c r="IIO172" s="324"/>
      <c r="IIQ172" s="324"/>
      <c r="IIS172" s="324"/>
      <c r="IIU172" s="324"/>
      <c r="IIW172" s="324"/>
      <c r="IIY172" s="324"/>
      <c r="IJA172" s="324"/>
      <c r="IJC172" s="324"/>
      <c r="IJE172" s="324"/>
      <c r="IJG172" s="324"/>
      <c r="IJI172" s="324"/>
      <c r="IJK172" s="324"/>
      <c r="IJM172" s="324"/>
      <c r="IJO172" s="324"/>
      <c r="IJQ172" s="324"/>
      <c r="IJS172" s="324"/>
      <c r="IJU172" s="324"/>
      <c r="IJW172" s="324"/>
      <c r="IJY172" s="324"/>
      <c r="IKA172" s="324"/>
      <c r="IKC172" s="324"/>
      <c r="IKE172" s="324"/>
      <c r="IKG172" s="324"/>
      <c r="IKI172" s="324"/>
      <c r="IKK172" s="324"/>
      <c r="IKM172" s="324"/>
      <c r="IKO172" s="324"/>
      <c r="IKQ172" s="324"/>
      <c r="IKS172" s="324"/>
      <c r="IKU172" s="324"/>
      <c r="IKW172" s="324"/>
      <c r="IKY172" s="324"/>
      <c r="ILA172" s="324"/>
      <c r="ILC172" s="324"/>
      <c r="ILE172" s="324"/>
      <c r="ILG172" s="324"/>
      <c r="ILI172" s="324"/>
      <c r="ILK172" s="324"/>
      <c r="ILM172" s="324"/>
      <c r="ILO172" s="324"/>
      <c r="ILQ172" s="324"/>
      <c r="ILS172" s="324"/>
      <c r="ILU172" s="324"/>
      <c r="ILW172" s="324"/>
      <c r="ILY172" s="324"/>
      <c r="IMA172" s="324"/>
      <c r="IMC172" s="324"/>
      <c r="IME172" s="324"/>
      <c r="IMG172" s="324"/>
      <c r="IMI172" s="324"/>
      <c r="IMK172" s="324"/>
      <c r="IMM172" s="324"/>
      <c r="IMO172" s="324"/>
      <c r="IMQ172" s="324"/>
      <c r="IMS172" s="324"/>
      <c r="IMU172" s="324"/>
      <c r="IMW172" s="324"/>
      <c r="IMY172" s="324"/>
      <c r="INA172" s="324"/>
      <c r="INC172" s="324"/>
      <c r="INE172" s="324"/>
      <c r="ING172" s="324"/>
      <c r="INI172" s="324"/>
      <c r="INK172" s="324"/>
      <c r="INM172" s="324"/>
      <c r="INO172" s="324"/>
      <c r="INQ172" s="324"/>
      <c r="INS172" s="324"/>
      <c r="INU172" s="324"/>
      <c r="INW172" s="324"/>
      <c r="INY172" s="324"/>
      <c r="IOA172" s="324"/>
      <c r="IOC172" s="324"/>
      <c r="IOE172" s="324"/>
      <c r="IOG172" s="324"/>
      <c r="IOI172" s="324"/>
      <c r="IOK172" s="324"/>
      <c r="IOM172" s="324"/>
      <c r="IOO172" s="324"/>
      <c r="IOQ172" s="324"/>
      <c r="IOS172" s="324"/>
      <c r="IOU172" s="324"/>
      <c r="IOW172" s="324"/>
      <c r="IOY172" s="324"/>
      <c r="IPA172" s="324"/>
      <c r="IPC172" s="324"/>
      <c r="IPE172" s="324"/>
      <c r="IPG172" s="324"/>
      <c r="IPI172" s="324"/>
      <c r="IPK172" s="324"/>
      <c r="IPM172" s="324"/>
      <c r="IPO172" s="324"/>
      <c r="IPQ172" s="324"/>
      <c r="IPS172" s="324"/>
      <c r="IPU172" s="324"/>
      <c r="IPW172" s="324"/>
      <c r="IPY172" s="324"/>
      <c r="IQA172" s="324"/>
      <c r="IQC172" s="324"/>
      <c r="IQE172" s="324"/>
      <c r="IQG172" s="324"/>
      <c r="IQI172" s="324"/>
      <c r="IQK172" s="324"/>
      <c r="IQM172" s="324"/>
      <c r="IQO172" s="324"/>
      <c r="IQQ172" s="324"/>
      <c r="IQS172" s="324"/>
      <c r="IQU172" s="324"/>
      <c r="IQW172" s="324"/>
      <c r="IQY172" s="324"/>
      <c r="IRA172" s="324"/>
      <c r="IRC172" s="324"/>
      <c r="IRE172" s="324"/>
      <c r="IRG172" s="324"/>
      <c r="IRI172" s="324"/>
      <c r="IRK172" s="324"/>
      <c r="IRM172" s="324"/>
      <c r="IRO172" s="324"/>
      <c r="IRQ172" s="324"/>
      <c r="IRS172" s="324"/>
      <c r="IRU172" s="324"/>
      <c r="IRW172" s="324"/>
      <c r="IRY172" s="324"/>
      <c r="ISA172" s="324"/>
      <c r="ISC172" s="324"/>
      <c r="ISE172" s="324"/>
      <c r="ISG172" s="324"/>
      <c r="ISI172" s="324"/>
      <c r="ISK172" s="324"/>
      <c r="ISM172" s="324"/>
      <c r="ISO172" s="324"/>
      <c r="ISQ172" s="324"/>
      <c r="ISS172" s="324"/>
      <c r="ISU172" s="324"/>
      <c r="ISW172" s="324"/>
      <c r="ISY172" s="324"/>
      <c r="ITA172" s="324"/>
      <c r="ITC172" s="324"/>
      <c r="ITE172" s="324"/>
      <c r="ITG172" s="324"/>
      <c r="ITI172" s="324"/>
      <c r="ITK172" s="324"/>
      <c r="ITM172" s="324"/>
      <c r="ITO172" s="324"/>
      <c r="ITQ172" s="324"/>
      <c r="ITS172" s="324"/>
      <c r="ITU172" s="324"/>
      <c r="ITW172" s="324"/>
      <c r="ITY172" s="324"/>
      <c r="IUA172" s="324"/>
      <c r="IUC172" s="324"/>
      <c r="IUE172" s="324"/>
      <c r="IUG172" s="324"/>
      <c r="IUI172" s="324"/>
      <c r="IUK172" s="324"/>
      <c r="IUM172" s="324"/>
      <c r="IUO172" s="324"/>
      <c r="IUQ172" s="324"/>
      <c r="IUS172" s="324"/>
      <c r="IUU172" s="324"/>
      <c r="IUW172" s="324"/>
      <c r="IUY172" s="324"/>
      <c r="IVA172" s="324"/>
      <c r="IVC172" s="324"/>
      <c r="IVE172" s="324"/>
      <c r="IVG172" s="324"/>
      <c r="IVI172" s="324"/>
      <c r="IVK172" s="324"/>
      <c r="IVM172" s="324"/>
      <c r="IVO172" s="324"/>
      <c r="IVQ172" s="324"/>
      <c r="IVS172" s="324"/>
      <c r="IVU172" s="324"/>
      <c r="IVW172" s="324"/>
      <c r="IVY172" s="324"/>
      <c r="IWA172" s="324"/>
      <c r="IWC172" s="324"/>
      <c r="IWE172" s="324"/>
      <c r="IWG172" s="324"/>
      <c r="IWI172" s="324"/>
      <c r="IWK172" s="324"/>
      <c r="IWM172" s="324"/>
      <c r="IWO172" s="324"/>
      <c r="IWQ172" s="324"/>
      <c r="IWS172" s="324"/>
      <c r="IWU172" s="324"/>
      <c r="IWW172" s="324"/>
      <c r="IWY172" s="324"/>
      <c r="IXA172" s="324"/>
      <c r="IXC172" s="324"/>
      <c r="IXE172" s="324"/>
      <c r="IXG172" s="324"/>
      <c r="IXI172" s="324"/>
      <c r="IXK172" s="324"/>
      <c r="IXM172" s="324"/>
      <c r="IXO172" s="324"/>
      <c r="IXQ172" s="324"/>
      <c r="IXS172" s="324"/>
      <c r="IXU172" s="324"/>
      <c r="IXW172" s="324"/>
      <c r="IXY172" s="324"/>
      <c r="IYA172" s="324"/>
      <c r="IYC172" s="324"/>
      <c r="IYE172" s="324"/>
      <c r="IYG172" s="324"/>
      <c r="IYI172" s="324"/>
      <c r="IYK172" s="324"/>
      <c r="IYM172" s="324"/>
      <c r="IYO172" s="324"/>
      <c r="IYQ172" s="324"/>
      <c r="IYS172" s="324"/>
      <c r="IYU172" s="324"/>
      <c r="IYW172" s="324"/>
      <c r="IYY172" s="324"/>
      <c r="IZA172" s="324"/>
      <c r="IZC172" s="324"/>
      <c r="IZE172" s="324"/>
      <c r="IZG172" s="324"/>
      <c r="IZI172" s="324"/>
      <c r="IZK172" s="324"/>
      <c r="IZM172" s="324"/>
      <c r="IZO172" s="324"/>
      <c r="IZQ172" s="324"/>
      <c r="IZS172" s="324"/>
      <c r="IZU172" s="324"/>
      <c r="IZW172" s="324"/>
      <c r="IZY172" s="324"/>
      <c r="JAA172" s="324"/>
      <c r="JAC172" s="324"/>
      <c r="JAE172" s="324"/>
      <c r="JAG172" s="324"/>
      <c r="JAI172" s="324"/>
      <c r="JAK172" s="324"/>
      <c r="JAM172" s="324"/>
      <c r="JAO172" s="324"/>
      <c r="JAQ172" s="324"/>
      <c r="JAS172" s="324"/>
      <c r="JAU172" s="324"/>
      <c r="JAW172" s="324"/>
      <c r="JAY172" s="324"/>
      <c r="JBA172" s="324"/>
      <c r="JBC172" s="324"/>
      <c r="JBE172" s="324"/>
      <c r="JBG172" s="324"/>
      <c r="JBI172" s="324"/>
      <c r="JBK172" s="324"/>
      <c r="JBM172" s="324"/>
      <c r="JBO172" s="324"/>
      <c r="JBQ172" s="324"/>
      <c r="JBS172" s="324"/>
      <c r="JBU172" s="324"/>
      <c r="JBW172" s="324"/>
      <c r="JBY172" s="324"/>
      <c r="JCA172" s="324"/>
      <c r="JCC172" s="324"/>
      <c r="JCE172" s="324"/>
      <c r="JCG172" s="324"/>
      <c r="JCI172" s="324"/>
      <c r="JCK172" s="324"/>
      <c r="JCM172" s="324"/>
      <c r="JCO172" s="324"/>
      <c r="JCQ172" s="324"/>
      <c r="JCS172" s="324"/>
      <c r="JCU172" s="324"/>
      <c r="JCW172" s="324"/>
      <c r="JCY172" s="324"/>
      <c r="JDA172" s="324"/>
      <c r="JDC172" s="324"/>
      <c r="JDE172" s="324"/>
      <c r="JDG172" s="324"/>
      <c r="JDI172" s="324"/>
      <c r="JDK172" s="324"/>
      <c r="JDM172" s="324"/>
      <c r="JDO172" s="324"/>
      <c r="JDQ172" s="324"/>
      <c r="JDS172" s="324"/>
      <c r="JDU172" s="324"/>
      <c r="JDW172" s="324"/>
      <c r="JDY172" s="324"/>
      <c r="JEA172" s="324"/>
      <c r="JEC172" s="324"/>
      <c r="JEE172" s="324"/>
      <c r="JEG172" s="324"/>
      <c r="JEI172" s="324"/>
      <c r="JEK172" s="324"/>
      <c r="JEM172" s="324"/>
      <c r="JEO172" s="324"/>
      <c r="JEQ172" s="324"/>
      <c r="JES172" s="324"/>
      <c r="JEU172" s="324"/>
      <c r="JEW172" s="324"/>
      <c r="JEY172" s="324"/>
      <c r="JFA172" s="324"/>
      <c r="JFC172" s="324"/>
      <c r="JFE172" s="324"/>
      <c r="JFG172" s="324"/>
      <c r="JFI172" s="324"/>
      <c r="JFK172" s="324"/>
      <c r="JFM172" s="324"/>
      <c r="JFO172" s="324"/>
      <c r="JFQ172" s="324"/>
      <c r="JFS172" s="324"/>
      <c r="JFU172" s="324"/>
      <c r="JFW172" s="324"/>
      <c r="JFY172" s="324"/>
      <c r="JGA172" s="324"/>
      <c r="JGC172" s="324"/>
      <c r="JGE172" s="324"/>
      <c r="JGG172" s="324"/>
      <c r="JGI172" s="324"/>
      <c r="JGK172" s="324"/>
      <c r="JGM172" s="324"/>
      <c r="JGO172" s="324"/>
      <c r="JGQ172" s="324"/>
      <c r="JGS172" s="324"/>
      <c r="JGU172" s="324"/>
      <c r="JGW172" s="324"/>
      <c r="JGY172" s="324"/>
      <c r="JHA172" s="324"/>
      <c r="JHC172" s="324"/>
      <c r="JHE172" s="324"/>
      <c r="JHG172" s="324"/>
      <c r="JHI172" s="324"/>
      <c r="JHK172" s="324"/>
      <c r="JHM172" s="324"/>
      <c r="JHO172" s="324"/>
      <c r="JHQ172" s="324"/>
      <c r="JHS172" s="324"/>
      <c r="JHU172" s="324"/>
      <c r="JHW172" s="324"/>
      <c r="JHY172" s="324"/>
      <c r="JIA172" s="324"/>
      <c r="JIC172" s="324"/>
      <c r="JIE172" s="324"/>
      <c r="JIG172" s="324"/>
      <c r="JII172" s="324"/>
      <c r="JIK172" s="324"/>
      <c r="JIM172" s="324"/>
      <c r="JIO172" s="324"/>
      <c r="JIQ172" s="324"/>
      <c r="JIS172" s="324"/>
      <c r="JIU172" s="324"/>
      <c r="JIW172" s="324"/>
      <c r="JIY172" s="324"/>
      <c r="JJA172" s="324"/>
      <c r="JJC172" s="324"/>
      <c r="JJE172" s="324"/>
      <c r="JJG172" s="324"/>
      <c r="JJI172" s="324"/>
      <c r="JJK172" s="324"/>
      <c r="JJM172" s="324"/>
      <c r="JJO172" s="324"/>
      <c r="JJQ172" s="324"/>
      <c r="JJS172" s="324"/>
      <c r="JJU172" s="324"/>
      <c r="JJW172" s="324"/>
      <c r="JJY172" s="324"/>
      <c r="JKA172" s="324"/>
      <c r="JKC172" s="324"/>
      <c r="JKE172" s="324"/>
      <c r="JKG172" s="324"/>
      <c r="JKI172" s="324"/>
      <c r="JKK172" s="324"/>
      <c r="JKM172" s="324"/>
      <c r="JKO172" s="324"/>
      <c r="JKQ172" s="324"/>
      <c r="JKS172" s="324"/>
      <c r="JKU172" s="324"/>
      <c r="JKW172" s="324"/>
      <c r="JKY172" s="324"/>
      <c r="JLA172" s="324"/>
      <c r="JLC172" s="324"/>
      <c r="JLE172" s="324"/>
      <c r="JLG172" s="324"/>
      <c r="JLI172" s="324"/>
      <c r="JLK172" s="324"/>
      <c r="JLM172" s="324"/>
      <c r="JLO172" s="324"/>
      <c r="JLQ172" s="324"/>
      <c r="JLS172" s="324"/>
      <c r="JLU172" s="324"/>
      <c r="JLW172" s="324"/>
      <c r="JLY172" s="324"/>
      <c r="JMA172" s="324"/>
      <c r="JMC172" s="324"/>
      <c r="JME172" s="324"/>
      <c r="JMG172" s="324"/>
      <c r="JMI172" s="324"/>
      <c r="JMK172" s="324"/>
      <c r="JMM172" s="324"/>
      <c r="JMO172" s="324"/>
      <c r="JMQ172" s="324"/>
      <c r="JMS172" s="324"/>
      <c r="JMU172" s="324"/>
      <c r="JMW172" s="324"/>
      <c r="JMY172" s="324"/>
      <c r="JNA172" s="324"/>
      <c r="JNC172" s="324"/>
      <c r="JNE172" s="324"/>
      <c r="JNG172" s="324"/>
      <c r="JNI172" s="324"/>
      <c r="JNK172" s="324"/>
      <c r="JNM172" s="324"/>
      <c r="JNO172" s="324"/>
      <c r="JNQ172" s="324"/>
      <c r="JNS172" s="324"/>
      <c r="JNU172" s="324"/>
      <c r="JNW172" s="324"/>
      <c r="JNY172" s="324"/>
      <c r="JOA172" s="324"/>
      <c r="JOC172" s="324"/>
      <c r="JOE172" s="324"/>
      <c r="JOG172" s="324"/>
      <c r="JOI172" s="324"/>
      <c r="JOK172" s="324"/>
      <c r="JOM172" s="324"/>
      <c r="JOO172" s="324"/>
      <c r="JOQ172" s="324"/>
      <c r="JOS172" s="324"/>
      <c r="JOU172" s="324"/>
      <c r="JOW172" s="324"/>
      <c r="JOY172" s="324"/>
      <c r="JPA172" s="324"/>
      <c r="JPC172" s="324"/>
      <c r="JPE172" s="324"/>
      <c r="JPG172" s="324"/>
      <c r="JPI172" s="324"/>
      <c r="JPK172" s="324"/>
      <c r="JPM172" s="324"/>
      <c r="JPO172" s="324"/>
      <c r="JPQ172" s="324"/>
      <c r="JPS172" s="324"/>
      <c r="JPU172" s="324"/>
      <c r="JPW172" s="324"/>
      <c r="JPY172" s="324"/>
      <c r="JQA172" s="324"/>
      <c r="JQC172" s="324"/>
      <c r="JQE172" s="324"/>
      <c r="JQG172" s="324"/>
      <c r="JQI172" s="324"/>
      <c r="JQK172" s="324"/>
      <c r="JQM172" s="324"/>
      <c r="JQO172" s="324"/>
      <c r="JQQ172" s="324"/>
      <c r="JQS172" s="324"/>
      <c r="JQU172" s="324"/>
      <c r="JQW172" s="324"/>
      <c r="JQY172" s="324"/>
      <c r="JRA172" s="324"/>
      <c r="JRC172" s="324"/>
      <c r="JRE172" s="324"/>
      <c r="JRG172" s="324"/>
      <c r="JRI172" s="324"/>
      <c r="JRK172" s="324"/>
      <c r="JRM172" s="324"/>
      <c r="JRO172" s="324"/>
      <c r="JRQ172" s="324"/>
      <c r="JRS172" s="324"/>
      <c r="JRU172" s="324"/>
      <c r="JRW172" s="324"/>
      <c r="JRY172" s="324"/>
      <c r="JSA172" s="324"/>
      <c r="JSC172" s="324"/>
      <c r="JSE172" s="324"/>
      <c r="JSG172" s="324"/>
      <c r="JSI172" s="324"/>
      <c r="JSK172" s="324"/>
      <c r="JSM172" s="324"/>
      <c r="JSO172" s="324"/>
      <c r="JSQ172" s="324"/>
      <c r="JSS172" s="324"/>
      <c r="JSU172" s="324"/>
      <c r="JSW172" s="324"/>
      <c r="JSY172" s="324"/>
      <c r="JTA172" s="324"/>
      <c r="JTC172" s="324"/>
      <c r="JTE172" s="324"/>
      <c r="JTG172" s="324"/>
      <c r="JTI172" s="324"/>
      <c r="JTK172" s="324"/>
      <c r="JTM172" s="324"/>
      <c r="JTO172" s="324"/>
      <c r="JTQ172" s="324"/>
      <c r="JTS172" s="324"/>
      <c r="JTU172" s="324"/>
      <c r="JTW172" s="324"/>
      <c r="JTY172" s="324"/>
      <c r="JUA172" s="324"/>
      <c r="JUC172" s="324"/>
      <c r="JUE172" s="324"/>
      <c r="JUG172" s="324"/>
      <c r="JUI172" s="324"/>
      <c r="JUK172" s="324"/>
      <c r="JUM172" s="324"/>
      <c r="JUO172" s="324"/>
      <c r="JUQ172" s="324"/>
      <c r="JUS172" s="324"/>
      <c r="JUU172" s="324"/>
      <c r="JUW172" s="324"/>
      <c r="JUY172" s="324"/>
      <c r="JVA172" s="324"/>
      <c r="JVC172" s="324"/>
      <c r="JVE172" s="324"/>
      <c r="JVG172" s="324"/>
      <c r="JVI172" s="324"/>
      <c r="JVK172" s="324"/>
      <c r="JVM172" s="324"/>
      <c r="JVO172" s="324"/>
      <c r="JVQ172" s="324"/>
      <c r="JVS172" s="324"/>
      <c r="JVU172" s="324"/>
      <c r="JVW172" s="324"/>
      <c r="JVY172" s="324"/>
      <c r="JWA172" s="324"/>
      <c r="JWC172" s="324"/>
      <c r="JWE172" s="324"/>
      <c r="JWG172" s="324"/>
      <c r="JWI172" s="324"/>
      <c r="JWK172" s="324"/>
      <c r="JWM172" s="324"/>
      <c r="JWO172" s="324"/>
      <c r="JWQ172" s="324"/>
      <c r="JWS172" s="324"/>
      <c r="JWU172" s="324"/>
      <c r="JWW172" s="324"/>
      <c r="JWY172" s="324"/>
      <c r="JXA172" s="324"/>
      <c r="JXC172" s="324"/>
      <c r="JXE172" s="324"/>
      <c r="JXG172" s="324"/>
      <c r="JXI172" s="324"/>
      <c r="JXK172" s="324"/>
      <c r="JXM172" s="324"/>
      <c r="JXO172" s="324"/>
      <c r="JXQ172" s="324"/>
      <c r="JXS172" s="324"/>
      <c r="JXU172" s="324"/>
      <c r="JXW172" s="324"/>
      <c r="JXY172" s="324"/>
      <c r="JYA172" s="324"/>
      <c r="JYC172" s="324"/>
      <c r="JYE172" s="324"/>
      <c r="JYG172" s="324"/>
      <c r="JYI172" s="324"/>
      <c r="JYK172" s="324"/>
      <c r="JYM172" s="324"/>
      <c r="JYO172" s="324"/>
      <c r="JYQ172" s="324"/>
      <c r="JYS172" s="324"/>
      <c r="JYU172" s="324"/>
      <c r="JYW172" s="324"/>
      <c r="JYY172" s="324"/>
      <c r="JZA172" s="324"/>
      <c r="JZC172" s="324"/>
      <c r="JZE172" s="324"/>
      <c r="JZG172" s="324"/>
      <c r="JZI172" s="324"/>
      <c r="JZK172" s="324"/>
      <c r="JZM172" s="324"/>
      <c r="JZO172" s="324"/>
      <c r="JZQ172" s="324"/>
      <c r="JZS172" s="324"/>
      <c r="JZU172" s="324"/>
      <c r="JZW172" s="324"/>
      <c r="JZY172" s="324"/>
      <c r="KAA172" s="324"/>
      <c r="KAC172" s="324"/>
      <c r="KAE172" s="324"/>
      <c r="KAG172" s="324"/>
      <c r="KAI172" s="324"/>
      <c r="KAK172" s="324"/>
      <c r="KAM172" s="324"/>
      <c r="KAO172" s="324"/>
      <c r="KAQ172" s="324"/>
      <c r="KAS172" s="324"/>
      <c r="KAU172" s="324"/>
      <c r="KAW172" s="324"/>
      <c r="KAY172" s="324"/>
      <c r="KBA172" s="324"/>
      <c r="KBC172" s="324"/>
      <c r="KBE172" s="324"/>
      <c r="KBG172" s="324"/>
      <c r="KBI172" s="324"/>
      <c r="KBK172" s="324"/>
      <c r="KBM172" s="324"/>
      <c r="KBO172" s="324"/>
      <c r="KBQ172" s="324"/>
      <c r="KBS172" s="324"/>
      <c r="KBU172" s="324"/>
      <c r="KBW172" s="324"/>
      <c r="KBY172" s="324"/>
      <c r="KCA172" s="324"/>
      <c r="KCC172" s="324"/>
      <c r="KCE172" s="324"/>
      <c r="KCG172" s="324"/>
      <c r="KCI172" s="324"/>
      <c r="KCK172" s="324"/>
      <c r="KCM172" s="324"/>
      <c r="KCO172" s="324"/>
      <c r="KCQ172" s="324"/>
      <c r="KCS172" s="324"/>
      <c r="KCU172" s="324"/>
      <c r="KCW172" s="324"/>
      <c r="KCY172" s="324"/>
      <c r="KDA172" s="324"/>
      <c r="KDC172" s="324"/>
      <c r="KDE172" s="324"/>
      <c r="KDG172" s="324"/>
      <c r="KDI172" s="324"/>
      <c r="KDK172" s="324"/>
      <c r="KDM172" s="324"/>
      <c r="KDO172" s="324"/>
      <c r="KDQ172" s="324"/>
      <c r="KDS172" s="324"/>
      <c r="KDU172" s="324"/>
      <c r="KDW172" s="324"/>
      <c r="KDY172" s="324"/>
      <c r="KEA172" s="324"/>
      <c r="KEC172" s="324"/>
      <c r="KEE172" s="324"/>
      <c r="KEG172" s="324"/>
      <c r="KEI172" s="324"/>
      <c r="KEK172" s="324"/>
      <c r="KEM172" s="324"/>
      <c r="KEO172" s="324"/>
      <c r="KEQ172" s="324"/>
      <c r="KES172" s="324"/>
      <c r="KEU172" s="324"/>
      <c r="KEW172" s="324"/>
      <c r="KEY172" s="324"/>
      <c r="KFA172" s="324"/>
      <c r="KFC172" s="324"/>
      <c r="KFE172" s="324"/>
      <c r="KFG172" s="324"/>
      <c r="KFI172" s="324"/>
      <c r="KFK172" s="324"/>
      <c r="KFM172" s="324"/>
      <c r="KFO172" s="324"/>
      <c r="KFQ172" s="324"/>
      <c r="KFS172" s="324"/>
      <c r="KFU172" s="324"/>
      <c r="KFW172" s="324"/>
      <c r="KFY172" s="324"/>
      <c r="KGA172" s="324"/>
      <c r="KGC172" s="324"/>
      <c r="KGE172" s="324"/>
      <c r="KGG172" s="324"/>
      <c r="KGI172" s="324"/>
      <c r="KGK172" s="324"/>
      <c r="KGM172" s="324"/>
      <c r="KGO172" s="324"/>
      <c r="KGQ172" s="324"/>
      <c r="KGS172" s="324"/>
      <c r="KGU172" s="324"/>
      <c r="KGW172" s="324"/>
      <c r="KGY172" s="324"/>
      <c r="KHA172" s="324"/>
      <c r="KHC172" s="324"/>
      <c r="KHE172" s="324"/>
      <c r="KHG172" s="324"/>
      <c r="KHI172" s="324"/>
      <c r="KHK172" s="324"/>
      <c r="KHM172" s="324"/>
      <c r="KHO172" s="324"/>
      <c r="KHQ172" s="324"/>
      <c r="KHS172" s="324"/>
      <c r="KHU172" s="324"/>
      <c r="KHW172" s="324"/>
      <c r="KHY172" s="324"/>
      <c r="KIA172" s="324"/>
      <c r="KIC172" s="324"/>
      <c r="KIE172" s="324"/>
      <c r="KIG172" s="324"/>
      <c r="KII172" s="324"/>
      <c r="KIK172" s="324"/>
      <c r="KIM172" s="324"/>
      <c r="KIO172" s="324"/>
      <c r="KIQ172" s="324"/>
      <c r="KIS172" s="324"/>
      <c r="KIU172" s="324"/>
      <c r="KIW172" s="324"/>
      <c r="KIY172" s="324"/>
      <c r="KJA172" s="324"/>
      <c r="KJC172" s="324"/>
      <c r="KJE172" s="324"/>
      <c r="KJG172" s="324"/>
      <c r="KJI172" s="324"/>
      <c r="KJK172" s="324"/>
      <c r="KJM172" s="324"/>
      <c r="KJO172" s="324"/>
      <c r="KJQ172" s="324"/>
      <c r="KJS172" s="324"/>
      <c r="KJU172" s="324"/>
      <c r="KJW172" s="324"/>
      <c r="KJY172" s="324"/>
      <c r="KKA172" s="324"/>
      <c r="KKC172" s="324"/>
      <c r="KKE172" s="324"/>
      <c r="KKG172" s="324"/>
      <c r="KKI172" s="324"/>
      <c r="KKK172" s="324"/>
      <c r="KKM172" s="324"/>
      <c r="KKO172" s="324"/>
      <c r="KKQ172" s="324"/>
      <c r="KKS172" s="324"/>
      <c r="KKU172" s="324"/>
      <c r="KKW172" s="324"/>
      <c r="KKY172" s="324"/>
      <c r="KLA172" s="324"/>
      <c r="KLC172" s="324"/>
      <c r="KLE172" s="324"/>
      <c r="KLG172" s="324"/>
      <c r="KLI172" s="324"/>
      <c r="KLK172" s="324"/>
      <c r="KLM172" s="324"/>
      <c r="KLO172" s="324"/>
      <c r="KLQ172" s="324"/>
      <c r="KLS172" s="324"/>
      <c r="KLU172" s="324"/>
      <c r="KLW172" s="324"/>
      <c r="KLY172" s="324"/>
      <c r="KMA172" s="324"/>
      <c r="KMC172" s="324"/>
      <c r="KME172" s="324"/>
      <c r="KMG172" s="324"/>
      <c r="KMI172" s="324"/>
      <c r="KMK172" s="324"/>
      <c r="KMM172" s="324"/>
      <c r="KMO172" s="324"/>
      <c r="KMQ172" s="324"/>
      <c r="KMS172" s="324"/>
      <c r="KMU172" s="324"/>
      <c r="KMW172" s="324"/>
      <c r="KMY172" s="324"/>
      <c r="KNA172" s="324"/>
      <c r="KNC172" s="324"/>
      <c r="KNE172" s="324"/>
      <c r="KNG172" s="324"/>
      <c r="KNI172" s="324"/>
      <c r="KNK172" s="324"/>
      <c r="KNM172" s="324"/>
      <c r="KNO172" s="324"/>
      <c r="KNQ172" s="324"/>
      <c r="KNS172" s="324"/>
      <c r="KNU172" s="324"/>
      <c r="KNW172" s="324"/>
      <c r="KNY172" s="324"/>
      <c r="KOA172" s="324"/>
      <c r="KOC172" s="324"/>
      <c r="KOE172" s="324"/>
      <c r="KOG172" s="324"/>
      <c r="KOI172" s="324"/>
      <c r="KOK172" s="324"/>
      <c r="KOM172" s="324"/>
      <c r="KOO172" s="324"/>
      <c r="KOQ172" s="324"/>
      <c r="KOS172" s="324"/>
      <c r="KOU172" s="324"/>
      <c r="KOW172" s="324"/>
      <c r="KOY172" s="324"/>
      <c r="KPA172" s="324"/>
      <c r="KPC172" s="324"/>
      <c r="KPE172" s="324"/>
      <c r="KPG172" s="324"/>
      <c r="KPI172" s="324"/>
      <c r="KPK172" s="324"/>
      <c r="KPM172" s="324"/>
      <c r="KPO172" s="324"/>
      <c r="KPQ172" s="324"/>
      <c r="KPS172" s="324"/>
      <c r="KPU172" s="324"/>
      <c r="KPW172" s="324"/>
      <c r="KPY172" s="324"/>
      <c r="KQA172" s="324"/>
      <c r="KQC172" s="324"/>
      <c r="KQE172" s="324"/>
      <c r="KQG172" s="324"/>
      <c r="KQI172" s="324"/>
      <c r="KQK172" s="324"/>
      <c r="KQM172" s="324"/>
      <c r="KQO172" s="324"/>
      <c r="KQQ172" s="324"/>
      <c r="KQS172" s="324"/>
      <c r="KQU172" s="324"/>
      <c r="KQW172" s="324"/>
      <c r="KQY172" s="324"/>
      <c r="KRA172" s="324"/>
      <c r="KRC172" s="324"/>
      <c r="KRE172" s="324"/>
      <c r="KRG172" s="324"/>
      <c r="KRI172" s="324"/>
      <c r="KRK172" s="324"/>
      <c r="KRM172" s="324"/>
      <c r="KRO172" s="324"/>
      <c r="KRQ172" s="324"/>
      <c r="KRS172" s="324"/>
      <c r="KRU172" s="324"/>
      <c r="KRW172" s="324"/>
      <c r="KRY172" s="324"/>
      <c r="KSA172" s="324"/>
      <c r="KSC172" s="324"/>
      <c r="KSE172" s="324"/>
      <c r="KSG172" s="324"/>
      <c r="KSI172" s="324"/>
      <c r="KSK172" s="324"/>
      <c r="KSM172" s="324"/>
      <c r="KSO172" s="324"/>
      <c r="KSQ172" s="324"/>
      <c r="KSS172" s="324"/>
      <c r="KSU172" s="324"/>
      <c r="KSW172" s="324"/>
      <c r="KSY172" s="324"/>
      <c r="KTA172" s="324"/>
      <c r="KTC172" s="324"/>
      <c r="KTE172" s="324"/>
      <c r="KTG172" s="324"/>
      <c r="KTI172" s="324"/>
      <c r="KTK172" s="324"/>
      <c r="KTM172" s="324"/>
      <c r="KTO172" s="324"/>
      <c r="KTQ172" s="324"/>
      <c r="KTS172" s="324"/>
      <c r="KTU172" s="324"/>
      <c r="KTW172" s="324"/>
      <c r="KTY172" s="324"/>
      <c r="KUA172" s="324"/>
      <c r="KUC172" s="324"/>
      <c r="KUE172" s="324"/>
      <c r="KUG172" s="324"/>
      <c r="KUI172" s="324"/>
      <c r="KUK172" s="324"/>
      <c r="KUM172" s="324"/>
      <c r="KUO172" s="324"/>
      <c r="KUQ172" s="324"/>
      <c r="KUS172" s="324"/>
      <c r="KUU172" s="324"/>
      <c r="KUW172" s="324"/>
      <c r="KUY172" s="324"/>
      <c r="KVA172" s="324"/>
      <c r="KVC172" s="324"/>
      <c r="KVE172" s="324"/>
      <c r="KVG172" s="324"/>
      <c r="KVI172" s="324"/>
      <c r="KVK172" s="324"/>
      <c r="KVM172" s="324"/>
      <c r="KVO172" s="324"/>
      <c r="KVQ172" s="324"/>
      <c r="KVS172" s="324"/>
      <c r="KVU172" s="324"/>
      <c r="KVW172" s="324"/>
      <c r="KVY172" s="324"/>
      <c r="KWA172" s="324"/>
      <c r="KWC172" s="324"/>
      <c r="KWE172" s="324"/>
      <c r="KWG172" s="324"/>
      <c r="KWI172" s="324"/>
      <c r="KWK172" s="324"/>
      <c r="KWM172" s="324"/>
      <c r="KWO172" s="324"/>
      <c r="KWQ172" s="324"/>
      <c r="KWS172" s="324"/>
      <c r="KWU172" s="324"/>
      <c r="KWW172" s="324"/>
      <c r="KWY172" s="324"/>
      <c r="KXA172" s="324"/>
      <c r="KXC172" s="324"/>
      <c r="KXE172" s="324"/>
      <c r="KXG172" s="324"/>
      <c r="KXI172" s="324"/>
      <c r="KXK172" s="324"/>
      <c r="KXM172" s="324"/>
      <c r="KXO172" s="324"/>
      <c r="KXQ172" s="324"/>
      <c r="KXS172" s="324"/>
      <c r="KXU172" s="324"/>
      <c r="KXW172" s="324"/>
      <c r="KXY172" s="324"/>
      <c r="KYA172" s="324"/>
      <c r="KYC172" s="324"/>
      <c r="KYE172" s="324"/>
      <c r="KYG172" s="324"/>
      <c r="KYI172" s="324"/>
      <c r="KYK172" s="324"/>
      <c r="KYM172" s="324"/>
      <c r="KYO172" s="324"/>
      <c r="KYQ172" s="324"/>
      <c r="KYS172" s="324"/>
      <c r="KYU172" s="324"/>
      <c r="KYW172" s="324"/>
      <c r="KYY172" s="324"/>
      <c r="KZA172" s="324"/>
      <c r="KZC172" s="324"/>
      <c r="KZE172" s="324"/>
      <c r="KZG172" s="324"/>
      <c r="KZI172" s="324"/>
      <c r="KZK172" s="324"/>
      <c r="KZM172" s="324"/>
      <c r="KZO172" s="324"/>
      <c r="KZQ172" s="324"/>
      <c r="KZS172" s="324"/>
      <c r="KZU172" s="324"/>
      <c r="KZW172" s="324"/>
      <c r="KZY172" s="324"/>
      <c r="LAA172" s="324"/>
      <c r="LAC172" s="324"/>
      <c r="LAE172" s="324"/>
      <c r="LAG172" s="324"/>
      <c r="LAI172" s="324"/>
      <c r="LAK172" s="324"/>
      <c r="LAM172" s="324"/>
      <c r="LAO172" s="324"/>
      <c r="LAQ172" s="324"/>
      <c r="LAS172" s="324"/>
      <c r="LAU172" s="324"/>
      <c r="LAW172" s="324"/>
      <c r="LAY172" s="324"/>
      <c r="LBA172" s="324"/>
      <c r="LBC172" s="324"/>
      <c r="LBE172" s="324"/>
      <c r="LBG172" s="324"/>
      <c r="LBI172" s="324"/>
      <c r="LBK172" s="324"/>
      <c r="LBM172" s="324"/>
      <c r="LBO172" s="324"/>
      <c r="LBQ172" s="324"/>
      <c r="LBS172" s="324"/>
      <c r="LBU172" s="324"/>
      <c r="LBW172" s="324"/>
      <c r="LBY172" s="324"/>
      <c r="LCA172" s="324"/>
      <c r="LCC172" s="324"/>
      <c r="LCE172" s="324"/>
      <c r="LCG172" s="324"/>
      <c r="LCI172" s="324"/>
      <c r="LCK172" s="324"/>
      <c r="LCM172" s="324"/>
      <c r="LCO172" s="324"/>
      <c r="LCQ172" s="324"/>
      <c r="LCS172" s="324"/>
      <c r="LCU172" s="324"/>
      <c r="LCW172" s="324"/>
      <c r="LCY172" s="324"/>
      <c r="LDA172" s="324"/>
      <c r="LDC172" s="324"/>
      <c r="LDE172" s="324"/>
      <c r="LDG172" s="324"/>
      <c r="LDI172" s="324"/>
      <c r="LDK172" s="324"/>
      <c r="LDM172" s="324"/>
      <c r="LDO172" s="324"/>
      <c r="LDQ172" s="324"/>
      <c r="LDS172" s="324"/>
      <c r="LDU172" s="324"/>
      <c r="LDW172" s="324"/>
      <c r="LDY172" s="324"/>
      <c r="LEA172" s="324"/>
      <c r="LEC172" s="324"/>
      <c r="LEE172" s="324"/>
      <c r="LEG172" s="324"/>
      <c r="LEI172" s="324"/>
      <c r="LEK172" s="324"/>
      <c r="LEM172" s="324"/>
      <c r="LEO172" s="324"/>
      <c r="LEQ172" s="324"/>
      <c r="LES172" s="324"/>
      <c r="LEU172" s="324"/>
      <c r="LEW172" s="324"/>
      <c r="LEY172" s="324"/>
      <c r="LFA172" s="324"/>
      <c r="LFC172" s="324"/>
      <c r="LFE172" s="324"/>
      <c r="LFG172" s="324"/>
      <c r="LFI172" s="324"/>
      <c r="LFK172" s="324"/>
      <c r="LFM172" s="324"/>
      <c r="LFO172" s="324"/>
      <c r="LFQ172" s="324"/>
      <c r="LFS172" s="324"/>
      <c r="LFU172" s="324"/>
      <c r="LFW172" s="324"/>
      <c r="LFY172" s="324"/>
      <c r="LGA172" s="324"/>
      <c r="LGC172" s="324"/>
      <c r="LGE172" s="324"/>
      <c r="LGG172" s="324"/>
      <c r="LGI172" s="324"/>
      <c r="LGK172" s="324"/>
      <c r="LGM172" s="324"/>
      <c r="LGO172" s="324"/>
      <c r="LGQ172" s="324"/>
      <c r="LGS172" s="324"/>
      <c r="LGU172" s="324"/>
      <c r="LGW172" s="324"/>
      <c r="LGY172" s="324"/>
      <c r="LHA172" s="324"/>
      <c r="LHC172" s="324"/>
      <c r="LHE172" s="324"/>
      <c r="LHG172" s="324"/>
      <c r="LHI172" s="324"/>
      <c r="LHK172" s="324"/>
      <c r="LHM172" s="324"/>
      <c r="LHO172" s="324"/>
      <c r="LHQ172" s="324"/>
      <c r="LHS172" s="324"/>
      <c r="LHU172" s="324"/>
      <c r="LHW172" s="324"/>
      <c r="LHY172" s="324"/>
      <c r="LIA172" s="324"/>
      <c r="LIC172" s="324"/>
      <c r="LIE172" s="324"/>
      <c r="LIG172" s="324"/>
      <c r="LII172" s="324"/>
      <c r="LIK172" s="324"/>
      <c r="LIM172" s="324"/>
      <c r="LIO172" s="324"/>
      <c r="LIQ172" s="324"/>
      <c r="LIS172" s="324"/>
      <c r="LIU172" s="324"/>
      <c r="LIW172" s="324"/>
      <c r="LIY172" s="324"/>
      <c r="LJA172" s="324"/>
      <c r="LJC172" s="324"/>
      <c r="LJE172" s="324"/>
      <c r="LJG172" s="324"/>
      <c r="LJI172" s="324"/>
      <c r="LJK172" s="324"/>
      <c r="LJM172" s="324"/>
      <c r="LJO172" s="324"/>
      <c r="LJQ172" s="324"/>
      <c r="LJS172" s="324"/>
      <c r="LJU172" s="324"/>
      <c r="LJW172" s="324"/>
      <c r="LJY172" s="324"/>
      <c r="LKA172" s="324"/>
      <c r="LKC172" s="324"/>
      <c r="LKE172" s="324"/>
      <c r="LKG172" s="324"/>
      <c r="LKI172" s="324"/>
      <c r="LKK172" s="324"/>
      <c r="LKM172" s="324"/>
      <c r="LKO172" s="324"/>
      <c r="LKQ172" s="324"/>
      <c r="LKS172" s="324"/>
      <c r="LKU172" s="324"/>
      <c r="LKW172" s="324"/>
      <c r="LKY172" s="324"/>
      <c r="LLA172" s="324"/>
      <c r="LLC172" s="324"/>
      <c r="LLE172" s="324"/>
      <c r="LLG172" s="324"/>
      <c r="LLI172" s="324"/>
      <c r="LLK172" s="324"/>
      <c r="LLM172" s="324"/>
      <c r="LLO172" s="324"/>
      <c r="LLQ172" s="324"/>
      <c r="LLS172" s="324"/>
      <c r="LLU172" s="324"/>
      <c r="LLW172" s="324"/>
      <c r="LLY172" s="324"/>
      <c r="LMA172" s="324"/>
      <c r="LMC172" s="324"/>
      <c r="LME172" s="324"/>
      <c r="LMG172" s="324"/>
      <c r="LMI172" s="324"/>
      <c r="LMK172" s="324"/>
      <c r="LMM172" s="324"/>
      <c r="LMO172" s="324"/>
      <c r="LMQ172" s="324"/>
      <c r="LMS172" s="324"/>
      <c r="LMU172" s="324"/>
      <c r="LMW172" s="324"/>
      <c r="LMY172" s="324"/>
      <c r="LNA172" s="324"/>
      <c r="LNC172" s="324"/>
      <c r="LNE172" s="324"/>
      <c r="LNG172" s="324"/>
      <c r="LNI172" s="324"/>
      <c r="LNK172" s="324"/>
      <c r="LNM172" s="324"/>
      <c r="LNO172" s="324"/>
      <c r="LNQ172" s="324"/>
      <c r="LNS172" s="324"/>
      <c r="LNU172" s="324"/>
      <c r="LNW172" s="324"/>
      <c r="LNY172" s="324"/>
      <c r="LOA172" s="324"/>
      <c r="LOC172" s="324"/>
      <c r="LOE172" s="324"/>
      <c r="LOG172" s="324"/>
      <c r="LOI172" s="324"/>
      <c r="LOK172" s="324"/>
      <c r="LOM172" s="324"/>
      <c r="LOO172" s="324"/>
      <c r="LOQ172" s="324"/>
      <c r="LOS172" s="324"/>
      <c r="LOU172" s="324"/>
      <c r="LOW172" s="324"/>
      <c r="LOY172" s="324"/>
      <c r="LPA172" s="324"/>
      <c r="LPC172" s="324"/>
      <c r="LPE172" s="324"/>
      <c r="LPG172" s="324"/>
      <c r="LPI172" s="324"/>
      <c r="LPK172" s="324"/>
      <c r="LPM172" s="324"/>
      <c r="LPO172" s="324"/>
      <c r="LPQ172" s="324"/>
      <c r="LPS172" s="324"/>
      <c r="LPU172" s="324"/>
      <c r="LPW172" s="324"/>
      <c r="LPY172" s="324"/>
      <c r="LQA172" s="324"/>
      <c r="LQC172" s="324"/>
      <c r="LQE172" s="324"/>
      <c r="LQG172" s="324"/>
      <c r="LQI172" s="324"/>
      <c r="LQK172" s="324"/>
      <c r="LQM172" s="324"/>
      <c r="LQO172" s="324"/>
      <c r="LQQ172" s="324"/>
      <c r="LQS172" s="324"/>
      <c r="LQU172" s="324"/>
      <c r="LQW172" s="324"/>
      <c r="LQY172" s="324"/>
      <c r="LRA172" s="324"/>
      <c r="LRC172" s="324"/>
      <c r="LRE172" s="324"/>
      <c r="LRG172" s="324"/>
      <c r="LRI172" s="324"/>
      <c r="LRK172" s="324"/>
      <c r="LRM172" s="324"/>
      <c r="LRO172" s="324"/>
      <c r="LRQ172" s="324"/>
      <c r="LRS172" s="324"/>
      <c r="LRU172" s="324"/>
      <c r="LRW172" s="324"/>
      <c r="LRY172" s="324"/>
      <c r="LSA172" s="324"/>
      <c r="LSC172" s="324"/>
      <c r="LSE172" s="324"/>
      <c r="LSG172" s="324"/>
      <c r="LSI172" s="324"/>
      <c r="LSK172" s="324"/>
      <c r="LSM172" s="324"/>
      <c r="LSO172" s="324"/>
      <c r="LSQ172" s="324"/>
      <c r="LSS172" s="324"/>
      <c r="LSU172" s="324"/>
      <c r="LSW172" s="324"/>
      <c r="LSY172" s="324"/>
      <c r="LTA172" s="324"/>
      <c r="LTC172" s="324"/>
      <c r="LTE172" s="324"/>
      <c r="LTG172" s="324"/>
      <c r="LTI172" s="324"/>
      <c r="LTK172" s="324"/>
      <c r="LTM172" s="324"/>
      <c r="LTO172" s="324"/>
      <c r="LTQ172" s="324"/>
      <c r="LTS172" s="324"/>
      <c r="LTU172" s="324"/>
      <c r="LTW172" s="324"/>
      <c r="LTY172" s="324"/>
      <c r="LUA172" s="324"/>
      <c r="LUC172" s="324"/>
      <c r="LUE172" s="324"/>
      <c r="LUG172" s="324"/>
      <c r="LUI172" s="324"/>
      <c r="LUK172" s="324"/>
      <c r="LUM172" s="324"/>
      <c r="LUO172" s="324"/>
      <c r="LUQ172" s="324"/>
      <c r="LUS172" s="324"/>
      <c r="LUU172" s="324"/>
      <c r="LUW172" s="324"/>
      <c r="LUY172" s="324"/>
      <c r="LVA172" s="324"/>
      <c r="LVC172" s="324"/>
      <c r="LVE172" s="324"/>
      <c r="LVG172" s="324"/>
      <c r="LVI172" s="324"/>
      <c r="LVK172" s="324"/>
      <c r="LVM172" s="324"/>
      <c r="LVO172" s="324"/>
      <c r="LVQ172" s="324"/>
      <c r="LVS172" s="324"/>
      <c r="LVU172" s="324"/>
      <c r="LVW172" s="324"/>
      <c r="LVY172" s="324"/>
      <c r="LWA172" s="324"/>
      <c r="LWC172" s="324"/>
      <c r="LWE172" s="324"/>
      <c r="LWG172" s="324"/>
      <c r="LWI172" s="324"/>
      <c r="LWK172" s="324"/>
      <c r="LWM172" s="324"/>
      <c r="LWO172" s="324"/>
      <c r="LWQ172" s="324"/>
      <c r="LWS172" s="324"/>
      <c r="LWU172" s="324"/>
      <c r="LWW172" s="324"/>
      <c r="LWY172" s="324"/>
      <c r="LXA172" s="324"/>
      <c r="LXC172" s="324"/>
      <c r="LXE172" s="324"/>
      <c r="LXG172" s="324"/>
      <c r="LXI172" s="324"/>
      <c r="LXK172" s="324"/>
      <c r="LXM172" s="324"/>
      <c r="LXO172" s="324"/>
      <c r="LXQ172" s="324"/>
      <c r="LXS172" s="324"/>
      <c r="LXU172" s="324"/>
      <c r="LXW172" s="324"/>
      <c r="LXY172" s="324"/>
      <c r="LYA172" s="324"/>
      <c r="LYC172" s="324"/>
      <c r="LYE172" s="324"/>
      <c r="LYG172" s="324"/>
      <c r="LYI172" s="324"/>
      <c r="LYK172" s="324"/>
      <c r="LYM172" s="324"/>
      <c r="LYO172" s="324"/>
      <c r="LYQ172" s="324"/>
      <c r="LYS172" s="324"/>
      <c r="LYU172" s="324"/>
      <c r="LYW172" s="324"/>
      <c r="LYY172" s="324"/>
      <c r="LZA172" s="324"/>
      <c r="LZC172" s="324"/>
      <c r="LZE172" s="324"/>
      <c r="LZG172" s="324"/>
      <c r="LZI172" s="324"/>
      <c r="LZK172" s="324"/>
      <c r="LZM172" s="324"/>
      <c r="LZO172" s="324"/>
      <c r="LZQ172" s="324"/>
      <c r="LZS172" s="324"/>
      <c r="LZU172" s="324"/>
      <c r="LZW172" s="324"/>
      <c r="LZY172" s="324"/>
      <c r="MAA172" s="324"/>
      <c r="MAC172" s="324"/>
      <c r="MAE172" s="324"/>
      <c r="MAG172" s="324"/>
      <c r="MAI172" s="324"/>
      <c r="MAK172" s="324"/>
      <c r="MAM172" s="324"/>
      <c r="MAO172" s="324"/>
      <c r="MAQ172" s="324"/>
      <c r="MAS172" s="324"/>
      <c r="MAU172" s="324"/>
      <c r="MAW172" s="324"/>
      <c r="MAY172" s="324"/>
      <c r="MBA172" s="324"/>
      <c r="MBC172" s="324"/>
      <c r="MBE172" s="324"/>
      <c r="MBG172" s="324"/>
      <c r="MBI172" s="324"/>
      <c r="MBK172" s="324"/>
      <c r="MBM172" s="324"/>
      <c r="MBO172" s="324"/>
      <c r="MBQ172" s="324"/>
      <c r="MBS172" s="324"/>
      <c r="MBU172" s="324"/>
      <c r="MBW172" s="324"/>
      <c r="MBY172" s="324"/>
      <c r="MCA172" s="324"/>
      <c r="MCC172" s="324"/>
      <c r="MCE172" s="324"/>
      <c r="MCG172" s="324"/>
      <c r="MCI172" s="324"/>
      <c r="MCK172" s="324"/>
      <c r="MCM172" s="324"/>
      <c r="MCO172" s="324"/>
      <c r="MCQ172" s="324"/>
      <c r="MCS172" s="324"/>
      <c r="MCU172" s="324"/>
      <c r="MCW172" s="324"/>
      <c r="MCY172" s="324"/>
      <c r="MDA172" s="324"/>
      <c r="MDC172" s="324"/>
      <c r="MDE172" s="324"/>
      <c r="MDG172" s="324"/>
      <c r="MDI172" s="324"/>
      <c r="MDK172" s="324"/>
      <c r="MDM172" s="324"/>
      <c r="MDO172" s="324"/>
      <c r="MDQ172" s="324"/>
      <c r="MDS172" s="324"/>
      <c r="MDU172" s="324"/>
      <c r="MDW172" s="324"/>
      <c r="MDY172" s="324"/>
      <c r="MEA172" s="324"/>
      <c r="MEC172" s="324"/>
      <c r="MEE172" s="324"/>
      <c r="MEG172" s="324"/>
      <c r="MEI172" s="324"/>
      <c r="MEK172" s="324"/>
      <c r="MEM172" s="324"/>
      <c r="MEO172" s="324"/>
      <c r="MEQ172" s="324"/>
      <c r="MES172" s="324"/>
      <c r="MEU172" s="324"/>
      <c r="MEW172" s="324"/>
      <c r="MEY172" s="324"/>
      <c r="MFA172" s="324"/>
      <c r="MFC172" s="324"/>
      <c r="MFE172" s="324"/>
      <c r="MFG172" s="324"/>
      <c r="MFI172" s="324"/>
      <c r="MFK172" s="324"/>
      <c r="MFM172" s="324"/>
      <c r="MFO172" s="324"/>
      <c r="MFQ172" s="324"/>
      <c r="MFS172" s="324"/>
      <c r="MFU172" s="324"/>
      <c r="MFW172" s="324"/>
      <c r="MFY172" s="324"/>
      <c r="MGA172" s="324"/>
      <c r="MGC172" s="324"/>
      <c r="MGE172" s="324"/>
      <c r="MGG172" s="324"/>
      <c r="MGI172" s="324"/>
      <c r="MGK172" s="324"/>
      <c r="MGM172" s="324"/>
      <c r="MGO172" s="324"/>
      <c r="MGQ172" s="324"/>
      <c r="MGS172" s="324"/>
      <c r="MGU172" s="324"/>
      <c r="MGW172" s="324"/>
      <c r="MGY172" s="324"/>
      <c r="MHA172" s="324"/>
      <c r="MHC172" s="324"/>
      <c r="MHE172" s="324"/>
      <c r="MHG172" s="324"/>
      <c r="MHI172" s="324"/>
      <c r="MHK172" s="324"/>
      <c r="MHM172" s="324"/>
      <c r="MHO172" s="324"/>
      <c r="MHQ172" s="324"/>
      <c r="MHS172" s="324"/>
      <c r="MHU172" s="324"/>
      <c r="MHW172" s="324"/>
      <c r="MHY172" s="324"/>
      <c r="MIA172" s="324"/>
      <c r="MIC172" s="324"/>
      <c r="MIE172" s="324"/>
      <c r="MIG172" s="324"/>
      <c r="MII172" s="324"/>
      <c r="MIK172" s="324"/>
      <c r="MIM172" s="324"/>
      <c r="MIO172" s="324"/>
      <c r="MIQ172" s="324"/>
      <c r="MIS172" s="324"/>
      <c r="MIU172" s="324"/>
      <c r="MIW172" s="324"/>
      <c r="MIY172" s="324"/>
      <c r="MJA172" s="324"/>
      <c r="MJC172" s="324"/>
      <c r="MJE172" s="324"/>
      <c r="MJG172" s="324"/>
      <c r="MJI172" s="324"/>
      <c r="MJK172" s="324"/>
      <c r="MJM172" s="324"/>
      <c r="MJO172" s="324"/>
      <c r="MJQ172" s="324"/>
      <c r="MJS172" s="324"/>
      <c r="MJU172" s="324"/>
      <c r="MJW172" s="324"/>
      <c r="MJY172" s="324"/>
      <c r="MKA172" s="324"/>
      <c r="MKC172" s="324"/>
      <c r="MKE172" s="324"/>
      <c r="MKG172" s="324"/>
      <c r="MKI172" s="324"/>
      <c r="MKK172" s="324"/>
      <c r="MKM172" s="324"/>
      <c r="MKO172" s="324"/>
      <c r="MKQ172" s="324"/>
      <c r="MKS172" s="324"/>
      <c r="MKU172" s="324"/>
      <c r="MKW172" s="324"/>
      <c r="MKY172" s="324"/>
      <c r="MLA172" s="324"/>
      <c r="MLC172" s="324"/>
      <c r="MLE172" s="324"/>
      <c r="MLG172" s="324"/>
      <c r="MLI172" s="324"/>
      <c r="MLK172" s="324"/>
      <c r="MLM172" s="324"/>
      <c r="MLO172" s="324"/>
      <c r="MLQ172" s="324"/>
      <c r="MLS172" s="324"/>
      <c r="MLU172" s="324"/>
      <c r="MLW172" s="324"/>
      <c r="MLY172" s="324"/>
      <c r="MMA172" s="324"/>
      <c r="MMC172" s="324"/>
      <c r="MME172" s="324"/>
      <c r="MMG172" s="324"/>
      <c r="MMI172" s="324"/>
      <c r="MMK172" s="324"/>
      <c r="MMM172" s="324"/>
      <c r="MMO172" s="324"/>
      <c r="MMQ172" s="324"/>
      <c r="MMS172" s="324"/>
      <c r="MMU172" s="324"/>
      <c r="MMW172" s="324"/>
      <c r="MMY172" s="324"/>
      <c r="MNA172" s="324"/>
      <c r="MNC172" s="324"/>
      <c r="MNE172" s="324"/>
      <c r="MNG172" s="324"/>
      <c r="MNI172" s="324"/>
      <c r="MNK172" s="324"/>
      <c r="MNM172" s="324"/>
      <c r="MNO172" s="324"/>
      <c r="MNQ172" s="324"/>
      <c r="MNS172" s="324"/>
      <c r="MNU172" s="324"/>
      <c r="MNW172" s="324"/>
      <c r="MNY172" s="324"/>
      <c r="MOA172" s="324"/>
      <c r="MOC172" s="324"/>
      <c r="MOE172" s="324"/>
      <c r="MOG172" s="324"/>
      <c r="MOI172" s="324"/>
      <c r="MOK172" s="324"/>
      <c r="MOM172" s="324"/>
      <c r="MOO172" s="324"/>
      <c r="MOQ172" s="324"/>
      <c r="MOS172" s="324"/>
      <c r="MOU172" s="324"/>
      <c r="MOW172" s="324"/>
      <c r="MOY172" s="324"/>
      <c r="MPA172" s="324"/>
      <c r="MPC172" s="324"/>
      <c r="MPE172" s="324"/>
      <c r="MPG172" s="324"/>
      <c r="MPI172" s="324"/>
      <c r="MPK172" s="324"/>
      <c r="MPM172" s="324"/>
      <c r="MPO172" s="324"/>
      <c r="MPQ172" s="324"/>
      <c r="MPS172" s="324"/>
      <c r="MPU172" s="324"/>
      <c r="MPW172" s="324"/>
      <c r="MPY172" s="324"/>
      <c r="MQA172" s="324"/>
      <c r="MQC172" s="324"/>
      <c r="MQE172" s="324"/>
      <c r="MQG172" s="324"/>
      <c r="MQI172" s="324"/>
      <c r="MQK172" s="324"/>
      <c r="MQM172" s="324"/>
      <c r="MQO172" s="324"/>
      <c r="MQQ172" s="324"/>
      <c r="MQS172" s="324"/>
      <c r="MQU172" s="324"/>
      <c r="MQW172" s="324"/>
      <c r="MQY172" s="324"/>
      <c r="MRA172" s="324"/>
      <c r="MRC172" s="324"/>
      <c r="MRE172" s="324"/>
      <c r="MRG172" s="324"/>
      <c r="MRI172" s="324"/>
      <c r="MRK172" s="324"/>
      <c r="MRM172" s="324"/>
      <c r="MRO172" s="324"/>
      <c r="MRQ172" s="324"/>
      <c r="MRS172" s="324"/>
      <c r="MRU172" s="324"/>
      <c r="MRW172" s="324"/>
      <c r="MRY172" s="324"/>
      <c r="MSA172" s="324"/>
      <c r="MSC172" s="324"/>
      <c r="MSE172" s="324"/>
      <c r="MSG172" s="324"/>
      <c r="MSI172" s="324"/>
      <c r="MSK172" s="324"/>
      <c r="MSM172" s="324"/>
      <c r="MSO172" s="324"/>
      <c r="MSQ172" s="324"/>
      <c r="MSS172" s="324"/>
      <c r="MSU172" s="324"/>
      <c r="MSW172" s="324"/>
      <c r="MSY172" s="324"/>
      <c r="MTA172" s="324"/>
      <c r="MTC172" s="324"/>
      <c r="MTE172" s="324"/>
      <c r="MTG172" s="324"/>
      <c r="MTI172" s="324"/>
      <c r="MTK172" s="324"/>
      <c r="MTM172" s="324"/>
      <c r="MTO172" s="324"/>
      <c r="MTQ172" s="324"/>
      <c r="MTS172" s="324"/>
      <c r="MTU172" s="324"/>
      <c r="MTW172" s="324"/>
      <c r="MTY172" s="324"/>
      <c r="MUA172" s="324"/>
      <c r="MUC172" s="324"/>
      <c r="MUE172" s="324"/>
      <c r="MUG172" s="324"/>
      <c r="MUI172" s="324"/>
      <c r="MUK172" s="324"/>
      <c r="MUM172" s="324"/>
      <c r="MUO172" s="324"/>
      <c r="MUQ172" s="324"/>
      <c r="MUS172" s="324"/>
      <c r="MUU172" s="324"/>
      <c r="MUW172" s="324"/>
      <c r="MUY172" s="324"/>
      <c r="MVA172" s="324"/>
      <c r="MVC172" s="324"/>
      <c r="MVE172" s="324"/>
      <c r="MVG172" s="324"/>
      <c r="MVI172" s="324"/>
      <c r="MVK172" s="324"/>
      <c r="MVM172" s="324"/>
      <c r="MVO172" s="324"/>
      <c r="MVQ172" s="324"/>
      <c r="MVS172" s="324"/>
      <c r="MVU172" s="324"/>
      <c r="MVW172" s="324"/>
      <c r="MVY172" s="324"/>
      <c r="MWA172" s="324"/>
      <c r="MWC172" s="324"/>
      <c r="MWE172" s="324"/>
      <c r="MWG172" s="324"/>
      <c r="MWI172" s="324"/>
      <c r="MWK172" s="324"/>
      <c r="MWM172" s="324"/>
      <c r="MWO172" s="324"/>
      <c r="MWQ172" s="324"/>
      <c r="MWS172" s="324"/>
      <c r="MWU172" s="324"/>
      <c r="MWW172" s="324"/>
      <c r="MWY172" s="324"/>
      <c r="MXA172" s="324"/>
      <c r="MXC172" s="324"/>
      <c r="MXE172" s="324"/>
      <c r="MXG172" s="324"/>
      <c r="MXI172" s="324"/>
      <c r="MXK172" s="324"/>
      <c r="MXM172" s="324"/>
      <c r="MXO172" s="324"/>
      <c r="MXQ172" s="324"/>
      <c r="MXS172" s="324"/>
      <c r="MXU172" s="324"/>
      <c r="MXW172" s="324"/>
      <c r="MXY172" s="324"/>
      <c r="MYA172" s="324"/>
      <c r="MYC172" s="324"/>
      <c r="MYE172" s="324"/>
      <c r="MYG172" s="324"/>
      <c r="MYI172" s="324"/>
      <c r="MYK172" s="324"/>
      <c r="MYM172" s="324"/>
      <c r="MYO172" s="324"/>
      <c r="MYQ172" s="324"/>
      <c r="MYS172" s="324"/>
      <c r="MYU172" s="324"/>
      <c r="MYW172" s="324"/>
      <c r="MYY172" s="324"/>
      <c r="MZA172" s="324"/>
      <c r="MZC172" s="324"/>
      <c r="MZE172" s="324"/>
      <c r="MZG172" s="324"/>
      <c r="MZI172" s="324"/>
      <c r="MZK172" s="324"/>
      <c r="MZM172" s="324"/>
      <c r="MZO172" s="324"/>
      <c r="MZQ172" s="324"/>
      <c r="MZS172" s="324"/>
      <c r="MZU172" s="324"/>
      <c r="MZW172" s="324"/>
      <c r="MZY172" s="324"/>
      <c r="NAA172" s="324"/>
      <c r="NAC172" s="324"/>
      <c r="NAE172" s="324"/>
      <c r="NAG172" s="324"/>
      <c r="NAI172" s="324"/>
      <c r="NAK172" s="324"/>
      <c r="NAM172" s="324"/>
      <c r="NAO172" s="324"/>
      <c r="NAQ172" s="324"/>
      <c r="NAS172" s="324"/>
      <c r="NAU172" s="324"/>
      <c r="NAW172" s="324"/>
      <c r="NAY172" s="324"/>
      <c r="NBA172" s="324"/>
      <c r="NBC172" s="324"/>
      <c r="NBE172" s="324"/>
      <c r="NBG172" s="324"/>
      <c r="NBI172" s="324"/>
      <c r="NBK172" s="324"/>
      <c r="NBM172" s="324"/>
      <c r="NBO172" s="324"/>
      <c r="NBQ172" s="324"/>
      <c r="NBS172" s="324"/>
      <c r="NBU172" s="324"/>
      <c r="NBW172" s="324"/>
      <c r="NBY172" s="324"/>
      <c r="NCA172" s="324"/>
      <c r="NCC172" s="324"/>
      <c r="NCE172" s="324"/>
      <c r="NCG172" s="324"/>
      <c r="NCI172" s="324"/>
      <c r="NCK172" s="324"/>
      <c r="NCM172" s="324"/>
      <c r="NCO172" s="324"/>
      <c r="NCQ172" s="324"/>
      <c r="NCS172" s="324"/>
      <c r="NCU172" s="324"/>
      <c r="NCW172" s="324"/>
      <c r="NCY172" s="324"/>
      <c r="NDA172" s="324"/>
      <c r="NDC172" s="324"/>
      <c r="NDE172" s="324"/>
      <c r="NDG172" s="324"/>
      <c r="NDI172" s="324"/>
      <c r="NDK172" s="324"/>
      <c r="NDM172" s="324"/>
      <c r="NDO172" s="324"/>
      <c r="NDQ172" s="324"/>
      <c r="NDS172" s="324"/>
      <c r="NDU172" s="324"/>
      <c r="NDW172" s="324"/>
      <c r="NDY172" s="324"/>
      <c r="NEA172" s="324"/>
      <c r="NEC172" s="324"/>
      <c r="NEE172" s="324"/>
      <c r="NEG172" s="324"/>
      <c r="NEI172" s="324"/>
      <c r="NEK172" s="324"/>
      <c r="NEM172" s="324"/>
      <c r="NEO172" s="324"/>
      <c r="NEQ172" s="324"/>
      <c r="NES172" s="324"/>
      <c r="NEU172" s="324"/>
      <c r="NEW172" s="324"/>
      <c r="NEY172" s="324"/>
      <c r="NFA172" s="324"/>
      <c r="NFC172" s="324"/>
      <c r="NFE172" s="324"/>
      <c r="NFG172" s="324"/>
      <c r="NFI172" s="324"/>
      <c r="NFK172" s="324"/>
      <c r="NFM172" s="324"/>
      <c r="NFO172" s="324"/>
      <c r="NFQ172" s="324"/>
      <c r="NFS172" s="324"/>
      <c r="NFU172" s="324"/>
      <c r="NFW172" s="324"/>
      <c r="NFY172" s="324"/>
      <c r="NGA172" s="324"/>
      <c r="NGC172" s="324"/>
      <c r="NGE172" s="324"/>
      <c r="NGG172" s="324"/>
      <c r="NGI172" s="324"/>
      <c r="NGK172" s="324"/>
      <c r="NGM172" s="324"/>
      <c r="NGO172" s="324"/>
      <c r="NGQ172" s="324"/>
      <c r="NGS172" s="324"/>
      <c r="NGU172" s="324"/>
      <c r="NGW172" s="324"/>
      <c r="NGY172" s="324"/>
      <c r="NHA172" s="324"/>
      <c r="NHC172" s="324"/>
      <c r="NHE172" s="324"/>
      <c r="NHG172" s="324"/>
      <c r="NHI172" s="324"/>
      <c r="NHK172" s="324"/>
      <c r="NHM172" s="324"/>
      <c r="NHO172" s="324"/>
      <c r="NHQ172" s="324"/>
      <c r="NHS172" s="324"/>
      <c r="NHU172" s="324"/>
      <c r="NHW172" s="324"/>
      <c r="NHY172" s="324"/>
      <c r="NIA172" s="324"/>
      <c r="NIC172" s="324"/>
      <c r="NIE172" s="324"/>
      <c r="NIG172" s="324"/>
      <c r="NII172" s="324"/>
      <c r="NIK172" s="324"/>
      <c r="NIM172" s="324"/>
      <c r="NIO172" s="324"/>
      <c r="NIQ172" s="324"/>
      <c r="NIS172" s="324"/>
      <c r="NIU172" s="324"/>
      <c r="NIW172" s="324"/>
      <c r="NIY172" s="324"/>
      <c r="NJA172" s="324"/>
      <c r="NJC172" s="324"/>
      <c r="NJE172" s="324"/>
      <c r="NJG172" s="324"/>
      <c r="NJI172" s="324"/>
      <c r="NJK172" s="324"/>
      <c r="NJM172" s="324"/>
      <c r="NJO172" s="324"/>
      <c r="NJQ172" s="324"/>
      <c r="NJS172" s="324"/>
      <c r="NJU172" s="324"/>
      <c r="NJW172" s="324"/>
      <c r="NJY172" s="324"/>
      <c r="NKA172" s="324"/>
      <c r="NKC172" s="324"/>
      <c r="NKE172" s="324"/>
      <c r="NKG172" s="324"/>
      <c r="NKI172" s="324"/>
      <c r="NKK172" s="324"/>
      <c r="NKM172" s="324"/>
      <c r="NKO172" s="324"/>
      <c r="NKQ172" s="324"/>
      <c r="NKS172" s="324"/>
      <c r="NKU172" s="324"/>
      <c r="NKW172" s="324"/>
      <c r="NKY172" s="324"/>
      <c r="NLA172" s="324"/>
      <c r="NLC172" s="324"/>
      <c r="NLE172" s="324"/>
      <c r="NLG172" s="324"/>
      <c r="NLI172" s="324"/>
      <c r="NLK172" s="324"/>
      <c r="NLM172" s="324"/>
      <c r="NLO172" s="324"/>
      <c r="NLQ172" s="324"/>
      <c r="NLS172" s="324"/>
      <c r="NLU172" s="324"/>
      <c r="NLW172" s="324"/>
      <c r="NLY172" s="324"/>
      <c r="NMA172" s="324"/>
      <c r="NMC172" s="324"/>
      <c r="NME172" s="324"/>
      <c r="NMG172" s="324"/>
      <c r="NMI172" s="324"/>
      <c r="NMK172" s="324"/>
      <c r="NMM172" s="324"/>
      <c r="NMO172" s="324"/>
      <c r="NMQ172" s="324"/>
      <c r="NMS172" s="324"/>
      <c r="NMU172" s="324"/>
      <c r="NMW172" s="324"/>
      <c r="NMY172" s="324"/>
      <c r="NNA172" s="324"/>
      <c r="NNC172" s="324"/>
      <c r="NNE172" s="324"/>
      <c r="NNG172" s="324"/>
      <c r="NNI172" s="324"/>
      <c r="NNK172" s="324"/>
      <c r="NNM172" s="324"/>
      <c r="NNO172" s="324"/>
      <c r="NNQ172" s="324"/>
      <c r="NNS172" s="324"/>
      <c r="NNU172" s="324"/>
      <c r="NNW172" s="324"/>
      <c r="NNY172" s="324"/>
      <c r="NOA172" s="324"/>
      <c r="NOC172" s="324"/>
      <c r="NOE172" s="324"/>
      <c r="NOG172" s="324"/>
      <c r="NOI172" s="324"/>
      <c r="NOK172" s="324"/>
      <c r="NOM172" s="324"/>
      <c r="NOO172" s="324"/>
      <c r="NOQ172" s="324"/>
      <c r="NOS172" s="324"/>
      <c r="NOU172" s="324"/>
      <c r="NOW172" s="324"/>
      <c r="NOY172" s="324"/>
      <c r="NPA172" s="324"/>
      <c r="NPC172" s="324"/>
      <c r="NPE172" s="324"/>
      <c r="NPG172" s="324"/>
      <c r="NPI172" s="324"/>
      <c r="NPK172" s="324"/>
      <c r="NPM172" s="324"/>
      <c r="NPO172" s="324"/>
      <c r="NPQ172" s="324"/>
      <c r="NPS172" s="324"/>
      <c r="NPU172" s="324"/>
      <c r="NPW172" s="324"/>
      <c r="NPY172" s="324"/>
      <c r="NQA172" s="324"/>
      <c r="NQC172" s="324"/>
      <c r="NQE172" s="324"/>
      <c r="NQG172" s="324"/>
      <c r="NQI172" s="324"/>
      <c r="NQK172" s="324"/>
      <c r="NQM172" s="324"/>
      <c r="NQO172" s="324"/>
      <c r="NQQ172" s="324"/>
      <c r="NQS172" s="324"/>
      <c r="NQU172" s="324"/>
      <c r="NQW172" s="324"/>
      <c r="NQY172" s="324"/>
      <c r="NRA172" s="324"/>
      <c r="NRC172" s="324"/>
      <c r="NRE172" s="324"/>
      <c r="NRG172" s="324"/>
      <c r="NRI172" s="324"/>
      <c r="NRK172" s="324"/>
      <c r="NRM172" s="324"/>
      <c r="NRO172" s="324"/>
      <c r="NRQ172" s="324"/>
      <c r="NRS172" s="324"/>
      <c r="NRU172" s="324"/>
      <c r="NRW172" s="324"/>
      <c r="NRY172" s="324"/>
      <c r="NSA172" s="324"/>
      <c r="NSC172" s="324"/>
      <c r="NSE172" s="324"/>
      <c r="NSG172" s="324"/>
      <c r="NSI172" s="324"/>
      <c r="NSK172" s="324"/>
      <c r="NSM172" s="324"/>
      <c r="NSO172" s="324"/>
      <c r="NSQ172" s="324"/>
      <c r="NSS172" s="324"/>
      <c r="NSU172" s="324"/>
      <c r="NSW172" s="324"/>
      <c r="NSY172" s="324"/>
      <c r="NTA172" s="324"/>
      <c r="NTC172" s="324"/>
      <c r="NTE172" s="324"/>
      <c r="NTG172" s="324"/>
      <c r="NTI172" s="324"/>
      <c r="NTK172" s="324"/>
      <c r="NTM172" s="324"/>
      <c r="NTO172" s="324"/>
      <c r="NTQ172" s="324"/>
      <c r="NTS172" s="324"/>
      <c r="NTU172" s="324"/>
      <c r="NTW172" s="324"/>
      <c r="NTY172" s="324"/>
      <c r="NUA172" s="324"/>
      <c r="NUC172" s="324"/>
      <c r="NUE172" s="324"/>
      <c r="NUG172" s="324"/>
      <c r="NUI172" s="324"/>
      <c r="NUK172" s="324"/>
      <c r="NUM172" s="324"/>
      <c r="NUO172" s="324"/>
      <c r="NUQ172" s="324"/>
      <c r="NUS172" s="324"/>
      <c r="NUU172" s="324"/>
      <c r="NUW172" s="324"/>
      <c r="NUY172" s="324"/>
      <c r="NVA172" s="324"/>
      <c r="NVC172" s="324"/>
      <c r="NVE172" s="324"/>
      <c r="NVG172" s="324"/>
      <c r="NVI172" s="324"/>
      <c r="NVK172" s="324"/>
      <c r="NVM172" s="324"/>
      <c r="NVO172" s="324"/>
      <c r="NVQ172" s="324"/>
      <c r="NVS172" s="324"/>
      <c r="NVU172" s="324"/>
      <c r="NVW172" s="324"/>
      <c r="NVY172" s="324"/>
      <c r="NWA172" s="324"/>
      <c r="NWC172" s="324"/>
      <c r="NWE172" s="324"/>
      <c r="NWG172" s="324"/>
      <c r="NWI172" s="324"/>
      <c r="NWK172" s="324"/>
      <c r="NWM172" s="324"/>
      <c r="NWO172" s="324"/>
      <c r="NWQ172" s="324"/>
      <c r="NWS172" s="324"/>
      <c r="NWU172" s="324"/>
      <c r="NWW172" s="324"/>
      <c r="NWY172" s="324"/>
      <c r="NXA172" s="324"/>
      <c r="NXC172" s="324"/>
      <c r="NXE172" s="324"/>
      <c r="NXG172" s="324"/>
      <c r="NXI172" s="324"/>
      <c r="NXK172" s="324"/>
      <c r="NXM172" s="324"/>
      <c r="NXO172" s="324"/>
      <c r="NXQ172" s="324"/>
      <c r="NXS172" s="324"/>
      <c r="NXU172" s="324"/>
      <c r="NXW172" s="324"/>
      <c r="NXY172" s="324"/>
      <c r="NYA172" s="324"/>
      <c r="NYC172" s="324"/>
      <c r="NYE172" s="324"/>
      <c r="NYG172" s="324"/>
      <c r="NYI172" s="324"/>
      <c r="NYK172" s="324"/>
      <c r="NYM172" s="324"/>
      <c r="NYO172" s="324"/>
      <c r="NYQ172" s="324"/>
      <c r="NYS172" s="324"/>
      <c r="NYU172" s="324"/>
      <c r="NYW172" s="324"/>
      <c r="NYY172" s="324"/>
      <c r="NZA172" s="324"/>
      <c r="NZC172" s="324"/>
      <c r="NZE172" s="324"/>
      <c r="NZG172" s="324"/>
      <c r="NZI172" s="324"/>
      <c r="NZK172" s="324"/>
      <c r="NZM172" s="324"/>
      <c r="NZO172" s="324"/>
      <c r="NZQ172" s="324"/>
      <c r="NZS172" s="324"/>
      <c r="NZU172" s="324"/>
      <c r="NZW172" s="324"/>
      <c r="NZY172" s="324"/>
      <c r="OAA172" s="324"/>
      <c r="OAC172" s="324"/>
      <c r="OAE172" s="324"/>
      <c r="OAG172" s="324"/>
      <c r="OAI172" s="324"/>
      <c r="OAK172" s="324"/>
      <c r="OAM172" s="324"/>
      <c r="OAO172" s="324"/>
      <c r="OAQ172" s="324"/>
      <c r="OAS172" s="324"/>
      <c r="OAU172" s="324"/>
      <c r="OAW172" s="324"/>
      <c r="OAY172" s="324"/>
      <c r="OBA172" s="324"/>
      <c r="OBC172" s="324"/>
      <c r="OBE172" s="324"/>
      <c r="OBG172" s="324"/>
      <c r="OBI172" s="324"/>
      <c r="OBK172" s="324"/>
      <c r="OBM172" s="324"/>
      <c r="OBO172" s="324"/>
      <c r="OBQ172" s="324"/>
      <c r="OBS172" s="324"/>
      <c r="OBU172" s="324"/>
      <c r="OBW172" s="324"/>
      <c r="OBY172" s="324"/>
      <c r="OCA172" s="324"/>
      <c r="OCC172" s="324"/>
      <c r="OCE172" s="324"/>
      <c r="OCG172" s="324"/>
      <c r="OCI172" s="324"/>
      <c r="OCK172" s="324"/>
      <c r="OCM172" s="324"/>
      <c r="OCO172" s="324"/>
      <c r="OCQ172" s="324"/>
      <c r="OCS172" s="324"/>
      <c r="OCU172" s="324"/>
      <c r="OCW172" s="324"/>
      <c r="OCY172" s="324"/>
      <c r="ODA172" s="324"/>
      <c r="ODC172" s="324"/>
      <c r="ODE172" s="324"/>
      <c r="ODG172" s="324"/>
      <c r="ODI172" s="324"/>
      <c r="ODK172" s="324"/>
      <c r="ODM172" s="324"/>
      <c r="ODO172" s="324"/>
      <c r="ODQ172" s="324"/>
      <c r="ODS172" s="324"/>
      <c r="ODU172" s="324"/>
      <c r="ODW172" s="324"/>
      <c r="ODY172" s="324"/>
      <c r="OEA172" s="324"/>
      <c r="OEC172" s="324"/>
      <c r="OEE172" s="324"/>
      <c r="OEG172" s="324"/>
      <c r="OEI172" s="324"/>
      <c r="OEK172" s="324"/>
      <c r="OEM172" s="324"/>
      <c r="OEO172" s="324"/>
      <c r="OEQ172" s="324"/>
      <c r="OES172" s="324"/>
      <c r="OEU172" s="324"/>
      <c r="OEW172" s="324"/>
      <c r="OEY172" s="324"/>
      <c r="OFA172" s="324"/>
      <c r="OFC172" s="324"/>
      <c r="OFE172" s="324"/>
      <c r="OFG172" s="324"/>
      <c r="OFI172" s="324"/>
      <c r="OFK172" s="324"/>
      <c r="OFM172" s="324"/>
      <c r="OFO172" s="324"/>
      <c r="OFQ172" s="324"/>
      <c r="OFS172" s="324"/>
      <c r="OFU172" s="324"/>
      <c r="OFW172" s="324"/>
      <c r="OFY172" s="324"/>
      <c r="OGA172" s="324"/>
      <c r="OGC172" s="324"/>
      <c r="OGE172" s="324"/>
      <c r="OGG172" s="324"/>
      <c r="OGI172" s="324"/>
      <c r="OGK172" s="324"/>
      <c r="OGM172" s="324"/>
      <c r="OGO172" s="324"/>
      <c r="OGQ172" s="324"/>
      <c r="OGS172" s="324"/>
      <c r="OGU172" s="324"/>
      <c r="OGW172" s="324"/>
      <c r="OGY172" s="324"/>
      <c r="OHA172" s="324"/>
      <c r="OHC172" s="324"/>
      <c r="OHE172" s="324"/>
      <c r="OHG172" s="324"/>
      <c r="OHI172" s="324"/>
      <c r="OHK172" s="324"/>
      <c r="OHM172" s="324"/>
      <c r="OHO172" s="324"/>
      <c r="OHQ172" s="324"/>
      <c r="OHS172" s="324"/>
      <c r="OHU172" s="324"/>
      <c r="OHW172" s="324"/>
      <c r="OHY172" s="324"/>
      <c r="OIA172" s="324"/>
      <c r="OIC172" s="324"/>
      <c r="OIE172" s="324"/>
      <c r="OIG172" s="324"/>
      <c r="OII172" s="324"/>
      <c r="OIK172" s="324"/>
      <c r="OIM172" s="324"/>
      <c r="OIO172" s="324"/>
      <c r="OIQ172" s="324"/>
      <c r="OIS172" s="324"/>
      <c r="OIU172" s="324"/>
      <c r="OIW172" s="324"/>
      <c r="OIY172" s="324"/>
      <c r="OJA172" s="324"/>
      <c r="OJC172" s="324"/>
      <c r="OJE172" s="324"/>
      <c r="OJG172" s="324"/>
      <c r="OJI172" s="324"/>
      <c r="OJK172" s="324"/>
      <c r="OJM172" s="324"/>
      <c r="OJO172" s="324"/>
      <c r="OJQ172" s="324"/>
      <c r="OJS172" s="324"/>
      <c r="OJU172" s="324"/>
      <c r="OJW172" s="324"/>
      <c r="OJY172" s="324"/>
      <c r="OKA172" s="324"/>
      <c r="OKC172" s="324"/>
      <c r="OKE172" s="324"/>
      <c r="OKG172" s="324"/>
      <c r="OKI172" s="324"/>
      <c r="OKK172" s="324"/>
      <c r="OKM172" s="324"/>
      <c r="OKO172" s="324"/>
      <c r="OKQ172" s="324"/>
      <c r="OKS172" s="324"/>
      <c r="OKU172" s="324"/>
      <c r="OKW172" s="324"/>
      <c r="OKY172" s="324"/>
      <c r="OLA172" s="324"/>
      <c r="OLC172" s="324"/>
      <c r="OLE172" s="324"/>
      <c r="OLG172" s="324"/>
      <c r="OLI172" s="324"/>
      <c r="OLK172" s="324"/>
      <c r="OLM172" s="324"/>
      <c r="OLO172" s="324"/>
      <c r="OLQ172" s="324"/>
      <c r="OLS172" s="324"/>
      <c r="OLU172" s="324"/>
      <c r="OLW172" s="324"/>
      <c r="OLY172" s="324"/>
      <c r="OMA172" s="324"/>
      <c r="OMC172" s="324"/>
      <c r="OME172" s="324"/>
      <c r="OMG172" s="324"/>
      <c r="OMI172" s="324"/>
      <c r="OMK172" s="324"/>
      <c r="OMM172" s="324"/>
      <c r="OMO172" s="324"/>
      <c r="OMQ172" s="324"/>
      <c r="OMS172" s="324"/>
      <c r="OMU172" s="324"/>
      <c r="OMW172" s="324"/>
      <c r="OMY172" s="324"/>
      <c r="ONA172" s="324"/>
      <c r="ONC172" s="324"/>
      <c r="ONE172" s="324"/>
      <c r="ONG172" s="324"/>
      <c r="ONI172" s="324"/>
      <c r="ONK172" s="324"/>
      <c r="ONM172" s="324"/>
      <c r="ONO172" s="324"/>
      <c r="ONQ172" s="324"/>
      <c r="ONS172" s="324"/>
      <c r="ONU172" s="324"/>
      <c r="ONW172" s="324"/>
      <c r="ONY172" s="324"/>
      <c r="OOA172" s="324"/>
      <c r="OOC172" s="324"/>
      <c r="OOE172" s="324"/>
      <c r="OOG172" s="324"/>
      <c r="OOI172" s="324"/>
      <c r="OOK172" s="324"/>
      <c r="OOM172" s="324"/>
      <c r="OOO172" s="324"/>
      <c r="OOQ172" s="324"/>
      <c r="OOS172" s="324"/>
      <c r="OOU172" s="324"/>
      <c r="OOW172" s="324"/>
      <c r="OOY172" s="324"/>
      <c r="OPA172" s="324"/>
      <c r="OPC172" s="324"/>
      <c r="OPE172" s="324"/>
      <c r="OPG172" s="324"/>
      <c r="OPI172" s="324"/>
      <c r="OPK172" s="324"/>
      <c r="OPM172" s="324"/>
      <c r="OPO172" s="324"/>
      <c r="OPQ172" s="324"/>
      <c r="OPS172" s="324"/>
      <c r="OPU172" s="324"/>
      <c r="OPW172" s="324"/>
      <c r="OPY172" s="324"/>
      <c r="OQA172" s="324"/>
      <c r="OQC172" s="324"/>
      <c r="OQE172" s="324"/>
      <c r="OQG172" s="324"/>
      <c r="OQI172" s="324"/>
      <c r="OQK172" s="324"/>
      <c r="OQM172" s="324"/>
      <c r="OQO172" s="324"/>
      <c r="OQQ172" s="324"/>
      <c r="OQS172" s="324"/>
      <c r="OQU172" s="324"/>
      <c r="OQW172" s="324"/>
      <c r="OQY172" s="324"/>
      <c r="ORA172" s="324"/>
      <c r="ORC172" s="324"/>
      <c r="ORE172" s="324"/>
      <c r="ORG172" s="324"/>
      <c r="ORI172" s="324"/>
      <c r="ORK172" s="324"/>
      <c r="ORM172" s="324"/>
      <c r="ORO172" s="324"/>
      <c r="ORQ172" s="324"/>
      <c r="ORS172" s="324"/>
      <c r="ORU172" s="324"/>
      <c r="ORW172" s="324"/>
      <c r="ORY172" s="324"/>
      <c r="OSA172" s="324"/>
      <c r="OSC172" s="324"/>
      <c r="OSE172" s="324"/>
      <c r="OSG172" s="324"/>
      <c r="OSI172" s="324"/>
      <c r="OSK172" s="324"/>
      <c r="OSM172" s="324"/>
      <c r="OSO172" s="324"/>
      <c r="OSQ172" s="324"/>
      <c r="OSS172" s="324"/>
      <c r="OSU172" s="324"/>
      <c r="OSW172" s="324"/>
      <c r="OSY172" s="324"/>
      <c r="OTA172" s="324"/>
      <c r="OTC172" s="324"/>
      <c r="OTE172" s="324"/>
      <c r="OTG172" s="324"/>
      <c r="OTI172" s="324"/>
      <c r="OTK172" s="324"/>
      <c r="OTM172" s="324"/>
      <c r="OTO172" s="324"/>
      <c r="OTQ172" s="324"/>
      <c r="OTS172" s="324"/>
      <c r="OTU172" s="324"/>
      <c r="OTW172" s="324"/>
      <c r="OTY172" s="324"/>
      <c r="OUA172" s="324"/>
      <c r="OUC172" s="324"/>
      <c r="OUE172" s="324"/>
      <c r="OUG172" s="324"/>
      <c r="OUI172" s="324"/>
      <c r="OUK172" s="324"/>
      <c r="OUM172" s="324"/>
      <c r="OUO172" s="324"/>
      <c r="OUQ172" s="324"/>
      <c r="OUS172" s="324"/>
      <c r="OUU172" s="324"/>
      <c r="OUW172" s="324"/>
      <c r="OUY172" s="324"/>
      <c r="OVA172" s="324"/>
      <c r="OVC172" s="324"/>
      <c r="OVE172" s="324"/>
      <c r="OVG172" s="324"/>
      <c r="OVI172" s="324"/>
      <c r="OVK172" s="324"/>
      <c r="OVM172" s="324"/>
      <c r="OVO172" s="324"/>
      <c r="OVQ172" s="324"/>
      <c r="OVS172" s="324"/>
      <c r="OVU172" s="324"/>
      <c r="OVW172" s="324"/>
      <c r="OVY172" s="324"/>
      <c r="OWA172" s="324"/>
      <c r="OWC172" s="324"/>
      <c r="OWE172" s="324"/>
      <c r="OWG172" s="324"/>
      <c r="OWI172" s="324"/>
      <c r="OWK172" s="324"/>
      <c r="OWM172" s="324"/>
      <c r="OWO172" s="324"/>
      <c r="OWQ172" s="324"/>
      <c r="OWS172" s="324"/>
      <c r="OWU172" s="324"/>
      <c r="OWW172" s="324"/>
      <c r="OWY172" s="324"/>
      <c r="OXA172" s="324"/>
      <c r="OXC172" s="324"/>
      <c r="OXE172" s="324"/>
      <c r="OXG172" s="324"/>
      <c r="OXI172" s="324"/>
      <c r="OXK172" s="324"/>
      <c r="OXM172" s="324"/>
      <c r="OXO172" s="324"/>
      <c r="OXQ172" s="324"/>
      <c r="OXS172" s="324"/>
      <c r="OXU172" s="324"/>
      <c r="OXW172" s="324"/>
      <c r="OXY172" s="324"/>
      <c r="OYA172" s="324"/>
      <c r="OYC172" s="324"/>
      <c r="OYE172" s="324"/>
      <c r="OYG172" s="324"/>
      <c r="OYI172" s="324"/>
      <c r="OYK172" s="324"/>
      <c r="OYM172" s="324"/>
      <c r="OYO172" s="324"/>
      <c r="OYQ172" s="324"/>
      <c r="OYS172" s="324"/>
      <c r="OYU172" s="324"/>
      <c r="OYW172" s="324"/>
      <c r="OYY172" s="324"/>
      <c r="OZA172" s="324"/>
      <c r="OZC172" s="324"/>
      <c r="OZE172" s="324"/>
      <c r="OZG172" s="324"/>
      <c r="OZI172" s="324"/>
      <c r="OZK172" s="324"/>
      <c r="OZM172" s="324"/>
      <c r="OZO172" s="324"/>
      <c r="OZQ172" s="324"/>
      <c r="OZS172" s="324"/>
      <c r="OZU172" s="324"/>
      <c r="OZW172" s="324"/>
      <c r="OZY172" s="324"/>
      <c r="PAA172" s="324"/>
      <c r="PAC172" s="324"/>
      <c r="PAE172" s="324"/>
      <c r="PAG172" s="324"/>
      <c r="PAI172" s="324"/>
      <c r="PAK172" s="324"/>
      <c r="PAM172" s="324"/>
      <c r="PAO172" s="324"/>
      <c r="PAQ172" s="324"/>
      <c r="PAS172" s="324"/>
      <c r="PAU172" s="324"/>
      <c r="PAW172" s="324"/>
      <c r="PAY172" s="324"/>
      <c r="PBA172" s="324"/>
      <c r="PBC172" s="324"/>
      <c r="PBE172" s="324"/>
      <c r="PBG172" s="324"/>
      <c r="PBI172" s="324"/>
      <c r="PBK172" s="324"/>
      <c r="PBM172" s="324"/>
      <c r="PBO172" s="324"/>
      <c r="PBQ172" s="324"/>
      <c r="PBS172" s="324"/>
      <c r="PBU172" s="324"/>
      <c r="PBW172" s="324"/>
      <c r="PBY172" s="324"/>
      <c r="PCA172" s="324"/>
      <c r="PCC172" s="324"/>
      <c r="PCE172" s="324"/>
      <c r="PCG172" s="324"/>
      <c r="PCI172" s="324"/>
      <c r="PCK172" s="324"/>
      <c r="PCM172" s="324"/>
      <c r="PCO172" s="324"/>
      <c r="PCQ172" s="324"/>
      <c r="PCS172" s="324"/>
      <c r="PCU172" s="324"/>
      <c r="PCW172" s="324"/>
      <c r="PCY172" s="324"/>
      <c r="PDA172" s="324"/>
      <c r="PDC172" s="324"/>
      <c r="PDE172" s="324"/>
      <c r="PDG172" s="324"/>
      <c r="PDI172" s="324"/>
      <c r="PDK172" s="324"/>
      <c r="PDM172" s="324"/>
      <c r="PDO172" s="324"/>
      <c r="PDQ172" s="324"/>
      <c r="PDS172" s="324"/>
      <c r="PDU172" s="324"/>
      <c r="PDW172" s="324"/>
      <c r="PDY172" s="324"/>
      <c r="PEA172" s="324"/>
      <c r="PEC172" s="324"/>
      <c r="PEE172" s="324"/>
      <c r="PEG172" s="324"/>
      <c r="PEI172" s="324"/>
      <c r="PEK172" s="324"/>
      <c r="PEM172" s="324"/>
      <c r="PEO172" s="324"/>
      <c r="PEQ172" s="324"/>
      <c r="PES172" s="324"/>
      <c r="PEU172" s="324"/>
      <c r="PEW172" s="324"/>
      <c r="PEY172" s="324"/>
      <c r="PFA172" s="324"/>
      <c r="PFC172" s="324"/>
      <c r="PFE172" s="324"/>
      <c r="PFG172" s="324"/>
      <c r="PFI172" s="324"/>
      <c r="PFK172" s="324"/>
      <c r="PFM172" s="324"/>
      <c r="PFO172" s="324"/>
      <c r="PFQ172" s="324"/>
      <c r="PFS172" s="324"/>
      <c r="PFU172" s="324"/>
      <c r="PFW172" s="324"/>
      <c r="PFY172" s="324"/>
      <c r="PGA172" s="324"/>
      <c r="PGC172" s="324"/>
      <c r="PGE172" s="324"/>
      <c r="PGG172" s="324"/>
      <c r="PGI172" s="324"/>
      <c r="PGK172" s="324"/>
      <c r="PGM172" s="324"/>
      <c r="PGO172" s="324"/>
      <c r="PGQ172" s="324"/>
      <c r="PGS172" s="324"/>
      <c r="PGU172" s="324"/>
      <c r="PGW172" s="324"/>
      <c r="PGY172" s="324"/>
      <c r="PHA172" s="324"/>
      <c r="PHC172" s="324"/>
      <c r="PHE172" s="324"/>
      <c r="PHG172" s="324"/>
      <c r="PHI172" s="324"/>
      <c r="PHK172" s="324"/>
      <c r="PHM172" s="324"/>
      <c r="PHO172" s="324"/>
      <c r="PHQ172" s="324"/>
      <c r="PHS172" s="324"/>
      <c r="PHU172" s="324"/>
      <c r="PHW172" s="324"/>
      <c r="PHY172" s="324"/>
      <c r="PIA172" s="324"/>
      <c r="PIC172" s="324"/>
      <c r="PIE172" s="324"/>
      <c r="PIG172" s="324"/>
      <c r="PII172" s="324"/>
      <c r="PIK172" s="324"/>
      <c r="PIM172" s="324"/>
      <c r="PIO172" s="324"/>
      <c r="PIQ172" s="324"/>
      <c r="PIS172" s="324"/>
      <c r="PIU172" s="324"/>
      <c r="PIW172" s="324"/>
      <c r="PIY172" s="324"/>
      <c r="PJA172" s="324"/>
      <c r="PJC172" s="324"/>
      <c r="PJE172" s="324"/>
      <c r="PJG172" s="324"/>
      <c r="PJI172" s="324"/>
      <c r="PJK172" s="324"/>
      <c r="PJM172" s="324"/>
      <c r="PJO172" s="324"/>
      <c r="PJQ172" s="324"/>
      <c r="PJS172" s="324"/>
      <c r="PJU172" s="324"/>
      <c r="PJW172" s="324"/>
      <c r="PJY172" s="324"/>
      <c r="PKA172" s="324"/>
      <c r="PKC172" s="324"/>
      <c r="PKE172" s="324"/>
      <c r="PKG172" s="324"/>
      <c r="PKI172" s="324"/>
      <c r="PKK172" s="324"/>
      <c r="PKM172" s="324"/>
      <c r="PKO172" s="324"/>
      <c r="PKQ172" s="324"/>
      <c r="PKS172" s="324"/>
      <c r="PKU172" s="324"/>
      <c r="PKW172" s="324"/>
      <c r="PKY172" s="324"/>
      <c r="PLA172" s="324"/>
      <c r="PLC172" s="324"/>
      <c r="PLE172" s="324"/>
      <c r="PLG172" s="324"/>
      <c r="PLI172" s="324"/>
      <c r="PLK172" s="324"/>
      <c r="PLM172" s="324"/>
      <c r="PLO172" s="324"/>
      <c r="PLQ172" s="324"/>
      <c r="PLS172" s="324"/>
      <c r="PLU172" s="324"/>
      <c r="PLW172" s="324"/>
      <c r="PLY172" s="324"/>
      <c r="PMA172" s="324"/>
      <c r="PMC172" s="324"/>
      <c r="PME172" s="324"/>
      <c r="PMG172" s="324"/>
      <c r="PMI172" s="324"/>
      <c r="PMK172" s="324"/>
      <c r="PMM172" s="324"/>
      <c r="PMO172" s="324"/>
      <c r="PMQ172" s="324"/>
      <c r="PMS172" s="324"/>
      <c r="PMU172" s="324"/>
      <c r="PMW172" s="324"/>
      <c r="PMY172" s="324"/>
      <c r="PNA172" s="324"/>
      <c r="PNC172" s="324"/>
      <c r="PNE172" s="324"/>
      <c r="PNG172" s="324"/>
      <c r="PNI172" s="324"/>
      <c r="PNK172" s="324"/>
      <c r="PNM172" s="324"/>
      <c r="PNO172" s="324"/>
      <c r="PNQ172" s="324"/>
      <c r="PNS172" s="324"/>
      <c r="PNU172" s="324"/>
      <c r="PNW172" s="324"/>
      <c r="PNY172" s="324"/>
      <c r="POA172" s="324"/>
      <c r="POC172" s="324"/>
      <c r="POE172" s="324"/>
      <c r="POG172" s="324"/>
      <c r="POI172" s="324"/>
      <c r="POK172" s="324"/>
      <c r="POM172" s="324"/>
      <c r="POO172" s="324"/>
      <c r="POQ172" s="324"/>
      <c r="POS172" s="324"/>
      <c r="POU172" s="324"/>
      <c r="POW172" s="324"/>
      <c r="POY172" s="324"/>
      <c r="PPA172" s="324"/>
      <c r="PPC172" s="324"/>
      <c r="PPE172" s="324"/>
      <c r="PPG172" s="324"/>
      <c r="PPI172" s="324"/>
      <c r="PPK172" s="324"/>
      <c r="PPM172" s="324"/>
      <c r="PPO172" s="324"/>
      <c r="PPQ172" s="324"/>
      <c r="PPS172" s="324"/>
      <c r="PPU172" s="324"/>
      <c r="PPW172" s="324"/>
      <c r="PPY172" s="324"/>
      <c r="PQA172" s="324"/>
      <c r="PQC172" s="324"/>
      <c r="PQE172" s="324"/>
      <c r="PQG172" s="324"/>
      <c r="PQI172" s="324"/>
      <c r="PQK172" s="324"/>
      <c r="PQM172" s="324"/>
      <c r="PQO172" s="324"/>
      <c r="PQQ172" s="324"/>
      <c r="PQS172" s="324"/>
      <c r="PQU172" s="324"/>
      <c r="PQW172" s="324"/>
      <c r="PQY172" s="324"/>
      <c r="PRA172" s="324"/>
      <c r="PRC172" s="324"/>
      <c r="PRE172" s="324"/>
      <c r="PRG172" s="324"/>
      <c r="PRI172" s="324"/>
      <c r="PRK172" s="324"/>
      <c r="PRM172" s="324"/>
      <c r="PRO172" s="324"/>
      <c r="PRQ172" s="324"/>
      <c r="PRS172" s="324"/>
      <c r="PRU172" s="324"/>
      <c r="PRW172" s="324"/>
      <c r="PRY172" s="324"/>
      <c r="PSA172" s="324"/>
      <c r="PSC172" s="324"/>
      <c r="PSE172" s="324"/>
      <c r="PSG172" s="324"/>
      <c r="PSI172" s="324"/>
      <c r="PSK172" s="324"/>
      <c r="PSM172" s="324"/>
      <c r="PSO172" s="324"/>
      <c r="PSQ172" s="324"/>
      <c r="PSS172" s="324"/>
      <c r="PSU172" s="324"/>
      <c r="PSW172" s="324"/>
      <c r="PSY172" s="324"/>
      <c r="PTA172" s="324"/>
      <c r="PTC172" s="324"/>
      <c r="PTE172" s="324"/>
      <c r="PTG172" s="324"/>
      <c r="PTI172" s="324"/>
      <c r="PTK172" s="324"/>
      <c r="PTM172" s="324"/>
      <c r="PTO172" s="324"/>
      <c r="PTQ172" s="324"/>
      <c r="PTS172" s="324"/>
      <c r="PTU172" s="324"/>
      <c r="PTW172" s="324"/>
      <c r="PTY172" s="324"/>
      <c r="PUA172" s="324"/>
      <c r="PUC172" s="324"/>
      <c r="PUE172" s="324"/>
      <c r="PUG172" s="324"/>
      <c r="PUI172" s="324"/>
      <c r="PUK172" s="324"/>
      <c r="PUM172" s="324"/>
      <c r="PUO172" s="324"/>
      <c r="PUQ172" s="324"/>
      <c r="PUS172" s="324"/>
      <c r="PUU172" s="324"/>
      <c r="PUW172" s="324"/>
      <c r="PUY172" s="324"/>
      <c r="PVA172" s="324"/>
      <c r="PVC172" s="324"/>
      <c r="PVE172" s="324"/>
      <c r="PVG172" s="324"/>
      <c r="PVI172" s="324"/>
      <c r="PVK172" s="324"/>
      <c r="PVM172" s="324"/>
      <c r="PVO172" s="324"/>
      <c r="PVQ172" s="324"/>
      <c r="PVS172" s="324"/>
      <c r="PVU172" s="324"/>
      <c r="PVW172" s="324"/>
      <c r="PVY172" s="324"/>
      <c r="PWA172" s="324"/>
      <c r="PWC172" s="324"/>
      <c r="PWE172" s="324"/>
      <c r="PWG172" s="324"/>
      <c r="PWI172" s="324"/>
      <c r="PWK172" s="324"/>
      <c r="PWM172" s="324"/>
      <c r="PWO172" s="324"/>
      <c r="PWQ172" s="324"/>
      <c r="PWS172" s="324"/>
      <c r="PWU172" s="324"/>
      <c r="PWW172" s="324"/>
      <c r="PWY172" s="324"/>
      <c r="PXA172" s="324"/>
      <c r="PXC172" s="324"/>
      <c r="PXE172" s="324"/>
      <c r="PXG172" s="324"/>
      <c r="PXI172" s="324"/>
      <c r="PXK172" s="324"/>
      <c r="PXM172" s="324"/>
      <c r="PXO172" s="324"/>
      <c r="PXQ172" s="324"/>
      <c r="PXS172" s="324"/>
      <c r="PXU172" s="324"/>
      <c r="PXW172" s="324"/>
      <c r="PXY172" s="324"/>
      <c r="PYA172" s="324"/>
      <c r="PYC172" s="324"/>
      <c r="PYE172" s="324"/>
      <c r="PYG172" s="324"/>
      <c r="PYI172" s="324"/>
      <c r="PYK172" s="324"/>
      <c r="PYM172" s="324"/>
      <c r="PYO172" s="324"/>
      <c r="PYQ172" s="324"/>
      <c r="PYS172" s="324"/>
      <c r="PYU172" s="324"/>
      <c r="PYW172" s="324"/>
      <c r="PYY172" s="324"/>
      <c r="PZA172" s="324"/>
      <c r="PZC172" s="324"/>
      <c r="PZE172" s="324"/>
      <c r="PZG172" s="324"/>
      <c r="PZI172" s="324"/>
      <c r="PZK172" s="324"/>
      <c r="PZM172" s="324"/>
      <c r="PZO172" s="324"/>
      <c r="PZQ172" s="324"/>
      <c r="PZS172" s="324"/>
      <c r="PZU172" s="324"/>
      <c r="PZW172" s="324"/>
      <c r="PZY172" s="324"/>
      <c r="QAA172" s="324"/>
      <c r="QAC172" s="324"/>
      <c r="QAE172" s="324"/>
      <c r="QAG172" s="324"/>
      <c r="QAI172" s="324"/>
      <c r="QAK172" s="324"/>
      <c r="QAM172" s="324"/>
      <c r="QAO172" s="324"/>
      <c r="QAQ172" s="324"/>
      <c r="QAS172" s="324"/>
      <c r="QAU172" s="324"/>
      <c r="QAW172" s="324"/>
      <c r="QAY172" s="324"/>
      <c r="QBA172" s="324"/>
      <c r="QBC172" s="324"/>
      <c r="QBE172" s="324"/>
      <c r="QBG172" s="324"/>
      <c r="QBI172" s="324"/>
      <c r="QBK172" s="324"/>
      <c r="QBM172" s="324"/>
      <c r="QBO172" s="324"/>
      <c r="QBQ172" s="324"/>
      <c r="QBS172" s="324"/>
      <c r="QBU172" s="324"/>
      <c r="QBW172" s="324"/>
      <c r="QBY172" s="324"/>
      <c r="QCA172" s="324"/>
      <c r="QCC172" s="324"/>
      <c r="QCE172" s="324"/>
      <c r="QCG172" s="324"/>
      <c r="QCI172" s="324"/>
      <c r="QCK172" s="324"/>
      <c r="QCM172" s="324"/>
      <c r="QCO172" s="324"/>
      <c r="QCQ172" s="324"/>
      <c r="QCS172" s="324"/>
      <c r="QCU172" s="324"/>
      <c r="QCW172" s="324"/>
      <c r="QCY172" s="324"/>
      <c r="QDA172" s="324"/>
      <c r="QDC172" s="324"/>
      <c r="QDE172" s="324"/>
      <c r="QDG172" s="324"/>
      <c r="QDI172" s="324"/>
      <c r="QDK172" s="324"/>
      <c r="QDM172" s="324"/>
      <c r="QDO172" s="324"/>
      <c r="QDQ172" s="324"/>
      <c r="QDS172" s="324"/>
      <c r="QDU172" s="324"/>
      <c r="QDW172" s="324"/>
      <c r="QDY172" s="324"/>
      <c r="QEA172" s="324"/>
      <c r="QEC172" s="324"/>
      <c r="QEE172" s="324"/>
      <c r="QEG172" s="324"/>
      <c r="QEI172" s="324"/>
      <c r="QEK172" s="324"/>
      <c r="QEM172" s="324"/>
      <c r="QEO172" s="324"/>
      <c r="QEQ172" s="324"/>
      <c r="QES172" s="324"/>
      <c r="QEU172" s="324"/>
      <c r="QEW172" s="324"/>
      <c r="QEY172" s="324"/>
      <c r="QFA172" s="324"/>
      <c r="QFC172" s="324"/>
      <c r="QFE172" s="324"/>
      <c r="QFG172" s="324"/>
      <c r="QFI172" s="324"/>
      <c r="QFK172" s="324"/>
      <c r="QFM172" s="324"/>
      <c r="QFO172" s="324"/>
      <c r="QFQ172" s="324"/>
      <c r="QFS172" s="324"/>
      <c r="QFU172" s="324"/>
      <c r="QFW172" s="324"/>
      <c r="QFY172" s="324"/>
      <c r="QGA172" s="324"/>
      <c r="QGC172" s="324"/>
      <c r="QGE172" s="324"/>
      <c r="QGG172" s="324"/>
      <c r="QGI172" s="324"/>
      <c r="QGK172" s="324"/>
      <c r="QGM172" s="324"/>
      <c r="QGO172" s="324"/>
      <c r="QGQ172" s="324"/>
      <c r="QGS172" s="324"/>
      <c r="QGU172" s="324"/>
      <c r="QGW172" s="324"/>
      <c r="QGY172" s="324"/>
      <c r="QHA172" s="324"/>
      <c r="QHC172" s="324"/>
      <c r="QHE172" s="324"/>
      <c r="QHG172" s="324"/>
      <c r="QHI172" s="324"/>
      <c r="QHK172" s="324"/>
      <c r="QHM172" s="324"/>
      <c r="QHO172" s="324"/>
      <c r="QHQ172" s="324"/>
      <c r="QHS172" s="324"/>
      <c r="QHU172" s="324"/>
      <c r="QHW172" s="324"/>
      <c r="QHY172" s="324"/>
      <c r="QIA172" s="324"/>
      <c r="QIC172" s="324"/>
      <c r="QIE172" s="324"/>
      <c r="QIG172" s="324"/>
      <c r="QII172" s="324"/>
      <c r="QIK172" s="324"/>
      <c r="QIM172" s="324"/>
      <c r="QIO172" s="324"/>
      <c r="QIQ172" s="324"/>
      <c r="QIS172" s="324"/>
      <c r="QIU172" s="324"/>
      <c r="QIW172" s="324"/>
      <c r="QIY172" s="324"/>
      <c r="QJA172" s="324"/>
      <c r="QJC172" s="324"/>
      <c r="QJE172" s="324"/>
      <c r="QJG172" s="324"/>
      <c r="QJI172" s="324"/>
      <c r="QJK172" s="324"/>
      <c r="QJM172" s="324"/>
      <c r="QJO172" s="324"/>
      <c r="QJQ172" s="324"/>
      <c r="QJS172" s="324"/>
      <c r="QJU172" s="324"/>
      <c r="QJW172" s="324"/>
      <c r="QJY172" s="324"/>
      <c r="QKA172" s="324"/>
      <c r="QKC172" s="324"/>
      <c r="QKE172" s="324"/>
      <c r="QKG172" s="324"/>
      <c r="QKI172" s="324"/>
      <c r="QKK172" s="324"/>
      <c r="QKM172" s="324"/>
      <c r="QKO172" s="324"/>
      <c r="QKQ172" s="324"/>
      <c r="QKS172" s="324"/>
      <c r="QKU172" s="324"/>
      <c r="QKW172" s="324"/>
      <c r="QKY172" s="324"/>
      <c r="QLA172" s="324"/>
      <c r="QLC172" s="324"/>
      <c r="QLE172" s="324"/>
      <c r="QLG172" s="324"/>
      <c r="QLI172" s="324"/>
      <c r="QLK172" s="324"/>
      <c r="QLM172" s="324"/>
      <c r="QLO172" s="324"/>
      <c r="QLQ172" s="324"/>
      <c r="QLS172" s="324"/>
      <c r="QLU172" s="324"/>
      <c r="QLW172" s="324"/>
      <c r="QLY172" s="324"/>
      <c r="QMA172" s="324"/>
      <c r="QMC172" s="324"/>
      <c r="QME172" s="324"/>
      <c r="QMG172" s="324"/>
      <c r="QMI172" s="324"/>
      <c r="QMK172" s="324"/>
      <c r="QMM172" s="324"/>
      <c r="QMO172" s="324"/>
      <c r="QMQ172" s="324"/>
      <c r="QMS172" s="324"/>
      <c r="QMU172" s="324"/>
      <c r="QMW172" s="324"/>
      <c r="QMY172" s="324"/>
      <c r="QNA172" s="324"/>
      <c r="QNC172" s="324"/>
      <c r="QNE172" s="324"/>
      <c r="QNG172" s="324"/>
      <c r="QNI172" s="324"/>
      <c r="QNK172" s="324"/>
      <c r="QNM172" s="324"/>
      <c r="QNO172" s="324"/>
      <c r="QNQ172" s="324"/>
      <c r="QNS172" s="324"/>
      <c r="QNU172" s="324"/>
      <c r="QNW172" s="324"/>
      <c r="QNY172" s="324"/>
      <c r="QOA172" s="324"/>
      <c r="QOC172" s="324"/>
      <c r="QOE172" s="324"/>
      <c r="QOG172" s="324"/>
      <c r="QOI172" s="324"/>
      <c r="QOK172" s="324"/>
      <c r="QOM172" s="324"/>
      <c r="QOO172" s="324"/>
      <c r="QOQ172" s="324"/>
      <c r="QOS172" s="324"/>
      <c r="QOU172" s="324"/>
      <c r="QOW172" s="324"/>
      <c r="QOY172" s="324"/>
      <c r="QPA172" s="324"/>
      <c r="QPC172" s="324"/>
      <c r="QPE172" s="324"/>
      <c r="QPG172" s="324"/>
      <c r="QPI172" s="324"/>
      <c r="QPK172" s="324"/>
      <c r="QPM172" s="324"/>
      <c r="QPO172" s="324"/>
      <c r="QPQ172" s="324"/>
      <c r="QPS172" s="324"/>
      <c r="QPU172" s="324"/>
      <c r="QPW172" s="324"/>
      <c r="QPY172" s="324"/>
      <c r="QQA172" s="324"/>
      <c r="QQC172" s="324"/>
      <c r="QQE172" s="324"/>
      <c r="QQG172" s="324"/>
      <c r="QQI172" s="324"/>
      <c r="QQK172" s="324"/>
      <c r="QQM172" s="324"/>
      <c r="QQO172" s="324"/>
      <c r="QQQ172" s="324"/>
      <c r="QQS172" s="324"/>
      <c r="QQU172" s="324"/>
      <c r="QQW172" s="324"/>
      <c r="QQY172" s="324"/>
      <c r="QRA172" s="324"/>
      <c r="QRC172" s="324"/>
      <c r="QRE172" s="324"/>
      <c r="QRG172" s="324"/>
      <c r="QRI172" s="324"/>
      <c r="QRK172" s="324"/>
      <c r="QRM172" s="324"/>
      <c r="QRO172" s="324"/>
      <c r="QRQ172" s="324"/>
      <c r="QRS172" s="324"/>
      <c r="QRU172" s="324"/>
      <c r="QRW172" s="324"/>
      <c r="QRY172" s="324"/>
      <c r="QSA172" s="324"/>
      <c r="QSC172" s="324"/>
      <c r="QSE172" s="324"/>
      <c r="QSG172" s="324"/>
      <c r="QSI172" s="324"/>
      <c r="QSK172" s="324"/>
      <c r="QSM172" s="324"/>
      <c r="QSO172" s="324"/>
      <c r="QSQ172" s="324"/>
      <c r="QSS172" s="324"/>
      <c r="QSU172" s="324"/>
      <c r="QSW172" s="324"/>
      <c r="QSY172" s="324"/>
      <c r="QTA172" s="324"/>
      <c r="QTC172" s="324"/>
      <c r="QTE172" s="324"/>
      <c r="QTG172" s="324"/>
      <c r="QTI172" s="324"/>
      <c r="QTK172" s="324"/>
      <c r="QTM172" s="324"/>
      <c r="QTO172" s="324"/>
      <c r="QTQ172" s="324"/>
      <c r="QTS172" s="324"/>
      <c r="QTU172" s="324"/>
      <c r="QTW172" s="324"/>
      <c r="QTY172" s="324"/>
      <c r="QUA172" s="324"/>
      <c r="QUC172" s="324"/>
      <c r="QUE172" s="324"/>
      <c r="QUG172" s="324"/>
      <c r="QUI172" s="324"/>
      <c r="QUK172" s="324"/>
      <c r="QUM172" s="324"/>
      <c r="QUO172" s="324"/>
      <c r="QUQ172" s="324"/>
      <c r="QUS172" s="324"/>
      <c r="QUU172" s="324"/>
      <c r="QUW172" s="324"/>
      <c r="QUY172" s="324"/>
      <c r="QVA172" s="324"/>
      <c r="QVC172" s="324"/>
      <c r="QVE172" s="324"/>
      <c r="QVG172" s="324"/>
      <c r="QVI172" s="324"/>
      <c r="QVK172" s="324"/>
      <c r="QVM172" s="324"/>
      <c r="QVO172" s="324"/>
      <c r="QVQ172" s="324"/>
      <c r="QVS172" s="324"/>
      <c r="QVU172" s="324"/>
      <c r="QVW172" s="324"/>
      <c r="QVY172" s="324"/>
      <c r="QWA172" s="324"/>
      <c r="QWC172" s="324"/>
      <c r="QWE172" s="324"/>
      <c r="QWG172" s="324"/>
      <c r="QWI172" s="324"/>
      <c r="QWK172" s="324"/>
      <c r="QWM172" s="324"/>
      <c r="QWO172" s="324"/>
      <c r="QWQ172" s="324"/>
      <c r="QWS172" s="324"/>
      <c r="QWU172" s="324"/>
      <c r="QWW172" s="324"/>
      <c r="QWY172" s="324"/>
      <c r="QXA172" s="324"/>
      <c r="QXC172" s="324"/>
      <c r="QXE172" s="324"/>
      <c r="QXG172" s="324"/>
      <c r="QXI172" s="324"/>
      <c r="QXK172" s="324"/>
      <c r="QXM172" s="324"/>
      <c r="QXO172" s="324"/>
      <c r="QXQ172" s="324"/>
      <c r="QXS172" s="324"/>
      <c r="QXU172" s="324"/>
      <c r="QXW172" s="324"/>
      <c r="QXY172" s="324"/>
      <c r="QYA172" s="324"/>
      <c r="QYC172" s="324"/>
      <c r="QYE172" s="324"/>
      <c r="QYG172" s="324"/>
      <c r="QYI172" s="324"/>
      <c r="QYK172" s="324"/>
      <c r="QYM172" s="324"/>
      <c r="QYO172" s="324"/>
      <c r="QYQ172" s="324"/>
      <c r="QYS172" s="324"/>
      <c r="QYU172" s="324"/>
      <c r="QYW172" s="324"/>
      <c r="QYY172" s="324"/>
      <c r="QZA172" s="324"/>
      <c r="QZC172" s="324"/>
      <c r="QZE172" s="324"/>
      <c r="QZG172" s="324"/>
      <c r="QZI172" s="324"/>
      <c r="QZK172" s="324"/>
      <c r="QZM172" s="324"/>
      <c r="QZO172" s="324"/>
      <c r="QZQ172" s="324"/>
      <c r="QZS172" s="324"/>
      <c r="QZU172" s="324"/>
      <c r="QZW172" s="324"/>
      <c r="QZY172" s="324"/>
      <c r="RAA172" s="324"/>
      <c r="RAC172" s="324"/>
      <c r="RAE172" s="324"/>
      <c r="RAG172" s="324"/>
      <c r="RAI172" s="324"/>
      <c r="RAK172" s="324"/>
      <c r="RAM172" s="324"/>
      <c r="RAO172" s="324"/>
      <c r="RAQ172" s="324"/>
      <c r="RAS172" s="324"/>
      <c r="RAU172" s="324"/>
      <c r="RAW172" s="324"/>
      <c r="RAY172" s="324"/>
      <c r="RBA172" s="324"/>
      <c r="RBC172" s="324"/>
      <c r="RBE172" s="324"/>
      <c r="RBG172" s="324"/>
      <c r="RBI172" s="324"/>
      <c r="RBK172" s="324"/>
      <c r="RBM172" s="324"/>
      <c r="RBO172" s="324"/>
      <c r="RBQ172" s="324"/>
      <c r="RBS172" s="324"/>
      <c r="RBU172" s="324"/>
      <c r="RBW172" s="324"/>
      <c r="RBY172" s="324"/>
      <c r="RCA172" s="324"/>
      <c r="RCC172" s="324"/>
      <c r="RCE172" s="324"/>
      <c r="RCG172" s="324"/>
      <c r="RCI172" s="324"/>
      <c r="RCK172" s="324"/>
      <c r="RCM172" s="324"/>
      <c r="RCO172" s="324"/>
      <c r="RCQ172" s="324"/>
      <c r="RCS172" s="324"/>
      <c r="RCU172" s="324"/>
      <c r="RCW172" s="324"/>
      <c r="RCY172" s="324"/>
      <c r="RDA172" s="324"/>
      <c r="RDC172" s="324"/>
      <c r="RDE172" s="324"/>
      <c r="RDG172" s="324"/>
      <c r="RDI172" s="324"/>
      <c r="RDK172" s="324"/>
      <c r="RDM172" s="324"/>
      <c r="RDO172" s="324"/>
      <c r="RDQ172" s="324"/>
      <c r="RDS172" s="324"/>
      <c r="RDU172" s="324"/>
      <c r="RDW172" s="324"/>
      <c r="RDY172" s="324"/>
      <c r="REA172" s="324"/>
      <c r="REC172" s="324"/>
      <c r="REE172" s="324"/>
      <c r="REG172" s="324"/>
      <c r="REI172" s="324"/>
      <c r="REK172" s="324"/>
      <c r="REM172" s="324"/>
      <c r="REO172" s="324"/>
      <c r="REQ172" s="324"/>
      <c r="RES172" s="324"/>
      <c r="REU172" s="324"/>
      <c r="REW172" s="324"/>
      <c r="REY172" s="324"/>
      <c r="RFA172" s="324"/>
      <c r="RFC172" s="324"/>
      <c r="RFE172" s="324"/>
      <c r="RFG172" s="324"/>
      <c r="RFI172" s="324"/>
      <c r="RFK172" s="324"/>
      <c r="RFM172" s="324"/>
      <c r="RFO172" s="324"/>
      <c r="RFQ172" s="324"/>
      <c r="RFS172" s="324"/>
      <c r="RFU172" s="324"/>
      <c r="RFW172" s="324"/>
      <c r="RFY172" s="324"/>
      <c r="RGA172" s="324"/>
      <c r="RGC172" s="324"/>
      <c r="RGE172" s="324"/>
      <c r="RGG172" s="324"/>
      <c r="RGI172" s="324"/>
      <c r="RGK172" s="324"/>
      <c r="RGM172" s="324"/>
      <c r="RGO172" s="324"/>
      <c r="RGQ172" s="324"/>
      <c r="RGS172" s="324"/>
      <c r="RGU172" s="324"/>
      <c r="RGW172" s="324"/>
      <c r="RGY172" s="324"/>
      <c r="RHA172" s="324"/>
      <c r="RHC172" s="324"/>
      <c r="RHE172" s="324"/>
      <c r="RHG172" s="324"/>
      <c r="RHI172" s="324"/>
      <c r="RHK172" s="324"/>
      <c r="RHM172" s="324"/>
      <c r="RHO172" s="324"/>
      <c r="RHQ172" s="324"/>
      <c r="RHS172" s="324"/>
      <c r="RHU172" s="324"/>
      <c r="RHW172" s="324"/>
      <c r="RHY172" s="324"/>
      <c r="RIA172" s="324"/>
      <c r="RIC172" s="324"/>
      <c r="RIE172" s="324"/>
      <c r="RIG172" s="324"/>
      <c r="RII172" s="324"/>
      <c r="RIK172" s="324"/>
      <c r="RIM172" s="324"/>
      <c r="RIO172" s="324"/>
      <c r="RIQ172" s="324"/>
      <c r="RIS172" s="324"/>
      <c r="RIU172" s="324"/>
      <c r="RIW172" s="324"/>
      <c r="RIY172" s="324"/>
      <c r="RJA172" s="324"/>
      <c r="RJC172" s="324"/>
      <c r="RJE172" s="324"/>
      <c r="RJG172" s="324"/>
      <c r="RJI172" s="324"/>
      <c r="RJK172" s="324"/>
      <c r="RJM172" s="324"/>
      <c r="RJO172" s="324"/>
      <c r="RJQ172" s="324"/>
      <c r="RJS172" s="324"/>
      <c r="RJU172" s="324"/>
      <c r="RJW172" s="324"/>
      <c r="RJY172" s="324"/>
      <c r="RKA172" s="324"/>
      <c r="RKC172" s="324"/>
      <c r="RKE172" s="324"/>
      <c r="RKG172" s="324"/>
      <c r="RKI172" s="324"/>
      <c r="RKK172" s="324"/>
      <c r="RKM172" s="324"/>
      <c r="RKO172" s="324"/>
      <c r="RKQ172" s="324"/>
      <c r="RKS172" s="324"/>
      <c r="RKU172" s="324"/>
      <c r="RKW172" s="324"/>
      <c r="RKY172" s="324"/>
      <c r="RLA172" s="324"/>
      <c r="RLC172" s="324"/>
      <c r="RLE172" s="324"/>
      <c r="RLG172" s="324"/>
      <c r="RLI172" s="324"/>
      <c r="RLK172" s="324"/>
      <c r="RLM172" s="324"/>
      <c r="RLO172" s="324"/>
      <c r="RLQ172" s="324"/>
      <c r="RLS172" s="324"/>
      <c r="RLU172" s="324"/>
      <c r="RLW172" s="324"/>
      <c r="RLY172" s="324"/>
      <c r="RMA172" s="324"/>
      <c r="RMC172" s="324"/>
      <c r="RME172" s="324"/>
      <c r="RMG172" s="324"/>
      <c r="RMI172" s="324"/>
      <c r="RMK172" s="324"/>
      <c r="RMM172" s="324"/>
      <c r="RMO172" s="324"/>
      <c r="RMQ172" s="324"/>
      <c r="RMS172" s="324"/>
      <c r="RMU172" s="324"/>
      <c r="RMW172" s="324"/>
      <c r="RMY172" s="324"/>
      <c r="RNA172" s="324"/>
      <c r="RNC172" s="324"/>
      <c r="RNE172" s="324"/>
      <c r="RNG172" s="324"/>
      <c r="RNI172" s="324"/>
      <c r="RNK172" s="324"/>
      <c r="RNM172" s="324"/>
      <c r="RNO172" s="324"/>
      <c r="RNQ172" s="324"/>
      <c r="RNS172" s="324"/>
      <c r="RNU172" s="324"/>
      <c r="RNW172" s="324"/>
      <c r="RNY172" s="324"/>
      <c r="ROA172" s="324"/>
      <c r="ROC172" s="324"/>
      <c r="ROE172" s="324"/>
      <c r="ROG172" s="324"/>
      <c r="ROI172" s="324"/>
      <c r="ROK172" s="324"/>
      <c r="ROM172" s="324"/>
      <c r="ROO172" s="324"/>
      <c r="ROQ172" s="324"/>
      <c r="ROS172" s="324"/>
      <c r="ROU172" s="324"/>
      <c r="ROW172" s="324"/>
      <c r="ROY172" s="324"/>
      <c r="RPA172" s="324"/>
      <c r="RPC172" s="324"/>
      <c r="RPE172" s="324"/>
      <c r="RPG172" s="324"/>
      <c r="RPI172" s="324"/>
      <c r="RPK172" s="324"/>
      <c r="RPM172" s="324"/>
      <c r="RPO172" s="324"/>
      <c r="RPQ172" s="324"/>
      <c r="RPS172" s="324"/>
      <c r="RPU172" s="324"/>
      <c r="RPW172" s="324"/>
      <c r="RPY172" s="324"/>
      <c r="RQA172" s="324"/>
      <c r="RQC172" s="324"/>
      <c r="RQE172" s="324"/>
      <c r="RQG172" s="324"/>
      <c r="RQI172" s="324"/>
      <c r="RQK172" s="324"/>
      <c r="RQM172" s="324"/>
      <c r="RQO172" s="324"/>
      <c r="RQQ172" s="324"/>
      <c r="RQS172" s="324"/>
      <c r="RQU172" s="324"/>
      <c r="RQW172" s="324"/>
      <c r="RQY172" s="324"/>
      <c r="RRA172" s="324"/>
      <c r="RRC172" s="324"/>
      <c r="RRE172" s="324"/>
      <c r="RRG172" s="324"/>
      <c r="RRI172" s="324"/>
      <c r="RRK172" s="324"/>
      <c r="RRM172" s="324"/>
      <c r="RRO172" s="324"/>
      <c r="RRQ172" s="324"/>
      <c r="RRS172" s="324"/>
      <c r="RRU172" s="324"/>
      <c r="RRW172" s="324"/>
      <c r="RRY172" s="324"/>
      <c r="RSA172" s="324"/>
      <c r="RSC172" s="324"/>
      <c r="RSE172" s="324"/>
      <c r="RSG172" s="324"/>
      <c r="RSI172" s="324"/>
      <c r="RSK172" s="324"/>
      <c r="RSM172" s="324"/>
      <c r="RSO172" s="324"/>
      <c r="RSQ172" s="324"/>
      <c r="RSS172" s="324"/>
      <c r="RSU172" s="324"/>
      <c r="RSW172" s="324"/>
      <c r="RSY172" s="324"/>
      <c r="RTA172" s="324"/>
      <c r="RTC172" s="324"/>
      <c r="RTE172" s="324"/>
      <c r="RTG172" s="324"/>
      <c r="RTI172" s="324"/>
      <c r="RTK172" s="324"/>
      <c r="RTM172" s="324"/>
      <c r="RTO172" s="324"/>
      <c r="RTQ172" s="324"/>
      <c r="RTS172" s="324"/>
      <c r="RTU172" s="324"/>
      <c r="RTW172" s="324"/>
      <c r="RTY172" s="324"/>
      <c r="RUA172" s="324"/>
      <c r="RUC172" s="324"/>
      <c r="RUE172" s="324"/>
      <c r="RUG172" s="324"/>
      <c r="RUI172" s="324"/>
      <c r="RUK172" s="324"/>
      <c r="RUM172" s="324"/>
      <c r="RUO172" s="324"/>
      <c r="RUQ172" s="324"/>
      <c r="RUS172" s="324"/>
      <c r="RUU172" s="324"/>
      <c r="RUW172" s="324"/>
      <c r="RUY172" s="324"/>
      <c r="RVA172" s="324"/>
      <c r="RVC172" s="324"/>
      <c r="RVE172" s="324"/>
      <c r="RVG172" s="324"/>
      <c r="RVI172" s="324"/>
      <c r="RVK172" s="324"/>
      <c r="RVM172" s="324"/>
      <c r="RVO172" s="324"/>
      <c r="RVQ172" s="324"/>
      <c r="RVS172" s="324"/>
      <c r="RVU172" s="324"/>
      <c r="RVW172" s="324"/>
      <c r="RVY172" s="324"/>
      <c r="RWA172" s="324"/>
      <c r="RWC172" s="324"/>
      <c r="RWE172" s="324"/>
      <c r="RWG172" s="324"/>
      <c r="RWI172" s="324"/>
      <c r="RWK172" s="324"/>
      <c r="RWM172" s="324"/>
      <c r="RWO172" s="324"/>
      <c r="RWQ172" s="324"/>
      <c r="RWS172" s="324"/>
      <c r="RWU172" s="324"/>
      <c r="RWW172" s="324"/>
      <c r="RWY172" s="324"/>
      <c r="RXA172" s="324"/>
      <c r="RXC172" s="324"/>
      <c r="RXE172" s="324"/>
      <c r="RXG172" s="324"/>
      <c r="RXI172" s="324"/>
      <c r="RXK172" s="324"/>
      <c r="RXM172" s="324"/>
      <c r="RXO172" s="324"/>
      <c r="RXQ172" s="324"/>
      <c r="RXS172" s="324"/>
      <c r="RXU172" s="324"/>
      <c r="RXW172" s="324"/>
      <c r="RXY172" s="324"/>
      <c r="RYA172" s="324"/>
      <c r="RYC172" s="324"/>
      <c r="RYE172" s="324"/>
      <c r="RYG172" s="324"/>
      <c r="RYI172" s="324"/>
      <c r="RYK172" s="324"/>
      <c r="RYM172" s="324"/>
      <c r="RYO172" s="324"/>
      <c r="RYQ172" s="324"/>
      <c r="RYS172" s="324"/>
      <c r="RYU172" s="324"/>
      <c r="RYW172" s="324"/>
      <c r="RYY172" s="324"/>
      <c r="RZA172" s="324"/>
      <c r="RZC172" s="324"/>
      <c r="RZE172" s="324"/>
      <c r="RZG172" s="324"/>
      <c r="RZI172" s="324"/>
      <c r="RZK172" s="324"/>
      <c r="RZM172" s="324"/>
      <c r="RZO172" s="324"/>
      <c r="RZQ172" s="324"/>
      <c r="RZS172" s="324"/>
      <c r="RZU172" s="324"/>
      <c r="RZW172" s="324"/>
      <c r="RZY172" s="324"/>
      <c r="SAA172" s="324"/>
      <c r="SAC172" s="324"/>
      <c r="SAE172" s="324"/>
      <c r="SAG172" s="324"/>
      <c r="SAI172" s="324"/>
      <c r="SAK172" s="324"/>
      <c r="SAM172" s="324"/>
      <c r="SAO172" s="324"/>
      <c r="SAQ172" s="324"/>
      <c r="SAS172" s="324"/>
      <c r="SAU172" s="324"/>
      <c r="SAW172" s="324"/>
      <c r="SAY172" s="324"/>
      <c r="SBA172" s="324"/>
      <c r="SBC172" s="324"/>
      <c r="SBE172" s="324"/>
      <c r="SBG172" s="324"/>
      <c r="SBI172" s="324"/>
      <c r="SBK172" s="324"/>
      <c r="SBM172" s="324"/>
      <c r="SBO172" s="324"/>
      <c r="SBQ172" s="324"/>
      <c r="SBS172" s="324"/>
      <c r="SBU172" s="324"/>
      <c r="SBW172" s="324"/>
      <c r="SBY172" s="324"/>
      <c r="SCA172" s="324"/>
      <c r="SCC172" s="324"/>
      <c r="SCE172" s="324"/>
      <c r="SCG172" s="324"/>
      <c r="SCI172" s="324"/>
      <c r="SCK172" s="324"/>
      <c r="SCM172" s="324"/>
      <c r="SCO172" s="324"/>
      <c r="SCQ172" s="324"/>
      <c r="SCS172" s="324"/>
      <c r="SCU172" s="324"/>
      <c r="SCW172" s="324"/>
      <c r="SCY172" s="324"/>
      <c r="SDA172" s="324"/>
      <c r="SDC172" s="324"/>
      <c r="SDE172" s="324"/>
      <c r="SDG172" s="324"/>
      <c r="SDI172" s="324"/>
      <c r="SDK172" s="324"/>
      <c r="SDM172" s="324"/>
      <c r="SDO172" s="324"/>
      <c r="SDQ172" s="324"/>
      <c r="SDS172" s="324"/>
      <c r="SDU172" s="324"/>
      <c r="SDW172" s="324"/>
      <c r="SDY172" s="324"/>
      <c r="SEA172" s="324"/>
      <c r="SEC172" s="324"/>
      <c r="SEE172" s="324"/>
      <c r="SEG172" s="324"/>
      <c r="SEI172" s="324"/>
      <c r="SEK172" s="324"/>
      <c r="SEM172" s="324"/>
      <c r="SEO172" s="324"/>
      <c r="SEQ172" s="324"/>
      <c r="SES172" s="324"/>
      <c r="SEU172" s="324"/>
      <c r="SEW172" s="324"/>
      <c r="SEY172" s="324"/>
      <c r="SFA172" s="324"/>
      <c r="SFC172" s="324"/>
      <c r="SFE172" s="324"/>
      <c r="SFG172" s="324"/>
      <c r="SFI172" s="324"/>
      <c r="SFK172" s="324"/>
      <c r="SFM172" s="324"/>
      <c r="SFO172" s="324"/>
      <c r="SFQ172" s="324"/>
      <c r="SFS172" s="324"/>
      <c r="SFU172" s="324"/>
      <c r="SFW172" s="324"/>
      <c r="SFY172" s="324"/>
      <c r="SGA172" s="324"/>
      <c r="SGC172" s="324"/>
      <c r="SGE172" s="324"/>
      <c r="SGG172" s="324"/>
      <c r="SGI172" s="324"/>
      <c r="SGK172" s="324"/>
      <c r="SGM172" s="324"/>
      <c r="SGO172" s="324"/>
      <c r="SGQ172" s="324"/>
      <c r="SGS172" s="324"/>
      <c r="SGU172" s="324"/>
      <c r="SGW172" s="324"/>
      <c r="SGY172" s="324"/>
      <c r="SHA172" s="324"/>
      <c r="SHC172" s="324"/>
      <c r="SHE172" s="324"/>
      <c r="SHG172" s="324"/>
      <c r="SHI172" s="324"/>
      <c r="SHK172" s="324"/>
      <c r="SHM172" s="324"/>
      <c r="SHO172" s="324"/>
      <c r="SHQ172" s="324"/>
      <c r="SHS172" s="324"/>
      <c r="SHU172" s="324"/>
      <c r="SHW172" s="324"/>
      <c r="SHY172" s="324"/>
      <c r="SIA172" s="324"/>
      <c r="SIC172" s="324"/>
      <c r="SIE172" s="324"/>
      <c r="SIG172" s="324"/>
      <c r="SII172" s="324"/>
      <c r="SIK172" s="324"/>
      <c r="SIM172" s="324"/>
      <c r="SIO172" s="324"/>
      <c r="SIQ172" s="324"/>
      <c r="SIS172" s="324"/>
      <c r="SIU172" s="324"/>
      <c r="SIW172" s="324"/>
      <c r="SIY172" s="324"/>
      <c r="SJA172" s="324"/>
      <c r="SJC172" s="324"/>
      <c r="SJE172" s="324"/>
      <c r="SJG172" s="324"/>
      <c r="SJI172" s="324"/>
      <c r="SJK172" s="324"/>
      <c r="SJM172" s="324"/>
      <c r="SJO172" s="324"/>
      <c r="SJQ172" s="324"/>
      <c r="SJS172" s="324"/>
      <c r="SJU172" s="324"/>
      <c r="SJW172" s="324"/>
      <c r="SJY172" s="324"/>
      <c r="SKA172" s="324"/>
      <c r="SKC172" s="324"/>
      <c r="SKE172" s="324"/>
      <c r="SKG172" s="324"/>
      <c r="SKI172" s="324"/>
      <c r="SKK172" s="324"/>
      <c r="SKM172" s="324"/>
      <c r="SKO172" s="324"/>
      <c r="SKQ172" s="324"/>
      <c r="SKS172" s="324"/>
      <c r="SKU172" s="324"/>
      <c r="SKW172" s="324"/>
      <c r="SKY172" s="324"/>
      <c r="SLA172" s="324"/>
      <c r="SLC172" s="324"/>
      <c r="SLE172" s="324"/>
      <c r="SLG172" s="324"/>
      <c r="SLI172" s="324"/>
      <c r="SLK172" s="324"/>
      <c r="SLM172" s="324"/>
      <c r="SLO172" s="324"/>
      <c r="SLQ172" s="324"/>
      <c r="SLS172" s="324"/>
      <c r="SLU172" s="324"/>
      <c r="SLW172" s="324"/>
      <c r="SLY172" s="324"/>
      <c r="SMA172" s="324"/>
      <c r="SMC172" s="324"/>
      <c r="SME172" s="324"/>
      <c r="SMG172" s="324"/>
      <c r="SMI172" s="324"/>
      <c r="SMK172" s="324"/>
      <c r="SMM172" s="324"/>
      <c r="SMO172" s="324"/>
      <c r="SMQ172" s="324"/>
      <c r="SMS172" s="324"/>
      <c r="SMU172" s="324"/>
      <c r="SMW172" s="324"/>
      <c r="SMY172" s="324"/>
      <c r="SNA172" s="324"/>
      <c r="SNC172" s="324"/>
      <c r="SNE172" s="324"/>
      <c r="SNG172" s="324"/>
      <c r="SNI172" s="324"/>
      <c r="SNK172" s="324"/>
      <c r="SNM172" s="324"/>
      <c r="SNO172" s="324"/>
      <c r="SNQ172" s="324"/>
      <c r="SNS172" s="324"/>
      <c r="SNU172" s="324"/>
      <c r="SNW172" s="324"/>
      <c r="SNY172" s="324"/>
      <c r="SOA172" s="324"/>
      <c r="SOC172" s="324"/>
      <c r="SOE172" s="324"/>
      <c r="SOG172" s="324"/>
      <c r="SOI172" s="324"/>
      <c r="SOK172" s="324"/>
      <c r="SOM172" s="324"/>
      <c r="SOO172" s="324"/>
      <c r="SOQ172" s="324"/>
      <c r="SOS172" s="324"/>
      <c r="SOU172" s="324"/>
      <c r="SOW172" s="324"/>
      <c r="SOY172" s="324"/>
      <c r="SPA172" s="324"/>
      <c r="SPC172" s="324"/>
      <c r="SPE172" s="324"/>
      <c r="SPG172" s="324"/>
      <c r="SPI172" s="324"/>
      <c r="SPK172" s="324"/>
      <c r="SPM172" s="324"/>
      <c r="SPO172" s="324"/>
      <c r="SPQ172" s="324"/>
      <c r="SPS172" s="324"/>
      <c r="SPU172" s="324"/>
      <c r="SPW172" s="324"/>
      <c r="SPY172" s="324"/>
      <c r="SQA172" s="324"/>
      <c r="SQC172" s="324"/>
      <c r="SQE172" s="324"/>
      <c r="SQG172" s="324"/>
      <c r="SQI172" s="324"/>
      <c r="SQK172" s="324"/>
      <c r="SQM172" s="324"/>
      <c r="SQO172" s="324"/>
      <c r="SQQ172" s="324"/>
      <c r="SQS172" s="324"/>
      <c r="SQU172" s="324"/>
      <c r="SQW172" s="324"/>
      <c r="SQY172" s="324"/>
      <c r="SRA172" s="324"/>
      <c r="SRC172" s="324"/>
      <c r="SRE172" s="324"/>
      <c r="SRG172" s="324"/>
      <c r="SRI172" s="324"/>
      <c r="SRK172" s="324"/>
      <c r="SRM172" s="324"/>
      <c r="SRO172" s="324"/>
      <c r="SRQ172" s="324"/>
      <c r="SRS172" s="324"/>
      <c r="SRU172" s="324"/>
      <c r="SRW172" s="324"/>
      <c r="SRY172" s="324"/>
      <c r="SSA172" s="324"/>
      <c r="SSC172" s="324"/>
      <c r="SSE172" s="324"/>
      <c r="SSG172" s="324"/>
      <c r="SSI172" s="324"/>
      <c r="SSK172" s="324"/>
      <c r="SSM172" s="324"/>
      <c r="SSO172" s="324"/>
      <c r="SSQ172" s="324"/>
      <c r="SSS172" s="324"/>
      <c r="SSU172" s="324"/>
      <c r="SSW172" s="324"/>
      <c r="SSY172" s="324"/>
      <c r="STA172" s="324"/>
      <c r="STC172" s="324"/>
      <c r="STE172" s="324"/>
      <c r="STG172" s="324"/>
      <c r="STI172" s="324"/>
      <c r="STK172" s="324"/>
      <c r="STM172" s="324"/>
      <c r="STO172" s="324"/>
      <c r="STQ172" s="324"/>
      <c r="STS172" s="324"/>
      <c r="STU172" s="324"/>
      <c r="STW172" s="324"/>
      <c r="STY172" s="324"/>
      <c r="SUA172" s="324"/>
      <c r="SUC172" s="324"/>
      <c r="SUE172" s="324"/>
      <c r="SUG172" s="324"/>
      <c r="SUI172" s="324"/>
      <c r="SUK172" s="324"/>
      <c r="SUM172" s="324"/>
      <c r="SUO172" s="324"/>
      <c r="SUQ172" s="324"/>
      <c r="SUS172" s="324"/>
      <c r="SUU172" s="324"/>
      <c r="SUW172" s="324"/>
      <c r="SUY172" s="324"/>
      <c r="SVA172" s="324"/>
      <c r="SVC172" s="324"/>
      <c r="SVE172" s="324"/>
      <c r="SVG172" s="324"/>
      <c r="SVI172" s="324"/>
      <c r="SVK172" s="324"/>
      <c r="SVM172" s="324"/>
      <c r="SVO172" s="324"/>
      <c r="SVQ172" s="324"/>
      <c r="SVS172" s="324"/>
      <c r="SVU172" s="324"/>
      <c r="SVW172" s="324"/>
      <c r="SVY172" s="324"/>
      <c r="SWA172" s="324"/>
      <c r="SWC172" s="324"/>
      <c r="SWE172" s="324"/>
      <c r="SWG172" s="324"/>
      <c r="SWI172" s="324"/>
      <c r="SWK172" s="324"/>
      <c r="SWM172" s="324"/>
      <c r="SWO172" s="324"/>
      <c r="SWQ172" s="324"/>
      <c r="SWS172" s="324"/>
      <c r="SWU172" s="324"/>
      <c r="SWW172" s="324"/>
      <c r="SWY172" s="324"/>
      <c r="SXA172" s="324"/>
      <c r="SXC172" s="324"/>
      <c r="SXE172" s="324"/>
      <c r="SXG172" s="324"/>
      <c r="SXI172" s="324"/>
      <c r="SXK172" s="324"/>
      <c r="SXM172" s="324"/>
      <c r="SXO172" s="324"/>
      <c r="SXQ172" s="324"/>
      <c r="SXS172" s="324"/>
      <c r="SXU172" s="324"/>
      <c r="SXW172" s="324"/>
      <c r="SXY172" s="324"/>
      <c r="SYA172" s="324"/>
      <c r="SYC172" s="324"/>
      <c r="SYE172" s="324"/>
      <c r="SYG172" s="324"/>
      <c r="SYI172" s="324"/>
      <c r="SYK172" s="324"/>
      <c r="SYM172" s="324"/>
      <c r="SYO172" s="324"/>
      <c r="SYQ172" s="324"/>
      <c r="SYS172" s="324"/>
      <c r="SYU172" s="324"/>
      <c r="SYW172" s="324"/>
      <c r="SYY172" s="324"/>
      <c r="SZA172" s="324"/>
      <c r="SZC172" s="324"/>
      <c r="SZE172" s="324"/>
      <c r="SZG172" s="324"/>
      <c r="SZI172" s="324"/>
      <c r="SZK172" s="324"/>
      <c r="SZM172" s="324"/>
      <c r="SZO172" s="324"/>
      <c r="SZQ172" s="324"/>
      <c r="SZS172" s="324"/>
      <c r="SZU172" s="324"/>
      <c r="SZW172" s="324"/>
      <c r="SZY172" s="324"/>
      <c r="TAA172" s="324"/>
      <c r="TAC172" s="324"/>
      <c r="TAE172" s="324"/>
      <c r="TAG172" s="324"/>
      <c r="TAI172" s="324"/>
      <c r="TAK172" s="324"/>
      <c r="TAM172" s="324"/>
      <c r="TAO172" s="324"/>
      <c r="TAQ172" s="324"/>
      <c r="TAS172" s="324"/>
      <c r="TAU172" s="324"/>
      <c r="TAW172" s="324"/>
      <c r="TAY172" s="324"/>
      <c r="TBA172" s="324"/>
      <c r="TBC172" s="324"/>
      <c r="TBE172" s="324"/>
      <c r="TBG172" s="324"/>
      <c r="TBI172" s="324"/>
      <c r="TBK172" s="324"/>
      <c r="TBM172" s="324"/>
      <c r="TBO172" s="324"/>
      <c r="TBQ172" s="324"/>
      <c r="TBS172" s="324"/>
      <c r="TBU172" s="324"/>
      <c r="TBW172" s="324"/>
      <c r="TBY172" s="324"/>
      <c r="TCA172" s="324"/>
      <c r="TCC172" s="324"/>
      <c r="TCE172" s="324"/>
      <c r="TCG172" s="324"/>
      <c r="TCI172" s="324"/>
      <c r="TCK172" s="324"/>
      <c r="TCM172" s="324"/>
      <c r="TCO172" s="324"/>
      <c r="TCQ172" s="324"/>
      <c r="TCS172" s="324"/>
      <c r="TCU172" s="324"/>
      <c r="TCW172" s="324"/>
      <c r="TCY172" s="324"/>
      <c r="TDA172" s="324"/>
      <c r="TDC172" s="324"/>
      <c r="TDE172" s="324"/>
      <c r="TDG172" s="324"/>
      <c r="TDI172" s="324"/>
      <c r="TDK172" s="324"/>
      <c r="TDM172" s="324"/>
      <c r="TDO172" s="324"/>
      <c r="TDQ172" s="324"/>
      <c r="TDS172" s="324"/>
      <c r="TDU172" s="324"/>
      <c r="TDW172" s="324"/>
      <c r="TDY172" s="324"/>
      <c r="TEA172" s="324"/>
      <c r="TEC172" s="324"/>
      <c r="TEE172" s="324"/>
      <c r="TEG172" s="324"/>
      <c r="TEI172" s="324"/>
      <c r="TEK172" s="324"/>
      <c r="TEM172" s="324"/>
      <c r="TEO172" s="324"/>
      <c r="TEQ172" s="324"/>
      <c r="TES172" s="324"/>
      <c r="TEU172" s="324"/>
      <c r="TEW172" s="324"/>
      <c r="TEY172" s="324"/>
      <c r="TFA172" s="324"/>
      <c r="TFC172" s="324"/>
      <c r="TFE172" s="324"/>
      <c r="TFG172" s="324"/>
      <c r="TFI172" s="324"/>
      <c r="TFK172" s="324"/>
      <c r="TFM172" s="324"/>
      <c r="TFO172" s="324"/>
      <c r="TFQ172" s="324"/>
      <c r="TFS172" s="324"/>
      <c r="TFU172" s="324"/>
      <c r="TFW172" s="324"/>
      <c r="TFY172" s="324"/>
      <c r="TGA172" s="324"/>
      <c r="TGC172" s="324"/>
      <c r="TGE172" s="324"/>
      <c r="TGG172" s="324"/>
      <c r="TGI172" s="324"/>
      <c r="TGK172" s="324"/>
      <c r="TGM172" s="324"/>
      <c r="TGO172" s="324"/>
      <c r="TGQ172" s="324"/>
      <c r="TGS172" s="324"/>
      <c r="TGU172" s="324"/>
      <c r="TGW172" s="324"/>
      <c r="TGY172" s="324"/>
      <c r="THA172" s="324"/>
      <c r="THC172" s="324"/>
      <c r="THE172" s="324"/>
      <c r="THG172" s="324"/>
      <c r="THI172" s="324"/>
      <c r="THK172" s="324"/>
      <c r="THM172" s="324"/>
      <c r="THO172" s="324"/>
      <c r="THQ172" s="324"/>
      <c r="THS172" s="324"/>
      <c r="THU172" s="324"/>
      <c r="THW172" s="324"/>
      <c r="THY172" s="324"/>
      <c r="TIA172" s="324"/>
      <c r="TIC172" s="324"/>
      <c r="TIE172" s="324"/>
      <c r="TIG172" s="324"/>
      <c r="TII172" s="324"/>
      <c r="TIK172" s="324"/>
      <c r="TIM172" s="324"/>
      <c r="TIO172" s="324"/>
      <c r="TIQ172" s="324"/>
      <c r="TIS172" s="324"/>
      <c r="TIU172" s="324"/>
      <c r="TIW172" s="324"/>
      <c r="TIY172" s="324"/>
      <c r="TJA172" s="324"/>
      <c r="TJC172" s="324"/>
      <c r="TJE172" s="324"/>
      <c r="TJG172" s="324"/>
      <c r="TJI172" s="324"/>
      <c r="TJK172" s="324"/>
      <c r="TJM172" s="324"/>
      <c r="TJO172" s="324"/>
      <c r="TJQ172" s="324"/>
      <c r="TJS172" s="324"/>
      <c r="TJU172" s="324"/>
      <c r="TJW172" s="324"/>
      <c r="TJY172" s="324"/>
      <c r="TKA172" s="324"/>
      <c r="TKC172" s="324"/>
      <c r="TKE172" s="324"/>
      <c r="TKG172" s="324"/>
      <c r="TKI172" s="324"/>
      <c r="TKK172" s="324"/>
      <c r="TKM172" s="324"/>
      <c r="TKO172" s="324"/>
      <c r="TKQ172" s="324"/>
      <c r="TKS172" s="324"/>
      <c r="TKU172" s="324"/>
      <c r="TKW172" s="324"/>
      <c r="TKY172" s="324"/>
      <c r="TLA172" s="324"/>
      <c r="TLC172" s="324"/>
      <c r="TLE172" s="324"/>
      <c r="TLG172" s="324"/>
      <c r="TLI172" s="324"/>
      <c r="TLK172" s="324"/>
      <c r="TLM172" s="324"/>
      <c r="TLO172" s="324"/>
      <c r="TLQ172" s="324"/>
      <c r="TLS172" s="324"/>
      <c r="TLU172" s="324"/>
      <c r="TLW172" s="324"/>
      <c r="TLY172" s="324"/>
      <c r="TMA172" s="324"/>
      <c r="TMC172" s="324"/>
      <c r="TME172" s="324"/>
      <c r="TMG172" s="324"/>
      <c r="TMI172" s="324"/>
      <c r="TMK172" s="324"/>
      <c r="TMM172" s="324"/>
      <c r="TMO172" s="324"/>
      <c r="TMQ172" s="324"/>
      <c r="TMS172" s="324"/>
      <c r="TMU172" s="324"/>
      <c r="TMW172" s="324"/>
      <c r="TMY172" s="324"/>
      <c r="TNA172" s="324"/>
      <c r="TNC172" s="324"/>
      <c r="TNE172" s="324"/>
      <c r="TNG172" s="324"/>
      <c r="TNI172" s="324"/>
      <c r="TNK172" s="324"/>
      <c r="TNM172" s="324"/>
      <c r="TNO172" s="324"/>
      <c r="TNQ172" s="324"/>
      <c r="TNS172" s="324"/>
      <c r="TNU172" s="324"/>
      <c r="TNW172" s="324"/>
      <c r="TNY172" s="324"/>
      <c r="TOA172" s="324"/>
      <c r="TOC172" s="324"/>
      <c r="TOE172" s="324"/>
      <c r="TOG172" s="324"/>
      <c r="TOI172" s="324"/>
      <c r="TOK172" s="324"/>
      <c r="TOM172" s="324"/>
      <c r="TOO172" s="324"/>
      <c r="TOQ172" s="324"/>
      <c r="TOS172" s="324"/>
      <c r="TOU172" s="324"/>
      <c r="TOW172" s="324"/>
      <c r="TOY172" s="324"/>
      <c r="TPA172" s="324"/>
      <c r="TPC172" s="324"/>
      <c r="TPE172" s="324"/>
      <c r="TPG172" s="324"/>
      <c r="TPI172" s="324"/>
      <c r="TPK172" s="324"/>
      <c r="TPM172" s="324"/>
      <c r="TPO172" s="324"/>
      <c r="TPQ172" s="324"/>
      <c r="TPS172" s="324"/>
      <c r="TPU172" s="324"/>
      <c r="TPW172" s="324"/>
      <c r="TPY172" s="324"/>
      <c r="TQA172" s="324"/>
      <c r="TQC172" s="324"/>
      <c r="TQE172" s="324"/>
      <c r="TQG172" s="324"/>
      <c r="TQI172" s="324"/>
      <c r="TQK172" s="324"/>
      <c r="TQM172" s="324"/>
      <c r="TQO172" s="324"/>
      <c r="TQQ172" s="324"/>
      <c r="TQS172" s="324"/>
      <c r="TQU172" s="324"/>
      <c r="TQW172" s="324"/>
      <c r="TQY172" s="324"/>
      <c r="TRA172" s="324"/>
      <c r="TRC172" s="324"/>
      <c r="TRE172" s="324"/>
      <c r="TRG172" s="324"/>
      <c r="TRI172" s="324"/>
      <c r="TRK172" s="324"/>
      <c r="TRM172" s="324"/>
      <c r="TRO172" s="324"/>
      <c r="TRQ172" s="324"/>
      <c r="TRS172" s="324"/>
      <c r="TRU172" s="324"/>
      <c r="TRW172" s="324"/>
      <c r="TRY172" s="324"/>
      <c r="TSA172" s="324"/>
      <c r="TSC172" s="324"/>
      <c r="TSE172" s="324"/>
      <c r="TSG172" s="324"/>
      <c r="TSI172" s="324"/>
      <c r="TSK172" s="324"/>
      <c r="TSM172" s="324"/>
      <c r="TSO172" s="324"/>
      <c r="TSQ172" s="324"/>
      <c r="TSS172" s="324"/>
      <c r="TSU172" s="324"/>
      <c r="TSW172" s="324"/>
      <c r="TSY172" s="324"/>
      <c r="TTA172" s="324"/>
      <c r="TTC172" s="324"/>
      <c r="TTE172" s="324"/>
      <c r="TTG172" s="324"/>
      <c r="TTI172" s="324"/>
      <c r="TTK172" s="324"/>
      <c r="TTM172" s="324"/>
      <c r="TTO172" s="324"/>
      <c r="TTQ172" s="324"/>
      <c r="TTS172" s="324"/>
      <c r="TTU172" s="324"/>
      <c r="TTW172" s="324"/>
      <c r="TTY172" s="324"/>
      <c r="TUA172" s="324"/>
      <c r="TUC172" s="324"/>
      <c r="TUE172" s="324"/>
      <c r="TUG172" s="324"/>
      <c r="TUI172" s="324"/>
      <c r="TUK172" s="324"/>
      <c r="TUM172" s="324"/>
      <c r="TUO172" s="324"/>
      <c r="TUQ172" s="324"/>
      <c r="TUS172" s="324"/>
      <c r="TUU172" s="324"/>
      <c r="TUW172" s="324"/>
      <c r="TUY172" s="324"/>
      <c r="TVA172" s="324"/>
      <c r="TVC172" s="324"/>
      <c r="TVE172" s="324"/>
      <c r="TVG172" s="324"/>
      <c r="TVI172" s="324"/>
      <c r="TVK172" s="324"/>
      <c r="TVM172" s="324"/>
      <c r="TVO172" s="324"/>
      <c r="TVQ172" s="324"/>
      <c r="TVS172" s="324"/>
      <c r="TVU172" s="324"/>
      <c r="TVW172" s="324"/>
      <c r="TVY172" s="324"/>
      <c r="TWA172" s="324"/>
      <c r="TWC172" s="324"/>
      <c r="TWE172" s="324"/>
      <c r="TWG172" s="324"/>
      <c r="TWI172" s="324"/>
      <c r="TWK172" s="324"/>
      <c r="TWM172" s="324"/>
      <c r="TWO172" s="324"/>
      <c r="TWQ172" s="324"/>
      <c r="TWS172" s="324"/>
      <c r="TWU172" s="324"/>
      <c r="TWW172" s="324"/>
      <c r="TWY172" s="324"/>
      <c r="TXA172" s="324"/>
      <c r="TXC172" s="324"/>
      <c r="TXE172" s="324"/>
      <c r="TXG172" s="324"/>
      <c r="TXI172" s="324"/>
      <c r="TXK172" s="324"/>
      <c r="TXM172" s="324"/>
      <c r="TXO172" s="324"/>
      <c r="TXQ172" s="324"/>
      <c r="TXS172" s="324"/>
      <c r="TXU172" s="324"/>
      <c r="TXW172" s="324"/>
      <c r="TXY172" s="324"/>
      <c r="TYA172" s="324"/>
      <c r="TYC172" s="324"/>
      <c r="TYE172" s="324"/>
      <c r="TYG172" s="324"/>
      <c r="TYI172" s="324"/>
      <c r="TYK172" s="324"/>
      <c r="TYM172" s="324"/>
      <c r="TYO172" s="324"/>
      <c r="TYQ172" s="324"/>
      <c r="TYS172" s="324"/>
      <c r="TYU172" s="324"/>
      <c r="TYW172" s="324"/>
      <c r="TYY172" s="324"/>
      <c r="TZA172" s="324"/>
      <c r="TZC172" s="324"/>
      <c r="TZE172" s="324"/>
      <c r="TZG172" s="324"/>
      <c r="TZI172" s="324"/>
      <c r="TZK172" s="324"/>
      <c r="TZM172" s="324"/>
      <c r="TZO172" s="324"/>
      <c r="TZQ172" s="324"/>
      <c r="TZS172" s="324"/>
      <c r="TZU172" s="324"/>
      <c r="TZW172" s="324"/>
      <c r="TZY172" s="324"/>
      <c r="UAA172" s="324"/>
      <c r="UAC172" s="324"/>
      <c r="UAE172" s="324"/>
      <c r="UAG172" s="324"/>
      <c r="UAI172" s="324"/>
      <c r="UAK172" s="324"/>
      <c r="UAM172" s="324"/>
      <c r="UAO172" s="324"/>
      <c r="UAQ172" s="324"/>
      <c r="UAS172" s="324"/>
      <c r="UAU172" s="324"/>
      <c r="UAW172" s="324"/>
      <c r="UAY172" s="324"/>
      <c r="UBA172" s="324"/>
      <c r="UBC172" s="324"/>
      <c r="UBE172" s="324"/>
      <c r="UBG172" s="324"/>
      <c r="UBI172" s="324"/>
      <c r="UBK172" s="324"/>
      <c r="UBM172" s="324"/>
      <c r="UBO172" s="324"/>
      <c r="UBQ172" s="324"/>
      <c r="UBS172" s="324"/>
      <c r="UBU172" s="324"/>
      <c r="UBW172" s="324"/>
      <c r="UBY172" s="324"/>
      <c r="UCA172" s="324"/>
      <c r="UCC172" s="324"/>
      <c r="UCE172" s="324"/>
      <c r="UCG172" s="324"/>
      <c r="UCI172" s="324"/>
      <c r="UCK172" s="324"/>
      <c r="UCM172" s="324"/>
      <c r="UCO172" s="324"/>
      <c r="UCQ172" s="324"/>
      <c r="UCS172" s="324"/>
      <c r="UCU172" s="324"/>
      <c r="UCW172" s="324"/>
      <c r="UCY172" s="324"/>
      <c r="UDA172" s="324"/>
      <c r="UDC172" s="324"/>
      <c r="UDE172" s="324"/>
      <c r="UDG172" s="324"/>
      <c r="UDI172" s="324"/>
      <c r="UDK172" s="324"/>
      <c r="UDM172" s="324"/>
      <c r="UDO172" s="324"/>
      <c r="UDQ172" s="324"/>
      <c r="UDS172" s="324"/>
      <c r="UDU172" s="324"/>
      <c r="UDW172" s="324"/>
      <c r="UDY172" s="324"/>
      <c r="UEA172" s="324"/>
      <c r="UEC172" s="324"/>
      <c r="UEE172" s="324"/>
      <c r="UEG172" s="324"/>
      <c r="UEI172" s="324"/>
      <c r="UEK172" s="324"/>
      <c r="UEM172" s="324"/>
      <c r="UEO172" s="324"/>
      <c r="UEQ172" s="324"/>
      <c r="UES172" s="324"/>
      <c r="UEU172" s="324"/>
      <c r="UEW172" s="324"/>
      <c r="UEY172" s="324"/>
      <c r="UFA172" s="324"/>
      <c r="UFC172" s="324"/>
      <c r="UFE172" s="324"/>
      <c r="UFG172" s="324"/>
      <c r="UFI172" s="324"/>
      <c r="UFK172" s="324"/>
      <c r="UFM172" s="324"/>
      <c r="UFO172" s="324"/>
      <c r="UFQ172" s="324"/>
      <c r="UFS172" s="324"/>
      <c r="UFU172" s="324"/>
      <c r="UFW172" s="324"/>
      <c r="UFY172" s="324"/>
      <c r="UGA172" s="324"/>
      <c r="UGC172" s="324"/>
      <c r="UGE172" s="324"/>
      <c r="UGG172" s="324"/>
      <c r="UGI172" s="324"/>
      <c r="UGK172" s="324"/>
      <c r="UGM172" s="324"/>
      <c r="UGO172" s="324"/>
      <c r="UGQ172" s="324"/>
      <c r="UGS172" s="324"/>
      <c r="UGU172" s="324"/>
      <c r="UGW172" s="324"/>
      <c r="UGY172" s="324"/>
      <c r="UHA172" s="324"/>
      <c r="UHC172" s="324"/>
      <c r="UHE172" s="324"/>
      <c r="UHG172" s="324"/>
      <c r="UHI172" s="324"/>
      <c r="UHK172" s="324"/>
      <c r="UHM172" s="324"/>
      <c r="UHO172" s="324"/>
      <c r="UHQ172" s="324"/>
      <c r="UHS172" s="324"/>
      <c r="UHU172" s="324"/>
      <c r="UHW172" s="324"/>
      <c r="UHY172" s="324"/>
      <c r="UIA172" s="324"/>
      <c r="UIC172" s="324"/>
      <c r="UIE172" s="324"/>
      <c r="UIG172" s="324"/>
      <c r="UII172" s="324"/>
      <c r="UIK172" s="324"/>
      <c r="UIM172" s="324"/>
      <c r="UIO172" s="324"/>
      <c r="UIQ172" s="324"/>
      <c r="UIS172" s="324"/>
      <c r="UIU172" s="324"/>
      <c r="UIW172" s="324"/>
      <c r="UIY172" s="324"/>
      <c r="UJA172" s="324"/>
      <c r="UJC172" s="324"/>
      <c r="UJE172" s="324"/>
      <c r="UJG172" s="324"/>
      <c r="UJI172" s="324"/>
      <c r="UJK172" s="324"/>
      <c r="UJM172" s="324"/>
      <c r="UJO172" s="324"/>
      <c r="UJQ172" s="324"/>
      <c r="UJS172" s="324"/>
      <c r="UJU172" s="324"/>
      <c r="UJW172" s="324"/>
      <c r="UJY172" s="324"/>
      <c r="UKA172" s="324"/>
      <c r="UKC172" s="324"/>
      <c r="UKE172" s="324"/>
      <c r="UKG172" s="324"/>
      <c r="UKI172" s="324"/>
      <c r="UKK172" s="324"/>
      <c r="UKM172" s="324"/>
      <c r="UKO172" s="324"/>
      <c r="UKQ172" s="324"/>
      <c r="UKS172" s="324"/>
      <c r="UKU172" s="324"/>
      <c r="UKW172" s="324"/>
      <c r="UKY172" s="324"/>
      <c r="ULA172" s="324"/>
      <c r="ULC172" s="324"/>
      <c r="ULE172" s="324"/>
      <c r="ULG172" s="324"/>
      <c r="ULI172" s="324"/>
      <c r="ULK172" s="324"/>
      <c r="ULM172" s="324"/>
      <c r="ULO172" s="324"/>
      <c r="ULQ172" s="324"/>
      <c r="ULS172" s="324"/>
      <c r="ULU172" s="324"/>
      <c r="ULW172" s="324"/>
      <c r="ULY172" s="324"/>
      <c r="UMA172" s="324"/>
      <c r="UMC172" s="324"/>
      <c r="UME172" s="324"/>
      <c r="UMG172" s="324"/>
      <c r="UMI172" s="324"/>
      <c r="UMK172" s="324"/>
      <c r="UMM172" s="324"/>
      <c r="UMO172" s="324"/>
      <c r="UMQ172" s="324"/>
      <c r="UMS172" s="324"/>
      <c r="UMU172" s="324"/>
      <c r="UMW172" s="324"/>
      <c r="UMY172" s="324"/>
      <c r="UNA172" s="324"/>
      <c r="UNC172" s="324"/>
      <c r="UNE172" s="324"/>
      <c r="UNG172" s="324"/>
      <c r="UNI172" s="324"/>
      <c r="UNK172" s="324"/>
      <c r="UNM172" s="324"/>
      <c r="UNO172" s="324"/>
      <c r="UNQ172" s="324"/>
      <c r="UNS172" s="324"/>
      <c r="UNU172" s="324"/>
      <c r="UNW172" s="324"/>
      <c r="UNY172" s="324"/>
      <c r="UOA172" s="324"/>
      <c r="UOC172" s="324"/>
      <c r="UOE172" s="324"/>
      <c r="UOG172" s="324"/>
      <c r="UOI172" s="324"/>
      <c r="UOK172" s="324"/>
      <c r="UOM172" s="324"/>
      <c r="UOO172" s="324"/>
      <c r="UOQ172" s="324"/>
      <c r="UOS172" s="324"/>
      <c r="UOU172" s="324"/>
      <c r="UOW172" s="324"/>
      <c r="UOY172" s="324"/>
      <c r="UPA172" s="324"/>
      <c r="UPC172" s="324"/>
      <c r="UPE172" s="324"/>
      <c r="UPG172" s="324"/>
      <c r="UPI172" s="324"/>
      <c r="UPK172" s="324"/>
      <c r="UPM172" s="324"/>
      <c r="UPO172" s="324"/>
      <c r="UPQ172" s="324"/>
      <c r="UPS172" s="324"/>
      <c r="UPU172" s="324"/>
      <c r="UPW172" s="324"/>
      <c r="UPY172" s="324"/>
      <c r="UQA172" s="324"/>
      <c r="UQC172" s="324"/>
      <c r="UQE172" s="324"/>
      <c r="UQG172" s="324"/>
      <c r="UQI172" s="324"/>
      <c r="UQK172" s="324"/>
      <c r="UQM172" s="324"/>
      <c r="UQO172" s="324"/>
      <c r="UQQ172" s="324"/>
      <c r="UQS172" s="324"/>
      <c r="UQU172" s="324"/>
      <c r="UQW172" s="324"/>
      <c r="UQY172" s="324"/>
      <c r="URA172" s="324"/>
      <c r="URC172" s="324"/>
      <c r="URE172" s="324"/>
      <c r="URG172" s="324"/>
      <c r="URI172" s="324"/>
      <c r="URK172" s="324"/>
      <c r="URM172" s="324"/>
      <c r="URO172" s="324"/>
      <c r="URQ172" s="324"/>
      <c r="URS172" s="324"/>
      <c r="URU172" s="324"/>
      <c r="URW172" s="324"/>
      <c r="URY172" s="324"/>
      <c r="USA172" s="324"/>
      <c r="USC172" s="324"/>
      <c r="USE172" s="324"/>
      <c r="USG172" s="324"/>
      <c r="USI172" s="324"/>
      <c r="USK172" s="324"/>
      <c r="USM172" s="324"/>
      <c r="USO172" s="324"/>
      <c r="USQ172" s="324"/>
      <c r="USS172" s="324"/>
      <c r="USU172" s="324"/>
      <c r="USW172" s="324"/>
      <c r="USY172" s="324"/>
      <c r="UTA172" s="324"/>
      <c r="UTC172" s="324"/>
      <c r="UTE172" s="324"/>
      <c r="UTG172" s="324"/>
      <c r="UTI172" s="324"/>
      <c r="UTK172" s="324"/>
      <c r="UTM172" s="324"/>
      <c r="UTO172" s="324"/>
      <c r="UTQ172" s="324"/>
      <c r="UTS172" s="324"/>
      <c r="UTU172" s="324"/>
      <c r="UTW172" s="324"/>
      <c r="UTY172" s="324"/>
      <c r="UUA172" s="324"/>
      <c r="UUC172" s="324"/>
      <c r="UUE172" s="324"/>
      <c r="UUG172" s="324"/>
      <c r="UUI172" s="324"/>
      <c r="UUK172" s="324"/>
      <c r="UUM172" s="324"/>
      <c r="UUO172" s="324"/>
      <c r="UUQ172" s="324"/>
      <c r="UUS172" s="324"/>
      <c r="UUU172" s="324"/>
      <c r="UUW172" s="324"/>
      <c r="UUY172" s="324"/>
      <c r="UVA172" s="324"/>
      <c r="UVC172" s="324"/>
      <c r="UVE172" s="324"/>
      <c r="UVG172" s="324"/>
      <c r="UVI172" s="324"/>
      <c r="UVK172" s="324"/>
      <c r="UVM172" s="324"/>
      <c r="UVO172" s="324"/>
      <c r="UVQ172" s="324"/>
      <c r="UVS172" s="324"/>
      <c r="UVU172" s="324"/>
      <c r="UVW172" s="324"/>
      <c r="UVY172" s="324"/>
      <c r="UWA172" s="324"/>
      <c r="UWC172" s="324"/>
      <c r="UWE172" s="324"/>
      <c r="UWG172" s="324"/>
      <c r="UWI172" s="324"/>
      <c r="UWK172" s="324"/>
      <c r="UWM172" s="324"/>
      <c r="UWO172" s="324"/>
      <c r="UWQ172" s="324"/>
      <c r="UWS172" s="324"/>
      <c r="UWU172" s="324"/>
      <c r="UWW172" s="324"/>
      <c r="UWY172" s="324"/>
      <c r="UXA172" s="324"/>
      <c r="UXC172" s="324"/>
      <c r="UXE172" s="324"/>
      <c r="UXG172" s="324"/>
      <c r="UXI172" s="324"/>
      <c r="UXK172" s="324"/>
      <c r="UXM172" s="324"/>
      <c r="UXO172" s="324"/>
      <c r="UXQ172" s="324"/>
      <c r="UXS172" s="324"/>
      <c r="UXU172" s="324"/>
      <c r="UXW172" s="324"/>
      <c r="UXY172" s="324"/>
      <c r="UYA172" s="324"/>
      <c r="UYC172" s="324"/>
      <c r="UYE172" s="324"/>
      <c r="UYG172" s="324"/>
      <c r="UYI172" s="324"/>
      <c r="UYK172" s="324"/>
      <c r="UYM172" s="324"/>
      <c r="UYO172" s="324"/>
      <c r="UYQ172" s="324"/>
      <c r="UYS172" s="324"/>
      <c r="UYU172" s="324"/>
      <c r="UYW172" s="324"/>
      <c r="UYY172" s="324"/>
      <c r="UZA172" s="324"/>
      <c r="UZC172" s="324"/>
      <c r="UZE172" s="324"/>
      <c r="UZG172" s="324"/>
      <c r="UZI172" s="324"/>
      <c r="UZK172" s="324"/>
      <c r="UZM172" s="324"/>
      <c r="UZO172" s="324"/>
      <c r="UZQ172" s="324"/>
      <c r="UZS172" s="324"/>
      <c r="UZU172" s="324"/>
      <c r="UZW172" s="324"/>
      <c r="UZY172" s="324"/>
      <c r="VAA172" s="324"/>
      <c r="VAC172" s="324"/>
      <c r="VAE172" s="324"/>
      <c r="VAG172" s="324"/>
      <c r="VAI172" s="324"/>
      <c r="VAK172" s="324"/>
      <c r="VAM172" s="324"/>
      <c r="VAO172" s="324"/>
      <c r="VAQ172" s="324"/>
      <c r="VAS172" s="324"/>
      <c r="VAU172" s="324"/>
      <c r="VAW172" s="324"/>
      <c r="VAY172" s="324"/>
      <c r="VBA172" s="324"/>
      <c r="VBC172" s="324"/>
      <c r="VBE172" s="324"/>
      <c r="VBG172" s="324"/>
      <c r="VBI172" s="324"/>
      <c r="VBK172" s="324"/>
      <c r="VBM172" s="324"/>
      <c r="VBO172" s="324"/>
      <c r="VBQ172" s="324"/>
      <c r="VBS172" s="324"/>
      <c r="VBU172" s="324"/>
      <c r="VBW172" s="324"/>
      <c r="VBY172" s="324"/>
      <c r="VCA172" s="324"/>
      <c r="VCC172" s="324"/>
      <c r="VCE172" s="324"/>
      <c r="VCG172" s="324"/>
      <c r="VCI172" s="324"/>
      <c r="VCK172" s="324"/>
      <c r="VCM172" s="324"/>
      <c r="VCO172" s="324"/>
      <c r="VCQ172" s="324"/>
      <c r="VCS172" s="324"/>
      <c r="VCU172" s="324"/>
      <c r="VCW172" s="324"/>
      <c r="VCY172" s="324"/>
      <c r="VDA172" s="324"/>
      <c r="VDC172" s="324"/>
      <c r="VDE172" s="324"/>
      <c r="VDG172" s="324"/>
      <c r="VDI172" s="324"/>
      <c r="VDK172" s="324"/>
      <c r="VDM172" s="324"/>
      <c r="VDO172" s="324"/>
      <c r="VDQ172" s="324"/>
      <c r="VDS172" s="324"/>
      <c r="VDU172" s="324"/>
      <c r="VDW172" s="324"/>
      <c r="VDY172" s="324"/>
      <c r="VEA172" s="324"/>
      <c r="VEC172" s="324"/>
      <c r="VEE172" s="324"/>
      <c r="VEG172" s="324"/>
      <c r="VEI172" s="324"/>
      <c r="VEK172" s="324"/>
      <c r="VEM172" s="324"/>
      <c r="VEO172" s="324"/>
      <c r="VEQ172" s="324"/>
      <c r="VES172" s="324"/>
      <c r="VEU172" s="324"/>
      <c r="VEW172" s="324"/>
      <c r="VEY172" s="324"/>
      <c r="VFA172" s="324"/>
      <c r="VFC172" s="324"/>
      <c r="VFE172" s="324"/>
      <c r="VFG172" s="324"/>
      <c r="VFI172" s="324"/>
      <c r="VFK172" s="324"/>
      <c r="VFM172" s="324"/>
      <c r="VFO172" s="324"/>
      <c r="VFQ172" s="324"/>
      <c r="VFS172" s="324"/>
      <c r="VFU172" s="324"/>
      <c r="VFW172" s="324"/>
      <c r="VFY172" s="324"/>
      <c r="VGA172" s="324"/>
      <c r="VGC172" s="324"/>
      <c r="VGE172" s="324"/>
      <c r="VGG172" s="324"/>
      <c r="VGI172" s="324"/>
      <c r="VGK172" s="324"/>
      <c r="VGM172" s="324"/>
      <c r="VGO172" s="324"/>
      <c r="VGQ172" s="324"/>
      <c r="VGS172" s="324"/>
      <c r="VGU172" s="324"/>
      <c r="VGW172" s="324"/>
      <c r="VGY172" s="324"/>
      <c r="VHA172" s="324"/>
      <c r="VHC172" s="324"/>
      <c r="VHE172" s="324"/>
      <c r="VHG172" s="324"/>
      <c r="VHI172" s="324"/>
      <c r="VHK172" s="324"/>
      <c r="VHM172" s="324"/>
      <c r="VHO172" s="324"/>
      <c r="VHQ172" s="324"/>
      <c r="VHS172" s="324"/>
      <c r="VHU172" s="324"/>
      <c r="VHW172" s="324"/>
      <c r="VHY172" s="324"/>
      <c r="VIA172" s="324"/>
      <c r="VIC172" s="324"/>
      <c r="VIE172" s="324"/>
      <c r="VIG172" s="324"/>
      <c r="VII172" s="324"/>
      <c r="VIK172" s="324"/>
      <c r="VIM172" s="324"/>
      <c r="VIO172" s="324"/>
      <c r="VIQ172" s="324"/>
      <c r="VIS172" s="324"/>
      <c r="VIU172" s="324"/>
      <c r="VIW172" s="324"/>
      <c r="VIY172" s="324"/>
      <c r="VJA172" s="324"/>
      <c r="VJC172" s="324"/>
      <c r="VJE172" s="324"/>
      <c r="VJG172" s="324"/>
      <c r="VJI172" s="324"/>
      <c r="VJK172" s="324"/>
      <c r="VJM172" s="324"/>
      <c r="VJO172" s="324"/>
      <c r="VJQ172" s="324"/>
      <c r="VJS172" s="324"/>
      <c r="VJU172" s="324"/>
      <c r="VJW172" s="324"/>
      <c r="VJY172" s="324"/>
      <c r="VKA172" s="324"/>
      <c r="VKC172" s="324"/>
      <c r="VKE172" s="324"/>
      <c r="VKG172" s="324"/>
      <c r="VKI172" s="324"/>
      <c r="VKK172" s="324"/>
      <c r="VKM172" s="324"/>
      <c r="VKO172" s="324"/>
      <c r="VKQ172" s="324"/>
      <c r="VKS172" s="324"/>
      <c r="VKU172" s="324"/>
      <c r="VKW172" s="324"/>
      <c r="VKY172" s="324"/>
      <c r="VLA172" s="324"/>
      <c r="VLC172" s="324"/>
      <c r="VLE172" s="324"/>
      <c r="VLG172" s="324"/>
      <c r="VLI172" s="324"/>
      <c r="VLK172" s="324"/>
      <c r="VLM172" s="324"/>
      <c r="VLO172" s="324"/>
      <c r="VLQ172" s="324"/>
      <c r="VLS172" s="324"/>
      <c r="VLU172" s="324"/>
      <c r="VLW172" s="324"/>
      <c r="VLY172" s="324"/>
      <c r="VMA172" s="324"/>
      <c r="VMC172" s="324"/>
      <c r="VME172" s="324"/>
      <c r="VMG172" s="324"/>
      <c r="VMI172" s="324"/>
      <c r="VMK172" s="324"/>
      <c r="VMM172" s="324"/>
      <c r="VMO172" s="324"/>
      <c r="VMQ172" s="324"/>
      <c r="VMS172" s="324"/>
      <c r="VMU172" s="324"/>
      <c r="VMW172" s="324"/>
      <c r="VMY172" s="324"/>
      <c r="VNA172" s="324"/>
      <c r="VNC172" s="324"/>
      <c r="VNE172" s="324"/>
      <c r="VNG172" s="324"/>
      <c r="VNI172" s="324"/>
      <c r="VNK172" s="324"/>
      <c r="VNM172" s="324"/>
      <c r="VNO172" s="324"/>
      <c r="VNQ172" s="324"/>
      <c r="VNS172" s="324"/>
      <c r="VNU172" s="324"/>
      <c r="VNW172" s="324"/>
      <c r="VNY172" s="324"/>
      <c r="VOA172" s="324"/>
      <c r="VOC172" s="324"/>
      <c r="VOE172" s="324"/>
      <c r="VOG172" s="324"/>
      <c r="VOI172" s="324"/>
      <c r="VOK172" s="324"/>
      <c r="VOM172" s="324"/>
      <c r="VOO172" s="324"/>
      <c r="VOQ172" s="324"/>
      <c r="VOS172" s="324"/>
      <c r="VOU172" s="324"/>
      <c r="VOW172" s="324"/>
      <c r="VOY172" s="324"/>
      <c r="VPA172" s="324"/>
      <c r="VPC172" s="324"/>
      <c r="VPE172" s="324"/>
      <c r="VPG172" s="324"/>
      <c r="VPI172" s="324"/>
      <c r="VPK172" s="324"/>
      <c r="VPM172" s="324"/>
      <c r="VPO172" s="324"/>
      <c r="VPQ172" s="324"/>
      <c r="VPS172" s="324"/>
      <c r="VPU172" s="324"/>
      <c r="VPW172" s="324"/>
      <c r="VPY172" s="324"/>
      <c r="VQA172" s="324"/>
      <c r="VQC172" s="324"/>
      <c r="VQE172" s="324"/>
      <c r="VQG172" s="324"/>
      <c r="VQI172" s="324"/>
      <c r="VQK172" s="324"/>
      <c r="VQM172" s="324"/>
      <c r="VQO172" s="324"/>
      <c r="VQQ172" s="324"/>
      <c r="VQS172" s="324"/>
      <c r="VQU172" s="324"/>
      <c r="VQW172" s="324"/>
      <c r="VQY172" s="324"/>
      <c r="VRA172" s="324"/>
      <c r="VRC172" s="324"/>
      <c r="VRE172" s="324"/>
      <c r="VRG172" s="324"/>
      <c r="VRI172" s="324"/>
      <c r="VRK172" s="324"/>
      <c r="VRM172" s="324"/>
      <c r="VRO172" s="324"/>
      <c r="VRQ172" s="324"/>
      <c r="VRS172" s="324"/>
      <c r="VRU172" s="324"/>
      <c r="VRW172" s="324"/>
      <c r="VRY172" s="324"/>
      <c r="VSA172" s="324"/>
      <c r="VSC172" s="324"/>
      <c r="VSE172" s="324"/>
      <c r="VSG172" s="324"/>
      <c r="VSI172" s="324"/>
      <c r="VSK172" s="324"/>
      <c r="VSM172" s="324"/>
      <c r="VSO172" s="324"/>
      <c r="VSQ172" s="324"/>
      <c r="VSS172" s="324"/>
      <c r="VSU172" s="324"/>
      <c r="VSW172" s="324"/>
      <c r="VSY172" s="324"/>
      <c r="VTA172" s="324"/>
      <c r="VTC172" s="324"/>
      <c r="VTE172" s="324"/>
      <c r="VTG172" s="324"/>
      <c r="VTI172" s="324"/>
      <c r="VTK172" s="324"/>
      <c r="VTM172" s="324"/>
      <c r="VTO172" s="324"/>
      <c r="VTQ172" s="324"/>
      <c r="VTS172" s="324"/>
      <c r="VTU172" s="324"/>
      <c r="VTW172" s="324"/>
      <c r="VTY172" s="324"/>
      <c r="VUA172" s="324"/>
      <c r="VUC172" s="324"/>
      <c r="VUE172" s="324"/>
      <c r="VUG172" s="324"/>
      <c r="VUI172" s="324"/>
      <c r="VUK172" s="324"/>
      <c r="VUM172" s="324"/>
      <c r="VUO172" s="324"/>
      <c r="VUQ172" s="324"/>
      <c r="VUS172" s="324"/>
      <c r="VUU172" s="324"/>
      <c r="VUW172" s="324"/>
      <c r="VUY172" s="324"/>
      <c r="VVA172" s="324"/>
      <c r="VVC172" s="324"/>
      <c r="VVE172" s="324"/>
      <c r="VVG172" s="324"/>
      <c r="VVI172" s="324"/>
      <c r="VVK172" s="324"/>
      <c r="VVM172" s="324"/>
      <c r="VVO172" s="324"/>
      <c r="VVQ172" s="324"/>
      <c r="VVS172" s="324"/>
      <c r="VVU172" s="324"/>
      <c r="VVW172" s="324"/>
      <c r="VVY172" s="324"/>
      <c r="VWA172" s="324"/>
      <c r="VWC172" s="324"/>
      <c r="VWE172" s="324"/>
      <c r="VWG172" s="324"/>
      <c r="VWI172" s="324"/>
      <c r="VWK172" s="324"/>
      <c r="VWM172" s="324"/>
      <c r="VWO172" s="324"/>
      <c r="VWQ172" s="324"/>
      <c r="VWS172" s="324"/>
      <c r="VWU172" s="324"/>
      <c r="VWW172" s="324"/>
      <c r="VWY172" s="324"/>
      <c r="VXA172" s="324"/>
      <c r="VXC172" s="324"/>
      <c r="VXE172" s="324"/>
      <c r="VXG172" s="324"/>
      <c r="VXI172" s="324"/>
      <c r="VXK172" s="324"/>
      <c r="VXM172" s="324"/>
      <c r="VXO172" s="324"/>
      <c r="VXQ172" s="324"/>
      <c r="VXS172" s="324"/>
      <c r="VXU172" s="324"/>
      <c r="VXW172" s="324"/>
      <c r="VXY172" s="324"/>
      <c r="VYA172" s="324"/>
      <c r="VYC172" s="324"/>
      <c r="VYE172" s="324"/>
      <c r="VYG172" s="324"/>
      <c r="VYI172" s="324"/>
      <c r="VYK172" s="324"/>
      <c r="VYM172" s="324"/>
      <c r="VYO172" s="324"/>
      <c r="VYQ172" s="324"/>
      <c r="VYS172" s="324"/>
      <c r="VYU172" s="324"/>
      <c r="VYW172" s="324"/>
      <c r="VYY172" s="324"/>
      <c r="VZA172" s="324"/>
      <c r="VZC172" s="324"/>
      <c r="VZE172" s="324"/>
      <c r="VZG172" s="324"/>
      <c r="VZI172" s="324"/>
      <c r="VZK172" s="324"/>
      <c r="VZM172" s="324"/>
      <c r="VZO172" s="324"/>
      <c r="VZQ172" s="324"/>
      <c r="VZS172" s="324"/>
      <c r="VZU172" s="324"/>
      <c r="VZW172" s="324"/>
      <c r="VZY172" s="324"/>
      <c r="WAA172" s="324"/>
      <c r="WAC172" s="324"/>
      <c r="WAE172" s="324"/>
      <c r="WAG172" s="324"/>
      <c r="WAI172" s="324"/>
      <c r="WAK172" s="324"/>
      <c r="WAM172" s="324"/>
      <c r="WAO172" s="324"/>
      <c r="WAQ172" s="324"/>
      <c r="WAS172" s="324"/>
      <c r="WAU172" s="324"/>
      <c r="WAW172" s="324"/>
      <c r="WAY172" s="324"/>
      <c r="WBA172" s="324"/>
      <c r="WBC172" s="324"/>
      <c r="WBE172" s="324"/>
      <c r="WBG172" s="324"/>
      <c r="WBI172" s="324"/>
      <c r="WBK172" s="324"/>
      <c r="WBM172" s="324"/>
      <c r="WBO172" s="324"/>
      <c r="WBQ172" s="324"/>
      <c r="WBS172" s="324"/>
      <c r="WBU172" s="324"/>
      <c r="WBW172" s="324"/>
      <c r="WBY172" s="324"/>
      <c r="WCA172" s="324"/>
      <c r="WCC172" s="324"/>
      <c r="WCE172" s="324"/>
      <c r="WCG172" s="324"/>
      <c r="WCI172" s="324"/>
      <c r="WCK172" s="324"/>
      <c r="WCM172" s="324"/>
      <c r="WCO172" s="324"/>
      <c r="WCQ172" s="324"/>
      <c r="WCS172" s="324"/>
      <c r="WCU172" s="324"/>
      <c r="WCW172" s="324"/>
      <c r="WCY172" s="324"/>
      <c r="WDA172" s="324"/>
      <c r="WDC172" s="324"/>
      <c r="WDE172" s="324"/>
      <c r="WDG172" s="324"/>
      <c r="WDI172" s="324"/>
      <c r="WDK172" s="324"/>
      <c r="WDM172" s="324"/>
      <c r="WDO172" s="324"/>
      <c r="WDQ172" s="324"/>
      <c r="WDS172" s="324"/>
      <c r="WDU172" s="324"/>
      <c r="WDW172" s="324"/>
      <c r="WDY172" s="324"/>
      <c r="WEA172" s="324"/>
      <c r="WEC172" s="324"/>
      <c r="WEE172" s="324"/>
      <c r="WEG172" s="324"/>
      <c r="WEI172" s="324"/>
      <c r="WEK172" s="324"/>
      <c r="WEM172" s="324"/>
      <c r="WEO172" s="324"/>
      <c r="WEQ172" s="324"/>
      <c r="WES172" s="324"/>
      <c r="WEU172" s="324"/>
      <c r="WEW172" s="324"/>
      <c r="WEY172" s="324"/>
      <c r="WFA172" s="324"/>
      <c r="WFC172" s="324"/>
      <c r="WFE172" s="324"/>
      <c r="WFG172" s="324"/>
      <c r="WFI172" s="324"/>
      <c r="WFK172" s="324"/>
      <c r="WFM172" s="324"/>
      <c r="WFO172" s="324"/>
      <c r="WFQ172" s="324"/>
      <c r="WFS172" s="324"/>
      <c r="WFU172" s="324"/>
      <c r="WFW172" s="324"/>
      <c r="WFY172" s="324"/>
      <c r="WGA172" s="324"/>
      <c r="WGC172" s="324"/>
      <c r="WGE172" s="324"/>
      <c r="WGG172" s="324"/>
      <c r="WGI172" s="324"/>
      <c r="WGK172" s="324"/>
      <c r="WGM172" s="324"/>
      <c r="WGO172" s="324"/>
      <c r="WGQ172" s="324"/>
      <c r="WGS172" s="324"/>
      <c r="WGU172" s="324"/>
      <c r="WGW172" s="324"/>
      <c r="WGY172" s="324"/>
      <c r="WHA172" s="324"/>
      <c r="WHC172" s="324"/>
      <c r="WHE172" s="324"/>
      <c r="WHG172" s="324"/>
      <c r="WHI172" s="324"/>
      <c r="WHK172" s="324"/>
      <c r="WHM172" s="324"/>
      <c r="WHO172" s="324"/>
      <c r="WHQ172" s="324"/>
      <c r="WHS172" s="324"/>
      <c r="WHU172" s="324"/>
      <c r="WHW172" s="324"/>
      <c r="WHY172" s="324"/>
      <c r="WIA172" s="324"/>
      <c r="WIC172" s="324"/>
      <c r="WIE172" s="324"/>
      <c r="WIG172" s="324"/>
      <c r="WII172" s="324"/>
      <c r="WIK172" s="324"/>
      <c r="WIM172" s="324"/>
      <c r="WIO172" s="324"/>
      <c r="WIQ172" s="324"/>
      <c r="WIS172" s="324"/>
      <c r="WIU172" s="324"/>
      <c r="WIW172" s="324"/>
      <c r="WIY172" s="324"/>
      <c r="WJA172" s="324"/>
      <c r="WJC172" s="324"/>
      <c r="WJE172" s="324"/>
      <c r="WJG172" s="324"/>
      <c r="WJI172" s="324"/>
      <c r="WJK172" s="324"/>
      <c r="WJM172" s="324"/>
      <c r="WJO172" s="324"/>
      <c r="WJQ172" s="324"/>
      <c r="WJS172" s="324"/>
      <c r="WJU172" s="324"/>
      <c r="WJW172" s="324"/>
      <c r="WJY172" s="324"/>
      <c r="WKA172" s="324"/>
      <c r="WKC172" s="324"/>
      <c r="WKE172" s="324"/>
      <c r="WKG172" s="324"/>
      <c r="WKI172" s="324"/>
      <c r="WKK172" s="324"/>
      <c r="WKM172" s="324"/>
      <c r="WKO172" s="324"/>
      <c r="WKQ172" s="324"/>
      <c r="WKS172" s="324"/>
      <c r="WKU172" s="324"/>
      <c r="WKW172" s="324"/>
      <c r="WKY172" s="324"/>
      <c r="WLA172" s="324"/>
      <c r="WLC172" s="324"/>
      <c r="WLE172" s="324"/>
      <c r="WLG172" s="324"/>
      <c r="WLI172" s="324"/>
      <c r="WLK172" s="324"/>
      <c r="WLM172" s="324"/>
      <c r="WLO172" s="324"/>
      <c r="WLQ172" s="324"/>
      <c r="WLS172" s="324"/>
      <c r="WLU172" s="324"/>
      <c r="WLW172" s="324"/>
      <c r="WLY172" s="324"/>
      <c r="WMA172" s="324"/>
      <c r="WMC172" s="324"/>
      <c r="WME172" s="324"/>
      <c r="WMG172" s="324"/>
      <c r="WMI172" s="324"/>
      <c r="WMK172" s="324"/>
      <c r="WMM172" s="324"/>
      <c r="WMO172" s="324"/>
      <c r="WMQ172" s="324"/>
      <c r="WMS172" s="324"/>
      <c r="WMU172" s="324"/>
      <c r="WMW172" s="324"/>
      <c r="WMY172" s="324"/>
      <c r="WNA172" s="324"/>
      <c r="WNC172" s="324"/>
      <c r="WNE172" s="324"/>
      <c r="WNG172" s="324"/>
      <c r="WNI172" s="324"/>
      <c r="WNK172" s="324"/>
      <c r="WNM172" s="324"/>
      <c r="WNO172" s="324"/>
      <c r="WNQ172" s="324"/>
      <c r="WNS172" s="324"/>
      <c r="WNU172" s="324"/>
      <c r="WNW172" s="324"/>
      <c r="WNY172" s="324"/>
      <c r="WOA172" s="324"/>
      <c r="WOC172" s="324"/>
      <c r="WOE172" s="324"/>
      <c r="WOG172" s="324"/>
      <c r="WOI172" s="324"/>
      <c r="WOK172" s="324"/>
      <c r="WOM172" s="324"/>
      <c r="WOO172" s="324"/>
      <c r="WOQ172" s="324"/>
      <c r="WOS172" s="324"/>
      <c r="WOU172" s="324"/>
      <c r="WOW172" s="324"/>
      <c r="WOY172" s="324"/>
      <c r="WPA172" s="324"/>
      <c r="WPC172" s="324"/>
      <c r="WPE172" s="324"/>
      <c r="WPG172" s="324"/>
      <c r="WPI172" s="324"/>
      <c r="WPK172" s="324"/>
      <c r="WPM172" s="324"/>
      <c r="WPO172" s="324"/>
      <c r="WPQ172" s="324"/>
      <c r="WPS172" s="324"/>
      <c r="WPU172" s="324"/>
      <c r="WPW172" s="324"/>
      <c r="WPY172" s="324"/>
      <c r="WQA172" s="324"/>
      <c r="WQC172" s="324"/>
      <c r="WQE172" s="324"/>
      <c r="WQG172" s="324"/>
      <c r="WQI172" s="324"/>
      <c r="WQK172" s="324"/>
      <c r="WQM172" s="324"/>
      <c r="WQO172" s="324"/>
      <c r="WQQ172" s="324"/>
      <c r="WQS172" s="324"/>
      <c r="WQU172" s="324"/>
      <c r="WQW172" s="324"/>
      <c r="WQY172" s="324"/>
      <c r="WRA172" s="324"/>
      <c r="WRC172" s="324"/>
      <c r="WRE172" s="324"/>
      <c r="WRG172" s="324"/>
      <c r="WRI172" s="324"/>
      <c r="WRK172" s="324"/>
      <c r="WRM172" s="324"/>
      <c r="WRO172" s="324"/>
      <c r="WRQ172" s="324"/>
      <c r="WRS172" s="324"/>
      <c r="WRU172" s="324"/>
      <c r="WRW172" s="324"/>
      <c r="WRY172" s="324"/>
      <c r="WSA172" s="324"/>
      <c r="WSC172" s="324"/>
      <c r="WSE172" s="324"/>
      <c r="WSG172" s="324"/>
      <c r="WSI172" s="324"/>
      <c r="WSK172" s="324"/>
      <c r="WSM172" s="324"/>
      <c r="WSO172" s="324"/>
      <c r="WSQ172" s="324"/>
      <c r="WSS172" s="324"/>
      <c r="WSU172" s="324"/>
      <c r="WSW172" s="324"/>
      <c r="WSY172" s="324"/>
      <c r="WTA172" s="324"/>
      <c r="WTC172" s="324"/>
      <c r="WTE172" s="324"/>
      <c r="WTG172" s="324"/>
      <c r="WTI172" s="324"/>
      <c r="WTK172" s="324"/>
      <c r="WTM172" s="324"/>
      <c r="WTO172" s="324"/>
      <c r="WTQ172" s="324"/>
      <c r="WTS172" s="324"/>
      <c r="WTU172" s="324"/>
      <c r="WTW172" s="324"/>
      <c r="WTY172" s="324"/>
      <c r="WUA172" s="324"/>
      <c r="WUC172" s="324"/>
      <c r="WUE172" s="324"/>
      <c r="WUG172" s="324"/>
      <c r="WUI172" s="324"/>
      <c r="WUK172" s="324"/>
      <c r="WUM172" s="324"/>
      <c r="WUO172" s="324"/>
      <c r="WUQ172" s="324"/>
      <c r="WUS172" s="324"/>
      <c r="WUU172" s="324"/>
      <c r="WUW172" s="324"/>
      <c r="WUY172" s="324"/>
      <c r="WVA172" s="324"/>
      <c r="WVC172" s="324"/>
      <c r="WVE172" s="324"/>
      <c r="WVG172" s="324"/>
      <c r="WVI172" s="324"/>
      <c r="WVK172" s="324"/>
      <c r="WVM172" s="324"/>
      <c r="WVO172" s="324"/>
      <c r="WVQ172" s="324"/>
      <c r="WVS172" s="324"/>
      <c r="WVU172" s="324"/>
      <c r="WVW172" s="324"/>
      <c r="WVY172" s="324"/>
      <c r="WWA172" s="324"/>
      <c r="WWC172" s="324"/>
      <c r="WWE172" s="324"/>
      <c r="WWG172" s="324"/>
      <c r="WWI172" s="324"/>
      <c r="WWK172" s="324"/>
      <c r="WWM172" s="324"/>
      <c r="WWO172" s="324"/>
      <c r="WWQ172" s="324"/>
      <c r="WWS172" s="324"/>
      <c r="WWU172" s="324"/>
      <c r="WWW172" s="324"/>
      <c r="WWY172" s="324"/>
      <c r="WXA172" s="324"/>
      <c r="WXC172" s="324"/>
      <c r="WXE172" s="324"/>
      <c r="WXG172" s="324"/>
      <c r="WXI172" s="324"/>
      <c r="WXK172" s="324"/>
      <c r="WXM172" s="324"/>
      <c r="WXO172" s="324"/>
      <c r="WXQ172" s="324"/>
      <c r="WXS172" s="324"/>
      <c r="WXU172" s="324"/>
      <c r="WXW172" s="324"/>
      <c r="WXY172" s="324"/>
      <c r="WYA172" s="324"/>
      <c r="WYC172" s="324"/>
      <c r="WYE172" s="324"/>
      <c r="WYG172" s="324"/>
      <c r="WYI172" s="324"/>
      <c r="WYK172" s="324"/>
      <c r="WYM172" s="324"/>
      <c r="WYO172" s="324"/>
      <c r="WYQ172" s="324"/>
      <c r="WYS172" s="324"/>
      <c r="WYU172" s="324"/>
      <c r="WYW172" s="324"/>
      <c r="WYY172" s="324"/>
      <c r="WZA172" s="324"/>
      <c r="WZC172" s="324"/>
      <c r="WZE172" s="324"/>
      <c r="WZG172" s="324"/>
      <c r="WZI172" s="324"/>
      <c r="WZK172" s="324"/>
      <c r="WZM172" s="324"/>
      <c r="WZO172" s="324"/>
      <c r="WZQ172" s="324"/>
      <c r="WZS172" s="324"/>
      <c r="WZU172" s="324"/>
      <c r="WZW172" s="324"/>
      <c r="WZY172" s="324"/>
      <c r="XAA172" s="324"/>
      <c r="XAC172" s="324"/>
      <c r="XAE172" s="324"/>
      <c r="XAG172" s="324"/>
      <c r="XAI172" s="324"/>
      <c r="XAK172" s="324"/>
      <c r="XAM172" s="324"/>
      <c r="XAO172" s="324"/>
      <c r="XAQ172" s="324"/>
      <c r="XAS172" s="324"/>
      <c r="XAU172" s="324"/>
      <c r="XAW172" s="324"/>
      <c r="XAY172" s="324"/>
      <c r="XBA172" s="324"/>
      <c r="XBC172" s="324"/>
      <c r="XBE172" s="324"/>
      <c r="XBG172" s="324"/>
      <c r="XBI172" s="324"/>
      <c r="XBK172" s="324"/>
      <c r="XBM172" s="324"/>
      <c r="XBO172" s="324"/>
      <c r="XBQ172" s="324"/>
      <c r="XBS172" s="324"/>
      <c r="XBU172" s="324"/>
      <c r="XBW172" s="324"/>
      <c r="XBY172" s="324"/>
      <c r="XCA172" s="324"/>
      <c r="XCC172" s="324"/>
      <c r="XCE172" s="324"/>
      <c r="XCG172" s="324"/>
      <c r="XCI172" s="324"/>
      <c r="XCK172" s="324"/>
      <c r="XCM172" s="324"/>
      <c r="XCO172" s="324"/>
      <c r="XCQ172" s="324"/>
      <c r="XCS172" s="324"/>
      <c r="XCU172" s="324"/>
      <c r="XCW172" s="324"/>
      <c r="XCY172" s="324"/>
      <c r="XDA172" s="324"/>
      <c r="XDC172" s="324"/>
      <c r="XDE172" s="324"/>
      <c r="XDG172" s="324"/>
      <c r="XDI172" s="324"/>
      <c r="XDK172" s="324"/>
      <c r="XDM172" s="324"/>
      <c r="XDO172" s="324"/>
      <c r="XDQ172" s="324"/>
      <c r="XDS172" s="324"/>
      <c r="XDU172" s="324"/>
      <c r="XDW172" s="324"/>
      <c r="XDY172" s="324"/>
      <c r="XEA172" s="324"/>
      <c r="XEC172" s="324"/>
      <c r="XEE172" s="324"/>
      <c r="XEG172" s="324"/>
      <c r="XEI172" s="324"/>
      <c r="XEK172" s="324"/>
      <c r="XEM172" s="324"/>
      <c r="XEO172" s="324"/>
      <c r="XEQ172" s="324"/>
      <c r="XES172" s="324"/>
    </row>
    <row r="173" spans="1:16373" s="107" customFormat="1" ht="31.5">
      <c r="A173" s="183" t="s">
        <v>187</v>
      </c>
      <c r="B173" s="181" t="s">
        <v>146</v>
      </c>
      <c r="C173" s="182" t="s">
        <v>206</v>
      </c>
      <c r="D173" s="181" t="s">
        <v>191</v>
      </c>
      <c r="E173" s="182" t="s">
        <v>40</v>
      </c>
      <c r="F173" s="183"/>
      <c r="G173" s="203"/>
      <c r="H173" s="183" t="s">
        <v>341</v>
      </c>
      <c r="I173" s="217"/>
      <c r="J173" s="185">
        <v>100</v>
      </c>
      <c r="K173" s="186">
        <v>0</v>
      </c>
      <c r="L173" s="183" t="s">
        <v>396</v>
      </c>
      <c r="M173" s="195" t="s">
        <v>3</v>
      </c>
      <c r="N173" s="187">
        <v>42614</v>
      </c>
      <c r="O173" s="187">
        <v>42736</v>
      </c>
      <c r="P173" s="204"/>
      <c r="Q173" s="183"/>
      <c r="R173" s="245" t="s">
        <v>7</v>
      </c>
      <c r="S173" s="124"/>
      <c r="T173" s="176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</row>
    <row r="174" spans="1:16373" s="316" customFormat="1" ht="31.5">
      <c r="A174" s="183" t="s">
        <v>188</v>
      </c>
      <c r="B174" s="181" t="s">
        <v>146</v>
      </c>
      <c r="C174" s="182" t="s">
        <v>201</v>
      </c>
      <c r="D174" s="181" t="s">
        <v>197</v>
      </c>
      <c r="E174" s="182" t="s">
        <v>40</v>
      </c>
      <c r="F174" s="183"/>
      <c r="G174" s="203"/>
      <c r="H174" s="218"/>
      <c r="I174" s="217"/>
      <c r="J174" s="185">
        <v>100</v>
      </c>
      <c r="K174" s="186">
        <v>0</v>
      </c>
      <c r="L174" s="183" t="s">
        <v>466</v>
      </c>
      <c r="M174" s="195" t="s">
        <v>3</v>
      </c>
      <c r="N174" s="187">
        <v>42675</v>
      </c>
      <c r="O174" s="187">
        <v>42795</v>
      </c>
      <c r="P174" s="204"/>
      <c r="Q174" s="183"/>
      <c r="R174" s="245" t="s">
        <v>7</v>
      </c>
      <c r="S174" s="125"/>
      <c r="T174" s="319"/>
      <c r="U174" s="318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/>
      <c r="AO174" s="317"/>
    </row>
    <row r="175" spans="1:16373" s="107" customFormat="1" ht="31.5">
      <c r="A175" s="102" t="s">
        <v>192</v>
      </c>
      <c r="B175" s="101" t="s">
        <v>146</v>
      </c>
      <c r="C175" s="101" t="s">
        <v>211</v>
      </c>
      <c r="D175" s="101"/>
      <c r="E175" s="152" t="s">
        <v>38</v>
      </c>
      <c r="F175" s="102"/>
      <c r="G175" s="180" t="s">
        <v>587</v>
      </c>
      <c r="H175" s="180" t="s">
        <v>215</v>
      </c>
      <c r="I175" s="153">
        <f>1250000/1000/3.85</f>
        <v>324.67532467532465</v>
      </c>
      <c r="J175" s="103">
        <v>0</v>
      </c>
      <c r="K175" s="177">
        <v>100</v>
      </c>
      <c r="L175" s="102" t="s">
        <v>467</v>
      </c>
      <c r="M175" s="178" t="s">
        <v>5</v>
      </c>
      <c r="N175" s="219" t="s">
        <v>230</v>
      </c>
      <c r="O175" s="219" t="s">
        <v>231</v>
      </c>
      <c r="P175" s="197" t="s">
        <v>79</v>
      </c>
      <c r="Q175" s="102" t="s">
        <v>223</v>
      </c>
      <c r="R175" s="142" t="s">
        <v>86</v>
      </c>
      <c r="S175" s="117" t="s">
        <v>679</v>
      </c>
      <c r="T175" s="271"/>
      <c r="U175" s="105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</row>
    <row r="176" spans="1:16373" s="107" customFormat="1" ht="88.5" customHeight="1">
      <c r="A176" s="102" t="s">
        <v>193</v>
      </c>
      <c r="B176" s="101" t="s">
        <v>146</v>
      </c>
      <c r="C176" s="101" t="s">
        <v>407</v>
      </c>
      <c r="D176" s="101" t="s">
        <v>404</v>
      </c>
      <c r="E176" s="152" t="s">
        <v>41</v>
      </c>
      <c r="F176" s="102"/>
      <c r="G176" s="180" t="s">
        <v>984</v>
      </c>
      <c r="H176" s="180" t="s">
        <v>544</v>
      </c>
      <c r="I176" s="205">
        <f>326885.6/3.85/1000</f>
        <v>84.905350649350638</v>
      </c>
      <c r="J176" s="103">
        <v>100</v>
      </c>
      <c r="K176" s="177">
        <v>0</v>
      </c>
      <c r="L176" s="102" t="s">
        <v>327</v>
      </c>
      <c r="M176" s="178" t="s">
        <v>3</v>
      </c>
      <c r="N176" s="173">
        <v>42887</v>
      </c>
      <c r="O176" s="173">
        <f>N176+90</f>
        <v>42977</v>
      </c>
      <c r="P176" s="197"/>
      <c r="Q176" s="102"/>
      <c r="R176" s="142" t="s">
        <v>22</v>
      </c>
      <c r="S176" s="129" t="s">
        <v>663</v>
      </c>
      <c r="T176" s="323"/>
      <c r="U176" s="105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</row>
    <row r="177" spans="1:41" s="107" customFormat="1" ht="47.25">
      <c r="A177" s="183" t="s">
        <v>306</v>
      </c>
      <c r="B177" s="181" t="s">
        <v>146</v>
      </c>
      <c r="C177" s="181" t="s">
        <v>399</v>
      </c>
      <c r="D177" s="181" t="s">
        <v>405</v>
      </c>
      <c r="E177" s="182" t="s">
        <v>41</v>
      </c>
      <c r="F177" s="183"/>
      <c r="G177" s="203"/>
      <c r="H177" s="203"/>
      <c r="I177" s="212"/>
      <c r="J177" s="185">
        <v>100</v>
      </c>
      <c r="K177" s="186">
        <v>0</v>
      </c>
      <c r="L177" s="183" t="s">
        <v>328</v>
      </c>
      <c r="M177" s="195" t="s">
        <v>3</v>
      </c>
      <c r="N177" s="195">
        <v>42826</v>
      </c>
      <c r="O177" s="187">
        <f>N177+120</f>
        <v>42946</v>
      </c>
      <c r="P177" s="204"/>
      <c r="Q177" s="183"/>
      <c r="R177" s="245" t="s">
        <v>7</v>
      </c>
      <c r="S177" s="117"/>
      <c r="T177" s="126"/>
      <c r="U177" s="105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</row>
    <row r="178" spans="1:41" s="107" customFormat="1" ht="40.5" customHeight="1">
      <c r="A178" s="90" t="s">
        <v>347</v>
      </c>
      <c r="B178" s="98" t="s">
        <v>146</v>
      </c>
      <c r="C178" s="138" t="s">
        <v>784</v>
      </c>
      <c r="D178" s="115" t="s">
        <v>348</v>
      </c>
      <c r="E178" s="112" t="s">
        <v>40</v>
      </c>
      <c r="F178" s="252"/>
      <c r="G178" s="91"/>
      <c r="H178" s="252"/>
      <c r="I178" s="461">
        <f>1840459/3.27/1000</f>
        <v>562.83149847094796</v>
      </c>
      <c r="J178" s="120">
        <v>100</v>
      </c>
      <c r="K178" s="104">
        <v>0</v>
      </c>
      <c r="L178" s="90" t="s">
        <v>468</v>
      </c>
      <c r="M178" s="178" t="s">
        <v>3</v>
      </c>
      <c r="N178" s="414">
        <v>43174</v>
      </c>
      <c r="O178" s="414">
        <f>N178+120</f>
        <v>43294</v>
      </c>
      <c r="P178" s="197"/>
      <c r="Q178" s="102"/>
      <c r="R178" s="142" t="s">
        <v>1</v>
      </c>
      <c r="S178" s="129" t="s">
        <v>678</v>
      </c>
      <c r="T178" s="271"/>
      <c r="U178" s="105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</row>
    <row r="179" spans="1:41" s="107" customFormat="1" ht="31.5">
      <c r="A179" s="183" t="s">
        <v>362</v>
      </c>
      <c r="B179" s="101" t="s">
        <v>146</v>
      </c>
      <c r="C179" s="181" t="s">
        <v>364</v>
      </c>
      <c r="D179" s="222" t="s">
        <v>365</v>
      </c>
      <c r="E179" s="182" t="s">
        <v>38</v>
      </c>
      <c r="F179" s="194"/>
      <c r="G179" s="203"/>
      <c r="H179" s="183" t="s">
        <v>274</v>
      </c>
      <c r="I179" s="217"/>
      <c r="J179" s="220">
        <v>0.25</v>
      </c>
      <c r="K179" s="186">
        <v>0</v>
      </c>
      <c r="L179" s="183" t="s">
        <v>287</v>
      </c>
      <c r="M179" s="195" t="s">
        <v>5</v>
      </c>
      <c r="N179" s="187">
        <v>41789</v>
      </c>
      <c r="O179" s="187">
        <v>41913</v>
      </c>
      <c r="P179" s="204"/>
      <c r="Q179" s="183" t="s">
        <v>360</v>
      </c>
      <c r="R179" s="245" t="s">
        <v>7</v>
      </c>
      <c r="S179" s="126"/>
      <c r="T179" s="252"/>
      <c r="U179" s="105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</row>
    <row r="180" spans="1:41" s="107" customFormat="1" ht="47.25">
      <c r="A180" s="203" t="s">
        <v>473</v>
      </c>
      <c r="B180" s="101" t="s">
        <v>146</v>
      </c>
      <c r="C180" s="181" t="s">
        <v>472</v>
      </c>
      <c r="D180" s="181" t="s">
        <v>608</v>
      </c>
      <c r="E180" s="182" t="s">
        <v>88</v>
      </c>
      <c r="F180" s="181"/>
      <c r="G180" s="203"/>
      <c r="H180" s="203" t="s">
        <v>536</v>
      </c>
      <c r="I180" s="203"/>
      <c r="J180" s="203">
        <v>100</v>
      </c>
      <c r="K180" s="203">
        <v>0</v>
      </c>
      <c r="L180" s="203" t="s">
        <v>439</v>
      </c>
      <c r="M180" s="203" t="s">
        <v>3</v>
      </c>
      <c r="N180" s="187">
        <v>42675</v>
      </c>
      <c r="O180" s="187">
        <v>42795</v>
      </c>
      <c r="P180" s="181"/>
      <c r="Q180" s="181"/>
      <c r="R180" s="245" t="s">
        <v>7</v>
      </c>
      <c r="S180" s="117"/>
      <c r="T180" s="98"/>
      <c r="U180" s="269"/>
      <c r="AJ180" s="268"/>
    </row>
    <row r="181" spans="1:41" ht="45" customHeight="1">
      <c r="A181" s="380" t="s">
        <v>883</v>
      </c>
      <c r="B181" s="460" t="s">
        <v>146</v>
      </c>
      <c r="C181" s="249" t="s">
        <v>996</v>
      </c>
      <c r="D181" s="101" t="s">
        <v>960</v>
      </c>
      <c r="E181" s="152" t="s">
        <v>41</v>
      </c>
      <c r="F181" s="102"/>
      <c r="G181" s="180"/>
      <c r="H181" s="102"/>
      <c r="I181" s="153">
        <f>180000/1000/3.27</f>
        <v>55.045871559633028</v>
      </c>
      <c r="J181" s="103">
        <v>100</v>
      </c>
      <c r="K181" s="177">
        <v>0</v>
      </c>
      <c r="L181" s="102" t="s">
        <v>888</v>
      </c>
      <c r="M181" s="178" t="s">
        <v>3</v>
      </c>
      <c r="N181" s="414">
        <v>43070</v>
      </c>
      <c r="O181" s="414">
        <f>N181+90</f>
        <v>43160</v>
      </c>
      <c r="P181" s="197"/>
      <c r="Q181" s="102"/>
      <c r="R181" s="430" t="s">
        <v>1</v>
      </c>
      <c r="S181" s="124" t="s">
        <v>663</v>
      </c>
      <c r="T181" s="176"/>
      <c r="U181" s="105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</row>
    <row r="182" spans="1:41" s="107" customFormat="1" ht="45" customHeight="1">
      <c r="A182" s="380" t="s">
        <v>911</v>
      </c>
      <c r="B182" s="460" t="s">
        <v>146</v>
      </c>
      <c r="C182" s="375" t="s">
        <v>997</v>
      </c>
      <c r="D182" s="111" t="s">
        <v>910</v>
      </c>
      <c r="E182" s="152" t="s">
        <v>41</v>
      </c>
      <c r="F182" s="102"/>
      <c r="G182" s="180"/>
      <c r="H182" s="157"/>
      <c r="I182" s="160">
        <v>170.03</v>
      </c>
      <c r="J182" s="84">
        <v>100</v>
      </c>
      <c r="K182" s="85">
        <v>0</v>
      </c>
      <c r="L182" s="86" t="s">
        <v>909</v>
      </c>
      <c r="M182" s="224" t="s">
        <v>3</v>
      </c>
      <c r="N182" s="439">
        <v>43146</v>
      </c>
      <c r="O182" s="439">
        <f>N182+90</f>
        <v>43236</v>
      </c>
      <c r="P182" s="87"/>
      <c r="Q182" s="88"/>
      <c r="R182" s="454" t="s">
        <v>1</v>
      </c>
      <c r="S182" s="117" t="s">
        <v>664</v>
      </c>
      <c r="T182" s="271"/>
      <c r="U182" s="105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</row>
    <row r="183" spans="1:41" s="107" customFormat="1" ht="45" customHeight="1">
      <c r="A183" s="380" t="s">
        <v>943</v>
      </c>
      <c r="B183" s="460" t="s">
        <v>146</v>
      </c>
      <c r="C183" s="375" t="s">
        <v>1013</v>
      </c>
      <c r="D183" s="571"/>
      <c r="E183" s="152" t="s">
        <v>40</v>
      </c>
      <c r="F183" s="102"/>
      <c r="G183" s="180"/>
      <c r="H183" s="157"/>
      <c r="I183" s="160">
        <f>500000/3.27/1000</f>
        <v>152.90519877675843</v>
      </c>
      <c r="J183" s="84">
        <v>100</v>
      </c>
      <c r="K183" s="85">
        <v>0</v>
      </c>
      <c r="L183" s="86" t="s">
        <v>945</v>
      </c>
      <c r="M183" s="224" t="s">
        <v>3</v>
      </c>
      <c r="N183" s="439">
        <v>43146</v>
      </c>
      <c r="O183" s="439">
        <f>N183+90</f>
        <v>43236</v>
      </c>
      <c r="P183" s="87"/>
      <c r="Q183" s="88"/>
      <c r="R183" s="454" t="s">
        <v>1</v>
      </c>
      <c r="S183" s="117"/>
      <c r="T183" s="271"/>
      <c r="U183" s="105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</row>
    <row r="184" spans="1:41" ht="38.25" customHeight="1">
      <c r="A184" s="157"/>
      <c r="B184" s="157"/>
      <c r="C184" s="155"/>
      <c r="D184" s="157"/>
      <c r="E184" s="207"/>
      <c r="F184" s="155"/>
      <c r="G184" s="180"/>
      <c r="H184" s="175" t="s">
        <v>195</v>
      </c>
      <c r="I184" s="221">
        <f>SUM(I168:I183)</f>
        <v>4068.4741464397071</v>
      </c>
      <c r="J184" s="103"/>
      <c r="K184" s="177"/>
      <c r="L184" s="102"/>
      <c r="M184" s="102"/>
      <c r="N184" s="157"/>
      <c r="O184" s="102"/>
      <c r="P184" s="157"/>
      <c r="Q184" s="155"/>
      <c r="R184" s="157"/>
      <c r="S184" s="117"/>
      <c r="T184" s="271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</row>
    <row r="185" spans="1:41" ht="20.25">
      <c r="A185" s="449">
        <v>4</v>
      </c>
      <c r="B185" s="543" t="s">
        <v>12</v>
      </c>
      <c r="C185" s="543"/>
      <c r="D185" s="320"/>
      <c r="E185" s="322"/>
      <c r="F185" s="499"/>
      <c r="G185" s="500"/>
      <c r="H185" s="501"/>
      <c r="I185" s="321"/>
      <c r="J185" s="320"/>
      <c r="K185" s="320"/>
      <c r="L185" s="320"/>
      <c r="M185" s="320"/>
      <c r="N185" s="320"/>
      <c r="O185" s="320"/>
      <c r="P185" s="320"/>
      <c r="Q185" s="320"/>
      <c r="R185" s="450"/>
      <c r="S185" s="117"/>
      <c r="T185" s="126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</row>
    <row r="186" spans="1:41" ht="15.75" customHeight="1">
      <c r="A186" s="535" t="s">
        <v>260</v>
      </c>
      <c r="B186" s="498" t="s">
        <v>55</v>
      </c>
      <c r="C186" s="498" t="s">
        <v>30</v>
      </c>
      <c r="D186" s="498" t="s">
        <v>49</v>
      </c>
      <c r="E186" s="513" t="s">
        <v>243</v>
      </c>
      <c r="F186" s="505"/>
      <c r="G186" s="498" t="s">
        <v>582</v>
      </c>
      <c r="H186" s="498" t="s">
        <v>50</v>
      </c>
      <c r="I186" s="502" t="s">
        <v>8</v>
      </c>
      <c r="J186" s="502"/>
      <c r="K186" s="502"/>
      <c r="L186" s="498" t="s">
        <v>58</v>
      </c>
      <c r="M186" s="498" t="s">
        <v>54</v>
      </c>
      <c r="N186" s="498" t="s">
        <v>31</v>
      </c>
      <c r="O186" s="498"/>
      <c r="P186" s="498" t="s">
        <v>83</v>
      </c>
      <c r="Q186" s="498" t="s">
        <v>53</v>
      </c>
      <c r="R186" s="489" t="s">
        <v>20</v>
      </c>
      <c r="S186" s="117"/>
      <c r="T186" s="271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</row>
    <row r="187" spans="1:41" ht="47.25">
      <c r="A187" s="536"/>
      <c r="B187" s="498"/>
      <c r="C187" s="498"/>
      <c r="D187" s="498"/>
      <c r="E187" s="513"/>
      <c r="F187" s="506"/>
      <c r="G187" s="498"/>
      <c r="H187" s="498"/>
      <c r="I187" s="289" t="s">
        <v>134</v>
      </c>
      <c r="J187" s="289" t="s">
        <v>52</v>
      </c>
      <c r="K187" s="425" t="s">
        <v>51</v>
      </c>
      <c r="L187" s="498"/>
      <c r="M187" s="498"/>
      <c r="N187" s="424" t="s">
        <v>24</v>
      </c>
      <c r="O187" s="424" t="s">
        <v>9</v>
      </c>
      <c r="P187" s="498"/>
      <c r="Q187" s="498"/>
      <c r="R187" s="489"/>
      <c r="S187" s="117"/>
      <c r="T187" s="271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</row>
    <row r="188" spans="1:41" ht="31.5">
      <c r="A188" s="102" t="s">
        <v>151</v>
      </c>
      <c r="B188" s="101" t="s">
        <v>146</v>
      </c>
      <c r="C188" s="101" t="s">
        <v>142</v>
      </c>
      <c r="D188" s="155"/>
      <c r="E188" s="152" t="s">
        <v>45</v>
      </c>
      <c r="F188" s="197"/>
      <c r="G188" s="197" t="s">
        <v>985</v>
      </c>
      <c r="H188" s="314" t="s">
        <v>232</v>
      </c>
      <c r="I188" s="214">
        <v>2741.9578200000001</v>
      </c>
      <c r="J188" s="103">
        <v>100</v>
      </c>
      <c r="K188" s="177">
        <v>0</v>
      </c>
      <c r="L188" s="102" t="s">
        <v>547</v>
      </c>
      <c r="M188" s="178" t="s">
        <v>4</v>
      </c>
      <c r="N188" s="173">
        <v>41993</v>
      </c>
      <c r="O188" s="173">
        <v>42248</v>
      </c>
      <c r="P188" s="197"/>
      <c r="Q188" s="102" t="s">
        <v>554</v>
      </c>
      <c r="R188" s="142" t="s">
        <v>22</v>
      </c>
      <c r="S188" s="117" t="s">
        <v>664</v>
      </c>
      <c r="T188" s="271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</row>
    <row r="189" spans="1:41" s="107" customFormat="1" ht="31.5">
      <c r="A189" s="102" t="s">
        <v>152</v>
      </c>
      <c r="B189" s="101" t="s">
        <v>146</v>
      </c>
      <c r="C189" s="190" t="s">
        <v>190</v>
      </c>
      <c r="D189" s="157"/>
      <c r="E189" s="152" t="s">
        <v>45</v>
      </c>
      <c r="F189" s="197"/>
      <c r="G189" s="197"/>
      <c r="H189" s="314"/>
      <c r="I189" s="140">
        <v>2951.59</v>
      </c>
      <c r="J189" s="103">
        <v>100</v>
      </c>
      <c r="K189" s="177">
        <v>0</v>
      </c>
      <c r="L189" s="102" t="s">
        <v>155</v>
      </c>
      <c r="M189" s="178"/>
      <c r="N189" s="173">
        <v>43497</v>
      </c>
      <c r="O189" s="173">
        <v>43709</v>
      </c>
      <c r="P189" s="157"/>
      <c r="Q189" s="102"/>
      <c r="R189" s="142" t="s">
        <v>1</v>
      </c>
      <c r="S189" s="131" t="s">
        <v>673</v>
      </c>
      <c r="T189" s="271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</row>
    <row r="190" spans="1:41" s="107" customFormat="1" ht="31.5">
      <c r="A190" s="102" t="s">
        <v>153</v>
      </c>
      <c r="B190" s="101" t="s">
        <v>146</v>
      </c>
      <c r="C190" s="192" t="s">
        <v>277</v>
      </c>
      <c r="D190" s="101" t="s">
        <v>225</v>
      </c>
      <c r="E190" s="152" t="s">
        <v>45</v>
      </c>
      <c r="F190" s="197"/>
      <c r="G190" s="197" t="s">
        <v>987</v>
      </c>
      <c r="H190" s="314" t="s">
        <v>259</v>
      </c>
      <c r="I190" s="140">
        <f>4081962.25/1000/3.85</f>
        <v>1060.249935064935</v>
      </c>
      <c r="J190" s="103">
        <v>100</v>
      </c>
      <c r="K190" s="177">
        <v>0</v>
      </c>
      <c r="L190" s="102" t="s">
        <v>518</v>
      </c>
      <c r="M190" s="178" t="s">
        <v>4</v>
      </c>
      <c r="N190" s="173">
        <v>42416</v>
      </c>
      <c r="O190" s="173">
        <v>42705</v>
      </c>
      <c r="P190" s="197"/>
      <c r="Q190" s="102"/>
      <c r="R190" s="142" t="s">
        <v>22</v>
      </c>
      <c r="S190" s="117" t="s">
        <v>657</v>
      </c>
      <c r="T190" s="271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</row>
    <row r="191" spans="1:41" s="107" customFormat="1" ht="169.5" customHeight="1">
      <c r="A191" s="102" t="s">
        <v>154</v>
      </c>
      <c r="B191" s="101" t="s">
        <v>146</v>
      </c>
      <c r="C191" s="192" t="s">
        <v>345</v>
      </c>
      <c r="D191" s="101" t="s">
        <v>406</v>
      </c>
      <c r="E191" s="152" t="s">
        <v>45</v>
      </c>
      <c r="F191" s="197"/>
      <c r="G191" s="197" t="s">
        <v>988</v>
      </c>
      <c r="H191" s="314" t="s">
        <v>344</v>
      </c>
      <c r="I191" s="140">
        <f>5505185.32/1000/3.85</f>
        <v>1429.9182649350651</v>
      </c>
      <c r="J191" s="103">
        <v>100</v>
      </c>
      <c r="K191" s="177">
        <v>0</v>
      </c>
      <c r="L191" s="180" t="s">
        <v>551</v>
      </c>
      <c r="M191" s="178" t="s">
        <v>4</v>
      </c>
      <c r="N191" s="173">
        <v>42833</v>
      </c>
      <c r="O191" s="173">
        <v>42948</v>
      </c>
      <c r="P191" s="197"/>
      <c r="Q191" s="102"/>
      <c r="R191" s="142" t="s">
        <v>22</v>
      </c>
      <c r="S191" s="117" t="s">
        <v>657</v>
      </c>
      <c r="T191" s="271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</row>
    <row r="192" spans="1:41" s="107" customFormat="1" ht="120" customHeight="1">
      <c r="A192" s="102" t="s">
        <v>169</v>
      </c>
      <c r="B192" s="101" t="s">
        <v>146</v>
      </c>
      <c r="C192" s="192" t="s">
        <v>369</v>
      </c>
      <c r="D192" s="101" t="s">
        <v>288</v>
      </c>
      <c r="E192" s="152" t="s">
        <v>45</v>
      </c>
      <c r="F192" s="197"/>
      <c r="G192" s="197"/>
      <c r="H192" s="314" t="s">
        <v>670</v>
      </c>
      <c r="I192" s="159">
        <f>2033080.72/3.85/1000</f>
        <v>528.07291428571432</v>
      </c>
      <c r="J192" s="103">
        <v>100</v>
      </c>
      <c r="K192" s="177">
        <v>0</v>
      </c>
      <c r="L192" s="180" t="s">
        <v>519</v>
      </c>
      <c r="M192" s="178" t="s">
        <v>3</v>
      </c>
      <c r="N192" s="173">
        <v>42873</v>
      </c>
      <c r="O192" s="173">
        <f>N192+120</f>
        <v>42993</v>
      </c>
      <c r="P192" s="197"/>
      <c r="Q192" s="102"/>
      <c r="R192" s="430" t="s">
        <v>22</v>
      </c>
      <c r="S192" s="129" t="s">
        <v>657</v>
      </c>
      <c r="T192" s="271"/>
      <c r="U192" s="105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</row>
    <row r="193" spans="1:42" s="316" customFormat="1" ht="41.25" customHeight="1">
      <c r="A193" s="203" t="s">
        <v>172</v>
      </c>
      <c r="B193" s="181" t="s">
        <v>146</v>
      </c>
      <c r="C193" s="182" t="s">
        <v>350</v>
      </c>
      <c r="D193" s="181"/>
      <c r="E193" s="182" t="s">
        <v>38</v>
      </c>
      <c r="F193" s="197"/>
      <c r="G193" s="197"/>
      <c r="H193" s="315" t="s">
        <v>351</v>
      </c>
      <c r="I193" s="200"/>
      <c r="J193" s="185">
        <v>0</v>
      </c>
      <c r="K193" s="185">
        <v>100</v>
      </c>
      <c r="L193" s="185" t="s">
        <v>438</v>
      </c>
      <c r="M193" s="185" t="s">
        <v>3</v>
      </c>
      <c r="N193" s="173">
        <v>42583</v>
      </c>
      <c r="O193" s="173">
        <v>42705</v>
      </c>
      <c r="P193" s="185" t="s">
        <v>353</v>
      </c>
      <c r="Q193" s="185" t="s">
        <v>223</v>
      </c>
      <c r="R193" s="245" t="s">
        <v>7</v>
      </c>
      <c r="S193" s="125"/>
      <c r="T193" s="319"/>
      <c r="U193" s="318"/>
      <c r="V193" s="317"/>
      <c r="W193" s="317"/>
      <c r="X193" s="317"/>
      <c r="Y193" s="317"/>
      <c r="Z193" s="317"/>
      <c r="AA193" s="317"/>
      <c r="AB193" s="317"/>
      <c r="AC193" s="317"/>
      <c r="AD193" s="317"/>
      <c r="AE193" s="317"/>
      <c r="AF193" s="317"/>
      <c r="AG193" s="317"/>
      <c r="AH193" s="317"/>
      <c r="AI193" s="317"/>
      <c r="AJ193" s="317"/>
      <c r="AK193" s="317"/>
      <c r="AL193" s="317"/>
      <c r="AM193" s="317"/>
      <c r="AN193" s="317"/>
      <c r="AO193" s="317"/>
    </row>
    <row r="194" spans="1:42" s="107" customFormat="1" ht="47.25">
      <c r="A194" s="102" t="s">
        <v>173</v>
      </c>
      <c r="B194" s="101" t="s">
        <v>146</v>
      </c>
      <c r="C194" s="192" t="s">
        <v>276</v>
      </c>
      <c r="D194" s="101"/>
      <c r="E194" s="152" t="s">
        <v>88</v>
      </c>
      <c r="F194" s="197"/>
      <c r="G194" s="197"/>
      <c r="H194" s="314" t="s">
        <v>284</v>
      </c>
      <c r="I194" s="159">
        <f>(484089.65/3.85/1000)</f>
        <v>125.73757142857143</v>
      </c>
      <c r="J194" s="103">
        <v>100</v>
      </c>
      <c r="K194" s="177">
        <v>0</v>
      </c>
      <c r="L194" s="180" t="s">
        <v>520</v>
      </c>
      <c r="M194" s="178" t="s">
        <v>4</v>
      </c>
      <c r="N194" s="173">
        <v>42873</v>
      </c>
      <c r="O194" s="173">
        <f>N194+120</f>
        <v>42993</v>
      </c>
      <c r="P194" s="197"/>
      <c r="Q194" s="102"/>
      <c r="R194" s="142" t="s">
        <v>67</v>
      </c>
      <c r="S194" s="129" t="s">
        <v>657</v>
      </c>
      <c r="T194" s="271"/>
      <c r="U194" s="105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</row>
    <row r="195" spans="1:42" s="107" customFormat="1" ht="47.25">
      <c r="A195" s="102" t="s">
        <v>185</v>
      </c>
      <c r="B195" s="101" t="s">
        <v>146</v>
      </c>
      <c r="C195" s="192" t="s">
        <v>779</v>
      </c>
      <c r="D195" s="101"/>
      <c r="E195" s="152" t="s">
        <v>45</v>
      </c>
      <c r="F195" s="197"/>
      <c r="G195" s="197" t="s">
        <v>989</v>
      </c>
      <c r="H195" s="314" t="s">
        <v>346</v>
      </c>
      <c r="I195" s="214"/>
      <c r="J195" s="103">
        <v>100</v>
      </c>
      <c r="K195" s="177">
        <v>0</v>
      </c>
      <c r="L195" s="180" t="s">
        <v>295</v>
      </c>
      <c r="M195" s="178" t="s">
        <v>4</v>
      </c>
      <c r="N195" s="173">
        <v>42430</v>
      </c>
      <c r="O195" s="173">
        <v>42736</v>
      </c>
      <c r="P195" s="197"/>
      <c r="Q195" s="102" t="s">
        <v>557</v>
      </c>
      <c r="R195" s="142" t="s">
        <v>22</v>
      </c>
      <c r="S195" s="117"/>
      <c r="T195" s="271"/>
      <c r="U195" s="105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</row>
    <row r="196" spans="1:42" s="107" customFormat="1" ht="47.25">
      <c r="A196" s="183" t="s">
        <v>176</v>
      </c>
      <c r="B196" s="181" t="s">
        <v>146</v>
      </c>
      <c r="C196" s="193" t="s">
        <v>183</v>
      </c>
      <c r="D196" s="181"/>
      <c r="E196" s="182" t="s">
        <v>88</v>
      </c>
      <c r="F196" s="197"/>
      <c r="G196" s="197"/>
      <c r="H196" s="314"/>
      <c r="I196" s="203"/>
      <c r="J196" s="203">
        <v>100</v>
      </c>
      <c r="K196" s="203">
        <v>0</v>
      </c>
      <c r="L196" s="203" t="s">
        <v>521</v>
      </c>
      <c r="M196" s="203" t="s">
        <v>3</v>
      </c>
      <c r="N196" s="173">
        <v>42887</v>
      </c>
      <c r="O196" s="173">
        <f>N196+150</f>
        <v>43037</v>
      </c>
      <c r="P196" s="197"/>
      <c r="Q196" s="102"/>
      <c r="R196" s="245" t="s">
        <v>7</v>
      </c>
      <c r="S196" s="124" t="s">
        <v>665</v>
      </c>
      <c r="T196" s="271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</row>
    <row r="197" spans="1:42" s="107" customFormat="1" ht="47.25">
      <c r="A197" s="102" t="s">
        <v>352</v>
      </c>
      <c r="B197" s="101" t="s">
        <v>146</v>
      </c>
      <c r="C197" s="192" t="s">
        <v>304</v>
      </c>
      <c r="D197" s="101"/>
      <c r="E197" s="152" t="s">
        <v>88</v>
      </c>
      <c r="F197" s="197"/>
      <c r="G197" s="197"/>
      <c r="H197" s="314"/>
      <c r="I197" s="214">
        <f>148866.66/1000</f>
        <v>148.86666</v>
      </c>
      <c r="J197" s="103">
        <v>100</v>
      </c>
      <c r="K197" s="177">
        <v>0</v>
      </c>
      <c r="L197" s="102" t="s">
        <v>522</v>
      </c>
      <c r="M197" s="178" t="s">
        <v>3</v>
      </c>
      <c r="N197" s="414">
        <v>43160</v>
      </c>
      <c r="O197" s="414">
        <f>N197+150</f>
        <v>43310</v>
      </c>
      <c r="P197" s="197"/>
      <c r="Q197" s="102"/>
      <c r="R197" s="142" t="s">
        <v>1</v>
      </c>
      <c r="S197" s="129"/>
      <c r="T197" s="126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</row>
    <row r="198" spans="1:42" s="107" customFormat="1" ht="31.5">
      <c r="A198" s="183" t="s">
        <v>303</v>
      </c>
      <c r="B198" s="181" t="s">
        <v>146</v>
      </c>
      <c r="C198" s="193" t="s">
        <v>308</v>
      </c>
      <c r="D198" s="181"/>
      <c r="E198" s="182" t="s">
        <v>45</v>
      </c>
      <c r="F198" s="204"/>
      <c r="G198" s="204"/>
      <c r="H198" s="315"/>
      <c r="I198" s="223"/>
      <c r="J198" s="185">
        <v>100</v>
      </c>
      <c r="K198" s="186">
        <v>0</v>
      </c>
      <c r="L198" s="183" t="s">
        <v>523</v>
      </c>
      <c r="M198" s="195" t="s">
        <v>3</v>
      </c>
      <c r="N198" s="187">
        <v>43041</v>
      </c>
      <c r="O198" s="187">
        <f>N198+150</f>
        <v>43191</v>
      </c>
      <c r="P198" s="204"/>
      <c r="Q198" s="183"/>
      <c r="R198" s="245" t="s">
        <v>7</v>
      </c>
      <c r="S198" s="117"/>
      <c r="T198" s="126"/>
      <c r="U198" s="105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</row>
    <row r="199" spans="1:42" s="107" customFormat="1" ht="31.5">
      <c r="A199" s="102" t="s">
        <v>307</v>
      </c>
      <c r="B199" s="101" t="s">
        <v>146</v>
      </c>
      <c r="C199" s="192" t="s">
        <v>277</v>
      </c>
      <c r="D199" s="101" t="s">
        <v>366</v>
      </c>
      <c r="E199" s="152" t="s">
        <v>45</v>
      </c>
      <c r="F199" s="197"/>
      <c r="G199" s="197"/>
      <c r="H199" s="314"/>
      <c r="I199" s="214">
        <f>4270000/3.25/1000</f>
        <v>1313.8461538461538</v>
      </c>
      <c r="J199" s="103">
        <v>100</v>
      </c>
      <c r="K199" s="177">
        <v>0</v>
      </c>
      <c r="L199" s="102" t="s">
        <v>438</v>
      </c>
      <c r="M199" s="178" t="s">
        <v>4</v>
      </c>
      <c r="N199" s="414">
        <v>43115</v>
      </c>
      <c r="O199" s="414">
        <f>N199+180</f>
        <v>43295</v>
      </c>
      <c r="P199" s="403"/>
      <c r="Q199" s="394"/>
      <c r="R199" s="430" t="s">
        <v>67</v>
      </c>
      <c r="S199" s="117" t="s">
        <v>657</v>
      </c>
      <c r="T199" s="89" t="s">
        <v>681</v>
      </c>
      <c r="U199" s="105" t="s">
        <v>682</v>
      </c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</row>
    <row r="200" spans="1:42" s="107" customFormat="1" ht="47.25">
      <c r="A200" s="102" t="s">
        <v>315</v>
      </c>
      <c r="B200" s="101" t="s">
        <v>146</v>
      </c>
      <c r="C200" s="194" t="s">
        <v>336</v>
      </c>
      <c r="D200" s="181"/>
      <c r="E200" s="182" t="s">
        <v>88</v>
      </c>
      <c r="F200" s="204"/>
      <c r="G200" s="204"/>
      <c r="H200" s="315"/>
      <c r="I200" s="223"/>
      <c r="J200" s="185">
        <v>100</v>
      </c>
      <c r="K200" s="186">
        <v>0</v>
      </c>
      <c r="L200" s="183" t="s">
        <v>488</v>
      </c>
      <c r="M200" s="195" t="s">
        <v>3</v>
      </c>
      <c r="N200" s="187">
        <v>42979</v>
      </c>
      <c r="O200" s="187">
        <f>N200+150</f>
        <v>43129</v>
      </c>
      <c r="P200" s="204"/>
      <c r="Q200" s="102"/>
      <c r="R200" s="245" t="s">
        <v>7</v>
      </c>
      <c r="S200" s="129"/>
      <c r="T200" s="126"/>
      <c r="U200" s="105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</row>
    <row r="201" spans="1:42" s="107" customFormat="1" ht="31.5">
      <c r="A201" s="102" t="s">
        <v>330</v>
      </c>
      <c r="B201" s="101" t="s">
        <v>146</v>
      </c>
      <c r="C201" s="155" t="s">
        <v>349</v>
      </c>
      <c r="D201" s="157"/>
      <c r="E201" s="152" t="s">
        <v>45</v>
      </c>
      <c r="F201" s="197"/>
      <c r="G201" s="197" t="s">
        <v>986</v>
      </c>
      <c r="H201" s="314" t="s">
        <v>548</v>
      </c>
      <c r="I201" s="214">
        <v>156</v>
      </c>
      <c r="J201" s="103">
        <v>100</v>
      </c>
      <c r="K201" s="177">
        <v>0</v>
      </c>
      <c r="L201" s="102" t="s">
        <v>524</v>
      </c>
      <c r="M201" s="178" t="s">
        <v>3</v>
      </c>
      <c r="N201" s="173">
        <v>42614</v>
      </c>
      <c r="O201" s="173">
        <v>42705</v>
      </c>
      <c r="P201" s="157"/>
      <c r="Q201" s="155" t="s">
        <v>555</v>
      </c>
      <c r="R201" s="142" t="s">
        <v>22</v>
      </c>
      <c r="S201" s="117" t="s">
        <v>664</v>
      </c>
      <c r="T201" s="271"/>
      <c r="U201" s="105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</row>
    <row r="202" spans="1:42" s="107" customFormat="1" ht="47.25">
      <c r="A202" s="102" t="s">
        <v>413</v>
      </c>
      <c r="B202" s="101" t="s">
        <v>146</v>
      </c>
      <c r="C202" s="83" t="s">
        <v>412</v>
      </c>
      <c r="D202" s="87"/>
      <c r="E202" s="111" t="s">
        <v>88</v>
      </c>
      <c r="F202" s="197"/>
      <c r="G202" s="197"/>
      <c r="H202" s="314"/>
      <c r="I202" s="214">
        <f>129870.12987013/1000</f>
        <v>129.87012987013</v>
      </c>
      <c r="J202" s="84">
        <v>100</v>
      </c>
      <c r="K202" s="85">
        <v>0</v>
      </c>
      <c r="L202" s="86" t="s">
        <v>414</v>
      </c>
      <c r="M202" s="224" t="s">
        <v>3</v>
      </c>
      <c r="N202" s="414">
        <v>43133</v>
      </c>
      <c r="O202" s="414">
        <f>N202+120</f>
        <v>43253</v>
      </c>
      <c r="P202" s="87"/>
      <c r="Q202" s="88"/>
      <c r="R202" s="454" t="s">
        <v>1</v>
      </c>
      <c r="S202" s="129" t="s">
        <v>657</v>
      </c>
      <c r="T202" s="271"/>
      <c r="U202" s="105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</row>
    <row r="203" spans="1:42" s="107" customFormat="1" ht="47.25">
      <c r="A203" s="86" t="s">
        <v>568</v>
      </c>
      <c r="B203" s="101" t="s">
        <v>146</v>
      </c>
      <c r="C203" s="83" t="s">
        <v>1009</v>
      </c>
      <c r="D203" s="82"/>
      <c r="E203" s="111" t="s">
        <v>88</v>
      </c>
      <c r="F203" s="197"/>
      <c r="G203" s="397"/>
      <c r="H203" s="157"/>
      <c r="I203" s="160">
        <f>180000/3.24/1000</f>
        <v>55.555555555555557</v>
      </c>
      <c r="J203" s="84">
        <v>100</v>
      </c>
      <c r="K203" s="85">
        <v>0</v>
      </c>
      <c r="L203" s="86" t="s">
        <v>870</v>
      </c>
      <c r="M203" s="224" t="s">
        <v>3</v>
      </c>
      <c r="N203" s="414">
        <v>43133</v>
      </c>
      <c r="O203" s="414">
        <f>N203+120</f>
        <v>43253</v>
      </c>
      <c r="P203" s="87"/>
      <c r="Q203" s="88"/>
      <c r="R203" s="454" t="s">
        <v>1</v>
      </c>
      <c r="S203" s="117" t="s">
        <v>661</v>
      </c>
      <c r="T203" s="271"/>
      <c r="U203" s="105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</row>
    <row r="204" spans="1:42" s="107" customFormat="1" ht="31.5">
      <c r="A204" s="90" t="s">
        <v>928</v>
      </c>
      <c r="B204" s="98" t="s">
        <v>146</v>
      </c>
      <c r="C204" s="137" t="s">
        <v>1007</v>
      </c>
      <c r="D204" s="112" t="s">
        <v>930</v>
      </c>
      <c r="E204" s="112" t="s">
        <v>45</v>
      </c>
      <c r="F204" s="252"/>
      <c r="G204" s="252"/>
      <c r="H204" s="376"/>
      <c r="I204" s="377">
        <f>9762679.08/1000/3.27</f>
        <v>2985.5287706422018</v>
      </c>
      <c r="J204" s="120">
        <v>0</v>
      </c>
      <c r="K204" s="104">
        <v>100</v>
      </c>
      <c r="L204" s="90" t="s">
        <v>929</v>
      </c>
      <c r="M204" s="378" t="s">
        <v>3</v>
      </c>
      <c r="N204" s="93"/>
      <c r="O204" s="93">
        <v>42807</v>
      </c>
      <c r="Q204" s="90"/>
      <c r="R204" s="161" t="s">
        <v>22</v>
      </c>
      <c r="S204" s="117" t="s">
        <v>673</v>
      </c>
      <c r="T204" s="271"/>
      <c r="U204" s="105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</row>
    <row r="205" spans="1:42" ht="47.25">
      <c r="A205" s="102" t="s">
        <v>931</v>
      </c>
      <c r="B205" s="101" t="s">
        <v>146</v>
      </c>
      <c r="C205" s="250" t="s">
        <v>1008</v>
      </c>
      <c r="D205" s="157"/>
      <c r="E205" s="112" t="s">
        <v>88</v>
      </c>
      <c r="F205" s="197"/>
      <c r="G205" s="197"/>
      <c r="H205" s="313"/>
      <c r="I205" s="307">
        <f>226481/3.27/1000</f>
        <v>69.260244648318036</v>
      </c>
      <c r="J205" s="158">
        <v>1</v>
      </c>
      <c r="K205" s="85">
        <v>0</v>
      </c>
      <c r="L205" s="90" t="s">
        <v>932</v>
      </c>
      <c r="M205" s="378" t="s">
        <v>3</v>
      </c>
      <c r="N205" s="414">
        <v>43133</v>
      </c>
      <c r="O205" s="414">
        <f>N205+120</f>
        <v>43253</v>
      </c>
      <c r="P205" s="157"/>
      <c r="Q205" s="155"/>
      <c r="R205" s="454" t="s">
        <v>1</v>
      </c>
      <c r="S205" s="117" t="s">
        <v>679</v>
      </c>
      <c r="T205" s="271"/>
      <c r="U205" s="105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</row>
    <row r="206" spans="1:42">
      <c r="A206" s="86"/>
      <c r="B206" s="66"/>
      <c r="C206" s="66"/>
      <c r="D206" s="62"/>
      <c r="E206" s="174"/>
      <c r="F206" s="311"/>
      <c r="G206" s="312"/>
      <c r="H206" s="313" t="s">
        <v>195</v>
      </c>
      <c r="I206" s="307">
        <f>SUM(I188:I205)</f>
        <v>13696.454020276646</v>
      </c>
      <c r="J206" s="158"/>
      <c r="K206" s="67"/>
      <c r="L206" s="61"/>
      <c r="M206" s="61"/>
      <c r="N206" s="62"/>
      <c r="O206" s="61"/>
      <c r="P206" s="62"/>
      <c r="Q206" s="66"/>
      <c r="R206" s="455"/>
      <c r="S206" s="117"/>
      <c r="T206" s="271"/>
    </row>
    <row r="207" spans="1:42" ht="25.5" customHeight="1">
      <c r="A207" s="175">
        <v>5</v>
      </c>
      <c r="B207" s="510" t="s">
        <v>56</v>
      </c>
      <c r="C207" s="511"/>
      <c r="D207" s="511"/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1"/>
      <c r="R207" s="512"/>
      <c r="S207" s="302"/>
      <c r="T207" s="271"/>
      <c r="U207" s="97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72"/>
      <c r="AK207" s="69"/>
      <c r="AL207" s="69"/>
      <c r="AM207" s="69"/>
      <c r="AN207" s="69"/>
      <c r="AO207" s="69"/>
    </row>
    <row r="208" spans="1:42">
      <c r="A208" s="568"/>
      <c r="B208" s="498" t="s">
        <v>55</v>
      </c>
      <c r="C208" s="498" t="s">
        <v>30</v>
      </c>
      <c r="D208" s="498" t="s">
        <v>49</v>
      </c>
      <c r="E208" s="513" t="s">
        <v>243</v>
      </c>
      <c r="F208" s="505" t="s">
        <v>50</v>
      </c>
      <c r="G208" s="498"/>
      <c r="H208" s="502" t="s">
        <v>8</v>
      </c>
      <c r="I208" s="502"/>
      <c r="J208" s="502"/>
      <c r="K208" s="514" t="s">
        <v>57</v>
      </c>
      <c r="L208" s="498" t="s">
        <v>58</v>
      </c>
      <c r="M208" s="498" t="s">
        <v>54</v>
      </c>
      <c r="N208" s="498" t="s">
        <v>31</v>
      </c>
      <c r="O208" s="498"/>
      <c r="P208" s="498" t="s">
        <v>83</v>
      </c>
      <c r="Q208" s="498" t="s">
        <v>53</v>
      </c>
      <c r="R208" s="498" t="s">
        <v>20</v>
      </c>
      <c r="S208" s="497" t="s">
        <v>656</v>
      </c>
      <c r="T208" s="99"/>
      <c r="U208" s="310"/>
      <c r="V208" s="310"/>
      <c r="W208" s="310"/>
      <c r="X208" s="310"/>
      <c r="Y208" s="310"/>
      <c r="Z208" s="310"/>
      <c r="AA208" s="310"/>
      <c r="AB208" s="310"/>
      <c r="AC208" s="310"/>
      <c r="AD208" s="310"/>
      <c r="AE208" s="310"/>
      <c r="AF208" s="310"/>
      <c r="AG208" s="310"/>
      <c r="AH208" s="310"/>
      <c r="AI208" s="310"/>
      <c r="AJ208" s="310"/>
      <c r="AK208" s="310"/>
      <c r="AL208" s="310"/>
      <c r="AM208" s="310"/>
      <c r="AN208" s="310"/>
      <c r="AO208" s="310"/>
      <c r="AP208" s="304"/>
    </row>
    <row r="209" spans="1:44" ht="47.25">
      <c r="A209" s="569"/>
      <c r="B209" s="498"/>
      <c r="C209" s="498"/>
      <c r="D209" s="498"/>
      <c r="E209" s="513"/>
      <c r="F209" s="506"/>
      <c r="G209" s="498"/>
      <c r="H209" s="289" t="s">
        <v>134</v>
      </c>
      <c r="I209" s="289" t="s">
        <v>52</v>
      </c>
      <c r="J209" s="425" t="s">
        <v>51</v>
      </c>
      <c r="K209" s="514"/>
      <c r="L209" s="498"/>
      <c r="M209" s="498"/>
      <c r="N209" s="424" t="s">
        <v>13</v>
      </c>
      <c r="O209" s="424" t="s">
        <v>27</v>
      </c>
      <c r="P209" s="498"/>
      <c r="Q209" s="498"/>
      <c r="R209" s="498"/>
      <c r="S209" s="497"/>
      <c r="T209" s="99"/>
      <c r="U209" s="310"/>
      <c r="V209" s="310"/>
      <c r="W209" s="310"/>
      <c r="X209" s="310"/>
      <c r="Y209" s="310"/>
      <c r="Z209" s="310"/>
      <c r="AA209" s="310"/>
      <c r="AB209" s="310"/>
      <c r="AC209" s="310"/>
      <c r="AD209" s="310"/>
      <c r="AE209" s="310"/>
      <c r="AF209" s="310"/>
      <c r="AG209" s="310"/>
      <c r="AH209" s="310"/>
      <c r="AI209" s="310"/>
      <c r="AJ209" s="310"/>
      <c r="AK209" s="310"/>
      <c r="AL209" s="310"/>
      <c r="AM209" s="310"/>
      <c r="AN209" s="310"/>
      <c r="AO209" s="310"/>
      <c r="AP209" s="304"/>
    </row>
    <row r="210" spans="1:44" ht="50.25" customHeight="1">
      <c r="A210" s="102" t="s">
        <v>262</v>
      </c>
      <c r="B210" s="98" t="s">
        <v>146</v>
      </c>
      <c r="C210" s="161" t="s">
        <v>1011</v>
      </c>
      <c r="D210" s="161"/>
      <c r="E210" s="161" t="s">
        <v>92</v>
      </c>
      <c r="G210" s="399" t="s">
        <v>990</v>
      </c>
      <c r="H210" s="162">
        <f>145513.58/3.85/1000</f>
        <v>37.795735064935066</v>
      </c>
      <c r="I210" s="163">
        <v>100</v>
      </c>
      <c r="J210" s="164">
        <v>0</v>
      </c>
      <c r="K210" s="170">
        <v>1</v>
      </c>
      <c r="L210" s="309" t="s">
        <v>757</v>
      </c>
      <c r="M210" s="295" t="s">
        <v>4</v>
      </c>
      <c r="N210" s="165">
        <v>42826</v>
      </c>
      <c r="O210" s="93">
        <f>N210+210</f>
        <v>43036</v>
      </c>
      <c r="P210" s="197"/>
      <c r="R210" s="142" t="s">
        <v>22</v>
      </c>
      <c r="S210" s="117" t="s">
        <v>680</v>
      </c>
      <c r="T210" s="100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304"/>
    </row>
    <row r="211" spans="1:44" s="107" customFormat="1" ht="47.25" customHeight="1">
      <c r="A211" s="102" t="s">
        <v>644</v>
      </c>
      <c r="B211" s="101" t="s">
        <v>146</v>
      </c>
      <c r="C211" s="142" t="s">
        <v>1010</v>
      </c>
      <c r="D211" s="142" t="s">
        <v>672</v>
      </c>
      <c r="E211" s="142" t="s">
        <v>92</v>
      </c>
      <c r="F211" s="155"/>
      <c r="G211" s="399" t="s">
        <v>991</v>
      </c>
      <c r="H211" s="162">
        <f>150000/1000/3.85</f>
        <v>38.961038961038959</v>
      </c>
      <c r="I211" s="163">
        <v>100</v>
      </c>
      <c r="J211" s="170">
        <v>0</v>
      </c>
      <c r="K211" s="171">
        <v>1</v>
      </c>
      <c r="L211" s="140" t="s">
        <v>758</v>
      </c>
      <c r="M211" s="295" t="s">
        <v>4</v>
      </c>
      <c r="N211" s="172">
        <v>42887</v>
      </c>
      <c r="O211" s="173">
        <f>N211+90</f>
        <v>42977</v>
      </c>
      <c r="P211" s="155"/>
      <c r="Q211" s="157"/>
      <c r="R211" s="142" t="s">
        <v>22</v>
      </c>
      <c r="S211" s="132" t="s">
        <v>664</v>
      </c>
      <c r="T211" s="105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304"/>
    </row>
    <row r="212" spans="1:44" ht="50.25" customHeight="1">
      <c r="A212" s="102" t="s">
        <v>1014</v>
      </c>
      <c r="B212" s="101" t="s">
        <v>146</v>
      </c>
      <c r="C212" s="359" t="s">
        <v>1015</v>
      </c>
      <c r="D212" s="161"/>
      <c r="E212" s="161" t="s">
        <v>92</v>
      </c>
      <c r="H212" s="162">
        <v>61.16</v>
      </c>
      <c r="I212" s="163">
        <v>100</v>
      </c>
      <c r="J212" s="163">
        <v>0</v>
      </c>
      <c r="K212" s="170">
        <v>0</v>
      </c>
      <c r="L212" s="140" t="s">
        <v>1016</v>
      </c>
      <c r="M212" s="378" t="s">
        <v>3</v>
      </c>
      <c r="N212" s="413">
        <v>42767</v>
      </c>
      <c r="O212" s="414">
        <f>N212+90</f>
        <v>42857</v>
      </c>
      <c r="P212" s="173"/>
      <c r="Q212" s="155"/>
      <c r="R212" s="142" t="s">
        <v>1</v>
      </c>
      <c r="S212" s="440"/>
      <c r="T212" s="132" t="s">
        <v>664</v>
      </c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304"/>
      <c r="AR212" s="412"/>
    </row>
    <row r="213" spans="1:44">
      <c r="A213" s="102"/>
      <c r="C213" s="197"/>
      <c r="D213" s="516" t="s">
        <v>195</v>
      </c>
      <c r="E213" s="518"/>
      <c r="F213" s="178" t="s">
        <v>2</v>
      </c>
      <c r="G213" s="308" t="s">
        <v>195</v>
      </c>
      <c r="H213" s="307">
        <f>SUM(H210:H212)</f>
        <v>137.91677402597401</v>
      </c>
      <c r="J213" s="291"/>
      <c r="K213" s="292"/>
      <c r="L213" s="178"/>
      <c r="M213" s="178"/>
      <c r="N213" s="197"/>
      <c r="O213" s="178"/>
      <c r="P213" s="197"/>
      <c r="Q213" s="197"/>
      <c r="R213" s="456"/>
      <c r="S213" s="117"/>
      <c r="T213" s="100"/>
      <c r="U213" s="306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4"/>
    </row>
    <row r="214" spans="1:44">
      <c r="A214" s="102"/>
      <c r="S214" s="117"/>
      <c r="T214" s="301"/>
      <c r="U214" s="303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</row>
    <row r="215" spans="1:44" ht="15.75" customHeight="1">
      <c r="A215" s="175">
        <v>6</v>
      </c>
      <c r="B215" s="510" t="s">
        <v>14</v>
      </c>
      <c r="C215" s="511"/>
      <c r="D215" s="511"/>
      <c r="E215" s="511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1"/>
      <c r="R215" s="512"/>
      <c r="S215" s="302"/>
      <c r="T215" s="301"/>
      <c r="AC215" s="300"/>
      <c r="AD215" s="299"/>
      <c r="AE215" s="299"/>
    </row>
    <row r="216" spans="1:44">
      <c r="A216" s="570"/>
      <c r="B216" s="498" t="s">
        <v>55</v>
      </c>
      <c r="C216" s="498" t="s">
        <v>30</v>
      </c>
      <c r="D216" s="498" t="s">
        <v>49</v>
      </c>
      <c r="E216" s="513" t="s">
        <v>243</v>
      </c>
      <c r="F216" s="498" t="s">
        <v>50</v>
      </c>
      <c r="G216" s="498"/>
      <c r="H216" s="498"/>
      <c r="I216" s="502" t="s">
        <v>8</v>
      </c>
      <c r="J216" s="502"/>
      <c r="K216" s="502"/>
      <c r="L216" s="498" t="s">
        <v>58</v>
      </c>
      <c r="M216" s="498" t="s">
        <v>54</v>
      </c>
      <c r="N216" s="498" t="s">
        <v>31</v>
      </c>
      <c r="O216" s="498"/>
      <c r="P216" s="498" t="s">
        <v>83</v>
      </c>
      <c r="Q216" s="498" t="s">
        <v>53</v>
      </c>
      <c r="R216" s="498" t="s">
        <v>20</v>
      </c>
      <c r="S216" s="497" t="s">
        <v>656</v>
      </c>
      <c r="T216" s="298"/>
      <c r="AC216" s="297"/>
      <c r="AD216" s="299"/>
      <c r="AE216" s="299"/>
    </row>
    <row r="217" spans="1:44" ht="63">
      <c r="A217" s="569"/>
      <c r="B217" s="498"/>
      <c r="C217" s="498"/>
      <c r="D217" s="498"/>
      <c r="E217" s="513"/>
      <c r="F217" s="498"/>
      <c r="G217" s="498"/>
      <c r="H217" s="498"/>
      <c r="I217" s="289" t="s">
        <v>134</v>
      </c>
      <c r="J217" s="289" t="s">
        <v>52</v>
      </c>
      <c r="K217" s="425" t="s">
        <v>51</v>
      </c>
      <c r="L217" s="498"/>
      <c r="M217" s="498"/>
      <c r="N217" s="424" t="s">
        <v>85</v>
      </c>
      <c r="O217" s="424" t="s">
        <v>9</v>
      </c>
      <c r="P217" s="498"/>
      <c r="Q217" s="498"/>
      <c r="R217" s="498"/>
      <c r="S217" s="497"/>
      <c r="T217" s="298"/>
      <c r="AC217" s="297"/>
      <c r="AD217" s="296"/>
      <c r="AE217" s="296"/>
    </row>
    <row r="218" spans="1:44" ht="62.25" customHeight="1">
      <c r="A218" s="102" t="s">
        <v>508</v>
      </c>
      <c r="B218" s="101" t="s">
        <v>146</v>
      </c>
      <c r="C218" s="101" t="s">
        <v>1012</v>
      </c>
      <c r="D218" s="101" t="s">
        <v>608</v>
      </c>
      <c r="E218" s="142" t="s">
        <v>88</v>
      </c>
      <c r="F218" s="409" t="s">
        <v>536</v>
      </c>
      <c r="G218" s="314"/>
      <c r="H218" s="410" t="s">
        <v>536</v>
      </c>
      <c r="I218" s="140">
        <f>150/3.85</f>
        <v>38.961038961038959</v>
      </c>
      <c r="J218" s="169">
        <v>100</v>
      </c>
      <c r="K218" s="169">
        <v>0</v>
      </c>
      <c r="L218" s="102" t="s">
        <v>439</v>
      </c>
      <c r="M218" s="295" t="s">
        <v>4</v>
      </c>
      <c r="N218" s="173">
        <v>42917</v>
      </c>
      <c r="O218" s="370">
        <f>N218+120</f>
        <v>43037</v>
      </c>
      <c r="P218" s="197"/>
      <c r="Q218" s="197"/>
      <c r="R218" s="197" t="s">
        <v>67</v>
      </c>
      <c r="S218" s="117" t="s">
        <v>663</v>
      </c>
    </row>
    <row r="219" spans="1:44" ht="48.75" customHeight="1">
      <c r="A219" s="102" t="s">
        <v>885</v>
      </c>
      <c r="B219" s="101" t="s">
        <v>146</v>
      </c>
      <c r="C219" s="250" t="s">
        <v>999</v>
      </c>
      <c r="D219" s="101" t="s">
        <v>886</v>
      </c>
      <c r="E219" s="161" t="s">
        <v>41</v>
      </c>
      <c r="F219" s="365"/>
      <c r="G219" s="393"/>
      <c r="H219" s="366"/>
      <c r="I219" s="367">
        <f>150000/1000/3.27</f>
        <v>45.871559633027523</v>
      </c>
      <c r="J219" s="169">
        <v>100</v>
      </c>
      <c r="K219" s="169">
        <v>0</v>
      </c>
      <c r="L219" s="90" t="s">
        <v>887</v>
      </c>
      <c r="M219" s="295" t="s">
        <v>3</v>
      </c>
      <c r="N219" s="414">
        <v>43101</v>
      </c>
      <c r="O219" s="438">
        <f>N219+120</f>
        <v>43221</v>
      </c>
      <c r="P219" s="197"/>
      <c r="Q219" s="197"/>
      <c r="R219" s="197" t="s">
        <v>1</v>
      </c>
      <c r="S219" s="117"/>
    </row>
    <row r="220" spans="1:44" ht="25.5" customHeight="1">
      <c r="A220" s="90"/>
      <c r="B220" s="115"/>
      <c r="C220" s="368"/>
      <c r="F220" s="516" t="s">
        <v>195</v>
      </c>
      <c r="G220" s="517"/>
      <c r="H220" s="518"/>
      <c r="I220" s="364">
        <f>SUM(I218:I219)</f>
        <v>84.832598594066482</v>
      </c>
      <c r="J220" s="293"/>
      <c r="K220" s="292"/>
      <c r="L220" s="291"/>
      <c r="M220" s="178"/>
      <c r="N220" s="197"/>
      <c r="O220" s="178"/>
      <c r="P220" s="197"/>
      <c r="Q220" s="197"/>
      <c r="R220" s="456"/>
      <c r="S220" s="117"/>
      <c r="AJ220" s="107"/>
    </row>
    <row r="221" spans="1:44" ht="38.25" customHeight="1">
      <c r="A221" s="429"/>
      <c r="B221" s="80"/>
      <c r="C221" s="457"/>
      <c r="E221" s="544" t="s">
        <v>367</v>
      </c>
      <c r="F221" s="545"/>
      <c r="G221" s="545"/>
      <c r="H221" s="546"/>
      <c r="I221" s="371">
        <f>I220+H213+I206+I184+I164+I81</f>
        <v>234883.35284641827</v>
      </c>
      <c r="J221" s="293"/>
      <c r="K221" s="292"/>
      <c r="L221" s="291"/>
      <c r="M221" s="178"/>
      <c r="N221" s="197"/>
      <c r="O221" s="178"/>
      <c r="P221" s="197"/>
      <c r="Q221" s="197"/>
      <c r="R221" s="456"/>
      <c r="S221" s="117"/>
      <c r="AJ221" s="107"/>
    </row>
    <row r="222" spans="1:44" ht="15.75" customHeight="1">
      <c r="A222" s="290">
        <v>7</v>
      </c>
      <c r="B222" s="510" t="s">
        <v>15</v>
      </c>
      <c r="C222" s="511"/>
      <c r="D222" s="511"/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  <c r="Q222" s="511"/>
      <c r="R222" s="519"/>
      <c r="S222" s="117"/>
      <c r="T222" s="271"/>
      <c r="AJ222" s="107"/>
    </row>
    <row r="223" spans="1:44">
      <c r="A223" s="541"/>
      <c r="B223" s="498" t="s">
        <v>55</v>
      </c>
      <c r="C223" s="498" t="s">
        <v>59</v>
      </c>
      <c r="D223" s="498" t="s">
        <v>49</v>
      </c>
      <c r="E223" s="498"/>
      <c r="F223" s="498" t="s">
        <v>50</v>
      </c>
      <c r="G223" s="498"/>
      <c r="H223" s="498"/>
      <c r="I223" s="502" t="s">
        <v>8</v>
      </c>
      <c r="J223" s="502"/>
      <c r="K223" s="502"/>
      <c r="L223" s="498" t="s">
        <v>58</v>
      </c>
      <c r="M223" s="514" t="s">
        <v>60</v>
      </c>
      <c r="N223" s="498" t="s">
        <v>31</v>
      </c>
      <c r="O223" s="498"/>
      <c r="P223" s="498" t="s">
        <v>17</v>
      </c>
      <c r="Q223" s="498" t="s">
        <v>53</v>
      </c>
      <c r="R223" s="509" t="s">
        <v>20</v>
      </c>
      <c r="S223" s="117"/>
      <c r="T223" s="271"/>
      <c r="AJ223" s="107"/>
    </row>
    <row r="224" spans="1:44" ht="78.75">
      <c r="A224" s="542"/>
      <c r="B224" s="498"/>
      <c r="C224" s="498"/>
      <c r="D224" s="498"/>
      <c r="E224" s="498"/>
      <c r="F224" s="498"/>
      <c r="G224" s="498"/>
      <c r="H224" s="498"/>
      <c r="I224" s="289" t="s">
        <v>134</v>
      </c>
      <c r="J224" s="288" t="s">
        <v>52</v>
      </c>
      <c r="K224" s="289" t="s">
        <v>51</v>
      </c>
      <c r="L224" s="498"/>
      <c r="M224" s="514"/>
      <c r="N224" s="288" t="s">
        <v>16</v>
      </c>
      <c r="O224" s="288" t="s">
        <v>61</v>
      </c>
      <c r="P224" s="498"/>
      <c r="Q224" s="498"/>
      <c r="R224" s="509"/>
      <c r="S224" s="117"/>
      <c r="T224" s="271"/>
      <c r="AJ224" s="107"/>
    </row>
    <row r="225" spans="1:36" ht="16.5" thickBot="1">
      <c r="A225" s="287" t="s">
        <v>200</v>
      </c>
      <c r="B225" s="286"/>
      <c r="C225" s="285"/>
      <c r="D225" s="507"/>
      <c r="E225" s="507"/>
      <c r="F225" s="521"/>
      <c r="G225" s="522"/>
      <c r="H225" s="523"/>
      <c r="I225" s="284"/>
      <c r="J225" s="283"/>
      <c r="K225" s="283"/>
      <c r="L225" s="282"/>
      <c r="M225" s="282"/>
      <c r="N225" s="280"/>
      <c r="O225" s="280"/>
      <c r="P225" s="281"/>
      <c r="Q225" s="280"/>
      <c r="R225" s="279"/>
      <c r="S225" s="117"/>
      <c r="T225" s="271"/>
      <c r="AJ225" s="107"/>
    </row>
    <row r="226" spans="1:36">
      <c r="A226" s="257"/>
      <c r="B226" s="275"/>
      <c r="C226" s="275"/>
      <c r="D226" s="508"/>
      <c r="E226" s="508"/>
      <c r="F226" s="526"/>
      <c r="G226" s="527"/>
      <c r="H226" s="528"/>
      <c r="I226" s="276"/>
      <c r="J226" s="276"/>
      <c r="K226" s="278"/>
      <c r="L226" s="277"/>
      <c r="M226" s="277"/>
      <c r="N226" s="275"/>
      <c r="O226" s="276"/>
      <c r="P226" s="275"/>
      <c r="Q226" s="275"/>
      <c r="R226" s="274"/>
      <c r="S226" s="117"/>
      <c r="T226" s="271"/>
      <c r="AJ226" s="107"/>
    </row>
    <row r="227" spans="1:36">
      <c r="A227" s="90"/>
      <c r="H227" s="119" t="s">
        <v>2</v>
      </c>
      <c r="I227" s="166">
        <f>SUM(I225:I226)</f>
        <v>0</v>
      </c>
      <c r="S227" s="117"/>
      <c r="T227" s="271"/>
      <c r="AJ227" s="107"/>
    </row>
    <row r="228" spans="1:36">
      <c r="A228" s="90"/>
      <c r="S228" s="117"/>
      <c r="T228" s="271"/>
      <c r="AJ228" s="107"/>
    </row>
    <row r="229" spans="1:36">
      <c r="A229" s="90"/>
      <c r="S229" s="117"/>
      <c r="T229" s="271"/>
      <c r="AJ229" s="107"/>
    </row>
    <row r="230" spans="1:36">
      <c r="A230" s="90"/>
      <c r="S230" s="117"/>
      <c r="T230" s="271"/>
      <c r="AJ230" s="107"/>
    </row>
    <row r="231" spans="1:36">
      <c r="A231" s="90"/>
      <c r="B231" s="524" t="s">
        <v>84</v>
      </c>
      <c r="C231" s="272" t="s">
        <v>5</v>
      </c>
      <c r="I231" s="121"/>
      <c r="J231" s="121"/>
      <c r="K231" s="118"/>
      <c r="S231" s="117"/>
      <c r="T231" s="271"/>
      <c r="AJ231" s="107"/>
    </row>
    <row r="232" spans="1:36">
      <c r="A232" s="90"/>
      <c r="B232" s="524"/>
      <c r="C232" s="272" t="s">
        <v>3</v>
      </c>
      <c r="I232" s="121"/>
      <c r="J232" s="121"/>
      <c r="K232" s="118"/>
      <c r="S232" s="117"/>
      <c r="T232" s="271"/>
      <c r="AJ232" s="107"/>
    </row>
    <row r="233" spans="1:36">
      <c r="A233" s="90"/>
      <c r="B233" s="524"/>
      <c r="C233" s="119" t="s">
        <v>4</v>
      </c>
      <c r="I233" s="121"/>
      <c r="J233" s="121"/>
      <c r="K233" s="118"/>
      <c r="S233" s="117"/>
      <c r="T233" s="271"/>
      <c r="AJ233" s="107"/>
    </row>
    <row r="234" spans="1:36">
      <c r="A234" s="90"/>
      <c r="S234" s="117"/>
      <c r="T234" s="271"/>
      <c r="AJ234" s="107"/>
    </row>
    <row r="235" spans="1:36">
      <c r="A235" s="90"/>
      <c r="B235" s="524" t="s">
        <v>20</v>
      </c>
      <c r="C235" s="272" t="s">
        <v>1</v>
      </c>
      <c r="I235" s="121"/>
      <c r="J235" s="121"/>
      <c r="K235" s="118"/>
      <c r="S235" s="117"/>
      <c r="T235" s="271"/>
      <c r="AJ235" s="107"/>
    </row>
    <row r="236" spans="1:36">
      <c r="A236" s="90"/>
      <c r="B236" s="524"/>
      <c r="C236" s="272" t="s">
        <v>67</v>
      </c>
      <c r="I236" s="121"/>
      <c r="J236" s="121"/>
      <c r="K236" s="118"/>
      <c r="S236" s="117"/>
      <c r="T236" s="271"/>
      <c r="AJ236" s="107"/>
    </row>
    <row r="237" spans="1:36">
      <c r="A237" s="90"/>
      <c r="B237" s="524"/>
      <c r="C237" s="272" t="s">
        <v>42</v>
      </c>
      <c r="I237" s="121"/>
      <c r="J237" s="121"/>
      <c r="K237" s="118"/>
      <c r="S237" s="117"/>
      <c r="T237" s="271"/>
      <c r="AJ237" s="107"/>
    </row>
    <row r="238" spans="1:36">
      <c r="A238" s="90"/>
      <c r="B238" s="524"/>
      <c r="C238" s="272" t="s">
        <v>7</v>
      </c>
      <c r="I238" s="121"/>
      <c r="J238" s="121"/>
      <c r="K238" s="118"/>
      <c r="S238" s="117"/>
      <c r="T238" s="271"/>
      <c r="AJ238" s="107"/>
    </row>
    <row r="239" spans="1:36">
      <c r="A239" s="90"/>
      <c r="B239" s="524"/>
      <c r="C239" s="272" t="s">
        <v>76</v>
      </c>
      <c r="I239" s="121"/>
      <c r="J239" s="121"/>
      <c r="K239" s="118"/>
      <c r="S239" s="117"/>
      <c r="T239" s="271"/>
      <c r="AJ239" s="107"/>
    </row>
    <row r="240" spans="1:36">
      <c r="A240" s="90"/>
      <c r="B240" s="524"/>
      <c r="C240" s="272" t="s">
        <v>62</v>
      </c>
      <c r="I240" s="121"/>
      <c r="J240" s="121"/>
      <c r="K240" s="118"/>
      <c r="S240" s="117"/>
      <c r="T240" s="271"/>
      <c r="AJ240" s="107"/>
    </row>
    <row r="241" spans="1:36">
      <c r="A241" s="90"/>
      <c r="B241" s="524"/>
      <c r="C241" s="272" t="s">
        <v>22</v>
      </c>
      <c r="I241" s="121"/>
      <c r="J241" s="121"/>
      <c r="K241" s="118"/>
      <c r="S241" s="117"/>
      <c r="T241" s="271"/>
      <c r="AJ241" s="107"/>
    </row>
    <row r="242" spans="1:36">
      <c r="A242" s="90"/>
      <c r="B242" s="524"/>
      <c r="C242" s="272" t="s">
        <v>86</v>
      </c>
      <c r="I242" s="121"/>
      <c r="J242" s="121"/>
      <c r="K242" s="118"/>
      <c r="S242" s="117"/>
      <c r="T242" s="271"/>
      <c r="AJ242" s="107"/>
    </row>
    <row r="243" spans="1:36">
      <c r="A243" s="90"/>
      <c r="S243" s="117"/>
      <c r="T243" s="271"/>
      <c r="AJ243" s="107"/>
    </row>
    <row r="244" spans="1:36" ht="31.5">
      <c r="A244" s="90"/>
      <c r="B244" s="520" t="s">
        <v>66</v>
      </c>
      <c r="C244" s="525" t="s">
        <v>63</v>
      </c>
      <c r="D244" s="272" t="s">
        <v>45</v>
      </c>
      <c r="E244" s="273" t="s">
        <v>45</v>
      </c>
      <c r="I244" s="121"/>
      <c r="J244" s="121"/>
      <c r="K244" s="118"/>
      <c r="S244" s="117"/>
      <c r="T244" s="271"/>
      <c r="AJ244" s="107"/>
    </row>
    <row r="245" spans="1:36" ht="31.5">
      <c r="A245" s="90"/>
      <c r="B245" s="520"/>
      <c r="C245" s="525"/>
      <c r="D245" s="272" t="s">
        <v>87</v>
      </c>
      <c r="E245" s="273" t="s">
        <v>87</v>
      </c>
      <c r="I245" s="121"/>
      <c r="J245" s="121"/>
      <c r="K245" s="118"/>
      <c r="S245" s="117"/>
      <c r="T245" s="271"/>
      <c r="AJ245" s="107"/>
    </row>
    <row r="246" spans="1:36" ht="47.25">
      <c r="A246" s="90"/>
      <c r="B246" s="520"/>
      <c r="C246" s="525"/>
      <c r="D246" s="272" t="s">
        <v>88</v>
      </c>
      <c r="E246" s="273" t="s">
        <v>88</v>
      </c>
      <c r="I246" s="121"/>
      <c r="J246" s="121"/>
      <c r="K246" s="118"/>
      <c r="S246" s="117"/>
      <c r="T246" s="271"/>
      <c r="AJ246" s="107"/>
    </row>
    <row r="247" spans="1:36">
      <c r="A247" s="90"/>
      <c r="B247" s="520"/>
      <c r="C247" s="525"/>
      <c r="D247" s="272" t="s">
        <v>35</v>
      </c>
      <c r="E247" s="273" t="s">
        <v>35</v>
      </c>
      <c r="I247" s="121"/>
      <c r="J247" s="121"/>
      <c r="K247" s="118"/>
      <c r="S247" s="117"/>
      <c r="T247" s="271"/>
      <c r="AJ247" s="107"/>
    </row>
    <row r="248" spans="1:36">
      <c r="A248" s="90"/>
      <c r="B248" s="520"/>
      <c r="C248" s="525"/>
      <c r="D248" s="272" t="s">
        <v>38</v>
      </c>
      <c r="E248" s="273" t="s">
        <v>38</v>
      </c>
      <c r="I248" s="121"/>
      <c r="J248" s="121"/>
      <c r="K248" s="118"/>
      <c r="S248" s="117"/>
      <c r="T248" s="271"/>
      <c r="AJ248" s="107"/>
    </row>
    <row r="249" spans="1:36" ht="31.5">
      <c r="A249" s="90"/>
      <c r="B249" s="520"/>
      <c r="C249" s="525"/>
      <c r="D249" s="272" t="s">
        <v>46</v>
      </c>
      <c r="E249" s="273" t="s">
        <v>46</v>
      </c>
      <c r="I249" s="121"/>
      <c r="J249" s="121"/>
      <c r="K249" s="118"/>
      <c r="S249" s="117"/>
      <c r="T249" s="271"/>
      <c r="AJ249" s="107"/>
    </row>
    <row r="250" spans="1:36" ht="31.5">
      <c r="A250" s="90"/>
      <c r="B250" s="520"/>
      <c r="C250" s="525"/>
      <c r="D250" s="272" t="s">
        <v>89</v>
      </c>
      <c r="E250" s="273" t="s">
        <v>89</v>
      </c>
      <c r="I250" s="121"/>
      <c r="J250" s="121"/>
      <c r="K250" s="118"/>
      <c r="S250" s="117"/>
      <c r="T250" s="271"/>
      <c r="AJ250" s="107"/>
    </row>
    <row r="251" spans="1:36" ht="31.5">
      <c r="A251" s="90"/>
      <c r="B251" s="520"/>
      <c r="C251" s="515" t="s">
        <v>65</v>
      </c>
      <c r="D251" s="272" t="s">
        <v>39</v>
      </c>
      <c r="E251" s="273" t="s">
        <v>40</v>
      </c>
      <c r="I251" s="121"/>
      <c r="J251" s="121"/>
      <c r="K251" s="118"/>
      <c r="S251" s="117"/>
      <c r="T251" s="271"/>
      <c r="AJ251" s="107"/>
    </row>
    <row r="252" spans="1:36">
      <c r="A252" s="90"/>
      <c r="B252" s="520"/>
      <c r="C252" s="515"/>
      <c r="D252" s="272" t="s">
        <v>40</v>
      </c>
      <c r="E252" s="273" t="s">
        <v>41</v>
      </c>
      <c r="I252" s="121"/>
      <c r="J252" s="121"/>
      <c r="K252" s="118"/>
      <c r="S252" s="117"/>
      <c r="T252" s="271"/>
      <c r="AJ252" s="107"/>
    </row>
    <row r="253" spans="1:36">
      <c r="A253" s="90"/>
      <c r="B253" s="520"/>
      <c r="C253" s="515"/>
      <c r="D253" s="272" t="s">
        <v>41</v>
      </c>
      <c r="I253" s="121"/>
      <c r="J253" s="121"/>
      <c r="K253" s="118"/>
      <c r="S253" s="117"/>
      <c r="T253" s="271"/>
      <c r="AJ253" s="107"/>
    </row>
    <row r="254" spans="1:36">
      <c r="A254" s="90"/>
      <c r="B254" s="520"/>
      <c r="C254" s="515"/>
      <c r="D254" s="272" t="s">
        <v>35</v>
      </c>
      <c r="I254" s="121"/>
      <c r="J254" s="121"/>
      <c r="K254" s="118"/>
      <c r="S254" s="117"/>
      <c r="T254" s="271"/>
      <c r="AJ254" s="107"/>
    </row>
    <row r="255" spans="1:36">
      <c r="A255" s="90"/>
      <c r="B255" s="520"/>
      <c r="C255" s="515"/>
      <c r="D255" s="272" t="s">
        <v>38</v>
      </c>
      <c r="I255" s="121"/>
      <c r="J255" s="121"/>
      <c r="K255" s="118"/>
      <c r="S255" s="117"/>
      <c r="T255" s="271"/>
      <c r="AJ255" s="107"/>
    </row>
    <row r="256" spans="1:36">
      <c r="A256" s="90"/>
      <c r="B256" s="520"/>
      <c r="C256" s="515"/>
      <c r="D256" s="272" t="s">
        <v>47</v>
      </c>
      <c r="I256" s="121"/>
      <c r="J256" s="121"/>
      <c r="K256" s="118"/>
      <c r="S256" s="117"/>
      <c r="T256" s="271"/>
      <c r="AJ256" s="107"/>
    </row>
    <row r="257" spans="1:36">
      <c r="A257" s="90"/>
      <c r="B257" s="520"/>
      <c r="C257" s="515"/>
      <c r="D257" s="272" t="s">
        <v>90</v>
      </c>
      <c r="I257" s="121"/>
      <c r="J257" s="121"/>
      <c r="K257" s="118"/>
      <c r="S257" s="117"/>
      <c r="T257" s="271"/>
      <c r="AJ257" s="107"/>
    </row>
    <row r="258" spans="1:36">
      <c r="A258" s="90"/>
      <c r="B258" s="520"/>
      <c r="C258" s="515"/>
      <c r="D258" s="272" t="s">
        <v>64</v>
      </c>
      <c r="I258" s="121"/>
      <c r="J258" s="121"/>
      <c r="K258" s="118"/>
      <c r="S258" s="117"/>
      <c r="T258" s="271"/>
      <c r="AJ258" s="107"/>
    </row>
    <row r="259" spans="1:36">
      <c r="A259" s="90"/>
      <c r="B259" s="520"/>
      <c r="C259" s="515"/>
      <c r="D259" s="272" t="s">
        <v>6</v>
      </c>
      <c r="I259" s="121"/>
      <c r="J259" s="121"/>
      <c r="K259" s="118"/>
      <c r="S259" s="117"/>
      <c r="T259" s="271"/>
      <c r="AJ259" s="107"/>
    </row>
    <row r="260" spans="1:36">
      <c r="A260" s="90"/>
      <c r="B260" s="520"/>
      <c r="C260" s="515"/>
      <c r="D260" s="272" t="s">
        <v>18</v>
      </c>
      <c r="I260" s="121"/>
      <c r="J260" s="121"/>
      <c r="K260" s="118"/>
      <c r="S260" s="117"/>
      <c r="T260" s="271"/>
      <c r="AJ260" s="107"/>
    </row>
    <row r="261" spans="1:36">
      <c r="A261" s="90"/>
      <c r="B261" s="520"/>
      <c r="C261" s="515" t="s">
        <v>91</v>
      </c>
      <c r="D261" s="272" t="s">
        <v>92</v>
      </c>
      <c r="I261" s="121"/>
      <c r="J261" s="121"/>
      <c r="K261" s="118"/>
      <c r="S261" s="117"/>
      <c r="T261" s="271"/>
      <c r="AJ261" s="107"/>
    </row>
    <row r="262" spans="1:36">
      <c r="A262" s="90"/>
      <c r="B262" s="520"/>
      <c r="C262" s="515"/>
      <c r="D262" s="272" t="s">
        <v>35</v>
      </c>
      <c r="I262" s="121"/>
      <c r="J262" s="121"/>
      <c r="K262" s="118"/>
      <c r="S262" s="117"/>
      <c r="T262" s="271"/>
      <c r="AJ262" s="107"/>
    </row>
    <row r="263" spans="1:36">
      <c r="A263" s="90"/>
      <c r="B263" s="520"/>
      <c r="C263" s="515"/>
      <c r="D263" s="272" t="s">
        <v>38</v>
      </c>
      <c r="I263" s="121"/>
      <c r="J263" s="121"/>
      <c r="K263" s="118"/>
      <c r="S263" s="117"/>
      <c r="T263" s="271"/>
      <c r="AJ263" s="107"/>
    </row>
    <row r="264" spans="1:36">
      <c r="A264" s="90"/>
      <c r="S264" s="117"/>
      <c r="T264" s="271"/>
      <c r="AJ264" s="107"/>
    </row>
    <row r="265" spans="1:36">
      <c r="A265" s="90"/>
      <c r="S265" s="117"/>
      <c r="T265" s="271"/>
      <c r="AJ265" s="107"/>
    </row>
    <row r="266" spans="1:36">
      <c r="A266" s="90"/>
      <c r="S266" s="117"/>
      <c r="T266" s="271"/>
      <c r="AJ266" s="107"/>
    </row>
    <row r="267" spans="1:36">
      <c r="A267" s="90"/>
      <c r="S267" s="117"/>
      <c r="T267" s="271"/>
      <c r="AJ267" s="107"/>
    </row>
    <row r="268" spans="1:36">
      <c r="A268" s="90"/>
      <c r="S268" s="117"/>
      <c r="T268" s="271"/>
      <c r="AJ268" s="107"/>
    </row>
    <row r="269" spans="1:36">
      <c r="A269" s="90"/>
      <c r="S269" s="117"/>
      <c r="T269" s="271"/>
      <c r="AJ269" s="107"/>
    </row>
    <row r="270" spans="1:36">
      <c r="A270" s="90"/>
      <c r="S270" s="117"/>
      <c r="T270" s="271"/>
      <c r="AJ270" s="107"/>
    </row>
    <row r="271" spans="1:36">
      <c r="A271" s="90"/>
      <c r="S271" s="117"/>
      <c r="T271" s="271"/>
      <c r="AJ271" s="107"/>
    </row>
    <row r="272" spans="1:36">
      <c r="A272" s="90"/>
      <c r="S272" s="117"/>
      <c r="T272" s="271"/>
      <c r="AJ272" s="107"/>
    </row>
    <row r="273" spans="1:36">
      <c r="A273" s="90"/>
      <c r="S273" s="117"/>
      <c r="T273" s="271"/>
      <c r="AJ273" s="107"/>
    </row>
    <row r="274" spans="1:36">
      <c r="A274" s="90"/>
      <c r="S274" s="117"/>
      <c r="T274" s="271"/>
      <c r="AJ274" s="107"/>
    </row>
    <row r="275" spans="1:36">
      <c r="A275" s="90"/>
      <c r="S275" s="117"/>
      <c r="T275" s="271"/>
      <c r="AJ275" s="107"/>
    </row>
    <row r="276" spans="1:36">
      <c r="A276" s="90"/>
      <c r="S276" s="117"/>
      <c r="T276" s="271"/>
      <c r="AJ276" s="107"/>
    </row>
    <row r="277" spans="1:36">
      <c r="A277" s="90"/>
      <c r="S277" s="117"/>
      <c r="T277" s="271"/>
      <c r="AJ277" s="107"/>
    </row>
    <row r="278" spans="1:36">
      <c r="A278" s="90"/>
      <c r="S278" s="117"/>
      <c r="T278" s="271"/>
      <c r="AJ278" s="107"/>
    </row>
    <row r="279" spans="1:36">
      <c r="A279" s="90"/>
      <c r="S279" s="117"/>
      <c r="T279" s="271"/>
      <c r="AJ279" s="107"/>
    </row>
    <row r="280" spans="1:36">
      <c r="A280" s="90"/>
      <c r="S280" s="117"/>
      <c r="T280" s="271"/>
      <c r="AJ280" s="107"/>
    </row>
    <row r="281" spans="1:36">
      <c r="A281" s="90"/>
      <c r="S281" s="117"/>
      <c r="T281" s="271"/>
      <c r="AJ281" s="107"/>
    </row>
    <row r="282" spans="1:36">
      <c r="A282" s="90"/>
      <c r="S282" s="117"/>
      <c r="T282" s="271"/>
      <c r="AJ282" s="107"/>
    </row>
    <row r="283" spans="1:36">
      <c r="A283" s="90"/>
      <c r="S283" s="117"/>
      <c r="T283" s="271"/>
      <c r="AJ283" s="107"/>
    </row>
    <row r="284" spans="1:36">
      <c r="A284" s="90"/>
      <c r="S284" s="117"/>
      <c r="T284" s="271"/>
      <c r="AJ284" s="107"/>
    </row>
    <row r="285" spans="1:36">
      <c r="A285" s="90"/>
      <c r="S285" s="117"/>
      <c r="T285" s="271"/>
      <c r="AJ285" s="107"/>
    </row>
    <row r="286" spans="1:36">
      <c r="A286" s="90"/>
      <c r="S286" s="117"/>
      <c r="T286" s="271"/>
      <c r="AJ286" s="107"/>
    </row>
    <row r="287" spans="1:36">
      <c r="A287" s="90"/>
      <c r="S287" s="117"/>
      <c r="T287" s="271"/>
      <c r="AJ287" s="107"/>
    </row>
    <row r="288" spans="1:36">
      <c r="A288" s="90"/>
      <c r="S288" s="117"/>
      <c r="T288" s="271"/>
      <c r="AJ288" s="107"/>
    </row>
    <row r="289" spans="1:36">
      <c r="A289" s="90"/>
      <c r="S289" s="117"/>
      <c r="T289" s="271"/>
      <c r="AJ289" s="107"/>
    </row>
    <row r="290" spans="1:36">
      <c r="A290" s="90"/>
      <c r="S290" s="117"/>
      <c r="T290" s="271"/>
      <c r="AJ290" s="107"/>
    </row>
    <row r="291" spans="1:36">
      <c r="A291" s="90"/>
      <c r="S291" s="117"/>
      <c r="T291" s="271"/>
      <c r="AJ291" s="107"/>
    </row>
    <row r="292" spans="1:36">
      <c r="A292" s="90"/>
      <c r="S292" s="117"/>
      <c r="T292" s="271"/>
      <c r="AJ292" s="107"/>
    </row>
    <row r="293" spans="1:36">
      <c r="A293" s="90"/>
      <c r="S293" s="117"/>
      <c r="T293" s="271"/>
      <c r="AJ293" s="107"/>
    </row>
    <row r="294" spans="1:36">
      <c r="A294" s="90"/>
      <c r="S294" s="117"/>
      <c r="T294" s="271"/>
      <c r="AJ294" s="107"/>
    </row>
    <row r="295" spans="1:36">
      <c r="A295" s="90"/>
      <c r="S295" s="117"/>
      <c r="T295" s="271"/>
      <c r="AJ295" s="107"/>
    </row>
    <row r="296" spans="1:36">
      <c r="A296" s="90"/>
      <c r="S296" s="117"/>
      <c r="T296" s="271"/>
      <c r="AJ296" s="107"/>
    </row>
    <row r="297" spans="1:36">
      <c r="A297" s="90"/>
      <c r="S297" s="117"/>
      <c r="T297" s="271"/>
      <c r="AJ297" s="107"/>
    </row>
    <row r="298" spans="1:36">
      <c r="A298" s="90"/>
      <c r="S298" s="117"/>
      <c r="T298" s="271"/>
      <c r="AJ298" s="107"/>
    </row>
    <row r="299" spans="1:36">
      <c r="A299" s="90"/>
      <c r="S299" s="117"/>
      <c r="T299" s="271"/>
      <c r="AJ299" s="107"/>
    </row>
    <row r="300" spans="1:36">
      <c r="A300" s="90"/>
      <c r="S300" s="117"/>
      <c r="T300" s="271"/>
      <c r="AJ300" s="107"/>
    </row>
    <row r="301" spans="1:36">
      <c r="A301" s="90"/>
      <c r="S301" s="117"/>
      <c r="T301" s="271"/>
      <c r="AJ301" s="107"/>
    </row>
    <row r="302" spans="1:36">
      <c r="A302" s="90"/>
      <c r="S302" s="117"/>
      <c r="T302" s="271"/>
      <c r="AJ302" s="107"/>
    </row>
    <row r="303" spans="1:36">
      <c r="A303" s="90"/>
      <c r="S303" s="117"/>
      <c r="T303" s="271"/>
      <c r="AJ303" s="107"/>
    </row>
    <row r="304" spans="1:36">
      <c r="A304" s="90"/>
      <c r="S304" s="117"/>
      <c r="T304" s="271"/>
      <c r="AJ304" s="107"/>
    </row>
    <row r="305" spans="1:36">
      <c r="A305" s="90"/>
      <c r="S305" s="117"/>
      <c r="T305" s="271"/>
      <c r="AJ305" s="107"/>
    </row>
    <row r="306" spans="1:36">
      <c r="A306" s="90"/>
      <c r="S306" s="117"/>
      <c r="T306" s="271"/>
      <c r="AJ306" s="107"/>
    </row>
    <row r="307" spans="1:36">
      <c r="A307" s="90"/>
      <c r="S307" s="117"/>
      <c r="T307" s="271"/>
      <c r="AJ307" s="107"/>
    </row>
    <row r="308" spans="1:36">
      <c r="A308" s="90"/>
      <c r="S308" s="117"/>
      <c r="T308" s="271"/>
      <c r="AJ308" s="107"/>
    </row>
    <row r="309" spans="1:36">
      <c r="A309" s="90"/>
      <c r="S309" s="117"/>
      <c r="T309" s="271"/>
      <c r="AJ309" s="107"/>
    </row>
    <row r="310" spans="1:36">
      <c r="A310" s="90"/>
      <c r="S310" s="117"/>
      <c r="T310" s="271"/>
      <c r="AJ310" s="107"/>
    </row>
    <row r="311" spans="1:36">
      <c r="A311" s="90"/>
      <c r="S311" s="117"/>
      <c r="T311" s="271"/>
      <c r="AJ311" s="107"/>
    </row>
    <row r="312" spans="1:36">
      <c r="A312" s="90"/>
      <c r="S312" s="117"/>
      <c r="T312" s="271"/>
      <c r="AJ312" s="107"/>
    </row>
    <row r="313" spans="1:36">
      <c r="A313" s="90"/>
      <c r="S313" s="117"/>
      <c r="T313" s="271"/>
      <c r="AJ313" s="107"/>
    </row>
    <row r="314" spans="1:36">
      <c r="A314" s="90"/>
      <c r="S314" s="117"/>
      <c r="T314" s="271"/>
      <c r="AJ314" s="107"/>
    </row>
    <row r="315" spans="1:36">
      <c r="A315" s="90"/>
      <c r="S315" s="117"/>
      <c r="T315" s="271"/>
      <c r="AJ315" s="107"/>
    </row>
    <row r="316" spans="1:36">
      <c r="A316" s="90"/>
      <c r="S316" s="117"/>
      <c r="T316" s="271"/>
      <c r="AJ316" s="107"/>
    </row>
    <row r="317" spans="1:36">
      <c r="A317" s="90"/>
      <c r="S317" s="117"/>
      <c r="T317" s="271"/>
      <c r="AJ317" s="107"/>
    </row>
    <row r="318" spans="1:36">
      <c r="A318" s="90"/>
      <c r="S318" s="117"/>
      <c r="T318" s="271"/>
      <c r="AJ318" s="107"/>
    </row>
    <row r="319" spans="1:36">
      <c r="A319" s="90"/>
      <c r="S319" s="117"/>
      <c r="T319" s="271"/>
      <c r="AJ319" s="107"/>
    </row>
    <row r="320" spans="1:36">
      <c r="A320" s="90"/>
      <c r="S320" s="117"/>
      <c r="T320" s="271"/>
      <c r="AJ320" s="107"/>
    </row>
    <row r="321" spans="1:36">
      <c r="A321" s="90"/>
      <c r="S321" s="117"/>
      <c r="T321" s="271"/>
      <c r="AJ321" s="107"/>
    </row>
    <row r="322" spans="1:36">
      <c r="A322" s="90"/>
      <c r="S322" s="117"/>
      <c r="T322" s="271"/>
      <c r="AJ322" s="107"/>
    </row>
    <row r="323" spans="1:36">
      <c r="I323" s="166" t="e">
        <f>SUM(#REF!+I196+#REF!+I179+#REF!+I189+I174+#REF!+I173+I172+I171+I169+I106+I105+I104+I102+I101+I100+I92+I33+I30+I14)</f>
        <v>#REF!</v>
      </c>
      <c r="T323" s="271"/>
      <c r="AJ323" s="107"/>
    </row>
    <row r="324" spans="1:36">
      <c r="I324" s="166">
        <v>19637.259999999998</v>
      </c>
      <c r="T324" s="271"/>
      <c r="AJ324" s="107"/>
    </row>
    <row r="325" spans="1:36">
      <c r="I325" s="166">
        <v>30222.53</v>
      </c>
      <c r="T325" s="271"/>
      <c r="AJ325" s="107"/>
    </row>
  </sheetData>
  <autoFilter ref="A8:T79"/>
  <mergeCells count="155">
    <mergeCell ref="S216:S217"/>
    <mergeCell ref="S208:S209"/>
    <mergeCell ref="A208:A209"/>
    <mergeCell ref="A216:A217"/>
    <mergeCell ref="A223:A224"/>
    <mergeCell ref="B185:C185"/>
    <mergeCell ref="B208:B209"/>
    <mergeCell ref="D213:E213"/>
    <mergeCell ref="F166:F167"/>
    <mergeCell ref="B207:R207"/>
    <mergeCell ref="M208:M209"/>
    <mergeCell ref="L223:L224"/>
    <mergeCell ref="M223:M224"/>
    <mergeCell ref="N216:O216"/>
    <mergeCell ref="M216:M217"/>
    <mergeCell ref="P216:P217"/>
    <mergeCell ref="G208:G209"/>
    <mergeCell ref="A166:A167"/>
    <mergeCell ref="E166:E167"/>
    <mergeCell ref="R216:R217"/>
    <mergeCell ref="N166:O166"/>
    <mergeCell ref="L186:L187"/>
    <mergeCell ref="M186:M187"/>
    <mergeCell ref="E221:H221"/>
    <mergeCell ref="A83:A84"/>
    <mergeCell ref="A9:A10"/>
    <mergeCell ref="A186:A187"/>
    <mergeCell ref="D186:D187"/>
    <mergeCell ref="B83:B84"/>
    <mergeCell ref="C83:C84"/>
    <mergeCell ref="C166:C167"/>
    <mergeCell ref="D166:D167"/>
    <mergeCell ref="D83:D84"/>
    <mergeCell ref="C186:C187"/>
    <mergeCell ref="B165:D165"/>
    <mergeCell ref="B1:N1"/>
    <mergeCell ref="B2:N2"/>
    <mergeCell ref="B4:C4"/>
    <mergeCell ref="B5:C5"/>
    <mergeCell ref="C9:C10"/>
    <mergeCell ref="D9:D10"/>
    <mergeCell ref="E9:E10"/>
    <mergeCell ref="N9:O9"/>
    <mergeCell ref="M9:M10"/>
    <mergeCell ref="L9:L10"/>
    <mergeCell ref="I9:K9"/>
    <mergeCell ref="E83:E84"/>
    <mergeCell ref="E186:E187"/>
    <mergeCell ref="B6:I6"/>
    <mergeCell ref="F7:H7"/>
    <mergeCell ref="F3:H3"/>
    <mergeCell ref="B3:C3"/>
    <mergeCell ref="B9:B10"/>
    <mergeCell ref="I3:J3"/>
    <mergeCell ref="F9:F10"/>
    <mergeCell ref="H9:H10"/>
    <mergeCell ref="I186:K186"/>
    <mergeCell ref="H83:H84"/>
    <mergeCell ref="C261:C263"/>
    <mergeCell ref="D223:E224"/>
    <mergeCell ref="L216:L217"/>
    <mergeCell ref="D216:D217"/>
    <mergeCell ref="E216:E217"/>
    <mergeCell ref="I216:K216"/>
    <mergeCell ref="F223:H224"/>
    <mergeCell ref="I223:K223"/>
    <mergeCell ref="F220:H220"/>
    <mergeCell ref="B222:R222"/>
    <mergeCell ref="B244:B263"/>
    <mergeCell ref="Q216:Q217"/>
    <mergeCell ref="Q223:Q224"/>
    <mergeCell ref="F225:H225"/>
    <mergeCell ref="B231:B233"/>
    <mergeCell ref="B223:B224"/>
    <mergeCell ref="C251:C260"/>
    <mergeCell ref="C223:C224"/>
    <mergeCell ref="B216:B217"/>
    <mergeCell ref="C216:C217"/>
    <mergeCell ref="P223:P224"/>
    <mergeCell ref="B235:B242"/>
    <mergeCell ref="C244:C250"/>
    <mergeCell ref="F226:H226"/>
    <mergeCell ref="D225:E225"/>
    <mergeCell ref="D226:E226"/>
    <mergeCell ref="R223:R224"/>
    <mergeCell ref="B215:R215"/>
    <mergeCell ref="B186:B187"/>
    <mergeCell ref="B166:B167"/>
    <mergeCell ref="F185:H185"/>
    <mergeCell ref="Q208:Q209"/>
    <mergeCell ref="N223:O223"/>
    <mergeCell ref="C208:C209"/>
    <mergeCell ref="D208:D209"/>
    <mergeCell ref="E208:E209"/>
    <mergeCell ref="F208:F209"/>
    <mergeCell ref="K208:K209"/>
    <mergeCell ref="F216:H217"/>
    <mergeCell ref="G186:G187"/>
    <mergeCell ref="H186:H187"/>
    <mergeCell ref="G166:G167"/>
    <mergeCell ref="H166:H167"/>
    <mergeCell ref="F186:F187"/>
    <mergeCell ref="L208:L209"/>
    <mergeCell ref="H208:J208"/>
    <mergeCell ref="L83:L84"/>
    <mergeCell ref="R83:R84"/>
    <mergeCell ref="Q83:Q84"/>
    <mergeCell ref="F165:H165"/>
    <mergeCell ref="L166:L167"/>
    <mergeCell ref="M166:M167"/>
    <mergeCell ref="I83:K83"/>
    <mergeCell ref="I166:K166"/>
    <mergeCell ref="F83:F84"/>
    <mergeCell ref="M83:M84"/>
    <mergeCell ref="S9:S10"/>
    <mergeCell ref="S83:S84"/>
    <mergeCell ref="AC92:AC95"/>
    <mergeCell ref="P9:P10"/>
    <mergeCell ref="N208:O208"/>
    <mergeCell ref="P208:P209"/>
    <mergeCell ref="P166:P167"/>
    <mergeCell ref="P186:P187"/>
    <mergeCell ref="R9:R10"/>
    <mergeCell ref="Q9:Q10"/>
    <mergeCell ref="N83:O83"/>
    <mergeCell ref="Q166:Q167"/>
    <mergeCell ref="Q186:Q187"/>
    <mergeCell ref="R208:R209"/>
    <mergeCell ref="P83:P84"/>
    <mergeCell ref="N186:O186"/>
    <mergeCell ref="AD92:AD95"/>
    <mergeCell ref="R166:R167"/>
    <mergeCell ref="R186:R187"/>
    <mergeCell ref="AL92:AL95"/>
    <mergeCell ref="U83:AJ83"/>
    <mergeCell ref="U166:AJ166"/>
    <mergeCell ref="W92:W95"/>
    <mergeCell ref="X92:X95"/>
    <mergeCell ref="Y92:Y95"/>
    <mergeCell ref="U92:U95"/>
    <mergeCell ref="V92:V95"/>
    <mergeCell ref="Z92:Z95"/>
    <mergeCell ref="AA92:AA95"/>
    <mergeCell ref="AB92:AB95"/>
    <mergeCell ref="S166:S167"/>
    <mergeCell ref="AM92:AM95"/>
    <mergeCell ref="AN92:AN95"/>
    <mergeCell ref="AO92:AO95"/>
    <mergeCell ref="AE92:AE95"/>
    <mergeCell ref="AF92:AF95"/>
    <mergeCell ref="AG92:AG95"/>
    <mergeCell ref="AH92:AH95"/>
    <mergeCell ref="AI92:AI95"/>
    <mergeCell ref="AJ92:AJ95"/>
    <mergeCell ref="AK92:AK95"/>
  </mergeCells>
  <dataValidations count="27">
    <dataValidation type="list" allowBlank="1" showInputMessage="1" showErrorMessage="1" sqref="M220:M221">
      <formula1>#REF!</formula1>
    </dataValidation>
    <dataValidation type="list" allowBlank="1" showInputMessage="1" showErrorMessage="1" sqref="M85:M112 M213 M210:M211 M168:M181 M68 M32:M35 M30 M123:M125 M218:M219 M48 M53:M60 M11:M28 M132:M134 M114:M121 M136:M163">
      <formula1>$C$231:$C$233</formula1>
    </dataValidation>
    <dataValidation type="list" allowBlank="1" showInputMessage="1" showErrorMessage="1" sqref="E30 E85:E112 E50:E73 E32:E35 E114:E121 E11:E28 E37 E123:E156 E168:E179 E181:E183">
      <formula1>$D$251:$D$260</formula1>
    </dataValidation>
    <dataValidation type="list" allowBlank="1" showInputMessage="1" showErrorMessage="1" sqref="R218:R219 R44:R67 R38:R42 R213 R210:R211 R149 R168:R180 R194:R195 R81 R188:R192 R32:R35 R11:R30 R212:S212 P176:P177 R225:R226 R182:R183 R197:R205 R85:R134">
      <formula1>$C$235:$C$242</formula1>
    </dataValidation>
    <dataValidation allowBlank="1" showErrorMessage="1" prompt="MM/DD/AAAA" sqref="N85:N87 N33:O33 N188:N195 N90:N91 O195 N107:N113 N204 O111 O118 N11:N24 N125:N132 N29:N30 N115:N123 N39 N41:N44 N162 N59:N62 N53:N56 N135:N143 N150 N152:N153 N145:N147 N156:N157">
      <formula1>0</formula1>
      <formula2>0</formula2>
    </dataValidation>
    <dataValidation type="list" allowBlank="1" showInputMessage="1" showErrorMessage="1" sqref="E210">
      <formula1>$D$261:$D$263</formula1>
    </dataValidation>
    <dataValidation type="list" allowBlank="1" showInputMessage="1" showErrorMessage="1" sqref="E188:E192 E194:E205 E81">
      <formula1>$D$244:$D$250</formula1>
    </dataValidation>
    <dataValidation type="list" allowBlank="1" showInputMessage="1" showErrorMessage="1" sqref="R31 R37">
      <formula1>$C$239:$C$246</formula1>
    </dataValidation>
    <dataValidation type="list" allowBlank="1" showInputMessage="1" showErrorMessage="1" sqref="E31 E44:E47 E39:E42">
      <formula1>$D$255:$D$264</formula1>
    </dataValidation>
    <dataValidation type="list" allowBlank="1" showInputMessage="1" showErrorMessage="1" sqref="M31">
      <formula1>$C$235:$C$237</formula1>
    </dataValidation>
    <dataValidation type="list" allowBlank="1" showInputMessage="1" showErrorMessage="1" sqref="R36">
      <formula1>$C$237:$C$244</formula1>
    </dataValidation>
    <dataValidation type="list" allowBlank="1" showInputMessage="1" showErrorMessage="1" sqref="E113 E38 E29 E122 E48:E49 E36">
      <formula1>$D$253:$D$262</formula1>
    </dataValidation>
    <dataValidation type="list" allowBlank="1" showInputMessage="1" showErrorMessage="1" sqref="M29 M44:M47 M36:M42 M113 M122 M126:M131 M49:M52 M66:M67">
      <formula1>$C$233:$C$235</formula1>
    </dataValidation>
    <dataValidation type="list" allowBlank="1" showInputMessage="1" showErrorMessage="1" sqref="R193 R196">
      <formula1>$C$233:$C$240</formula1>
    </dataValidation>
    <dataValidation type="list" allowBlank="1" showInputMessage="1" showErrorMessage="1" sqref="E193">
      <formula1>$D$242:$D$248</formula1>
    </dataValidation>
    <dataValidation type="list" allowBlank="1" showInputMessage="1" showErrorMessage="1" sqref="E218:E219 E180">
      <formula1>capacitacao</formula1>
    </dataValidation>
    <dataValidation type="list" allowBlank="1" showInputMessage="1" showErrorMessage="1" sqref="R181 R150:R163 R135:R148 R68:R80">
      <formula1>$C$234:$C$241</formula1>
    </dataValidation>
    <dataValidation type="list" allowBlank="1" showInputMessage="1" showErrorMessage="1" sqref="M135">
      <formula1>$C$230:$C$232</formula1>
    </dataValidation>
    <dataValidation type="list" allowBlank="1" showInputMessage="1" showErrorMessage="1" sqref="E211:E212">
      <formula1>$D$233:$D$235</formula1>
    </dataValidation>
    <dataValidation type="list" allowBlank="1" showInputMessage="1" showErrorMessage="1" sqref="M193">
      <formula1>$C$220:$C$222</formula1>
    </dataValidation>
    <dataValidation type="list" allowBlank="1" showInputMessage="1" showErrorMessage="1" sqref="M188:M192 M212 M194:M205 M81 M61:M65 M69:M73 M182:M183">
      <formula1>$C$222:$C$224</formula1>
    </dataValidation>
    <dataValidation type="list" allowBlank="1" showInputMessage="1" showErrorMessage="1" sqref="E157:E163">
      <formula1>$D$249:$D$258</formula1>
    </dataValidation>
    <dataValidation type="list" allowBlank="1" showInputMessage="1" showErrorMessage="1" sqref="N80:O80 M74:M80">
      <formula1>$C$207:$C$209</formula1>
    </dataValidation>
    <dataValidation type="list" allowBlank="1" showInputMessage="1" showErrorMessage="1" sqref="M43">
      <formula1>$C$219:$C$221</formula1>
    </dataValidation>
    <dataValidation type="list" allowBlank="1" showInputMessage="1" showErrorMessage="1" sqref="E43">
      <formula1>$D$241:$D$250</formula1>
    </dataValidation>
    <dataValidation type="list" allowBlank="1" showInputMessage="1" showErrorMessage="1" sqref="R43">
      <formula1>$C$221:$C$228</formula1>
    </dataValidation>
    <dataValidation type="list" allowBlank="1" showInputMessage="1" showErrorMessage="1" sqref="E74:E79">
      <formula1>$D$237:$D$246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r:id="rId1"/>
  <rowBreaks count="4" manualBreakCount="4">
    <brk id="27" max="17" man="1"/>
    <brk id="51" max="17" man="1"/>
    <brk id="72" max="17" man="1"/>
    <brk id="19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133"/>
  <sheetViews>
    <sheetView view="pageBreakPreview" topLeftCell="A7" zoomScale="85" zoomScaleSheetLayoutView="85" workbookViewId="0">
      <selection activeCell="B19" sqref="B19"/>
    </sheetView>
  </sheetViews>
  <sheetFormatPr defaultColWidth="8.7109375" defaultRowHeight="15.75"/>
  <cols>
    <col min="1" max="1" width="65.42578125" style="4" customWidth="1"/>
    <col min="2" max="2" width="91.42578125" style="4" customWidth="1"/>
    <col min="3" max="3" width="0.28515625" style="4" customWidth="1"/>
    <col min="4" max="5" width="12.85546875" style="52" customWidth="1"/>
    <col min="6" max="6" width="15.7109375" style="53" customWidth="1"/>
    <col min="7" max="7" width="15.7109375" style="54" customWidth="1"/>
    <col min="8" max="8" width="18" style="54" customWidth="1"/>
    <col min="9" max="9" width="12.7109375" style="52" customWidth="1"/>
    <col min="10" max="10" width="19.42578125" style="52" customWidth="1"/>
    <col min="11" max="11" width="15.42578125" style="52" customWidth="1"/>
    <col min="12" max="12" width="15" style="52" customWidth="1"/>
    <col min="13" max="15" width="18.85546875" style="4" customWidth="1"/>
    <col min="16" max="16384" width="8.7109375" style="4"/>
  </cols>
  <sheetData>
    <row r="1" spans="1:18">
      <c r="A1" s="74" t="s">
        <v>25</v>
      </c>
      <c r="B1" s="75"/>
      <c r="E1" s="53"/>
      <c r="F1" s="54"/>
      <c r="H1" s="52"/>
      <c r="K1" s="11"/>
    </row>
    <row r="2" spans="1:18">
      <c r="A2" s="230" t="s">
        <v>136</v>
      </c>
      <c r="B2" s="231"/>
      <c r="C2" s="50"/>
      <c r="D2" s="50"/>
      <c r="E2" s="50"/>
      <c r="F2" s="50"/>
      <c r="G2" s="50"/>
      <c r="H2" s="50"/>
      <c r="I2" s="50"/>
      <c r="J2" s="50"/>
      <c r="K2" s="14"/>
    </row>
    <row r="3" spans="1:18">
      <c r="A3" s="232" t="s">
        <v>135</v>
      </c>
      <c r="B3" s="233"/>
      <c r="C3" s="51"/>
      <c r="D3" s="14"/>
      <c r="E3" s="14"/>
      <c r="F3" s="14"/>
      <c r="G3" s="14"/>
      <c r="H3" s="14"/>
      <c r="I3" s="14"/>
      <c r="J3" s="14"/>
      <c r="K3" s="57"/>
    </row>
    <row r="4" spans="1:18">
      <c r="A4" s="234" t="s">
        <v>400</v>
      </c>
      <c r="B4" s="235"/>
      <c r="E4" s="53"/>
      <c r="F4" s="54"/>
      <c r="H4" s="52"/>
      <c r="K4" s="57"/>
    </row>
    <row r="5" spans="1:18">
      <c r="A5" s="551"/>
      <c r="B5" s="552"/>
      <c r="E5" s="53"/>
      <c r="F5" s="54"/>
      <c r="H5" s="52"/>
      <c r="K5" s="57"/>
    </row>
    <row r="6" spans="1:18">
      <c r="A6" s="553" t="s">
        <v>1054</v>
      </c>
      <c r="B6" s="554"/>
      <c r="E6" s="53"/>
      <c r="F6" s="54"/>
      <c r="H6" s="52"/>
      <c r="K6" s="57"/>
    </row>
    <row r="7" spans="1:18">
      <c r="A7" s="555" t="s">
        <v>1017</v>
      </c>
      <c r="B7" s="554"/>
      <c r="E7" s="53"/>
      <c r="F7" s="54"/>
      <c r="H7" s="52"/>
      <c r="K7" s="57"/>
    </row>
    <row r="8" spans="1:18">
      <c r="A8" s="555" t="s">
        <v>226</v>
      </c>
      <c r="B8" s="554"/>
      <c r="E8" s="53"/>
      <c r="F8" s="54"/>
      <c r="H8" s="52"/>
    </row>
    <row r="9" spans="1:18">
      <c r="A9" s="236"/>
      <c r="B9" s="237"/>
    </row>
    <row r="10" spans="1:18">
      <c r="A10" s="556" t="s">
        <v>98</v>
      </c>
      <c r="B10" s="55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77"/>
    </row>
    <row r="11" spans="1:18" ht="109.5" customHeight="1">
      <c r="A11" s="564" t="s">
        <v>1034</v>
      </c>
      <c r="B11" s="565"/>
      <c r="F11" s="52"/>
      <c r="G11" s="52"/>
      <c r="H11" s="52"/>
    </row>
    <row r="12" spans="1:18" s="23" customFormat="1">
      <c r="A12" s="566"/>
      <c r="B12" s="567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>
      <c r="A13" s="558" t="s">
        <v>100</v>
      </c>
      <c r="B13" s="559" t="s">
        <v>819</v>
      </c>
      <c r="F13" s="52"/>
      <c r="G13" s="52"/>
      <c r="H13" s="52"/>
      <c r="M13" s="52"/>
      <c r="N13" s="52"/>
      <c r="O13" s="52"/>
      <c r="P13" s="52"/>
      <c r="Q13" s="52"/>
      <c r="R13" s="52"/>
    </row>
    <row r="14" spans="1:18">
      <c r="A14" s="558"/>
      <c r="B14" s="559"/>
      <c r="F14" s="52"/>
      <c r="G14" s="52"/>
      <c r="H14" s="52"/>
    </row>
    <row r="15" spans="1:18">
      <c r="A15" s="560" t="s">
        <v>102</v>
      </c>
      <c r="B15" s="561"/>
      <c r="F15" s="52"/>
      <c r="G15" s="52"/>
      <c r="H15" s="52"/>
    </row>
    <row r="16" spans="1:18">
      <c r="A16" s="560"/>
      <c r="B16" s="561"/>
      <c r="F16" s="52"/>
      <c r="G16" s="52"/>
      <c r="H16" s="52"/>
    </row>
    <row r="17" spans="1:198" ht="43.5" customHeight="1">
      <c r="A17" s="415" t="s">
        <v>1023</v>
      </c>
      <c r="B17" s="417" t="s">
        <v>1035</v>
      </c>
      <c r="F17" s="52"/>
      <c r="G17" s="52"/>
      <c r="H17" s="52"/>
    </row>
    <row r="18" spans="1:198" ht="43.5" customHeight="1">
      <c r="A18" s="415" t="s">
        <v>1036</v>
      </c>
      <c r="B18" s="417" t="s">
        <v>1032</v>
      </c>
      <c r="F18" s="52"/>
      <c r="G18" s="52"/>
      <c r="H18" s="52"/>
    </row>
    <row r="19" spans="1:198" ht="31.5">
      <c r="A19" s="415" t="s">
        <v>1055</v>
      </c>
      <c r="B19" s="238" t="s">
        <v>1033</v>
      </c>
      <c r="F19" s="52"/>
      <c r="G19" s="52"/>
      <c r="H19" s="52"/>
    </row>
    <row r="20" spans="1:198" s="70" customFormat="1">
      <c r="A20" s="239"/>
      <c r="B20" s="240"/>
      <c r="D20" s="52"/>
      <c r="E20" s="52"/>
      <c r="F20" s="53"/>
      <c r="G20" s="54"/>
      <c r="H20" s="54"/>
      <c r="I20" s="52"/>
      <c r="J20" s="52"/>
      <c r="K20" s="52"/>
      <c r="L20" s="5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</row>
    <row r="21" spans="1:198">
      <c r="A21" s="562" t="s">
        <v>105</v>
      </c>
      <c r="B21" s="563" t="s">
        <v>101</v>
      </c>
      <c r="F21" s="52"/>
      <c r="G21" s="52"/>
      <c r="H21" s="52"/>
    </row>
    <row r="22" spans="1:198">
      <c r="A22" s="562"/>
      <c r="B22" s="563"/>
      <c r="F22" s="52"/>
      <c r="G22" s="52"/>
      <c r="H22" s="52"/>
    </row>
    <row r="23" spans="1:198">
      <c r="A23" s="253" t="s">
        <v>1019</v>
      </c>
      <c r="B23" s="238" t="s">
        <v>772</v>
      </c>
      <c r="F23" s="52"/>
      <c r="G23" s="52"/>
      <c r="H23" s="52"/>
    </row>
    <row r="24" spans="1:198">
      <c r="A24" s="255"/>
      <c r="B24" s="254"/>
      <c r="F24" s="52"/>
      <c r="G24" s="52"/>
      <c r="H24" s="52"/>
    </row>
    <row r="25" spans="1:198">
      <c r="A25" s="241" t="s">
        <v>401</v>
      </c>
      <c r="B25" s="242"/>
      <c r="C25" s="56"/>
      <c r="F25" s="52"/>
      <c r="G25" s="52"/>
      <c r="H25" s="52"/>
    </row>
    <row r="26" spans="1:198" s="65" customFormat="1">
      <c r="A26" s="369" t="s">
        <v>1040</v>
      </c>
      <c r="B26" s="238" t="s">
        <v>772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</row>
    <row r="27" spans="1:198">
      <c r="A27" s="549" t="s">
        <v>111</v>
      </c>
      <c r="B27" s="550"/>
      <c r="F27" s="52"/>
      <c r="G27" s="52"/>
      <c r="H27" s="52"/>
    </row>
    <row r="28" spans="1:198">
      <c r="A28" s="549"/>
      <c r="B28" s="550"/>
      <c r="F28" s="52"/>
      <c r="G28" s="52"/>
      <c r="H28" s="52"/>
    </row>
    <row r="29" spans="1:198" ht="14.25" customHeight="1">
      <c r="A29" s="374" t="s">
        <v>1038</v>
      </c>
      <c r="B29" s="238" t="s">
        <v>884</v>
      </c>
      <c r="C29" s="3"/>
      <c r="D29" s="49"/>
      <c r="E29" s="49"/>
      <c r="F29" s="49"/>
      <c r="G29" s="49"/>
      <c r="H29" s="49"/>
      <c r="I29" s="49"/>
      <c r="J29" s="49"/>
    </row>
    <row r="30" spans="1:198">
      <c r="A30" s="547" t="s">
        <v>118</v>
      </c>
      <c r="B30" s="548"/>
      <c r="F30" s="52"/>
      <c r="G30" s="52"/>
      <c r="H30" s="52"/>
    </row>
    <row r="31" spans="1:198">
      <c r="A31" s="547"/>
      <c r="B31" s="548"/>
      <c r="F31" s="52"/>
      <c r="G31" s="52"/>
      <c r="H31" s="52"/>
    </row>
    <row r="32" spans="1:198">
      <c r="A32" s="253" t="s">
        <v>1037</v>
      </c>
      <c r="B32" s="238" t="s">
        <v>884</v>
      </c>
      <c r="C32" s="55"/>
      <c r="D32" s="49"/>
      <c r="E32" s="49"/>
      <c r="F32" s="49"/>
      <c r="G32" s="49"/>
      <c r="H32" s="49"/>
      <c r="I32" s="49"/>
      <c r="J32" s="49"/>
      <c r="L32" s="4"/>
    </row>
    <row r="33" spans="1:12">
      <c r="A33" s="547" t="s">
        <v>121</v>
      </c>
      <c r="B33" s="548"/>
      <c r="F33" s="52"/>
      <c r="G33" s="52"/>
      <c r="H33" s="52"/>
      <c r="L33" s="4"/>
    </row>
    <row r="34" spans="1:12">
      <c r="A34" s="547"/>
      <c r="B34" s="548"/>
      <c r="F34" s="52"/>
      <c r="G34" s="52"/>
      <c r="H34" s="52"/>
      <c r="L34" s="4"/>
    </row>
    <row r="35" spans="1:12">
      <c r="A35" s="369" t="s">
        <v>1039</v>
      </c>
      <c r="B35" s="238" t="s">
        <v>884</v>
      </c>
      <c r="F35" s="52"/>
      <c r="G35" s="52"/>
      <c r="H35" s="52"/>
      <c r="L35" s="4"/>
    </row>
    <row r="36" spans="1:12">
      <c r="A36" s="547" t="s">
        <v>124</v>
      </c>
      <c r="B36" s="548"/>
      <c r="F36" s="52"/>
      <c r="G36" s="52"/>
      <c r="H36" s="52"/>
      <c r="L36" s="4"/>
    </row>
    <row r="37" spans="1:12">
      <c r="A37" s="547"/>
      <c r="B37" s="548"/>
      <c r="F37" s="52"/>
      <c r="G37" s="52"/>
      <c r="H37" s="52"/>
      <c r="L37" s="4"/>
    </row>
    <row r="38" spans="1:12" s="52" customFormat="1">
      <c r="A38" s="243" t="s">
        <v>261</v>
      </c>
      <c r="B38" s="229"/>
      <c r="C38" s="49"/>
      <c r="D38" s="49"/>
      <c r="E38" s="49"/>
      <c r="F38" s="49"/>
      <c r="G38" s="49"/>
      <c r="H38" s="49"/>
      <c r="I38" s="49"/>
      <c r="J38" s="49"/>
      <c r="K38" s="49"/>
    </row>
    <row r="39" spans="1:12" s="52" customFormat="1" ht="16.5" thickBot="1">
      <c r="A39" s="78"/>
      <c r="B39" s="79"/>
    </row>
    <row r="40" spans="1:12" s="52" customFormat="1"/>
    <row r="41" spans="1:12" s="52" customFormat="1"/>
    <row r="42" spans="1:12" s="52" customFormat="1"/>
    <row r="43" spans="1:12" s="52" customFormat="1"/>
    <row r="44" spans="1:12" s="52" customFormat="1"/>
    <row r="45" spans="1:12" s="52" customFormat="1"/>
    <row r="46" spans="1:12" s="52" customFormat="1"/>
    <row r="47" spans="1:12" s="52" customFormat="1"/>
    <row r="48" spans="1:12" s="52" customFormat="1"/>
    <row r="49" s="52" customFormat="1"/>
    <row r="50" s="52" customFormat="1"/>
    <row r="51" s="52" customFormat="1"/>
    <row r="52" s="52" customFormat="1"/>
    <row r="53" s="52" customFormat="1"/>
    <row r="54" s="52" customFormat="1"/>
    <row r="55" s="52" customFormat="1"/>
    <row r="56" s="52" customFormat="1"/>
    <row r="57" s="52" customFormat="1"/>
    <row r="58" s="52" customFormat="1"/>
    <row r="59" s="52" customFormat="1"/>
    <row r="60" s="52" customFormat="1"/>
    <row r="61" s="52" customFormat="1"/>
    <row r="62" s="52" customFormat="1"/>
    <row r="63" s="52" customFormat="1"/>
    <row r="64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  <row r="71" s="52" customFormat="1"/>
    <row r="72" s="52" customFormat="1"/>
    <row r="73" s="52" customFormat="1"/>
    <row r="74" s="52" customFormat="1"/>
    <row r="75" s="52" customFormat="1"/>
    <row r="76" s="52" customFormat="1"/>
    <row r="77" s="52" customFormat="1"/>
    <row r="78" s="52" customFormat="1"/>
    <row r="79" s="52" customFormat="1"/>
    <row r="80" s="52" customFormat="1"/>
    <row r="81" spans="6:8" s="52" customFormat="1"/>
    <row r="82" spans="6:8" s="52" customFormat="1"/>
    <row r="83" spans="6:8" s="52" customFormat="1"/>
    <row r="84" spans="6:8" s="52" customFormat="1"/>
    <row r="85" spans="6:8" s="52" customFormat="1">
      <c r="F85" s="53"/>
      <c r="G85" s="54"/>
      <c r="H85" s="54"/>
    </row>
    <row r="86" spans="6:8" s="52" customFormat="1">
      <c r="F86" s="53"/>
      <c r="G86" s="54"/>
      <c r="H86" s="54"/>
    </row>
    <row r="87" spans="6:8" s="52" customFormat="1">
      <c r="F87" s="53"/>
      <c r="G87" s="54"/>
      <c r="H87" s="54"/>
    </row>
    <row r="88" spans="6:8" s="52" customFormat="1">
      <c r="F88" s="53"/>
      <c r="G88" s="54"/>
      <c r="H88" s="54"/>
    </row>
    <row r="89" spans="6:8" s="52" customFormat="1">
      <c r="F89" s="53"/>
      <c r="G89" s="54"/>
      <c r="H89" s="54"/>
    </row>
    <row r="90" spans="6:8" s="52" customFormat="1">
      <c r="F90" s="53"/>
      <c r="G90" s="54"/>
      <c r="H90" s="54"/>
    </row>
    <row r="91" spans="6:8" s="52" customFormat="1">
      <c r="F91" s="53"/>
      <c r="G91" s="54"/>
      <c r="H91" s="54"/>
    </row>
    <row r="92" spans="6:8" s="52" customFormat="1">
      <c r="F92" s="53"/>
      <c r="G92" s="54"/>
      <c r="H92" s="54"/>
    </row>
    <row r="93" spans="6:8" s="52" customFormat="1">
      <c r="F93" s="53"/>
      <c r="G93" s="54"/>
      <c r="H93" s="54"/>
    </row>
    <row r="94" spans="6:8" s="52" customFormat="1">
      <c r="F94" s="53"/>
      <c r="G94" s="54"/>
      <c r="H94" s="54"/>
    </row>
    <row r="95" spans="6:8" s="52" customFormat="1">
      <c r="F95" s="53"/>
      <c r="G95" s="54"/>
      <c r="H95" s="54"/>
    </row>
    <row r="96" spans="6:8" s="52" customFormat="1">
      <c r="F96" s="53"/>
      <c r="G96" s="54"/>
      <c r="H96" s="54"/>
    </row>
    <row r="97" spans="6:8" s="52" customFormat="1">
      <c r="F97" s="53"/>
      <c r="G97" s="54"/>
      <c r="H97" s="54"/>
    </row>
    <row r="98" spans="6:8" s="52" customFormat="1">
      <c r="F98" s="53"/>
      <c r="G98" s="54"/>
      <c r="H98" s="54"/>
    </row>
    <row r="99" spans="6:8" s="52" customFormat="1">
      <c r="F99" s="53"/>
      <c r="G99" s="54"/>
      <c r="H99" s="54"/>
    </row>
    <row r="100" spans="6:8" s="52" customFormat="1">
      <c r="F100" s="53"/>
      <c r="G100" s="54"/>
      <c r="H100" s="54"/>
    </row>
    <row r="101" spans="6:8" s="52" customFormat="1">
      <c r="F101" s="53"/>
      <c r="G101" s="54"/>
      <c r="H101" s="54"/>
    </row>
    <row r="102" spans="6:8" s="52" customFormat="1">
      <c r="F102" s="53"/>
      <c r="G102" s="54"/>
      <c r="H102" s="54"/>
    </row>
    <row r="103" spans="6:8" s="52" customFormat="1">
      <c r="F103" s="53"/>
      <c r="G103" s="54"/>
      <c r="H103" s="54"/>
    </row>
    <row r="104" spans="6:8" s="52" customFormat="1">
      <c r="F104" s="53"/>
      <c r="G104" s="54"/>
      <c r="H104" s="54"/>
    </row>
    <row r="105" spans="6:8" s="52" customFormat="1">
      <c r="F105" s="53"/>
      <c r="G105" s="54"/>
      <c r="H105" s="54"/>
    </row>
    <row r="106" spans="6:8" s="52" customFormat="1">
      <c r="F106" s="53"/>
      <c r="G106" s="54"/>
      <c r="H106" s="54"/>
    </row>
    <row r="107" spans="6:8" s="52" customFormat="1">
      <c r="F107" s="53"/>
      <c r="G107" s="54"/>
      <c r="H107" s="54"/>
    </row>
    <row r="108" spans="6:8" s="52" customFormat="1">
      <c r="F108" s="53"/>
      <c r="G108" s="54"/>
      <c r="H108" s="54"/>
    </row>
    <row r="109" spans="6:8" s="52" customFormat="1">
      <c r="F109" s="53"/>
      <c r="G109" s="54"/>
      <c r="H109" s="54"/>
    </row>
    <row r="110" spans="6:8" s="52" customFormat="1">
      <c r="F110" s="53"/>
      <c r="G110" s="54"/>
      <c r="H110" s="54"/>
    </row>
    <row r="111" spans="6:8" s="52" customFormat="1">
      <c r="F111" s="53"/>
      <c r="G111" s="54"/>
      <c r="H111" s="54"/>
    </row>
    <row r="112" spans="6:8" s="52" customFormat="1">
      <c r="F112" s="53"/>
      <c r="G112" s="54"/>
      <c r="H112" s="54"/>
    </row>
    <row r="113" spans="6:8" s="52" customFormat="1">
      <c r="F113" s="53"/>
      <c r="G113" s="54"/>
      <c r="H113" s="54"/>
    </row>
    <row r="114" spans="6:8" s="52" customFormat="1">
      <c r="F114" s="53"/>
      <c r="G114" s="54"/>
      <c r="H114" s="54"/>
    </row>
    <row r="115" spans="6:8" s="52" customFormat="1">
      <c r="F115" s="53"/>
      <c r="G115" s="54"/>
      <c r="H115" s="54"/>
    </row>
    <row r="116" spans="6:8" s="52" customFormat="1">
      <c r="F116" s="53"/>
      <c r="G116" s="54"/>
      <c r="H116" s="54"/>
    </row>
    <row r="117" spans="6:8" s="52" customFormat="1">
      <c r="F117" s="53"/>
      <c r="G117" s="54"/>
      <c r="H117" s="54"/>
    </row>
    <row r="118" spans="6:8" s="52" customFormat="1">
      <c r="F118" s="53"/>
      <c r="G118" s="54"/>
      <c r="H118" s="54"/>
    </row>
    <row r="119" spans="6:8" s="52" customFormat="1">
      <c r="F119" s="53"/>
      <c r="G119" s="54"/>
      <c r="H119" s="54"/>
    </row>
    <row r="120" spans="6:8" s="52" customFormat="1">
      <c r="F120" s="53"/>
      <c r="G120" s="54"/>
      <c r="H120" s="54"/>
    </row>
    <row r="121" spans="6:8" s="52" customFormat="1">
      <c r="F121" s="53"/>
      <c r="G121" s="54"/>
      <c r="H121" s="54"/>
    </row>
    <row r="122" spans="6:8" s="52" customFormat="1">
      <c r="F122" s="53"/>
      <c r="G122" s="54"/>
      <c r="H122" s="54"/>
    </row>
    <row r="123" spans="6:8" s="52" customFormat="1">
      <c r="F123" s="53"/>
      <c r="G123" s="54"/>
      <c r="H123" s="54"/>
    </row>
    <row r="124" spans="6:8" s="52" customFormat="1">
      <c r="F124" s="53"/>
      <c r="G124" s="54"/>
      <c r="H124" s="54"/>
    </row>
    <row r="125" spans="6:8" s="52" customFormat="1">
      <c r="F125" s="53"/>
      <c r="G125" s="54"/>
      <c r="H125" s="54"/>
    </row>
    <row r="126" spans="6:8" s="52" customFormat="1">
      <c r="F126" s="53"/>
      <c r="G126" s="54"/>
      <c r="H126" s="54"/>
    </row>
    <row r="127" spans="6:8" s="52" customFormat="1">
      <c r="F127" s="53"/>
      <c r="G127" s="54"/>
      <c r="H127" s="54"/>
    </row>
    <row r="128" spans="6:8" s="52" customFormat="1">
      <c r="F128" s="53"/>
      <c r="G128" s="54"/>
      <c r="H128" s="54"/>
    </row>
    <row r="129" spans="6:8" s="52" customFormat="1">
      <c r="F129" s="53"/>
      <c r="G129" s="54"/>
      <c r="H129" s="54"/>
    </row>
    <row r="130" spans="6:8" s="52" customFormat="1">
      <c r="F130" s="53"/>
      <c r="G130" s="54"/>
      <c r="H130" s="54"/>
    </row>
    <row r="131" spans="6:8" s="52" customFormat="1">
      <c r="F131" s="53"/>
      <c r="G131" s="54"/>
      <c r="H131" s="54"/>
    </row>
    <row r="132" spans="6:8" s="52" customFormat="1">
      <c r="F132" s="53"/>
      <c r="G132" s="54"/>
      <c r="H132" s="54"/>
    </row>
    <row r="133" spans="6:8" s="52" customFormat="1">
      <c r="F133" s="53"/>
      <c r="G133" s="54"/>
      <c r="H133" s="54"/>
    </row>
  </sheetData>
  <mergeCells count="21">
    <mergeCell ref="A27:A28"/>
    <mergeCell ref="B27:B28"/>
    <mergeCell ref="A5:B5"/>
    <mergeCell ref="A6:B6"/>
    <mergeCell ref="A7:B7"/>
    <mergeCell ref="A8:B8"/>
    <mergeCell ref="A10:B10"/>
    <mergeCell ref="A13:A14"/>
    <mergeCell ref="B13:B14"/>
    <mergeCell ref="A15:A16"/>
    <mergeCell ref="B15:B16"/>
    <mergeCell ref="A21:A22"/>
    <mergeCell ref="B21:B22"/>
    <mergeCell ref="A11:B11"/>
    <mergeCell ref="A12:B12"/>
    <mergeCell ref="A36:A37"/>
    <mergeCell ref="B36:B37"/>
    <mergeCell ref="A30:A31"/>
    <mergeCell ref="B30:B31"/>
    <mergeCell ref="A33:A34"/>
    <mergeCell ref="B33:B34"/>
  </mergeCells>
  <pageMargins left="0.70866141732283472" right="0.70866141732283472" top="0.74803149606299213" bottom="0.39370078740157483" header="0.31496062992125984" footer="0.31496062992125984"/>
  <pageSetup paperSize="9" scale="55" orientation="portrait" r:id="rId1"/>
  <rowBreaks count="1" manualBreakCount="1">
    <brk id="26" max="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fb81bc-71e1-4be7-883c-53566e40d072">QP2HN7R66WCR-10-327</_dlc_DocId>
    <_dlc_DocIdUrl xmlns="aafb81bc-71e1-4be7-883c-53566e40d072">
      <Url>http://ep.caesb/sites/pre/_layouts/15/DocIdRedir.aspx?ID=QP2HN7R66WCR-10-327</Url>
      <Description>QP2HN7R66WCR-10-327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12336B7300EE4AA2571671EC9230E1" ma:contentTypeVersion="0" ma:contentTypeDescription="Crie um novo documento." ma:contentTypeScope="" ma:versionID="dc03b15577d0c063e2365d10813b13a0">
  <xsd:schema xmlns:xsd="http://www.w3.org/2001/XMLSchema" xmlns:xs="http://www.w3.org/2001/XMLSchema" xmlns:p="http://schemas.microsoft.com/office/2006/metadata/properties" xmlns:ns2="aafb81bc-71e1-4be7-883c-53566e40d072" targetNamespace="http://schemas.microsoft.com/office/2006/metadata/properties" ma:root="true" ma:fieldsID="f705f62530f1e069f5d3f34696086c4f" ns2:_="">
    <xsd:import namespace="aafb81bc-71e1-4be7-883c-53566e40d0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81bc-71e1-4be7-883c-53566e40d0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de Persistência" ma:description="Manter a ID ao adicion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64A283E-D123-409F-A9B5-864B1FADEC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E1C86-52A6-480B-9BED-F81A349E454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aafb81bc-71e1-4be7-883c-53566e40d072"/>
  </ds:schemaRefs>
</ds:datastoreItem>
</file>

<file path=customXml/itemProps3.xml><?xml version="1.0" encoding="utf-8"?>
<ds:datastoreItem xmlns:ds="http://schemas.openxmlformats.org/officeDocument/2006/customXml" ds:itemID="{639C41D1-A84E-4ACE-8350-619F24BD6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fb81bc-71e1-4be7-883c-53566e40d0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E295F6-F8C5-47E1-BF1B-198899E7592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Instruções</vt:lpstr>
      <vt:lpstr>Sheet1</vt:lpstr>
      <vt:lpstr>Detalhes Plano de Aquisições</vt:lpstr>
      <vt:lpstr>Folha de Comentários</vt:lpstr>
      <vt:lpstr>'Detalhes Plano de Aquisições'!Area_de_impressao</vt:lpstr>
      <vt:lpstr>'Folha de Comentários'!Area_de_impressao</vt:lpstr>
      <vt:lpstr>capacitacao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Alexandre Camarano</cp:lastModifiedBy>
  <cp:lastPrinted>2017-11-17T17:54:46Z</cp:lastPrinted>
  <dcterms:created xsi:type="dcterms:W3CDTF">2011-03-30T14:45:37Z</dcterms:created>
  <dcterms:modified xsi:type="dcterms:W3CDTF">2017-11-23T17:08:37Z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0x010100DD12336B7300EE4AA2571671EC9230E1</vt:lpwstr>
  </property>
  <property fmtid="{D5CDD505-2E9C-101B-9397-08002B2CF9AE}" pid="3" name="_dlc_DocIdItemGuid">
    <vt:lpwstr>7e3d9a1e-dde4-4f70-b140-9b193d9b25d2</vt:lpwstr>
  </property>
</Properties>
</file>