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0" windowWidth="15360" windowHeight="7155" activeTab="1"/>
  </bookViews>
  <sheets>
    <sheet name="Plan de Adquisiciones Sint." sheetId="3" r:id="rId1"/>
    <sheet name="Plan de Adquisiciones Global" sheetId="9" r:id="rId2"/>
    <sheet name="Hoja1" sheetId="10" r:id="rId3"/>
    <sheet name="Hoja3" sheetId="12" r:id="rId4"/>
  </sheets>
  <externalReferences>
    <externalReference r:id="rId5"/>
  </externalReferences>
  <definedNames>
    <definedName name="_xlnm.Print_Area" localSheetId="1">'Plan de Adquisiciones Global'!$A$2:$K$3</definedName>
  </definedNames>
  <calcPr calcId="152511"/>
</workbook>
</file>

<file path=xl/calcChain.xml><?xml version="1.0" encoding="utf-8"?>
<calcChain xmlns="http://schemas.openxmlformats.org/spreadsheetml/2006/main">
  <c r="G51" i="9" l="1"/>
  <c r="J37" i="9"/>
  <c r="J36" i="9"/>
  <c r="J52" i="9"/>
  <c r="J53" i="9"/>
  <c r="C23" i="3"/>
  <c r="Q11" i="12"/>
  <c r="Q9" i="12"/>
  <c r="K9" i="12"/>
  <c r="J9" i="12"/>
  <c r="D20" i="12"/>
  <c r="E20" i="12"/>
  <c r="E22" i="12"/>
  <c r="F20" i="12"/>
  <c r="G20" i="12"/>
  <c r="G22" i="12"/>
  <c r="C20" i="12"/>
  <c r="C22" i="12"/>
  <c r="D22" i="12"/>
  <c r="F22" i="12"/>
  <c r="H21" i="12"/>
  <c r="H17" i="12"/>
  <c r="H18" i="12"/>
  <c r="H19" i="12"/>
  <c r="H16" i="12"/>
  <c r="H20" i="12"/>
  <c r="H22" i="12"/>
  <c r="H10" i="12"/>
  <c r="H11" i="12"/>
  <c r="H12" i="12"/>
  <c r="H13" i="12"/>
  <c r="H14" i="12"/>
  <c r="H9" i="12"/>
  <c r="H5" i="12"/>
  <c r="H6" i="12"/>
  <c r="H7" i="12"/>
  <c r="H4" i="12"/>
  <c r="D13" i="10"/>
  <c r="F85" i="9"/>
  <c r="G57" i="9"/>
  <c r="B12" i="3"/>
  <c r="G12" i="9"/>
  <c r="J24" i="9"/>
  <c r="J38" i="9"/>
  <c r="J35" i="9"/>
  <c r="J55" i="9"/>
  <c r="J54" i="9"/>
  <c r="J47" i="9"/>
  <c r="J19" i="9"/>
  <c r="J17" i="9"/>
  <c r="J18" i="9"/>
  <c r="J67" i="9"/>
  <c r="J51" i="9"/>
  <c r="J50" i="9"/>
  <c r="J56" i="9"/>
  <c r="J62" i="9"/>
  <c r="J49" i="9"/>
  <c r="J34" i="9"/>
  <c r="J63" i="9"/>
  <c r="J20" i="9"/>
  <c r="G29" i="9"/>
  <c r="F78" i="9"/>
  <c r="C4" i="3"/>
  <c r="B13" i="3"/>
  <c r="B11" i="3"/>
  <c r="G42" i="9"/>
  <c r="B14" i="3"/>
  <c r="C13" i="3"/>
  <c r="C22" i="3"/>
  <c r="C24" i="3"/>
  <c r="C14" i="3"/>
  <c r="C12" i="3"/>
  <c r="C19" i="3"/>
  <c r="B15" i="3"/>
  <c r="C11" i="3"/>
  <c r="C15" i="3"/>
  <c r="C21" i="3"/>
  <c r="C20" i="3"/>
  <c r="B25" i="3"/>
  <c r="C25" i="3"/>
  <c r="D20" i="3"/>
  <c r="D19" i="3"/>
  <c r="D22" i="3"/>
  <c r="D23" i="3"/>
  <c r="D24" i="3"/>
  <c r="D21" i="3"/>
</calcChain>
</file>

<file path=xl/sharedStrings.xml><?xml version="1.0" encoding="utf-8"?>
<sst xmlns="http://schemas.openxmlformats.org/spreadsheetml/2006/main" count="318" uniqueCount="180">
  <si>
    <t>Total</t>
  </si>
  <si>
    <t>BIENES</t>
  </si>
  <si>
    <t>PCR</t>
  </si>
  <si>
    <t>Especialista financiero</t>
  </si>
  <si>
    <t>Fecha</t>
  </si>
  <si>
    <t>De</t>
  </si>
  <si>
    <t>Hasta</t>
  </si>
  <si>
    <t>Plan de Adquisiciones Cobertura:</t>
  </si>
  <si>
    <t>2. Plan de Adquisiciones Detallado</t>
  </si>
  <si>
    <t>3.Montos por Categoría de Inversión</t>
  </si>
  <si>
    <t>Categoría de Inversión</t>
  </si>
  <si>
    <t>Montos Financiados por el Banco</t>
  </si>
  <si>
    <t>Montos Totales (incluyendo contrapartida)</t>
  </si>
  <si>
    <t>Consultores Individuales</t>
  </si>
  <si>
    <t>Bienes</t>
  </si>
  <si>
    <t>Firmas de Consultoria</t>
  </si>
  <si>
    <t>4. Componentes</t>
  </si>
  <si>
    <t>Componentes del Proyecto</t>
  </si>
  <si>
    <t>Montos Totales  (incluyendo contrapartida)</t>
  </si>
  <si>
    <t>OBRAS</t>
  </si>
  <si>
    <t>Otros Servicios diferente de Consultorías</t>
  </si>
  <si>
    <t>1. Plan de Adquisiciones Sintético</t>
  </si>
  <si>
    <t xml:space="preserve">Componente 2. Mejora tecnológica para la adaptación al Cambio Climático. </t>
  </si>
  <si>
    <t>Componente 3. Mejora de la gobernanza de la Gestión del Riesgo y el Cambio Climático (adaptación y mitigación)</t>
  </si>
  <si>
    <t>Gestión del Programa</t>
  </si>
  <si>
    <t>Elaboración de Reglamento para entrega de Incentivos</t>
  </si>
  <si>
    <t>Adquisición de Plantas</t>
  </si>
  <si>
    <t>Especialista en adquisiciones</t>
  </si>
  <si>
    <t>Especialista en Monitoreo y Evalaución</t>
  </si>
  <si>
    <t>Coordinador Técnico del Programa</t>
  </si>
  <si>
    <t>Consultores (Consultorías temáticas para la gerencia y especificaciones técnicas de adquisiciones del proyecto - 15 ToRs)</t>
  </si>
  <si>
    <t>Evaluación de Progreso Intermedia</t>
  </si>
  <si>
    <t>Auditoría (Un contrato con renovación anual)</t>
  </si>
  <si>
    <t>CONSULTORÍAS INDIVIDUOS</t>
  </si>
  <si>
    <t>3CV</t>
  </si>
  <si>
    <t>Levantamiento de Linea Base</t>
  </si>
  <si>
    <t>Asistencia Técnica para Incentivos</t>
  </si>
  <si>
    <t>Consultoría para constitución de banco de germoplasma</t>
  </si>
  <si>
    <t>Aquiler  de avioneta para sobrevuelos</t>
  </si>
  <si>
    <t>Nuevos modulos de monitoreo en la plataforma informática actual</t>
  </si>
  <si>
    <t>Adquisición de Licencia de imagenes alta resolución</t>
  </si>
  <si>
    <t>Plan de Adquisiciones  2017-2022</t>
  </si>
  <si>
    <t>INFORMACIÓN PARA CARGA INICIAL DEL PLAN DE ADQUISICIONES (EN CURSO Y/O ULTIMO PRESENTADO)</t>
  </si>
  <si>
    <t>Unidad Ejecutora:</t>
  </si>
  <si>
    <t>Actividad:</t>
  </si>
  <si>
    <t>Descripción adicional:</t>
  </si>
  <si>
    <r>
      <t>Método de Selección/Adquisición</t>
    </r>
    <r>
      <rPr>
        <sz val="10"/>
        <color indexed="9"/>
        <rFont val="Calibri"/>
        <family val="2"/>
      </rPr>
      <t>:</t>
    </r>
  </si>
  <si>
    <t>Cantidad de Lotes :</t>
  </si>
  <si>
    <t>Número de Proceso:</t>
  </si>
  <si>
    <t>Monto Estimado (US$ miles)</t>
  </si>
  <si>
    <t>Componente Asociado:</t>
  </si>
  <si>
    <r>
      <t xml:space="preserve">Método de Revisión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</si>
  <si>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Fechas</t>
  </si>
  <si>
    <r>
      <t>Comentarios</t>
    </r>
    <r>
      <rPr>
        <sz val="8"/>
        <color indexed="9"/>
        <rFont val="Calibri"/>
        <family val="2"/>
        <scheme val="minor"/>
      </rPr>
      <t xml:space="preserve"> - para UCS incluir método de selección</t>
    </r>
  </si>
  <si>
    <t>Monto Estimado en US$:</t>
  </si>
  <si>
    <t>Monto Estimado % BID:</t>
  </si>
  <si>
    <t>Monto Estimado % Contraparte:</t>
  </si>
  <si>
    <t>Aviso Especial de Adquisiciones</t>
  </si>
  <si>
    <t>Firma del Contrato</t>
  </si>
  <si>
    <t>Ex-Ante</t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</si>
  <si>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</si>
  <si>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B1</t>
  </si>
  <si>
    <t>Ex-Post</t>
  </si>
  <si>
    <t>B2</t>
  </si>
  <si>
    <t>B7</t>
  </si>
  <si>
    <t>SERVICIOS DE NO CONSULTORÍA</t>
  </si>
  <si>
    <t>Comentarios - para UCS incluir método de selección</t>
  </si>
  <si>
    <t>Documento de Licitación</t>
  </si>
  <si>
    <t>CONSULTORÍAS FIRMAS</t>
  </si>
  <si>
    <t>Aviso de Expresiones de Interés</t>
  </si>
  <si>
    <t>Selección basada en Calificación de los Consultores</t>
  </si>
  <si>
    <t>CF1</t>
  </si>
  <si>
    <t>CF3</t>
  </si>
  <si>
    <t>CF4</t>
  </si>
  <si>
    <t>CF5</t>
  </si>
  <si>
    <t>CF6</t>
  </si>
  <si>
    <t>CF7</t>
  </si>
  <si>
    <t>CF8</t>
  </si>
  <si>
    <t>CF9</t>
  </si>
  <si>
    <t>CF10</t>
  </si>
  <si>
    <t>Cantidad Estimada de Consultores:</t>
  </si>
  <si>
    <t>No Objeción a los TdR de la Actividad</t>
  </si>
  <si>
    <t>Firma Contrato</t>
  </si>
  <si>
    <t>CI1</t>
  </si>
  <si>
    <t>CI2</t>
  </si>
  <si>
    <t>CI3</t>
  </si>
  <si>
    <t>CI4</t>
  </si>
  <si>
    <t>CI5</t>
  </si>
  <si>
    <t>CI6</t>
  </si>
  <si>
    <t>CI7</t>
  </si>
  <si>
    <t>CI8</t>
  </si>
  <si>
    <t>CI9</t>
  </si>
  <si>
    <t>CI14</t>
  </si>
  <si>
    <t>CI15</t>
  </si>
  <si>
    <t>CI16</t>
  </si>
  <si>
    <t>CI17</t>
  </si>
  <si>
    <t>CI18</t>
  </si>
  <si>
    <t>CI19</t>
  </si>
  <si>
    <t>CI20</t>
  </si>
  <si>
    <t>B3</t>
  </si>
  <si>
    <t>S3</t>
  </si>
  <si>
    <t>S5</t>
  </si>
  <si>
    <t>S6</t>
  </si>
  <si>
    <t>Asistencia ténica especializada</t>
  </si>
  <si>
    <t>Adquisición de motos</t>
  </si>
  <si>
    <t>Tecnicos de Monitoreo</t>
  </si>
  <si>
    <t>Materiales para divulgación</t>
  </si>
  <si>
    <t>Eventos para divulgación</t>
  </si>
  <si>
    <t>Consultoría de apoyo para proceso de monitoreo a nivel operativo</t>
  </si>
  <si>
    <t>B27</t>
  </si>
  <si>
    <t>Tecnicos de apoyo al diseño y puesta en marcha del mecanismo</t>
  </si>
  <si>
    <t>Técnico legal de apoyo</t>
  </si>
  <si>
    <t>Consultorias en Modelo financiero</t>
  </si>
  <si>
    <t>Consultoría en estimativos emisiones</t>
  </si>
  <si>
    <t>Cursos de preparación mecnismos financieros</t>
  </si>
  <si>
    <t>Transferencia a INVEST-H</t>
  </si>
  <si>
    <t>Estudios por Servicios Ambientales (PSA)</t>
  </si>
  <si>
    <t>Consultoría de analisis económico y estrategicos</t>
  </si>
  <si>
    <t>Empresa socializadora de la estrategia de incentivos</t>
  </si>
  <si>
    <t>S7</t>
  </si>
  <si>
    <t>Equipo para incendios</t>
  </si>
  <si>
    <t>Equipo para seguridad</t>
  </si>
  <si>
    <t>Entrega de incentivos de Piloto</t>
  </si>
  <si>
    <t>B38</t>
  </si>
  <si>
    <t>B41</t>
  </si>
  <si>
    <t>Auditorias</t>
  </si>
  <si>
    <t>Programa de Manejo Sostenible de Bosques</t>
  </si>
  <si>
    <t xml:space="preserve">HO-L1179 </t>
  </si>
  <si>
    <t>Otras Acciones</t>
  </si>
  <si>
    <t>LPN</t>
  </si>
  <si>
    <t>CP</t>
  </si>
  <si>
    <t>LPI</t>
  </si>
  <si>
    <t>SD</t>
  </si>
  <si>
    <t>Consultoría para Investigaciones para incrementar resiliencia ante el CC y variabilidad</t>
  </si>
  <si>
    <t>S1</t>
  </si>
  <si>
    <t>Pasantias</t>
  </si>
  <si>
    <t xml:space="preserve">Instrumentos legales y admnistrativos para mejorar la gobernanza </t>
  </si>
  <si>
    <t>Entrega de apoyos</t>
  </si>
  <si>
    <t>2,850,00</t>
  </si>
  <si>
    <t xml:space="preserve">Productos </t>
  </si>
  <si>
    <t>Año 1</t>
  </si>
  <si>
    <t>Año 2</t>
  </si>
  <si>
    <t>Año 3</t>
  </si>
  <si>
    <t>Año 4</t>
  </si>
  <si>
    <t>Año 5</t>
  </si>
  <si>
    <t>Completada la remoción de la madera  y quemas controladas de las 34,000 Ha afectadas  por el gorgojo en proceso de restauración.</t>
  </si>
  <si>
    <t>Completadas las rondas cortafuegos de las 34,000 Ha afectadas  por el gorgojo en proceso de restauración.</t>
  </si>
  <si>
    <t xml:space="preserve">Completados los raleos de las 34,000 Ha afectadas  por el gorgojo en proceso de restauración. </t>
  </si>
  <si>
    <t>% del área total del programa piloto para el MFS en bosques privados donde se han  implementado los incentivos</t>
  </si>
  <si>
    <t>Realizadas investigaciones para incrementar la resiliencia ante el CC y la variabilidad climática</t>
  </si>
  <si>
    <t>Banco de germoplasma de especies resilientes al CC constituido</t>
  </si>
  <si>
    <t>Departamento de Sanidad Forestal equipado</t>
  </si>
  <si>
    <t>Incremento en capacidades en manejo de plagas</t>
  </si>
  <si>
    <t>Investigaciones en control de la plagas y manejo forestal sostenibles realizadas</t>
  </si>
  <si>
    <t>Sistema de Monitoreo de plagas y restauración forestal operando</t>
  </si>
  <si>
    <t>Apoyo a la implementación del plan estratégico bosque, suelo y agua.</t>
  </si>
  <si>
    <t xml:space="preserve">Diseño y puesta en marcha de un mecanismos financiero y operativo para acceder a financiamiento climático </t>
  </si>
  <si>
    <t>Análisis económico y estratégico de incentivos forestales existentes y nuevas alternativas de fomento del manejo sostenible de los recursos forestales del país</t>
  </si>
  <si>
    <t xml:space="preserve">Socialización de la estrategia de  los apoyos para el control del área afectada por el gorgojo </t>
  </si>
  <si>
    <t>Total costos de los productos</t>
  </si>
  <si>
    <t>Componente 1.  Manejo Forestal Sostenible y Agroforestería</t>
  </si>
  <si>
    <t>Componente 2. Mejora tecnológica para la adaptación al Cambio Climático</t>
  </si>
  <si>
    <t>Gestión del Proyecto, Evaluaciones, Auditorías e imprevistos</t>
  </si>
  <si>
    <t>Total General</t>
  </si>
  <si>
    <t xml:space="preserve">Componente 1. COMPONENTE 1: Restauración de Bosques afectados por la plaga del gorgojo. </t>
  </si>
  <si>
    <t>Unidad Ejecutora</t>
  </si>
  <si>
    <t>Evaluaciones</t>
  </si>
  <si>
    <t xml:space="preserve">Componente 1. Restauración de Bosques afectados por la plaga del gorgojo. </t>
  </si>
  <si>
    <t>BID</t>
  </si>
  <si>
    <t>2 contratos por año</t>
  </si>
  <si>
    <t xml:space="preserve"> Levantamiento de linea final de la evaluación de impacto del proyecto</t>
  </si>
  <si>
    <t xml:space="preserve">Componente 2. Fortalecimiento del sistema de sanidad forestal y mejora de la resiliencia de los bosques al Cambio Climático. </t>
  </si>
  <si>
    <t>Componente 3. Mejora del acceso a financiamiento climático para promover el MFS.</t>
  </si>
  <si>
    <t>Adquisición de Equipo y Suministros</t>
  </si>
  <si>
    <t>Mobiliario y equipo UAP</t>
  </si>
  <si>
    <t>Varios Lotes</t>
  </si>
  <si>
    <t>Con actualizaciones anuales</t>
  </si>
  <si>
    <t>Equipo Informatico</t>
  </si>
  <si>
    <t xml:space="preserve"> Capacitados en manejo fitosanitario de bosques</t>
  </si>
  <si>
    <t>CF2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</si>
</sst>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d\-mmm\-yy;@"/>
    <numFmt numFmtId="165" formatCode="[$USD]\ #,##0.00"/>
    <numFmt numFmtId="166" formatCode="[$USD]\ #,##0"/>
    <numFmt numFmtId="167" formatCode="0.0%"/>
    <numFmt numFmtId="168" formatCode="[$-409]mmm\-yy;@"/>
    <numFmt numFmtId="169" formatCode="_(&quot;$&quot;* #,##0_);_(&quot;$&quot;* \(#,##0\);_(&quot;$&quot;* &quot;-&quot;??_);_(@_)"/>
    <numFmt numFmtId="170" formatCode="&quot;$&quot;#,##0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charset val="1"/>
    </font>
    <font>
      <sz val="10"/>
      <color indexed="9"/>
      <name val="Calibri"/>
      <family val="2"/>
      <scheme val="minor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8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10000"/>
      <name val="Arial"/>
      <family val="2"/>
    </font>
    <font>
      <sz val="10"/>
      <color rgb="FF36363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603C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FE3E8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</borders>
  <cellStyleXfs count="136">
    <xf numFmtId="0" fontId="0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6" applyNumberFormat="0" applyAlignment="0" applyProtection="0"/>
    <xf numFmtId="0" fontId="16" fillId="21" borderId="16" applyNumberFormat="0" applyAlignment="0" applyProtection="0"/>
    <xf numFmtId="0" fontId="16" fillId="21" borderId="16" applyNumberFormat="0" applyAlignment="0" applyProtection="0"/>
    <xf numFmtId="0" fontId="17" fillId="22" borderId="17" applyNumberFormat="0" applyAlignment="0" applyProtection="0"/>
    <xf numFmtId="0" fontId="17" fillId="22" borderId="17" applyNumberFormat="0" applyAlignment="0" applyProtection="0"/>
    <xf numFmtId="0" fontId="17" fillId="22" borderId="1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6" applyNumberFormat="0" applyAlignment="0" applyProtection="0"/>
    <xf numFmtId="0" fontId="23" fillId="8" borderId="16" applyNumberFormat="0" applyAlignment="0" applyProtection="0"/>
    <xf numFmtId="0" fontId="23" fillId="8" borderId="16" applyNumberFormat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5" fillId="24" borderId="22" applyNumberFormat="0" applyFont="0" applyAlignment="0" applyProtection="0"/>
    <xf numFmtId="0" fontId="26" fillId="21" borderId="23" applyNumberFormat="0" applyAlignment="0" applyProtection="0"/>
    <xf numFmtId="0" fontId="26" fillId="21" borderId="23" applyNumberFormat="0" applyAlignment="0" applyProtection="0"/>
    <xf numFmtId="0" fontId="26" fillId="21" borderId="2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3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52">
    <xf numFmtId="0" fontId="0" fillId="0" borderId="0" xfId="0"/>
    <xf numFmtId="0" fontId="9" fillId="0" borderId="11" xfId="2" applyFont="1" applyFill="1" applyBorder="1" applyAlignment="1">
      <alignment horizontal="left" vertical="center" wrapText="1"/>
    </xf>
    <xf numFmtId="164" fontId="10" fillId="0" borderId="12" xfId="2" applyNumberFormat="1" applyFont="1" applyFill="1" applyBorder="1" applyAlignment="1">
      <alignment horizontal="center" vertical="center" wrapText="1"/>
    </xf>
    <xf numFmtId="0" fontId="10" fillId="0" borderId="9" xfId="2" applyFont="1" applyBorder="1" applyAlignment="1" applyProtection="1"/>
    <xf numFmtId="165" fontId="0" fillId="0" borderId="0" xfId="0" applyNumberFormat="1"/>
    <xf numFmtId="166" fontId="10" fillId="0" borderId="1" xfId="2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1" xfId="2" applyFont="1" applyBorder="1" applyAlignment="1" applyProtection="1"/>
    <xf numFmtId="0" fontId="9" fillId="0" borderId="11" xfId="116" applyFont="1" applyFill="1" applyBorder="1" applyAlignment="1">
      <alignment horizontal="left" vertical="center" wrapText="1"/>
    </xf>
    <xf numFmtId="0" fontId="10" fillId="0" borderId="9" xfId="116" applyFont="1" applyBorder="1" applyAlignment="1" applyProtection="1"/>
    <xf numFmtId="0" fontId="0" fillId="0" borderId="0" xfId="0" applyBorder="1"/>
    <xf numFmtId="0" fontId="11" fillId="0" borderId="0" xfId="0" applyFont="1" applyBorder="1" applyAlignment="1">
      <alignment wrapText="1"/>
    </xf>
    <xf numFmtId="0" fontId="10" fillId="0" borderId="1" xfId="2" applyFont="1" applyBorder="1" applyAlignment="1" applyProtection="1">
      <alignment wrapText="1"/>
    </xf>
    <xf numFmtId="0" fontId="8" fillId="25" borderId="9" xfId="116" applyFont="1" applyFill="1" applyBorder="1" applyAlignment="1">
      <alignment horizontal="center" vertical="center" wrapText="1"/>
    </xf>
    <xf numFmtId="0" fontId="8" fillId="25" borderId="1" xfId="116" applyFont="1" applyFill="1" applyBorder="1" applyAlignment="1">
      <alignment horizontal="center" vertical="center" wrapText="1"/>
    </xf>
    <xf numFmtId="0" fontId="8" fillId="25" borderId="10" xfId="116" applyFont="1" applyFill="1" applyBorder="1" applyAlignment="1">
      <alignment horizontal="center" vertical="center" wrapText="1"/>
    </xf>
    <xf numFmtId="0" fontId="8" fillId="25" borderId="11" xfId="2" applyFont="1" applyFill="1" applyBorder="1" applyAlignment="1">
      <alignment horizontal="center" vertical="center" wrapText="1"/>
    </xf>
    <xf numFmtId="0" fontId="8" fillId="25" borderId="2" xfId="116" applyFont="1" applyFill="1" applyBorder="1" applyAlignment="1">
      <alignment horizontal="center" vertical="center" wrapText="1"/>
    </xf>
    <xf numFmtId="0" fontId="8" fillId="25" borderId="4" xfId="116" applyFont="1" applyFill="1" applyBorder="1" applyAlignment="1">
      <alignment horizontal="center" vertical="center" wrapText="1"/>
    </xf>
    <xf numFmtId="167" fontId="0" fillId="0" borderId="0" xfId="134" applyNumberFormat="1" applyFont="1" applyAlignment="1">
      <alignment vertical="center"/>
    </xf>
    <xf numFmtId="167" fontId="0" fillId="0" borderId="0" xfId="134" applyNumberFormat="1" applyFont="1" applyBorder="1"/>
    <xf numFmtId="167" fontId="0" fillId="0" borderId="0" xfId="134" applyNumberFormat="1" applyFont="1"/>
    <xf numFmtId="4" fontId="31" fillId="25" borderId="25" xfId="1" applyNumberFormat="1" applyFont="1" applyFill="1" applyBorder="1" applyAlignment="1">
      <alignment horizontal="center" vertical="center" wrapText="1"/>
    </xf>
    <xf numFmtId="10" fontId="31" fillId="25" borderId="25" xfId="1" applyNumberFormat="1" applyFont="1" applyFill="1" applyBorder="1" applyAlignment="1">
      <alignment horizontal="center" vertical="center" wrapText="1"/>
    </xf>
    <xf numFmtId="0" fontId="31" fillId="25" borderId="2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vertical="center" wrapText="1"/>
    </xf>
    <xf numFmtId="0" fontId="10" fillId="0" borderId="25" xfId="1" applyFont="1" applyFill="1" applyBorder="1" applyAlignment="1">
      <alignment vertical="center" wrapText="1"/>
    </xf>
    <xf numFmtId="0" fontId="10" fillId="2" borderId="25" xfId="1" applyFont="1" applyFill="1" applyBorder="1" applyAlignment="1">
      <alignment vertical="center" wrapText="1"/>
    </xf>
    <xf numFmtId="0" fontId="10" fillId="0" borderId="25" xfId="1" applyFont="1" applyFill="1" applyBorder="1" applyAlignment="1">
      <alignment horizontal="center" vertical="center" wrapText="1"/>
    </xf>
    <xf numFmtId="44" fontId="10" fillId="0" borderId="25" xfId="135" applyFont="1" applyFill="1" applyBorder="1" applyAlignment="1">
      <alignment horizontal="center" vertical="center" wrapText="1"/>
    </xf>
    <xf numFmtId="10" fontId="10" fillId="0" borderId="25" xfId="1" applyNumberFormat="1" applyFont="1" applyFill="1" applyBorder="1" applyAlignment="1">
      <alignment vertical="center" wrapText="1"/>
    </xf>
    <xf numFmtId="168" fontId="10" fillId="26" borderId="25" xfId="1" applyNumberFormat="1" applyFont="1" applyFill="1" applyBorder="1" applyAlignment="1">
      <alignment vertical="center" wrapText="1"/>
    </xf>
    <xf numFmtId="0" fontId="10" fillId="0" borderId="10" xfId="1" applyFont="1" applyFill="1" applyBorder="1" applyAlignment="1">
      <alignment vertical="center" wrapText="1"/>
    </xf>
    <xf numFmtId="44" fontId="10" fillId="0" borderId="25" xfId="135" applyFont="1" applyFill="1" applyBorder="1" applyAlignment="1">
      <alignment vertical="center" wrapText="1"/>
    </xf>
    <xf numFmtId="44" fontId="9" fillId="0" borderId="12" xfId="135" applyFont="1" applyFill="1" applyBorder="1" applyAlignment="1">
      <alignment vertical="center" wrapText="1"/>
    </xf>
    <xf numFmtId="10" fontId="10" fillId="0" borderId="12" xfId="1" applyNumberFormat="1" applyFont="1" applyFill="1" applyBorder="1" applyAlignment="1">
      <alignment vertical="center" wrapText="1"/>
    </xf>
    <xf numFmtId="0" fontId="10" fillId="0" borderId="12" xfId="1" applyFont="1" applyFill="1" applyBorder="1" applyAlignment="1">
      <alignment vertical="center" wrapText="1"/>
    </xf>
    <xf numFmtId="0" fontId="10" fillId="0" borderId="14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10" fontId="0" fillId="0" borderId="0" xfId="0" applyNumberFormat="1"/>
    <xf numFmtId="0" fontId="35" fillId="0" borderId="25" xfId="1" applyFont="1" applyFill="1" applyBorder="1" applyAlignment="1">
      <alignment horizontal="center" vertical="center" wrapText="1"/>
    </xf>
    <xf numFmtId="44" fontId="10" fillId="2" borderId="25" xfId="135" applyFont="1" applyFill="1" applyBorder="1" applyAlignment="1">
      <alignment horizontal="center" vertical="center" wrapText="1"/>
    </xf>
    <xf numFmtId="4" fontId="10" fillId="0" borderId="25" xfId="1" applyNumberFormat="1" applyFont="1" applyFill="1" applyBorder="1" applyAlignment="1">
      <alignment horizontal="center" vertical="center" wrapText="1"/>
    </xf>
    <xf numFmtId="0" fontId="35" fillId="0" borderId="26" xfId="1" applyFont="1" applyFill="1" applyBorder="1" applyAlignment="1">
      <alignment horizontal="center" vertical="center" wrapText="1"/>
    </xf>
    <xf numFmtId="4" fontId="35" fillId="0" borderId="26" xfId="1" applyNumberFormat="1" applyFont="1" applyFill="1" applyBorder="1" applyAlignment="1">
      <alignment horizontal="center" vertical="center" wrapText="1"/>
    </xf>
    <xf numFmtId="10" fontId="35" fillId="0" borderId="25" xfId="1" applyNumberFormat="1" applyFont="1" applyFill="1" applyBorder="1" applyAlignment="1">
      <alignment vertical="center" wrapText="1"/>
    </xf>
    <xf numFmtId="0" fontId="10" fillId="2" borderId="25" xfId="1" applyFont="1" applyFill="1" applyBorder="1" applyAlignment="1">
      <alignment horizontal="left" vertical="center" wrapText="1"/>
    </xf>
    <xf numFmtId="44" fontId="37" fillId="0" borderId="25" xfId="135" applyFont="1" applyFill="1" applyBorder="1" applyAlignment="1">
      <alignment vertical="center" wrapText="1"/>
    </xf>
    <xf numFmtId="0" fontId="10" fillId="0" borderId="10" xfId="1" applyFont="1" applyFill="1" applyBorder="1" applyAlignment="1">
      <alignment horizontal="center" vertical="center" wrapText="1"/>
    </xf>
    <xf numFmtId="4" fontId="10" fillId="0" borderId="12" xfId="1" applyNumberFormat="1" applyFont="1" applyFill="1" applyBorder="1" applyAlignment="1">
      <alignment vertical="center" wrapText="1"/>
    </xf>
    <xf numFmtId="0" fontId="10" fillId="2" borderId="25" xfId="1" applyFont="1" applyFill="1" applyBorder="1" applyAlignment="1">
      <alignment horizontal="center" vertical="center" wrapText="1"/>
    </xf>
    <xf numFmtId="10" fontId="10" fillId="2" borderId="25" xfId="1" applyNumberFormat="1" applyFont="1" applyFill="1" applyBorder="1" applyAlignment="1">
      <alignment vertical="center" wrapText="1"/>
    </xf>
    <xf numFmtId="1" fontId="10" fillId="2" borderId="25" xfId="134" applyNumberFormat="1" applyFont="1" applyFill="1" applyBorder="1" applyAlignment="1">
      <alignment horizontal="center" vertical="center" wrapText="1"/>
    </xf>
    <xf numFmtId="44" fontId="9" fillId="0" borderId="12" xfId="135" applyFont="1" applyFill="1" applyBorder="1" applyAlignment="1">
      <alignment horizontal="right" vertical="center" wrapText="1"/>
    </xf>
    <xf numFmtId="167" fontId="10" fillId="0" borderId="25" xfId="1" applyNumberFormat="1" applyFont="1" applyFill="1" applyBorder="1" applyAlignment="1">
      <alignment vertical="center" wrapText="1"/>
    </xf>
    <xf numFmtId="9" fontId="10" fillId="0" borderId="25" xfId="1" applyNumberFormat="1" applyFont="1" applyFill="1" applyBorder="1" applyAlignment="1">
      <alignment vertical="center" wrapText="1"/>
    </xf>
    <xf numFmtId="0" fontId="31" fillId="25" borderId="25" xfId="1" applyFont="1" applyFill="1" applyBorder="1" applyAlignment="1">
      <alignment horizontal="center" vertical="center"/>
    </xf>
    <xf numFmtId="10" fontId="10" fillId="0" borderId="26" xfId="1" applyNumberFormat="1" applyFont="1" applyFill="1" applyBorder="1" applyAlignment="1">
      <alignment vertical="center" wrapText="1"/>
    </xf>
    <xf numFmtId="1" fontId="10" fillId="2" borderId="26" xfId="134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 wrapText="1"/>
    </xf>
    <xf numFmtId="44" fontId="37" fillId="0" borderId="1" xfId="135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168" fontId="10" fillId="26" borderId="1" xfId="1" applyNumberFormat="1" applyFont="1" applyFill="1" applyBorder="1" applyAlignment="1">
      <alignment vertical="center" wrapText="1"/>
    </xf>
    <xf numFmtId="166" fontId="8" fillId="25" borderId="12" xfId="2" applyNumberFormat="1" applyFont="1" applyFill="1" applyBorder="1" applyAlignment="1">
      <alignment horizontal="right" vertical="center" wrapText="1"/>
    </xf>
    <xf numFmtId="166" fontId="8" fillId="25" borderId="14" xfId="2" applyNumberFormat="1" applyFont="1" applyFill="1" applyBorder="1" applyAlignment="1">
      <alignment horizontal="right" vertical="center" wrapText="1"/>
    </xf>
    <xf numFmtId="0" fontId="39" fillId="0" borderId="0" xfId="0" applyFont="1" applyBorder="1" applyAlignment="1">
      <alignment wrapText="1"/>
    </xf>
    <xf numFmtId="1" fontId="10" fillId="2" borderId="0" xfId="13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9" fontId="11" fillId="0" borderId="0" xfId="135" applyNumberFormat="1" applyFont="1" applyAlignment="1">
      <alignment wrapText="1"/>
    </xf>
    <xf numFmtId="169" fontId="11" fillId="0" borderId="0" xfId="135" applyNumberFormat="1" applyFont="1" applyAlignment="1">
      <alignment vertical="center" wrapText="1"/>
    </xf>
    <xf numFmtId="169" fontId="38" fillId="0" borderId="0" xfId="135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40" fillId="27" borderId="43" xfId="0" applyFont="1" applyFill="1" applyBorder="1" applyAlignment="1">
      <alignment horizontal="center" vertical="center" wrapText="1"/>
    </xf>
    <xf numFmtId="3" fontId="40" fillId="27" borderId="44" xfId="0" applyNumberFormat="1" applyFont="1" applyFill="1" applyBorder="1" applyAlignment="1">
      <alignment horizontal="center" vertical="center" wrapText="1"/>
    </xf>
    <xf numFmtId="0" fontId="40" fillId="27" borderId="45" xfId="0" applyFont="1" applyFill="1" applyBorder="1" applyAlignment="1">
      <alignment horizontal="center" vertical="center" wrapText="1"/>
    </xf>
    <xf numFmtId="3" fontId="40" fillId="27" borderId="45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8" fontId="43" fillId="0" borderId="1" xfId="0" applyNumberFormat="1" applyFont="1" applyBorder="1" applyAlignment="1">
      <alignment horizontal="right" vertical="center" wrapText="1"/>
    </xf>
    <xf numFmtId="0" fontId="43" fillId="0" borderId="1" xfId="0" applyFont="1" applyBorder="1" applyAlignment="1">
      <alignment horizontal="right" vertical="center" wrapText="1"/>
    </xf>
    <xf numFmtId="6" fontId="43" fillId="0" borderId="1" xfId="0" applyNumberFormat="1" applyFont="1" applyBorder="1" applyAlignment="1">
      <alignment horizontal="right" vertical="center" wrapText="1"/>
    </xf>
    <xf numFmtId="0" fontId="35" fillId="0" borderId="1" xfId="0" applyFont="1" applyBorder="1"/>
    <xf numFmtId="0" fontId="42" fillId="28" borderId="1" xfId="0" applyFont="1" applyFill="1" applyBorder="1" applyAlignment="1">
      <alignment vertical="center" wrapText="1"/>
    </xf>
    <xf numFmtId="0" fontId="41" fillId="29" borderId="1" xfId="0" applyFont="1" applyFill="1" applyBorder="1" applyAlignment="1">
      <alignment horizontal="left" wrapText="1"/>
    </xf>
    <xf numFmtId="0" fontId="42" fillId="29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8" fontId="42" fillId="28" borderId="1" xfId="0" applyNumberFormat="1" applyFont="1" applyFill="1" applyBorder="1" applyAlignment="1">
      <alignment vertical="center" wrapText="1"/>
    </xf>
    <xf numFmtId="8" fontId="42" fillId="29" borderId="1" xfId="0" applyNumberFormat="1" applyFont="1" applyFill="1" applyBorder="1" applyAlignment="1">
      <alignment vertical="center" wrapText="1"/>
    </xf>
    <xf numFmtId="0" fontId="42" fillId="29" borderId="47" xfId="0" applyFont="1" applyFill="1" applyBorder="1" applyAlignment="1">
      <alignment horizontal="center" vertical="center" wrapText="1"/>
    </xf>
    <xf numFmtId="170" fontId="0" fillId="0" borderId="0" xfId="0" applyNumberFormat="1"/>
    <xf numFmtId="170" fontId="0" fillId="30" borderId="0" xfId="0" applyNumberFormat="1" applyFill="1"/>
    <xf numFmtId="0" fontId="44" fillId="27" borderId="46" xfId="0" applyFont="1" applyFill="1" applyBorder="1" applyAlignment="1">
      <alignment horizontal="right" vertical="center"/>
    </xf>
    <xf numFmtId="3" fontId="44" fillId="27" borderId="46" xfId="0" applyNumberFormat="1" applyFont="1" applyFill="1" applyBorder="1" applyAlignment="1">
      <alignment horizontal="right" vertical="center"/>
    </xf>
    <xf numFmtId="3" fontId="44" fillId="27" borderId="0" xfId="0" applyNumberFormat="1" applyFont="1" applyFill="1" applyBorder="1" applyAlignment="1">
      <alignment horizontal="right" vertical="center"/>
    </xf>
    <xf numFmtId="0" fontId="45" fillId="31" borderId="48" xfId="0" applyFont="1" applyFill="1" applyBorder="1" applyAlignment="1">
      <alignment vertical="center" wrapText="1"/>
    </xf>
    <xf numFmtId="6" fontId="46" fillId="27" borderId="48" xfId="0" applyNumberFormat="1" applyFont="1" applyFill="1" applyBorder="1" applyAlignment="1">
      <alignment vertical="center" wrapText="1"/>
    </xf>
    <xf numFmtId="0" fontId="35" fillId="0" borderId="26" xfId="1" applyFont="1" applyFill="1" applyBorder="1" applyAlignment="1">
      <alignment horizontal="left" vertical="center" wrapText="1"/>
    </xf>
    <xf numFmtId="6" fontId="47" fillId="0" borderId="48" xfId="0" applyNumberFormat="1" applyFont="1" applyBorder="1" applyAlignment="1">
      <alignment vertical="center"/>
    </xf>
    <xf numFmtId="0" fontId="8" fillId="25" borderId="6" xfId="116" applyFont="1" applyFill="1" applyBorder="1" applyAlignment="1">
      <alignment horizontal="center" vertical="center" wrapText="1"/>
    </xf>
    <xf numFmtId="0" fontId="8" fillId="25" borderId="7" xfId="116" applyFont="1" applyFill="1" applyBorder="1" applyAlignment="1">
      <alignment horizontal="center" vertical="center" wrapText="1"/>
    </xf>
    <xf numFmtId="0" fontId="8" fillId="25" borderId="8" xfId="116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8" fillId="25" borderId="31" xfId="116" applyFont="1" applyFill="1" applyBorder="1" applyAlignment="1">
      <alignment horizontal="center" vertical="center" wrapText="1"/>
    </xf>
    <xf numFmtId="0" fontId="8" fillId="25" borderId="32" xfId="116" applyFont="1" applyFill="1" applyBorder="1" applyAlignment="1">
      <alignment horizontal="center" vertical="center" wrapText="1"/>
    </xf>
    <xf numFmtId="0" fontId="8" fillId="25" borderId="33" xfId="116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8" fillId="25" borderId="2" xfId="116" applyFont="1" applyFill="1" applyBorder="1" applyAlignment="1">
      <alignment horizontal="center" vertical="center" wrapText="1"/>
    </xf>
    <xf numFmtId="0" fontId="8" fillId="25" borderId="3" xfId="116" applyFont="1" applyFill="1" applyBorder="1" applyAlignment="1">
      <alignment horizontal="center" vertical="center" wrapText="1"/>
    </xf>
    <xf numFmtId="0" fontId="8" fillId="25" borderId="4" xfId="116" applyFont="1" applyFill="1" applyBorder="1" applyAlignment="1">
      <alignment horizontal="center" vertical="center" wrapText="1"/>
    </xf>
    <xf numFmtId="17" fontId="10" fillId="0" borderId="12" xfId="2" applyNumberFormat="1" applyFont="1" applyFill="1" applyBorder="1" applyAlignment="1">
      <alignment horizontal="center" vertical="center" wrapText="1"/>
    </xf>
    <xf numFmtId="0" fontId="10" fillId="0" borderId="14" xfId="2" applyNumberFormat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9" fillId="0" borderId="37" xfId="1" applyFont="1" applyFill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center" vertical="center" wrapText="1"/>
    </xf>
    <xf numFmtId="0" fontId="8" fillId="25" borderId="31" xfId="1" applyFont="1" applyFill="1" applyBorder="1" applyAlignment="1">
      <alignment horizontal="left" vertical="center" wrapText="1"/>
    </xf>
    <xf numFmtId="0" fontId="8" fillId="25" borderId="32" xfId="1" applyFont="1" applyFill="1" applyBorder="1" applyAlignment="1">
      <alignment horizontal="left" vertical="center" wrapText="1"/>
    </xf>
    <xf numFmtId="0" fontId="8" fillId="25" borderId="33" xfId="1" applyFont="1" applyFill="1" applyBorder="1" applyAlignment="1">
      <alignment horizontal="left" vertical="center" wrapText="1"/>
    </xf>
    <xf numFmtId="0" fontId="31" fillId="25" borderId="9" xfId="1" applyFont="1" applyFill="1" applyBorder="1" applyAlignment="1">
      <alignment horizontal="center" vertical="center" wrapText="1"/>
    </xf>
    <xf numFmtId="0" fontId="31" fillId="25" borderId="25" xfId="1" applyFont="1" applyFill="1" applyBorder="1" applyAlignment="1">
      <alignment horizontal="center" vertical="center" wrapText="1"/>
    </xf>
    <xf numFmtId="0" fontId="31" fillId="25" borderId="27" xfId="1" applyFont="1" applyFill="1" applyBorder="1" applyAlignment="1">
      <alignment horizontal="center" vertical="center" wrapText="1"/>
    </xf>
    <xf numFmtId="0" fontId="31" fillId="25" borderId="28" xfId="1" applyFont="1" applyFill="1" applyBorder="1" applyAlignment="1">
      <alignment horizontal="center" vertical="center" wrapText="1"/>
    </xf>
    <xf numFmtId="0" fontId="31" fillId="25" borderId="29" xfId="1" applyFont="1" applyFill="1" applyBorder="1" applyAlignment="1">
      <alignment horizontal="center" vertical="center" wrapText="1"/>
    </xf>
    <xf numFmtId="0" fontId="31" fillId="25" borderId="42" xfId="1" applyFont="1" applyFill="1" applyBorder="1" applyAlignment="1">
      <alignment horizontal="center" vertical="center" wrapText="1"/>
    </xf>
    <xf numFmtId="0" fontId="31" fillId="25" borderId="25" xfId="1" applyFont="1" applyFill="1" applyBorder="1" applyAlignment="1">
      <alignment horizontal="center" vertical="center"/>
    </xf>
    <xf numFmtId="0" fontId="31" fillId="25" borderId="10" xfId="1" applyFont="1" applyFill="1" applyBorder="1" applyAlignment="1">
      <alignment horizontal="center" vertical="center" wrapText="1"/>
    </xf>
    <xf numFmtId="10" fontId="31" fillId="25" borderId="25" xfId="1" applyNumberFormat="1" applyFont="1" applyFill="1" applyBorder="1" applyAlignment="1">
      <alignment horizontal="center" vertical="center" wrapText="1"/>
    </xf>
    <xf numFmtId="0" fontId="36" fillId="25" borderId="10" xfId="1" applyFont="1" applyFill="1" applyBorder="1" applyAlignment="1">
      <alignment horizontal="center" vertical="center" wrapText="1"/>
    </xf>
    <xf numFmtId="0" fontId="31" fillId="25" borderId="26" xfId="1" applyFont="1" applyFill="1" applyBorder="1" applyAlignment="1">
      <alignment horizontal="center" vertical="center"/>
    </xf>
    <xf numFmtId="0" fontId="31" fillId="25" borderId="15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left" vertical="center" wrapText="1"/>
    </xf>
    <xf numFmtId="0" fontId="12" fillId="0" borderId="34" xfId="1" applyFont="1" applyFill="1" applyBorder="1" applyAlignment="1">
      <alignment horizontal="left" vertical="center" wrapText="1"/>
    </xf>
    <xf numFmtId="0" fontId="12" fillId="0" borderId="28" xfId="1" applyFont="1" applyFill="1" applyBorder="1" applyAlignment="1">
      <alignment horizontal="left" vertical="center" wrapText="1"/>
    </xf>
    <xf numFmtId="0" fontId="8" fillId="25" borderId="6" xfId="1" applyFont="1" applyFill="1" applyBorder="1" applyAlignment="1">
      <alignment horizontal="left" vertical="center" wrapText="1"/>
    </xf>
    <xf numFmtId="0" fontId="8" fillId="25" borderId="7" xfId="1" applyFont="1" applyFill="1" applyBorder="1" applyAlignment="1">
      <alignment horizontal="left" vertical="center" wrapText="1"/>
    </xf>
    <xf numFmtId="0" fontId="8" fillId="25" borderId="8" xfId="1" applyFont="1" applyFill="1" applyBorder="1" applyAlignment="1">
      <alignment horizontal="left" vertical="center" wrapText="1"/>
    </xf>
    <xf numFmtId="0" fontId="31" fillId="25" borderId="40" xfId="1" applyFont="1" applyFill="1" applyBorder="1" applyAlignment="1">
      <alignment horizontal="center" vertical="center" wrapText="1"/>
    </xf>
    <xf numFmtId="0" fontId="31" fillId="25" borderId="41" xfId="1" applyFont="1" applyFill="1" applyBorder="1" applyAlignment="1">
      <alignment horizontal="center" vertical="center" wrapText="1"/>
    </xf>
    <xf numFmtId="3" fontId="40" fillId="27" borderId="43" xfId="0" applyNumberFormat="1" applyFont="1" applyFill="1" applyBorder="1" applyAlignment="1">
      <alignment horizontal="center" vertical="center" wrapText="1"/>
    </xf>
    <xf numFmtId="3" fontId="40" fillId="27" borderId="44" xfId="0" applyNumberFormat="1" applyFont="1" applyFill="1" applyBorder="1" applyAlignment="1">
      <alignment horizontal="center" vertical="center" wrapText="1"/>
    </xf>
    <xf numFmtId="3" fontId="40" fillId="27" borderId="45" xfId="0" applyNumberFormat="1" applyFont="1" applyFill="1" applyBorder="1" applyAlignment="1">
      <alignment horizontal="center" vertical="center" wrapText="1"/>
    </xf>
    <xf numFmtId="0" fontId="40" fillId="27" borderId="43" xfId="0" applyFont="1" applyFill="1" applyBorder="1" applyAlignment="1">
      <alignment horizontal="center" vertical="center" wrapText="1"/>
    </xf>
    <xf numFmtId="0" fontId="40" fillId="27" borderId="45" xfId="0" applyFont="1" applyFill="1" applyBorder="1" applyAlignment="1">
      <alignment horizontal="center" vertical="center" wrapText="1"/>
    </xf>
    <xf numFmtId="0" fontId="42" fillId="28" borderId="1" xfId="0" applyFont="1" applyFill="1" applyBorder="1" applyAlignment="1">
      <alignment vertical="center" wrapText="1"/>
    </xf>
  </cellXfs>
  <cellStyles count="136">
    <cellStyle name="20% - Accent1 2" xfId="5"/>
    <cellStyle name="20% - Accent1 3" xfId="6"/>
    <cellStyle name="20% - Accent1 4" xfId="7"/>
    <cellStyle name="20% - Accent2 2" xfId="8"/>
    <cellStyle name="20% - Accent2 3" xfId="9"/>
    <cellStyle name="20% - Accent2 4" xfId="10"/>
    <cellStyle name="20% - Accent3 2" xfId="11"/>
    <cellStyle name="20% - Accent3 3" xfId="12"/>
    <cellStyle name="20% - Accent3 4" xfId="13"/>
    <cellStyle name="20% - Accent4 2" xfId="14"/>
    <cellStyle name="20% - Accent4 3" xfId="15"/>
    <cellStyle name="20% - Accent4 4" xfId="16"/>
    <cellStyle name="20% - Accent5 2" xfId="17"/>
    <cellStyle name="20% - Accent5 3" xfId="18"/>
    <cellStyle name="20% - Accent5 4" xfId="19"/>
    <cellStyle name="20% - Accent6 2" xfId="20"/>
    <cellStyle name="20% - Accent6 3" xfId="21"/>
    <cellStyle name="20% - Accent6 4" xfId="22"/>
    <cellStyle name="40% - Accent1 2" xfId="23"/>
    <cellStyle name="40% - Accent1 3" xfId="24"/>
    <cellStyle name="40% - Accent1 4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60% - Accent1 2" xfId="41"/>
    <cellStyle name="60% - Accent1 3" xfId="42"/>
    <cellStyle name="60% - Accent1 4" xfId="43"/>
    <cellStyle name="60% - Accent2 2" xfId="44"/>
    <cellStyle name="60% - Accent2 3" xfId="45"/>
    <cellStyle name="60% - Accent2 4" xfId="46"/>
    <cellStyle name="60% - Accent3 2" xfId="47"/>
    <cellStyle name="60% - Accent3 3" xfId="48"/>
    <cellStyle name="60% - Accent3 4" xfId="49"/>
    <cellStyle name="60% - Accent4 2" xfId="50"/>
    <cellStyle name="60% - Accent4 3" xfId="51"/>
    <cellStyle name="60% - Accent4 4" xfId="52"/>
    <cellStyle name="60% - Accent5 2" xfId="53"/>
    <cellStyle name="60% - Accent5 3" xfId="54"/>
    <cellStyle name="60% - Accent5 4" xfId="55"/>
    <cellStyle name="60% - Accent6 2" xfId="56"/>
    <cellStyle name="60% - Accent6 3" xfId="57"/>
    <cellStyle name="60% - Accent6 4" xfId="58"/>
    <cellStyle name="Accent1 2" xfId="59"/>
    <cellStyle name="Accent1 3" xfId="60"/>
    <cellStyle name="Accent1 4" xfId="61"/>
    <cellStyle name="Accent2 2" xfId="62"/>
    <cellStyle name="Accent2 3" xfId="63"/>
    <cellStyle name="Accent2 4" xfId="64"/>
    <cellStyle name="Accent3 2" xfId="65"/>
    <cellStyle name="Accent3 3" xfId="66"/>
    <cellStyle name="Accent3 4" xfId="67"/>
    <cellStyle name="Accent4 2" xfId="68"/>
    <cellStyle name="Accent4 3" xfId="69"/>
    <cellStyle name="Accent4 4" xfId="70"/>
    <cellStyle name="Accent5 2" xfId="71"/>
    <cellStyle name="Accent5 3" xfId="72"/>
    <cellStyle name="Accent5 4" xfId="73"/>
    <cellStyle name="Accent6 2" xfId="74"/>
    <cellStyle name="Accent6 3" xfId="75"/>
    <cellStyle name="Accent6 4" xfId="76"/>
    <cellStyle name="Bad 2" xfId="77"/>
    <cellStyle name="Bad 3" xfId="78"/>
    <cellStyle name="Bad 4" xfId="79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urrency" xfId="135" builtinId="4"/>
    <cellStyle name="Explanatory Text 2" xfId="86"/>
    <cellStyle name="Explanatory Text 3" xfId="87"/>
    <cellStyle name="Explanatory Text 4" xfId="88"/>
    <cellStyle name="Good 2" xfId="89"/>
    <cellStyle name="Good 3" xfId="90"/>
    <cellStyle name="Good 4" xfId="91"/>
    <cellStyle name="Heading 1 2" xfId="92"/>
    <cellStyle name="Heading 1 3" xfId="93"/>
    <cellStyle name="Heading 1 4" xfId="94"/>
    <cellStyle name="Heading 2 2" xfId="95"/>
    <cellStyle name="Heading 2 3" xfId="96"/>
    <cellStyle name="Heading 2 4" xfId="97"/>
    <cellStyle name="Heading 3 2" xfId="98"/>
    <cellStyle name="Heading 3 3" xfId="99"/>
    <cellStyle name="Heading 3 4" xfId="100"/>
    <cellStyle name="Heading 4 2" xfId="101"/>
    <cellStyle name="Heading 4 3" xfId="102"/>
    <cellStyle name="Heading 4 4" xfId="103"/>
    <cellStyle name="Input 2" xfId="104"/>
    <cellStyle name="Input 3" xfId="105"/>
    <cellStyle name="Input 4" xfId="106"/>
    <cellStyle name="Linked Cell 2" xfId="107"/>
    <cellStyle name="Linked Cell 3" xfId="108"/>
    <cellStyle name="Linked Cell 4" xfId="109"/>
    <cellStyle name="Neutral 2" xfId="110"/>
    <cellStyle name="Neutral 3" xfId="111"/>
    <cellStyle name="Neutral 4" xfId="112"/>
    <cellStyle name="Normal" xfId="0" builtinId="0"/>
    <cellStyle name="Normal 2" xfId="1"/>
    <cellStyle name="Normal 2 2" xfId="113"/>
    <cellStyle name="Normal 2 3" xfId="114"/>
    <cellStyle name="Normal 2 4" xfId="115"/>
    <cellStyle name="Normal 3" xfId="2"/>
    <cellStyle name="Normal 3 2" xfId="116"/>
    <cellStyle name="Normal 4" xfId="3"/>
    <cellStyle name="Normal 5" xfId="4"/>
    <cellStyle name="Normal 6" xfId="132"/>
    <cellStyle name="Note 2" xfId="117"/>
    <cellStyle name="Note 3" xfId="118"/>
    <cellStyle name="Note 4" xfId="119"/>
    <cellStyle name="Output 2" xfId="120"/>
    <cellStyle name="Output 3" xfId="121"/>
    <cellStyle name="Output 4" xfId="122"/>
    <cellStyle name="Percent" xfId="134" builtinId="5"/>
    <cellStyle name="TableStyleLight1" xfId="133"/>
    <cellStyle name="Title 2" xfId="123"/>
    <cellStyle name="Title 3" xfId="124"/>
    <cellStyle name="Title 4" xfId="125"/>
    <cellStyle name="Total 2" xfId="126"/>
    <cellStyle name="Total 3" xfId="127"/>
    <cellStyle name="Total 4" xfId="128"/>
    <cellStyle name="Warning Text 2" xfId="129"/>
    <cellStyle name="Warning Text 3" xfId="130"/>
    <cellStyle name="Warning Text 4" xfId="131"/>
  </cellStyles>
  <dxfs count="0"/>
  <tableStyles count="0" defaultTableStyle="TableStyleMedium9" defaultPivotStyle="PivotStyleMedium4"/>
  <colors>
    <mruColors>
      <color rgb="FF3603C5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TV\BID\BID%20Ciudad%20Mujer%20Honduras\CCM%20Honduras\Para%20Nidia\Nidia%202\Ajustes%20por%20POD\Ajustes%20por%20QRR%20al%20POD\HO-L1117%20Plan%20de%20Adquisiciones%20post%20QRR%20de%20Agosto%202016%20control%20de%20camb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del Proyecto"/>
      <sheetName val="Plan de Adquisiciones"/>
      <sheetName val="Detalle Plan de Adquisicione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120" zoomScaleNormal="120" workbookViewId="0">
      <selection activeCell="B23" sqref="B23"/>
    </sheetView>
  </sheetViews>
  <sheetFormatPr defaultColWidth="9" defaultRowHeight="15.75" x14ac:dyDescent="0.25"/>
  <cols>
    <col min="1" max="1" width="37" customWidth="1"/>
    <col min="2" max="2" width="28.25" bestFit="1" customWidth="1"/>
    <col min="3" max="3" width="24.625" customWidth="1"/>
    <col min="5" max="5" width="15.75" bestFit="1" customWidth="1"/>
    <col min="6" max="6" width="13.875" bestFit="1" customWidth="1"/>
    <col min="257" max="257" width="37" customWidth="1"/>
    <col min="258" max="258" width="30.75" customWidth="1"/>
    <col min="259" max="259" width="29.25" customWidth="1"/>
    <col min="513" max="513" width="37" customWidth="1"/>
    <col min="514" max="514" width="30.75" customWidth="1"/>
    <col min="515" max="515" width="29.25" customWidth="1"/>
    <col min="769" max="769" width="37" customWidth="1"/>
    <col min="770" max="770" width="30.75" customWidth="1"/>
    <col min="771" max="771" width="29.25" customWidth="1"/>
    <col min="1025" max="1025" width="37" customWidth="1"/>
    <col min="1026" max="1026" width="30.75" customWidth="1"/>
    <col min="1027" max="1027" width="29.25" customWidth="1"/>
    <col min="1281" max="1281" width="37" customWidth="1"/>
    <col min="1282" max="1282" width="30.75" customWidth="1"/>
    <col min="1283" max="1283" width="29.25" customWidth="1"/>
    <col min="1537" max="1537" width="37" customWidth="1"/>
    <col min="1538" max="1538" width="30.75" customWidth="1"/>
    <col min="1539" max="1539" width="29.25" customWidth="1"/>
    <col min="1793" max="1793" width="37" customWidth="1"/>
    <col min="1794" max="1794" width="30.75" customWidth="1"/>
    <col min="1795" max="1795" width="29.25" customWidth="1"/>
    <col min="2049" max="2049" width="37" customWidth="1"/>
    <col min="2050" max="2050" width="30.75" customWidth="1"/>
    <col min="2051" max="2051" width="29.25" customWidth="1"/>
    <col min="2305" max="2305" width="37" customWidth="1"/>
    <col min="2306" max="2306" width="30.75" customWidth="1"/>
    <col min="2307" max="2307" width="29.25" customWidth="1"/>
    <col min="2561" max="2561" width="37" customWidth="1"/>
    <col min="2562" max="2562" width="30.75" customWidth="1"/>
    <col min="2563" max="2563" width="29.25" customWidth="1"/>
    <col min="2817" max="2817" width="37" customWidth="1"/>
    <col min="2818" max="2818" width="30.75" customWidth="1"/>
    <col min="2819" max="2819" width="29.25" customWidth="1"/>
    <col min="3073" max="3073" width="37" customWidth="1"/>
    <col min="3074" max="3074" width="30.75" customWidth="1"/>
    <col min="3075" max="3075" width="29.25" customWidth="1"/>
    <col min="3329" max="3329" width="37" customWidth="1"/>
    <col min="3330" max="3330" width="30.75" customWidth="1"/>
    <col min="3331" max="3331" width="29.25" customWidth="1"/>
    <col min="3585" max="3585" width="37" customWidth="1"/>
    <col min="3586" max="3586" width="30.75" customWidth="1"/>
    <col min="3587" max="3587" width="29.25" customWidth="1"/>
    <col min="3841" max="3841" width="37" customWidth="1"/>
    <col min="3842" max="3842" width="30.75" customWidth="1"/>
    <col min="3843" max="3843" width="29.25" customWidth="1"/>
    <col min="4097" max="4097" width="37" customWidth="1"/>
    <col min="4098" max="4098" width="30.75" customWidth="1"/>
    <col min="4099" max="4099" width="29.25" customWidth="1"/>
    <col min="4353" max="4353" width="37" customWidth="1"/>
    <col min="4354" max="4354" width="30.75" customWidth="1"/>
    <col min="4355" max="4355" width="29.25" customWidth="1"/>
    <col min="4609" max="4609" width="37" customWidth="1"/>
    <col min="4610" max="4610" width="30.75" customWidth="1"/>
    <col min="4611" max="4611" width="29.25" customWidth="1"/>
    <col min="4865" max="4865" width="37" customWidth="1"/>
    <col min="4866" max="4866" width="30.75" customWidth="1"/>
    <col min="4867" max="4867" width="29.25" customWidth="1"/>
    <col min="5121" max="5121" width="37" customWidth="1"/>
    <col min="5122" max="5122" width="30.75" customWidth="1"/>
    <col min="5123" max="5123" width="29.25" customWidth="1"/>
    <col min="5377" max="5377" width="37" customWidth="1"/>
    <col min="5378" max="5378" width="30.75" customWidth="1"/>
    <col min="5379" max="5379" width="29.25" customWidth="1"/>
    <col min="5633" max="5633" width="37" customWidth="1"/>
    <col min="5634" max="5634" width="30.75" customWidth="1"/>
    <col min="5635" max="5635" width="29.25" customWidth="1"/>
    <col min="5889" max="5889" width="37" customWidth="1"/>
    <col min="5890" max="5890" width="30.75" customWidth="1"/>
    <col min="5891" max="5891" width="29.25" customWidth="1"/>
    <col min="6145" max="6145" width="37" customWidth="1"/>
    <col min="6146" max="6146" width="30.75" customWidth="1"/>
    <col min="6147" max="6147" width="29.25" customWidth="1"/>
    <col min="6401" max="6401" width="37" customWidth="1"/>
    <col min="6402" max="6402" width="30.75" customWidth="1"/>
    <col min="6403" max="6403" width="29.25" customWidth="1"/>
    <col min="6657" max="6657" width="37" customWidth="1"/>
    <col min="6658" max="6658" width="30.75" customWidth="1"/>
    <col min="6659" max="6659" width="29.25" customWidth="1"/>
    <col min="6913" max="6913" width="37" customWidth="1"/>
    <col min="6914" max="6914" width="30.75" customWidth="1"/>
    <col min="6915" max="6915" width="29.25" customWidth="1"/>
    <col min="7169" max="7169" width="37" customWidth="1"/>
    <col min="7170" max="7170" width="30.75" customWidth="1"/>
    <col min="7171" max="7171" width="29.25" customWidth="1"/>
    <col min="7425" max="7425" width="37" customWidth="1"/>
    <col min="7426" max="7426" width="30.75" customWidth="1"/>
    <col min="7427" max="7427" width="29.25" customWidth="1"/>
    <col min="7681" max="7681" width="37" customWidth="1"/>
    <col min="7682" max="7682" width="30.75" customWidth="1"/>
    <col min="7683" max="7683" width="29.25" customWidth="1"/>
    <col min="7937" max="7937" width="37" customWidth="1"/>
    <col min="7938" max="7938" width="30.75" customWidth="1"/>
    <col min="7939" max="7939" width="29.25" customWidth="1"/>
    <col min="8193" max="8193" width="37" customWidth="1"/>
    <col min="8194" max="8194" width="30.75" customWidth="1"/>
    <col min="8195" max="8195" width="29.25" customWidth="1"/>
    <col min="8449" max="8449" width="37" customWidth="1"/>
    <col min="8450" max="8450" width="30.75" customWidth="1"/>
    <col min="8451" max="8451" width="29.25" customWidth="1"/>
    <col min="8705" max="8705" width="37" customWidth="1"/>
    <col min="8706" max="8706" width="30.75" customWidth="1"/>
    <col min="8707" max="8707" width="29.25" customWidth="1"/>
    <col min="8961" max="8961" width="37" customWidth="1"/>
    <col min="8962" max="8962" width="30.75" customWidth="1"/>
    <col min="8963" max="8963" width="29.25" customWidth="1"/>
    <col min="9217" max="9217" width="37" customWidth="1"/>
    <col min="9218" max="9218" width="30.75" customWidth="1"/>
    <col min="9219" max="9219" width="29.25" customWidth="1"/>
    <col min="9473" max="9473" width="37" customWidth="1"/>
    <col min="9474" max="9474" width="30.75" customWidth="1"/>
    <col min="9475" max="9475" width="29.25" customWidth="1"/>
    <col min="9729" max="9729" width="37" customWidth="1"/>
    <col min="9730" max="9730" width="30.75" customWidth="1"/>
    <col min="9731" max="9731" width="29.25" customWidth="1"/>
    <col min="9985" max="9985" width="37" customWidth="1"/>
    <col min="9986" max="9986" width="30.75" customWidth="1"/>
    <col min="9987" max="9987" width="29.25" customWidth="1"/>
    <col min="10241" max="10241" width="37" customWidth="1"/>
    <col min="10242" max="10242" width="30.75" customWidth="1"/>
    <col min="10243" max="10243" width="29.25" customWidth="1"/>
    <col min="10497" max="10497" width="37" customWidth="1"/>
    <col min="10498" max="10498" width="30.75" customWidth="1"/>
    <col min="10499" max="10499" width="29.25" customWidth="1"/>
    <col min="10753" max="10753" width="37" customWidth="1"/>
    <col min="10754" max="10754" width="30.75" customWidth="1"/>
    <col min="10755" max="10755" width="29.25" customWidth="1"/>
    <col min="11009" max="11009" width="37" customWidth="1"/>
    <col min="11010" max="11010" width="30.75" customWidth="1"/>
    <col min="11011" max="11011" width="29.25" customWidth="1"/>
    <col min="11265" max="11265" width="37" customWidth="1"/>
    <col min="11266" max="11266" width="30.75" customWidth="1"/>
    <col min="11267" max="11267" width="29.25" customWidth="1"/>
    <col min="11521" max="11521" width="37" customWidth="1"/>
    <col min="11522" max="11522" width="30.75" customWidth="1"/>
    <col min="11523" max="11523" width="29.25" customWidth="1"/>
    <col min="11777" max="11777" width="37" customWidth="1"/>
    <col min="11778" max="11778" width="30.75" customWidth="1"/>
    <col min="11779" max="11779" width="29.25" customWidth="1"/>
    <col min="12033" max="12033" width="37" customWidth="1"/>
    <col min="12034" max="12034" width="30.75" customWidth="1"/>
    <col min="12035" max="12035" width="29.25" customWidth="1"/>
    <col min="12289" max="12289" width="37" customWidth="1"/>
    <col min="12290" max="12290" width="30.75" customWidth="1"/>
    <col min="12291" max="12291" width="29.25" customWidth="1"/>
    <col min="12545" max="12545" width="37" customWidth="1"/>
    <col min="12546" max="12546" width="30.75" customWidth="1"/>
    <col min="12547" max="12547" width="29.25" customWidth="1"/>
    <col min="12801" max="12801" width="37" customWidth="1"/>
    <col min="12802" max="12802" width="30.75" customWidth="1"/>
    <col min="12803" max="12803" width="29.25" customWidth="1"/>
    <col min="13057" max="13057" width="37" customWidth="1"/>
    <col min="13058" max="13058" width="30.75" customWidth="1"/>
    <col min="13059" max="13059" width="29.25" customWidth="1"/>
    <col min="13313" max="13313" width="37" customWidth="1"/>
    <col min="13314" max="13314" width="30.75" customWidth="1"/>
    <col min="13315" max="13315" width="29.25" customWidth="1"/>
    <col min="13569" max="13569" width="37" customWidth="1"/>
    <col min="13570" max="13570" width="30.75" customWidth="1"/>
    <col min="13571" max="13571" width="29.25" customWidth="1"/>
    <col min="13825" max="13825" width="37" customWidth="1"/>
    <col min="13826" max="13826" width="30.75" customWidth="1"/>
    <col min="13827" max="13827" width="29.25" customWidth="1"/>
    <col min="14081" max="14081" width="37" customWidth="1"/>
    <col min="14082" max="14082" width="30.75" customWidth="1"/>
    <col min="14083" max="14083" width="29.25" customWidth="1"/>
    <col min="14337" max="14337" width="37" customWidth="1"/>
    <col min="14338" max="14338" width="30.75" customWidth="1"/>
    <col min="14339" max="14339" width="29.25" customWidth="1"/>
    <col min="14593" max="14593" width="37" customWidth="1"/>
    <col min="14594" max="14594" width="30.75" customWidth="1"/>
    <col min="14595" max="14595" width="29.25" customWidth="1"/>
    <col min="14849" max="14849" width="37" customWidth="1"/>
    <col min="14850" max="14850" width="30.75" customWidth="1"/>
    <col min="14851" max="14851" width="29.25" customWidth="1"/>
    <col min="15105" max="15105" width="37" customWidth="1"/>
    <col min="15106" max="15106" width="30.75" customWidth="1"/>
    <col min="15107" max="15107" width="29.25" customWidth="1"/>
    <col min="15361" max="15361" width="37" customWidth="1"/>
    <col min="15362" max="15362" width="30.75" customWidth="1"/>
    <col min="15363" max="15363" width="29.25" customWidth="1"/>
    <col min="15617" max="15617" width="37" customWidth="1"/>
    <col min="15618" max="15618" width="30.75" customWidth="1"/>
    <col min="15619" max="15619" width="29.25" customWidth="1"/>
    <col min="15873" max="15873" width="37" customWidth="1"/>
    <col min="15874" max="15874" width="30.75" customWidth="1"/>
    <col min="15875" max="15875" width="29.25" customWidth="1"/>
    <col min="16129" max="16129" width="37" customWidth="1"/>
    <col min="16130" max="16130" width="30.75" customWidth="1"/>
    <col min="16131" max="16131" width="29.25" customWidth="1"/>
  </cols>
  <sheetData>
    <row r="1" spans="1:5" ht="28.5" customHeight="1" thickBot="1" x14ac:dyDescent="0.3">
      <c r="A1" s="106"/>
      <c r="B1" s="106"/>
      <c r="C1" s="106"/>
    </row>
    <row r="2" spans="1:5" x14ac:dyDescent="0.25">
      <c r="A2" s="107" t="s">
        <v>21</v>
      </c>
      <c r="B2" s="108"/>
      <c r="C2" s="109"/>
    </row>
    <row r="3" spans="1:5" x14ac:dyDescent="0.25">
      <c r="A3" s="15" t="s">
        <v>4</v>
      </c>
      <c r="B3" s="16" t="s">
        <v>5</v>
      </c>
      <c r="C3" s="17" t="s">
        <v>6</v>
      </c>
    </row>
    <row r="4" spans="1:5" ht="16.5" thickBot="1" x14ac:dyDescent="0.3">
      <c r="A4" s="10" t="s">
        <v>7</v>
      </c>
      <c r="B4" s="2">
        <v>42856</v>
      </c>
      <c r="C4" s="2">
        <f>B4+(365*5)</f>
        <v>44681</v>
      </c>
    </row>
    <row r="5" spans="1:5" x14ac:dyDescent="0.25">
      <c r="A5" s="110"/>
      <c r="B5" s="110"/>
      <c r="C5" s="110"/>
    </row>
    <row r="6" spans="1:5" x14ac:dyDescent="0.25">
      <c r="A6" s="111" t="s">
        <v>8</v>
      </c>
      <c r="B6" s="112"/>
      <c r="C6" s="113"/>
    </row>
    <row r="7" spans="1:5" ht="16.5" thickBot="1" x14ac:dyDescent="0.3">
      <c r="A7" s="1"/>
      <c r="B7" s="114"/>
      <c r="C7" s="115"/>
    </row>
    <row r="8" spans="1:5" ht="16.5" thickBot="1" x14ac:dyDescent="0.3">
      <c r="A8" s="110"/>
      <c r="B8" s="110"/>
      <c r="C8" s="110"/>
    </row>
    <row r="9" spans="1:5" x14ac:dyDescent="0.25">
      <c r="A9" s="103" t="s">
        <v>9</v>
      </c>
      <c r="B9" s="104"/>
      <c r="C9" s="105"/>
    </row>
    <row r="10" spans="1:5" ht="35.25" customHeight="1" x14ac:dyDescent="0.25">
      <c r="A10" s="15" t="s">
        <v>10</v>
      </c>
      <c r="B10" s="16" t="s">
        <v>11</v>
      </c>
      <c r="C10" s="17" t="s">
        <v>12</v>
      </c>
    </row>
    <row r="11" spans="1:5" x14ac:dyDescent="0.25">
      <c r="A11" s="11" t="s">
        <v>13</v>
      </c>
      <c r="B11" s="5">
        <f>+'Plan de Adquisiciones Global'!F78</f>
        <v>2232585.2000000002</v>
      </c>
      <c r="C11" s="5">
        <f t="shared" ref="C11:C14" si="0">+B11</f>
        <v>2232585.2000000002</v>
      </c>
    </row>
    <row r="12" spans="1:5" x14ac:dyDescent="0.25">
      <c r="A12" s="11" t="s">
        <v>15</v>
      </c>
      <c r="B12" s="5">
        <f>+'Plan de Adquisiciones Global'!G57</f>
        <v>4522329</v>
      </c>
      <c r="C12" s="5">
        <f>+B12</f>
        <v>4522329</v>
      </c>
    </row>
    <row r="13" spans="1:5" x14ac:dyDescent="0.25">
      <c r="A13" s="11" t="s">
        <v>14</v>
      </c>
      <c r="B13" s="5">
        <f>+'Plan de Adquisiciones Global'!G29</f>
        <v>1144509.8</v>
      </c>
      <c r="C13" s="5">
        <f t="shared" si="0"/>
        <v>1144509.8</v>
      </c>
    </row>
    <row r="14" spans="1:5" x14ac:dyDescent="0.25">
      <c r="A14" s="3" t="s">
        <v>20</v>
      </c>
      <c r="B14" s="5">
        <f>+'Plan de Adquisiciones Global'!G42</f>
        <v>860000</v>
      </c>
      <c r="C14" s="5">
        <f t="shared" si="0"/>
        <v>860000</v>
      </c>
      <c r="E14" s="4"/>
    </row>
    <row r="15" spans="1:5" ht="16.5" thickBot="1" x14ac:dyDescent="0.3">
      <c r="A15" s="18" t="s">
        <v>0</v>
      </c>
      <c r="B15" s="67">
        <f>SUM(B11:B14)</f>
        <v>8759424</v>
      </c>
      <c r="C15" s="68">
        <f>SUM(C11:C14)</f>
        <v>8759424</v>
      </c>
      <c r="E15" s="4"/>
    </row>
    <row r="16" spans="1:5" ht="16.5" thickBot="1" x14ac:dyDescent="0.3"/>
    <row r="17" spans="1:5" x14ac:dyDescent="0.25">
      <c r="A17" s="103" t="s">
        <v>16</v>
      </c>
      <c r="B17" s="104"/>
      <c r="C17" s="105"/>
    </row>
    <row r="18" spans="1:5" ht="31.5" x14ac:dyDescent="0.25">
      <c r="A18" s="19" t="s">
        <v>17</v>
      </c>
      <c r="B18" s="16" t="s">
        <v>11</v>
      </c>
      <c r="C18" s="20" t="s">
        <v>18</v>
      </c>
      <c r="E18" s="4"/>
    </row>
    <row r="19" spans="1:5" ht="26.25" x14ac:dyDescent="0.25">
      <c r="A19" s="14" t="s">
        <v>167</v>
      </c>
      <c r="B19" s="102">
        <v>18250000</v>
      </c>
      <c r="C19" s="5">
        <f>+B19</f>
        <v>18250000</v>
      </c>
      <c r="D19" s="21">
        <f>+C19/C25</f>
        <v>0.73</v>
      </c>
    </row>
    <row r="20" spans="1:5" ht="39" x14ac:dyDescent="0.25">
      <c r="A20" s="14" t="s">
        <v>171</v>
      </c>
      <c r="B20" s="5">
        <v>3100000</v>
      </c>
      <c r="C20" s="5">
        <f t="shared" ref="C20:C23" si="1">+B20</f>
        <v>3100000</v>
      </c>
      <c r="D20" s="21">
        <f>+C20/C25</f>
        <v>0.124</v>
      </c>
    </row>
    <row r="21" spans="1:5" ht="26.25" x14ac:dyDescent="0.25">
      <c r="A21" s="14" t="s">
        <v>172</v>
      </c>
      <c r="B21" s="5">
        <v>2100000</v>
      </c>
      <c r="C21" s="5">
        <f t="shared" si="1"/>
        <v>2100000</v>
      </c>
      <c r="D21" s="21">
        <f>+C21/C25</f>
        <v>8.4000000000000005E-2</v>
      </c>
    </row>
    <row r="22" spans="1:5" s="12" customFormat="1" x14ac:dyDescent="0.25">
      <c r="A22" s="9" t="s">
        <v>165</v>
      </c>
      <c r="B22" s="5">
        <v>1010000</v>
      </c>
      <c r="C22" s="5">
        <f t="shared" si="1"/>
        <v>1010000</v>
      </c>
      <c r="D22" s="22">
        <f>+C22/C25</f>
        <v>4.0399999999999998E-2</v>
      </c>
    </row>
    <row r="23" spans="1:5" s="12" customFormat="1" x14ac:dyDescent="0.25">
      <c r="A23" s="9" t="s">
        <v>166</v>
      </c>
      <c r="B23" s="5">
        <v>290000</v>
      </c>
      <c r="C23" s="5">
        <f t="shared" si="1"/>
        <v>290000</v>
      </c>
      <c r="D23" s="22">
        <f>+C23/C25</f>
        <v>1.1599999999999999E-2</v>
      </c>
    </row>
    <row r="24" spans="1:5" x14ac:dyDescent="0.25">
      <c r="A24" s="9" t="s">
        <v>125</v>
      </c>
      <c r="B24" s="5">
        <v>250000</v>
      </c>
      <c r="C24" s="5">
        <f>+B24</f>
        <v>250000</v>
      </c>
      <c r="D24" s="23">
        <f>+C24/C25</f>
        <v>0.01</v>
      </c>
    </row>
    <row r="25" spans="1:5" ht="16.5" thickBot="1" x14ac:dyDescent="0.3">
      <c r="A25" s="18" t="s">
        <v>0</v>
      </c>
      <c r="B25" s="67">
        <f>SUM(B19:B24)</f>
        <v>25000000</v>
      </c>
      <c r="C25" s="67">
        <f>SUM(C19:C24)</f>
        <v>25000000</v>
      </c>
    </row>
    <row r="28" spans="1:5" x14ac:dyDescent="0.25">
      <c r="B28" s="4"/>
    </row>
  </sheetData>
  <mergeCells count="8">
    <mergeCell ref="A9:C9"/>
    <mergeCell ref="A17:C17"/>
    <mergeCell ref="A1:C1"/>
    <mergeCell ref="A2:C2"/>
    <mergeCell ref="A5:C5"/>
    <mergeCell ref="A6:C6"/>
    <mergeCell ref="B7:C7"/>
    <mergeCell ref="A8:C8"/>
  </mergeCells>
  <dataValidations count="1">
    <dataValidation type="list" allowBlank="1" showInputMessage="1" showErrorMessage="1" sqref="A19:A24">
      <formula1>$A$19:$A$24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showGridLines="0" tabSelected="1" topLeftCell="A40" zoomScale="70" zoomScaleNormal="70" zoomScaleSheetLayoutView="80" workbookViewId="0">
      <selection activeCell="E49" sqref="E49:F49"/>
    </sheetView>
  </sheetViews>
  <sheetFormatPr defaultColWidth="9" defaultRowHeight="15.75" x14ac:dyDescent="0.25"/>
  <cols>
    <col min="1" max="1" width="8.125" style="6" customWidth="1"/>
    <col min="2" max="2" width="50" style="7" customWidth="1"/>
    <col min="3" max="3" width="11.25" style="8" customWidth="1"/>
    <col min="4" max="4" width="18.125" style="7" customWidth="1"/>
    <col min="5" max="5" width="19.25" style="7" customWidth="1"/>
    <col min="6" max="6" width="17.125" style="7" customWidth="1"/>
    <col min="7" max="7" width="23.125" style="7" customWidth="1"/>
    <col min="8" max="8" width="16.875" style="7" customWidth="1"/>
    <col min="9" max="9" width="14.125" style="8" customWidth="1"/>
    <col min="10" max="10" width="31" style="8" customWidth="1"/>
    <col min="11" max="11" width="20.5" style="7" customWidth="1"/>
    <col min="12" max="12" width="14.125" style="7" customWidth="1"/>
    <col min="13" max="13" width="14.25" style="7" customWidth="1"/>
    <col min="14" max="14" width="16.125" style="13" customWidth="1"/>
    <col min="15" max="37" width="9" style="13"/>
    <col min="38" max="16384" width="9" style="7"/>
  </cols>
  <sheetData>
    <row r="1" spans="1:14" ht="32.25" customHeight="1" x14ac:dyDescent="0.35">
      <c r="A1" s="118" t="s">
        <v>126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21" x14ac:dyDescent="0.35">
      <c r="A2" s="118" t="s">
        <v>127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21" customHeight="1" x14ac:dyDescent="0.35">
      <c r="A3" s="119" t="s">
        <v>41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6.5" thickBot="1" x14ac:dyDescent="0.3">
      <c r="A4" s="138" t="s">
        <v>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0"/>
    </row>
    <row r="5" spans="1:14" x14ac:dyDescent="0.25">
      <c r="A5" s="141" t="s">
        <v>19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3"/>
    </row>
    <row r="6" spans="1:14" x14ac:dyDescent="0.25">
      <c r="A6" s="126" t="s">
        <v>43</v>
      </c>
      <c r="B6" s="127" t="s">
        <v>44</v>
      </c>
      <c r="C6" s="127" t="s">
        <v>45</v>
      </c>
      <c r="D6" s="127" t="s">
        <v>46</v>
      </c>
      <c r="E6" s="127" t="s">
        <v>47</v>
      </c>
      <c r="F6" s="127" t="s">
        <v>48</v>
      </c>
      <c r="G6" s="132" t="s">
        <v>49</v>
      </c>
      <c r="H6" s="132"/>
      <c r="I6" s="132"/>
      <c r="J6" s="59"/>
      <c r="K6" s="127" t="s">
        <v>51</v>
      </c>
      <c r="L6" s="127" t="s">
        <v>52</v>
      </c>
      <c r="M6" s="127"/>
      <c r="N6" s="133" t="s">
        <v>66</v>
      </c>
    </row>
    <row r="7" spans="1:14" ht="25.5" x14ac:dyDescent="0.25">
      <c r="A7" s="126"/>
      <c r="B7" s="127"/>
      <c r="C7" s="127"/>
      <c r="D7" s="127"/>
      <c r="E7" s="127"/>
      <c r="F7" s="127"/>
      <c r="G7" s="24" t="s">
        <v>54</v>
      </c>
      <c r="H7" s="25" t="s">
        <v>55</v>
      </c>
      <c r="I7" s="25" t="s">
        <v>56</v>
      </c>
      <c r="J7" s="25"/>
      <c r="K7" s="127"/>
      <c r="L7" s="26" t="s">
        <v>57</v>
      </c>
      <c r="M7" s="26" t="s">
        <v>58</v>
      </c>
      <c r="N7" s="133"/>
    </row>
    <row r="8" spans="1:14" x14ac:dyDescent="0.25">
      <c r="A8" s="27"/>
      <c r="B8" s="28"/>
      <c r="C8" s="29"/>
      <c r="D8" s="28"/>
      <c r="E8" s="30"/>
      <c r="F8" s="30"/>
      <c r="G8" s="31"/>
      <c r="H8" s="32"/>
      <c r="I8" s="32"/>
      <c r="J8" s="32"/>
      <c r="K8" s="30"/>
      <c r="L8" s="33"/>
      <c r="M8" s="33"/>
      <c r="N8" s="34"/>
    </row>
    <row r="9" spans="1:14" x14ac:dyDescent="0.25">
      <c r="A9" s="27"/>
      <c r="B9" s="28"/>
      <c r="C9" s="29"/>
      <c r="D9" s="28"/>
      <c r="E9" s="30"/>
      <c r="F9" s="30"/>
      <c r="G9" s="31"/>
      <c r="H9" s="32"/>
      <c r="I9" s="32"/>
      <c r="J9" s="32"/>
      <c r="K9" s="30"/>
      <c r="L9" s="33"/>
      <c r="M9" s="33"/>
      <c r="N9" s="34"/>
    </row>
    <row r="10" spans="1:14" x14ac:dyDescent="0.25">
      <c r="A10" s="27"/>
      <c r="B10" s="28"/>
      <c r="C10" s="29"/>
      <c r="D10" s="28"/>
      <c r="E10" s="30"/>
      <c r="F10" s="30"/>
      <c r="G10" s="31"/>
      <c r="H10" s="32"/>
      <c r="I10" s="32"/>
      <c r="J10" s="32"/>
      <c r="K10" s="30"/>
      <c r="L10" s="33"/>
      <c r="M10" s="33"/>
      <c r="N10" s="34"/>
    </row>
    <row r="11" spans="1:14" x14ac:dyDescent="0.25">
      <c r="A11" s="27"/>
      <c r="B11" s="28"/>
      <c r="C11" s="28"/>
      <c r="D11" s="29"/>
      <c r="E11" s="30"/>
      <c r="F11" s="30"/>
      <c r="G11" s="35"/>
      <c r="H11" s="32"/>
      <c r="I11" s="32"/>
      <c r="J11" s="32"/>
      <c r="K11" s="28"/>
      <c r="L11" s="33"/>
      <c r="M11" s="33"/>
      <c r="N11" s="34"/>
    </row>
    <row r="12" spans="1:14" ht="16.5" thickBot="1" x14ac:dyDescent="0.3">
      <c r="A12" s="120" t="s">
        <v>0</v>
      </c>
      <c r="B12" s="121"/>
      <c r="C12" s="121"/>
      <c r="D12" s="121"/>
      <c r="E12" s="121"/>
      <c r="F12" s="122"/>
      <c r="G12" s="36">
        <f>SUM(G8:G11)</f>
        <v>0</v>
      </c>
      <c r="H12" s="37"/>
      <c r="I12" s="37"/>
      <c r="J12" s="37"/>
      <c r="K12" s="38"/>
      <c r="L12" s="38"/>
      <c r="M12" s="38"/>
      <c r="N12" s="39"/>
    </row>
    <row r="13" spans="1:14" ht="16.5" thickBot="1" x14ac:dyDescent="0.3">
      <c r="A13"/>
      <c r="B13"/>
      <c r="C13"/>
      <c r="D13"/>
      <c r="E13" s="40"/>
      <c r="F13" s="40"/>
      <c r="G13" s="41"/>
      <c r="H13" s="42"/>
      <c r="I13" s="42"/>
      <c r="J13" s="42"/>
      <c r="K13"/>
      <c r="L13"/>
      <c r="M13"/>
      <c r="N13"/>
    </row>
    <row r="14" spans="1:14" x14ac:dyDescent="0.25">
      <c r="A14" s="141" t="s">
        <v>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4" x14ac:dyDescent="0.25">
      <c r="A15" s="144" t="s">
        <v>43</v>
      </c>
      <c r="B15" s="127" t="s">
        <v>44</v>
      </c>
      <c r="C15" s="127" t="s">
        <v>45</v>
      </c>
      <c r="D15" s="127" t="s">
        <v>60</v>
      </c>
      <c r="E15" s="127" t="s">
        <v>47</v>
      </c>
      <c r="F15" s="127" t="s">
        <v>48</v>
      </c>
      <c r="G15" s="132" t="s">
        <v>49</v>
      </c>
      <c r="H15" s="132"/>
      <c r="I15" s="132"/>
      <c r="J15" s="136" t="s">
        <v>50</v>
      </c>
      <c r="K15" s="127" t="s">
        <v>51</v>
      </c>
      <c r="L15" s="127" t="s">
        <v>52</v>
      </c>
      <c r="M15" s="127"/>
      <c r="N15" s="133" t="s">
        <v>66</v>
      </c>
    </row>
    <row r="16" spans="1:14" ht="25.5" x14ac:dyDescent="0.25">
      <c r="A16" s="145"/>
      <c r="B16" s="127"/>
      <c r="C16" s="127"/>
      <c r="D16" s="127"/>
      <c r="E16" s="127"/>
      <c r="F16" s="127"/>
      <c r="G16" s="24" t="s">
        <v>54</v>
      </c>
      <c r="H16" s="25" t="s">
        <v>55</v>
      </c>
      <c r="I16" s="25" t="s">
        <v>56</v>
      </c>
      <c r="J16" s="137"/>
      <c r="K16" s="127"/>
      <c r="L16" s="26" t="s">
        <v>57</v>
      </c>
      <c r="M16" s="26" t="s">
        <v>58</v>
      </c>
      <c r="N16" s="133"/>
    </row>
    <row r="17" spans="1:14" ht="25.5" x14ac:dyDescent="0.25">
      <c r="A17" s="27"/>
      <c r="B17" s="28" t="s">
        <v>26</v>
      </c>
      <c r="C17" s="29"/>
      <c r="D17" s="28" t="s">
        <v>131</v>
      </c>
      <c r="E17" s="30">
        <v>2</v>
      </c>
      <c r="F17" s="30" t="s">
        <v>61</v>
      </c>
      <c r="G17" s="31">
        <v>121972</v>
      </c>
      <c r="H17" s="58">
        <v>1</v>
      </c>
      <c r="I17" s="57">
        <v>0</v>
      </c>
      <c r="J17" s="57" t="str">
        <f>+'Plan de Adquisiciones Sint.'!A19</f>
        <v xml:space="preserve">Componente 1. Restauración de Bosques afectados por la plaga del gorgojo. </v>
      </c>
      <c r="K17" s="43"/>
      <c r="L17" s="33">
        <v>43261</v>
      </c>
      <c r="M17" s="33">
        <v>43368</v>
      </c>
      <c r="N17" s="34"/>
    </row>
    <row r="18" spans="1:14" ht="25.5" x14ac:dyDescent="0.25">
      <c r="A18" s="27"/>
      <c r="B18" s="28" t="s">
        <v>120</v>
      </c>
      <c r="C18" s="29"/>
      <c r="D18" s="28" t="s">
        <v>131</v>
      </c>
      <c r="E18" s="30">
        <v>2</v>
      </c>
      <c r="F18" s="30" t="s">
        <v>63</v>
      </c>
      <c r="G18" s="31">
        <v>129324</v>
      </c>
      <c r="H18" s="58">
        <v>1</v>
      </c>
      <c r="I18" s="57">
        <v>0</v>
      </c>
      <c r="J18" s="57" t="str">
        <f>+'Plan de Adquisiciones Sint.'!A19</f>
        <v xml:space="preserve">Componente 1. Restauración de Bosques afectados por la plaga del gorgojo. </v>
      </c>
      <c r="K18" s="43"/>
      <c r="L18" s="33">
        <v>43225</v>
      </c>
      <c r="M18" s="33">
        <v>43333</v>
      </c>
      <c r="N18" s="34"/>
    </row>
    <row r="19" spans="1:14" ht="25.5" x14ac:dyDescent="0.25">
      <c r="A19" s="27"/>
      <c r="B19" s="28" t="s">
        <v>121</v>
      </c>
      <c r="C19" s="29"/>
      <c r="D19" s="28" t="s">
        <v>131</v>
      </c>
      <c r="E19" s="30">
        <v>2</v>
      </c>
      <c r="F19" s="30" t="s">
        <v>99</v>
      </c>
      <c r="G19" s="31">
        <v>129324</v>
      </c>
      <c r="H19" s="58">
        <v>1</v>
      </c>
      <c r="I19" s="57">
        <v>0</v>
      </c>
      <c r="J19" s="57" t="str">
        <f>+'Plan de Adquisiciones Sint.'!A19</f>
        <v xml:space="preserve">Componente 1. Restauración de Bosques afectados por la plaga del gorgojo. </v>
      </c>
      <c r="K19" s="43"/>
      <c r="L19" s="33">
        <v>43261</v>
      </c>
      <c r="M19" s="33">
        <v>43368</v>
      </c>
      <c r="N19" s="34"/>
    </row>
    <row r="20" spans="1:14" ht="51" x14ac:dyDescent="0.25">
      <c r="A20" s="27"/>
      <c r="B20" s="28" t="s">
        <v>173</v>
      </c>
      <c r="C20" s="29" t="s">
        <v>175</v>
      </c>
      <c r="D20" s="28" t="s">
        <v>130</v>
      </c>
      <c r="E20" s="30"/>
      <c r="F20" s="30" t="s">
        <v>64</v>
      </c>
      <c r="G20" s="31">
        <v>250890</v>
      </c>
      <c r="H20" s="58">
        <v>1</v>
      </c>
      <c r="I20" s="57">
        <v>0</v>
      </c>
      <c r="J20" s="57" t="str">
        <f>+'Plan de Adquisiciones Sint.'!A20</f>
        <v xml:space="preserve">Componente 2. Fortalecimiento del sistema de sanidad forestal y mejora de la resiliencia de los bosques al Cambio Climático. </v>
      </c>
      <c r="K20" s="43"/>
      <c r="L20" s="33">
        <v>43143</v>
      </c>
      <c r="M20" s="33">
        <v>43200</v>
      </c>
      <c r="N20" s="34"/>
    </row>
    <row r="21" spans="1:14" ht="38.25" x14ac:dyDescent="0.25">
      <c r="A21" s="27"/>
      <c r="B21" s="28" t="s">
        <v>40</v>
      </c>
      <c r="C21" s="29" t="s">
        <v>176</v>
      </c>
      <c r="D21" s="28" t="s">
        <v>131</v>
      </c>
      <c r="E21" s="30"/>
      <c r="F21" s="30" t="s">
        <v>109</v>
      </c>
      <c r="G21" s="31">
        <v>398000</v>
      </c>
      <c r="H21" s="58">
        <v>1</v>
      </c>
      <c r="I21" s="57">
        <v>0</v>
      </c>
      <c r="J21" s="57" t="s">
        <v>22</v>
      </c>
      <c r="K21" s="43"/>
      <c r="L21" s="33">
        <v>43197</v>
      </c>
      <c r="M21" s="33">
        <v>43383</v>
      </c>
      <c r="N21" s="34"/>
    </row>
    <row r="22" spans="1:14" ht="25.5" x14ac:dyDescent="0.25">
      <c r="A22" s="27"/>
      <c r="B22" s="28" t="s">
        <v>177</v>
      </c>
      <c r="C22" s="29"/>
      <c r="D22" s="28"/>
      <c r="E22" s="30"/>
      <c r="F22" s="30"/>
      <c r="G22" s="31">
        <v>50000</v>
      </c>
      <c r="H22" s="58">
        <v>1</v>
      </c>
      <c r="I22" s="57">
        <v>0</v>
      </c>
      <c r="J22" s="57" t="s">
        <v>22</v>
      </c>
      <c r="K22" s="43"/>
      <c r="L22" s="33"/>
      <c r="M22" s="33"/>
      <c r="N22" s="34"/>
    </row>
    <row r="23" spans="1:14" ht="25.5" x14ac:dyDescent="0.25">
      <c r="A23" s="27"/>
      <c r="B23" s="28" t="s">
        <v>104</v>
      </c>
      <c r="C23" s="29"/>
      <c r="D23" s="28" t="s">
        <v>129</v>
      </c>
      <c r="E23" s="30"/>
      <c r="F23" s="30" t="s">
        <v>123</v>
      </c>
      <c r="G23" s="31">
        <v>34999.800000000003</v>
      </c>
      <c r="H23" s="58">
        <v>1</v>
      </c>
      <c r="I23" s="57">
        <v>0</v>
      </c>
      <c r="J23" s="57" t="s">
        <v>22</v>
      </c>
      <c r="K23" s="43"/>
      <c r="L23" s="33">
        <v>43166</v>
      </c>
      <c r="M23" s="33">
        <v>43332</v>
      </c>
      <c r="N23" s="34"/>
    </row>
    <row r="24" spans="1:14" x14ac:dyDescent="0.25">
      <c r="A24" s="27"/>
      <c r="B24" s="28" t="s">
        <v>174</v>
      </c>
      <c r="C24" s="29"/>
      <c r="D24" s="28" t="s">
        <v>129</v>
      </c>
      <c r="E24" s="30"/>
      <c r="F24" s="30" t="s">
        <v>124</v>
      </c>
      <c r="G24" s="31">
        <v>30000</v>
      </c>
      <c r="H24" s="58">
        <v>1</v>
      </c>
      <c r="I24" s="57">
        <v>0</v>
      </c>
      <c r="J24" s="32" t="str">
        <f>+'Plan de Adquisiciones Sint.'!A23</f>
        <v>Evaluaciones</v>
      </c>
      <c r="K24" s="43"/>
      <c r="L24" s="33">
        <v>42811</v>
      </c>
      <c r="M24" s="33">
        <v>42957</v>
      </c>
      <c r="N24" s="34"/>
    </row>
    <row r="25" spans="1:14" x14ac:dyDescent="0.25">
      <c r="A25" s="27"/>
      <c r="B25" s="28"/>
      <c r="C25" s="29"/>
      <c r="D25" s="28"/>
      <c r="E25" s="30"/>
      <c r="F25" s="30"/>
      <c r="G25" s="31"/>
      <c r="H25" s="32"/>
      <c r="I25" s="32"/>
      <c r="J25" s="32"/>
      <c r="K25" s="43"/>
      <c r="L25" s="33"/>
      <c r="M25" s="33"/>
      <c r="N25" s="34"/>
    </row>
    <row r="26" spans="1:14" x14ac:dyDescent="0.25">
      <c r="A26" s="27"/>
      <c r="B26" s="28"/>
      <c r="C26" s="29"/>
      <c r="D26" s="28"/>
      <c r="E26" s="30"/>
      <c r="F26" s="30"/>
      <c r="G26" s="31"/>
      <c r="H26" s="32"/>
      <c r="I26" s="32"/>
      <c r="J26" s="32"/>
      <c r="K26" s="43"/>
      <c r="L26" s="33"/>
      <c r="M26" s="33"/>
      <c r="N26" s="34"/>
    </row>
    <row r="27" spans="1:14" x14ac:dyDescent="0.25">
      <c r="A27" s="27"/>
      <c r="B27" s="28"/>
      <c r="C27" s="29"/>
      <c r="D27" s="28"/>
      <c r="E27" s="45"/>
      <c r="F27" s="30"/>
      <c r="G27" s="44"/>
      <c r="H27" s="32"/>
      <c r="I27" s="32"/>
      <c r="J27" s="32"/>
      <c r="K27" s="30"/>
      <c r="L27" s="33"/>
      <c r="M27" s="33"/>
      <c r="N27" s="34"/>
    </row>
    <row r="28" spans="1:14" x14ac:dyDescent="0.25">
      <c r="A28" s="27"/>
      <c r="B28" s="28"/>
      <c r="C28" s="29"/>
      <c r="D28" s="28"/>
      <c r="E28" s="45"/>
      <c r="F28" s="30"/>
      <c r="G28" s="31"/>
      <c r="H28" s="32"/>
      <c r="I28" s="32"/>
      <c r="J28" s="32"/>
      <c r="K28" s="30"/>
      <c r="L28" s="33"/>
      <c r="M28" s="33"/>
      <c r="N28" s="34"/>
    </row>
    <row r="29" spans="1:14" ht="16.5" thickBot="1" x14ac:dyDescent="0.3">
      <c r="A29" s="120" t="s">
        <v>0</v>
      </c>
      <c r="B29" s="121"/>
      <c r="C29" s="121"/>
      <c r="D29" s="121"/>
      <c r="E29" s="121"/>
      <c r="F29" s="122"/>
      <c r="G29" s="36">
        <f>SUM(G17:G28)</f>
        <v>1144509.8</v>
      </c>
      <c r="H29" s="37"/>
      <c r="I29" s="37"/>
      <c r="J29" s="37"/>
      <c r="K29" s="38"/>
      <c r="L29" s="38"/>
      <c r="M29" s="38"/>
      <c r="N29" s="39"/>
    </row>
    <row r="30" spans="1:14" ht="16.5" thickBot="1" x14ac:dyDescent="0.3">
      <c r="A30"/>
      <c r="B30"/>
      <c r="C30"/>
      <c r="D30"/>
      <c r="E30" s="40"/>
      <c r="F30" s="40"/>
      <c r="G30" s="41"/>
      <c r="H30" s="42"/>
      <c r="I30" s="42"/>
      <c r="J30" s="42"/>
      <c r="K30"/>
      <c r="L30"/>
      <c r="M30"/>
      <c r="N30"/>
    </row>
    <row r="31" spans="1:14" x14ac:dyDescent="0.25">
      <c r="A31" s="123" t="s">
        <v>65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5"/>
    </row>
    <row r="32" spans="1:14" x14ac:dyDescent="0.25">
      <c r="A32" s="126" t="s">
        <v>43</v>
      </c>
      <c r="B32" s="127" t="s">
        <v>44</v>
      </c>
      <c r="C32" s="127" t="s">
        <v>45</v>
      </c>
      <c r="D32" s="127" t="s">
        <v>60</v>
      </c>
      <c r="E32" s="127" t="s">
        <v>47</v>
      </c>
      <c r="F32" s="127" t="s">
        <v>48</v>
      </c>
      <c r="G32" s="132" t="s">
        <v>49</v>
      </c>
      <c r="H32" s="132"/>
      <c r="I32" s="132"/>
      <c r="J32" s="59"/>
      <c r="K32" s="127" t="s">
        <v>51</v>
      </c>
      <c r="L32" s="127" t="s">
        <v>52</v>
      </c>
      <c r="M32" s="127"/>
      <c r="N32" s="135" t="s">
        <v>66</v>
      </c>
    </row>
    <row r="33" spans="1:14" ht="25.5" x14ac:dyDescent="0.25">
      <c r="A33" s="126"/>
      <c r="B33" s="127"/>
      <c r="C33" s="127"/>
      <c r="D33" s="127"/>
      <c r="E33" s="127"/>
      <c r="F33" s="127"/>
      <c r="G33" s="24" t="s">
        <v>54</v>
      </c>
      <c r="H33" s="25" t="s">
        <v>55</v>
      </c>
      <c r="I33" s="25" t="s">
        <v>56</v>
      </c>
      <c r="J33" s="25"/>
      <c r="K33" s="127"/>
      <c r="L33" s="26" t="s">
        <v>67</v>
      </c>
      <c r="M33" s="26" t="s">
        <v>58</v>
      </c>
      <c r="N33" s="135"/>
    </row>
    <row r="34" spans="1:14" ht="51" x14ac:dyDescent="0.25">
      <c r="A34" s="27"/>
      <c r="B34" s="101" t="s">
        <v>38</v>
      </c>
      <c r="C34" s="46"/>
      <c r="D34" s="30" t="s">
        <v>132</v>
      </c>
      <c r="E34" s="46"/>
      <c r="F34" s="46" t="s">
        <v>134</v>
      </c>
      <c r="G34" s="47">
        <v>140000</v>
      </c>
      <c r="H34" s="48">
        <v>1</v>
      </c>
      <c r="I34" s="32">
        <v>0</v>
      </c>
      <c r="J34" s="60" t="str">
        <f>+'Plan de Adquisiciones Sint.'!A20</f>
        <v xml:space="preserve">Componente 2. Fortalecimiento del sistema de sanidad forestal y mejora de la resiliencia de los bosques al Cambio Climático. </v>
      </c>
      <c r="K34" s="30"/>
      <c r="L34" s="33">
        <v>43184</v>
      </c>
      <c r="M34" s="33">
        <v>43232</v>
      </c>
      <c r="N34" s="34" t="s">
        <v>169</v>
      </c>
    </row>
    <row r="35" spans="1:14" ht="51" x14ac:dyDescent="0.25">
      <c r="A35" s="27"/>
      <c r="B35" s="101" t="s">
        <v>178</v>
      </c>
      <c r="C35" s="46"/>
      <c r="D35" s="30" t="s">
        <v>132</v>
      </c>
      <c r="E35" s="46"/>
      <c r="F35" s="46" t="s">
        <v>100</v>
      </c>
      <c r="G35" s="47">
        <v>600000</v>
      </c>
      <c r="H35" s="48">
        <v>1</v>
      </c>
      <c r="I35" s="32">
        <v>0</v>
      </c>
      <c r="J35" s="60" t="str">
        <f>+'Plan de Adquisiciones Sint.'!A20</f>
        <v xml:space="preserve">Componente 2. Fortalecimiento del sistema de sanidad forestal y mejora de la resiliencia de los bosques al Cambio Climático. </v>
      </c>
      <c r="K35" s="30"/>
      <c r="L35" s="33">
        <v>43231</v>
      </c>
      <c r="M35" s="33">
        <v>43291</v>
      </c>
      <c r="N35" s="34"/>
    </row>
    <row r="36" spans="1:14" ht="25.5" x14ac:dyDescent="0.25">
      <c r="A36" s="27"/>
      <c r="B36" s="101" t="s">
        <v>107</v>
      </c>
      <c r="C36" s="46"/>
      <c r="D36" s="30" t="s">
        <v>130</v>
      </c>
      <c r="E36" s="46"/>
      <c r="F36" s="46" t="s">
        <v>101</v>
      </c>
      <c r="G36" s="47">
        <v>40000</v>
      </c>
      <c r="H36" s="48">
        <v>1</v>
      </c>
      <c r="I36" s="32">
        <v>0</v>
      </c>
      <c r="J36" s="60" t="str">
        <f>+'Plan de Adquisiciones Sint.'!A19</f>
        <v xml:space="preserve">Componente 1. Restauración de Bosques afectados por la plaga del gorgojo. </v>
      </c>
      <c r="K36" s="30"/>
      <c r="L36" s="33">
        <v>42962</v>
      </c>
      <c r="M36" s="33">
        <v>43054</v>
      </c>
      <c r="N36" s="34"/>
    </row>
    <row r="37" spans="1:14" ht="25.5" x14ac:dyDescent="0.25">
      <c r="A37" s="27"/>
      <c r="B37" s="101" t="s">
        <v>106</v>
      </c>
      <c r="C37" s="46"/>
      <c r="D37" s="30" t="s">
        <v>130</v>
      </c>
      <c r="E37" s="46"/>
      <c r="F37" s="46" t="s">
        <v>102</v>
      </c>
      <c r="G37" s="47">
        <v>5000</v>
      </c>
      <c r="H37" s="48">
        <v>1</v>
      </c>
      <c r="I37" s="32">
        <v>0</v>
      </c>
      <c r="J37" s="60" t="str">
        <f>+'Plan de Adquisiciones Sint.'!A19</f>
        <v xml:space="preserve">Componente 1. Restauración de Bosques afectados por la plaga del gorgojo. </v>
      </c>
      <c r="K37" s="30"/>
      <c r="L37" s="33">
        <v>42870</v>
      </c>
      <c r="M37" s="33">
        <v>42931</v>
      </c>
      <c r="N37" s="34"/>
    </row>
    <row r="38" spans="1:14" ht="38.25" x14ac:dyDescent="0.25">
      <c r="A38" s="27"/>
      <c r="B38" s="101" t="s">
        <v>114</v>
      </c>
      <c r="C38" s="46"/>
      <c r="D38" s="30" t="s">
        <v>130</v>
      </c>
      <c r="E38" s="46"/>
      <c r="F38" s="46" t="s">
        <v>119</v>
      </c>
      <c r="G38" s="47">
        <v>75000</v>
      </c>
      <c r="H38" s="48">
        <v>1</v>
      </c>
      <c r="I38" s="32">
        <v>0</v>
      </c>
      <c r="J38" s="60" t="str">
        <f>+'Plan de Adquisiciones Sint.'!A21</f>
        <v>Componente 3. Mejora del acceso a financiamiento climático para promover el MFS.</v>
      </c>
      <c r="K38" s="65"/>
      <c r="L38" s="66">
        <v>43125</v>
      </c>
      <c r="M38" s="66">
        <v>43283</v>
      </c>
      <c r="N38" s="34"/>
    </row>
    <row r="39" spans="1:14" x14ac:dyDescent="0.25">
      <c r="A39" s="27"/>
      <c r="B39" s="46"/>
      <c r="C39" s="46"/>
      <c r="D39" s="28"/>
      <c r="E39" s="46"/>
      <c r="F39" s="46"/>
      <c r="G39" s="47"/>
      <c r="H39" s="48"/>
      <c r="I39" s="32"/>
      <c r="J39" s="60"/>
      <c r="K39" s="30"/>
      <c r="L39" s="33"/>
      <c r="M39" s="33"/>
      <c r="N39" s="34"/>
    </row>
    <row r="40" spans="1:14" x14ac:dyDescent="0.25">
      <c r="A40" s="27"/>
      <c r="B40" s="46"/>
      <c r="C40" s="46"/>
      <c r="D40" s="28"/>
      <c r="E40" s="46"/>
      <c r="F40" s="46"/>
      <c r="G40" s="47"/>
      <c r="H40" s="48"/>
      <c r="I40" s="32"/>
      <c r="J40" s="60"/>
      <c r="K40" s="30"/>
      <c r="L40" s="33"/>
      <c r="M40" s="33"/>
      <c r="N40" s="34"/>
    </row>
    <row r="41" spans="1:14" x14ac:dyDescent="0.25">
      <c r="A41" s="27"/>
      <c r="B41" s="46"/>
      <c r="C41" s="46"/>
      <c r="D41" s="28"/>
      <c r="E41" s="46"/>
      <c r="F41" s="46"/>
      <c r="G41" s="47"/>
      <c r="H41" s="48"/>
      <c r="I41" s="32"/>
      <c r="J41" s="60"/>
      <c r="K41" s="30"/>
      <c r="L41" s="33"/>
      <c r="M41" s="33"/>
      <c r="N41" s="34"/>
    </row>
    <row r="42" spans="1:14" ht="16.5" thickBot="1" x14ac:dyDescent="0.3">
      <c r="A42" s="120" t="s">
        <v>0</v>
      </c>
      <c r="B42" s="121"/>
      <c r="C42" s="121"/>
      <c r="D42" s="121"/>
      <c r="E42" s="121"/>
      <c r="F42" s="122"/>
      <c r="G42" s="36">
        <f>SUM(G34:G41)</f>
        <v>860000</v>
      </c>
      <c r="H42" s="37"/>
      <c r="I42" s="37"/>
      <c r="J42" s="37"/>
      <c r="K42" s="38"/>
      <c r="L42" s="38"/>
      <c r="M42" s="38"/>
      <c r="N42" s="39"/>
    </row>
    <row r="43" spans="1:14" ht="16.5" thickBot="1" x14ac:dyDescent="0.3">
      <c r="A43"/>
      <c r="B43"/>
      <c r="C43"/>
      <c r="D43"/>
      <c r="E43" s="40"/>
      <c r="F43" s="40"/>
      <c r="G43" s="41"/>
      <c r="H43" s="42"/>
      <c r="I43" s="42"/>
      <c r="J43" s="42"/>
      <c r="K43"/>
      <c r="L43"/>
      <c r="M43"/>
      <c r="N43"/>
    </row>
    <row r="44" spans="1:14" x14ac:dyDescent="0.25">
      <c r="A44" s="123" t="s">
        <v>68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5"/>
    </row>
    <row r="45" spans="1:14" x14ac:dyDescent="0.25">
      <c r="A45" s="126" t="s">
        <v>43</v>
      </c>
      <c r="B45" s="127" t="s">
        <v>44</v>
      </c>
      <c r="C45" s="127" t="s">
        <v>45</v>
      </c>
      <c r="D45" s="127" t="s">
        <v>60</v>
      </c>
      <c r="E45" s="128" t="s">
        <v>48</v>
      </c>
      <c r="F45" s="129"/>
      <c r="G45" s="132" t="s">
        <v>49</v>
      </c>
      <c r="H45" s="132"/>
      <c r="I45" s="132"/>
      <c r="J45" s="59"/>
      <c r="K45" s="127" t="s">
        <v>51</v>
      </c>
      <c r="L45" s="127" t="s">
        <v>52</v>
      </c>
      <c r="M45" s="127"/>
      <c r="N45" s="133" t="s">
        <v>66</v>
      </c>
    </row>
    <row r="46" spans="1:14" ht="38.25" x14ac:dyDescent="0.25">
      <c r="A46" s="126"/>
      <c r="B46" s="127"/>
      <c r="C46" s="127"/>
      <c r="D46" s="127"/>
      <c r="E46" s="130"/>
      <c r="F46" s="131"/>
      <c r="G46" s="26" t="s">
        <v>54</v>
      </c>
      <c r="H46" s="24" t="s">
        <v>55</v>
      </c>
      <c r="I46" s="25" t="s">
        <v>56</v>
      </c>
      <c r="J46" s="25"/>
      <c r="K46" s="127"/>
      <c r="L46" s="26" t="s">
        <v>69</v>
      </c>
      <c r="M46" s="26" t="s">
        <v>58</v>
      </c>
      <c r="N46" s="133"/>
    </row>
    <row r="47" spans="1:14" ht="38.25" x14ac:dyDescent="0.25">
      <c r="A47" s="27"/>
      <c r="B47" s="49" t="s">
        <v>36</v>
      </c>
      <c r="C47" s="29"/>
      <c r="D47" s="29" t="s">
        <v>70</v>
      </c>
      <c r="E47" s="116" t="s">
        <v>71</v>
      </c>
      <c r="F47" s="117"/>
      <c r="G47" s="50">
        <v>1839596</v>
      </c>
      <c r="H47" s="32">
        <v>1</v>
      </c>
      <c r="I47" s="32">
        <v>0</v>
      </c>
      <c r="J47" s="32" t="str">
        <f>+'Plan de Adquisiciones Sint.'!A19</f>
        <v xml:space="preserve">Componente 1. Restauración de Bosques afectados por la plaga del gorgojo. </v>
      </c>
      <c r="K47" s="30" t="s">
        <v>59</v>
      </c>
      <c r="L47" s="33">
        <v>43021</v>
      </c>
      <c r="M47" s="33">
        <v>43241</v>
      </c>
      <c r="N47" s="34"/>
    </row>
    <row r="48" spans="1:14" ht="38.25" x14ac:dyDescent="0.25">
      <c r="A48" s="27"/>
      <c r="B48" s="101" t="s">
        <v>133</v>
      </c>
      <c r="C48" s="46"/>
      <c r="D48" s="29" t="s">
        <v>70</v>
      </c>
      <c r="E48" s="116" t="s">
        <v>179</v>
      </c>
      <c r="F48" s="117"/>
      <c r="G48" s="50">
        <v>750000</v>
      </c>
      <c r="H48" s="48">
        <v>1</v>
      </c>
      <c r="I48" s="32">
        <v>0</v>
      </c>
      <c r="J48" s="60" t="s">
        <v>22</v>
      </c>
      <c r="K48" s="30" t="s">
        <v>59</v>
      </c>
      <c r="L48" s="33">
        <v>42863</v>
      </c>
      <c r="M48" s="33">
        <v>43024</v>
      </c>
      <c r="N48" s="34"/>
    </row>
    <row r="49" spans="1:14" ht="51" x14ac:dyDescent="0.25">
      <c r="A49" s="27"/>
      <c r="B49" s="49" t="s">
        <v>37</v>
      </c>
      <c r="C49" s="29"/>
      <c r="D49" s="29" t="s">
        <v>70</v>
      </c>
      <c r="E49" s="116" t="s">
        <v>72</v>
      </c>
      <c r="F49" s="117"/>
      <c r="G49" s="50">
        <v>300000</v>
      </c>
      <c r="H49" s="32">
        <v>1</v>
      </c>
      <c r="I49" s="32">
        <v>0</v>
      </c>
      <c r="J49" s="32" t="str">
        <f>+'Plan de Adquisiciones Sint.'!A20</f>
        <v xml:space="preserve">Componente 2. Fortalecimiento del sistema de sanidad forestal y mejora de la resiliencia de los bosques al Cambio Climático. </v>
      </c>
      <c r="K49" s="30" t="s">
        <v>59</v>
      </c>
      <c r="L49" s="33">
        <v>42979</v>
      </c>
      <c r="M49" s="33">
        <v>43180</v>
      </c>
      <c r="N49" s="51"/>
    </row>
    <row r="50" spans="1:14" ht="38.25" x14ac:dyDescent="0.25">
      <c r="A50" s="27"/>
      <c r="B50" s="49" t="s">
        <v>136</v>
      </c>
      <c r="C50" s="29"/>
      <c r="D50" s="29" t="s">
        <v>70</v>
      </c>
      <c r="E50" s="116" t="s">
        <v>73</v>
      </c>
      <c r="F50" s="117"/>
      <c r="G50" s="50">
        <v>400000</v>
      </c>
      <c r="H50" s="32">
        <v>1</v>
      </c>
      <c r="I50" s="32">
        <v>0</v>
      </c>
      <c r="J50" s="32" t="str">
        <f>+'Plan de Adquisiciones Sint.'!A21</f>
        <v>Componente 3. Mejora del acceso a financiamiento climático para promover el MFS.</v>
      </c>
      <c r="K50" s="30" t="s">
        <v>59</v>
      </c>
      <c r="L50" s="33">
        <v>42879</v>
      </c>
      <c r="M50" s="33">
        <v>43040</v>
      </c>
      <c r="N50" s="51"/>
    </row>
    <row r="51" spans="1:14" ht="38.25" x14ac:dyDescent="0.25">
      <c r="A51" s="27"/>
      <c r="B51" s="49" t="s">
        <v>116</v>
      </c>
      <c r="C51" s="29"/>
      <c r="D51" s="29" t="s">
        <v>70</v>
      </c>
      <c r="E51" s="116" t="s">
        <v>74</v>
      </c>
      <c r="F51" s="117"/>
      <c r="G51" s="50">
        <f>674640-421907</f>
        <v>252733</v>
      </c>
      <c r="H51" s="32">
        <v>1</v>
      </c>
      <c r="I51" s="32">
        <v>0</v>
      </c>
      <c r="J51" s="32" t="str">
        <f>+'Plan de Adquisiciones Sint.'!A21</f>
        <v>Componente 3. Mejora del acceso a financiamiento climático para promover el MFS.</v>
      </c>
      <c r="K51" s="30" t="s">
        <v>59</v>
      </c>
      <c r="L51" s="33">
        <v>42927</v>
      </c>
      <c r="M51" s="33">
        <v>43126</v>
      </c>
      <c r="N51" s="51"/>
    </row>
    <row r="52" spans="1:14" ht="38.25" x14ac:dyDescent="0.25">
      <c r="A52" s="27"/>
      <c r="B52" s="62" t="s">
        <v>117</v>
      </c>
      <c r="C52" s="63"/>
      <c r="D52" s="29" t="s">
        <v>70</v>
      </c>
      <c r="E52" s="116" t="s">
        <v>75</v>
      </c>
      <c r="F52" s="117"/>
      <c r="G52" s="64">
        <v>400000</v>
      </c>
      <c r="H52" s="32">
        <v>1</v>
      </c>
      <c r="I52" s="32">
        <v>0</v>
      </c>
      <c r="J52" s="32" t="str">
        <f>+'Plan de Adquisiciones Sint.'!A19</f>
        <v xml:space="preserve">Componente 1. Restauración de Bosques afectados por la plaga del gorgojo. </v>
      </c>
      <c r="K52" s="30" t="s">
        <v>59</v>
      </c>
      <c r="L52" s="66">
        <v>42821</v>
      </c>
      <c r="M52" s="66">
        <v>42981</v>
      </c>
      <c r="N52" s="51"/>
    </row>
    <row r="53" spans="1:14" ht="38.25" x14ac:dyDescent="0.25">
      <c r="A53" s="27"/>
      <c r="B53" s="62" t="s">
        <v>118</v>
      </c>
      <c r="C53" s="63"/>
      <c r="D53" s="29" t="s">
        <v>70</v>
      </c>
      <c r="E53" s="116" t="s">
        <v>76</v>
      </c>
      <c r="F53" s="117"/>
      <c r="G53" s="64">
        <v>100000</v>
      </c>
      <c r="H53" s="32">
        <v>1</v>
      </c>
      <c r="I53" s="32">
        <v>0</v>
      </c>
      <c r="J53" s="32" t="str">
        <f>+'Plan de Adquisiciones Sint.'!A19</f>
        <v xml:space="preserve">Componente 1. Restauración de Bosques afectados por la plaga del gorgojo. </v>
      </c>
      <c r="K53" s="30" t="s">
        <v>59</v>
      </c>
      <c r="L53" s="66">
        <v>42959</v>
      </c>
      <c r="M53" s="66">
        <v>43047</v>
      </c>
      <c r="N53" s="51"/>
    </row>
    <row r="54" spans="1:14" ht="38.25" x14ac:dyDescent="0.25">
      <c r="A54" s="27"/>
      <c r="B54" s="49" t="s">
        <v>35</v>
      </c>
      <c r="C54" s="29"/>
      <c r="D54" s="29" t="s">
        <v>70</v>
      </c>
      <c r="E54" s="116" t="s">
        <v>77</v>
      </c>
      <c r="F54" s="117"/>
      <c r="G54" s="50">
        <v>100000</v>
      </c>
      <c r="H54" s="32">
        <v>1</v>
      </c>
      <c r="I54" s="32">
        <v>0</v>
      </c>
      <c r="J54" s="60" t="str">
        <f>+'Plan de Adquisiciones Sint.'!A23</f>
        <v>Evaluaciones</v>
      </c>
      <c r="K54" s="30" t="s">
        <v>59</v>
      </c>
      <c r="L54" s="33">
        <v>42838</v>
      </c>
      <c r="M54" s="33">
        <v>42972</v>
      </c>
      <c r="N54" s="51"/>
    </row>
    <row r="55" spans="1:14" ht="38.25" x14ac:dyDescent="0.25">
      <c r="A55" s="27"/>
      <c r="B55" s="49" t="s">
        <v>170</v>
      </c>
      <c r="C55" s="29"/>
      <c r="D55" s="29" t="s">
        <v>70</v>
      </c>
      <c r="E55" s="116" t="s">
        <v>78</v>
      </c>
      <c r="F55" s="117"/>
      <c r="G55" s="50">
        <v>130000</v>
      </c>
      <c r="H55" s="32">
        <v>1</v>
      </c>
      <c r="I55" s="32">
        <v>0</v>
      </c>
      <c r="J55" s="32" t="str">
        <f>+'Plan de Adquisiciones Sint.'!A23</f>
        <v>Evaluaciones</v>
      </c>
      <c r="K55" s="30" t="s">
        <v>59</v>
      </c>
      <c r="L55" s="33">
        <v>44368</v>
      </c>
      <c r="M55" s="33">
        <v>44479</v>
      </c>
      <c r="N55" s="51"/>
    </row>
    <row r="56" spans="1:14" ht="38.25" x14ac:dyDescent="0.25">
      <c r="A56" s="27"/>
      <c r="B56" s="49" t="s">
        <v>32</v>
      </c>
      <c r="C56" s="29"/>
      <c r="D56" s="29" t="s">
        <v>70</v>
      </c>
      <c r="E56" s="116" t="s">
        <v>79</v>
      </c>
      <c r="F56" s="117"/>
      <c r="G56" s="50">
        <v>250000</v>
      </c>
      <c r="H56" s="32">
        <v>1</v>
      </c>
      <c r="I56" s="32">
        <v>0</v>
      </c>
      <c r="J56" s="32" t="str">
        <f>+'Plan de Adquisiciones Sint.'!A24</f>
        <v>Auditorias</v>
      </c>
      <c r="K56" s="30" t="s">
        <v>59</v>
      </c>
      <c r="L56" s="33">
        <v>42998</v>
      </c>
      <c r="M56" s="33">
        <v>43080</v>
      </c>
      <c r="N56" s="51"/>
    </row>
    <row r="57" spans="1:14" ht="16.5" thickBot="1" x14ac:dyDescent="0.3">
      <c r="A57" s="120" t="s">
        <v>0</v>
      </c>
      <c r="B57" s="121"/>
      <c r="C57" s="121"/>
      <c r="D57" s="121"/>
      <c r="E57" s="121"/>
      <c r="F57" s="122"/>
      <c r="G57" s="36">
        <f>SUM(G47:G56)</f>
        <v>4522329</v>
      </c>
      <c r="H57" s="52"/>
      <c r="I57" s="37"/>
      <c r="J57" s="37"/>
      <c r="K57" s="38"/>
      <c r="L57" s="38"/>
      <c r="M57" s="38"/>
      <c r="N57" s="39"/>
    </row>
    <row r="58" spans="1:14" ht="16.5" thickBot="1" x14ac:dyDescent="0.3">
      <c r="A58"/>
      <c r="B58"/>
      <c r="C58"/>
      <c r="D58"/>
      <c r="E58" s="40"/>
      <c r="F58" s="40"/>
      <c r="G58" s="41"/>
      <c r="H58" s="42"/>
      <c r="I58" s="42"/>
      <c r="J58" s="42"/>
      <c r="K58"/>
      <c r="L58"/>
      <c r="M58"/>
      <c r="N58"/>
    </row>
    <row r="59" spans="1:14" x14ac:dyDescent="0.25">
      <c r="A59" s="123" t="s">
        <v>33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5"/>
    </row>
    <row r="60" spans="1:14" x14ac:dyDescent="0.25">
      <c r="A60" s="126" t="s">
        <v>43</v>
      </c>
      <c r="B60" s="127" t="s">
        <v>44</v>
      </c>
      <c r="C60" s="127" t="s">
        <v>45</v>
      </c>
      <c r="D60" s="127" t="s">
        <v>60</v>
      </c>
      <c r="E60" s="127" t="s">
        <v>48</v>
      </c>
      <c r="F60" s="132" t="s">
        <v>49</v>
      </c>
      <c r="G60" s="132"/>
      <c r="H60" s="132"/>
      <c r="I60" s="134" t="s">
        <v>80</v>
      </c>
      <c r="J60" s="25"/>
      <c r="K60" s="127" t="s">
        <v>51</v>
      </c>
      <c r="L60" s="127" t="s">
        <v>52</v>
      </c>
      <c r="M60" s="127"/>
      <c r="N60" s="133" t="s">
        <v>53</v>
      </c>
    </row>
    <row r="61" spans="1:14" ht="25.5" x14ac:dyDescent="0.25">
      <c r="A61" s="126"/>
      <c r="B61" s="127"/>
      <c r="C61" s="127"/>
      <c r="D61" s="127"/>
      <c r="E61" s="127"/>
      <c r="F61" s="26" t="s">
        <v>54</v>
      </c>
      <c r="G61" s="24" t="s">
        <v>55</v>
      </c>
      <c r="H61" s="25" t="s">
        <v>56</v>
      </c>
      <c r="I61" s="134"/>
      <c r="J61" s="25"/>
      <c r="K61" s="127"/>
      <c r="L61" s="26" t="s">
        <v>81</v>
      </c>
      <c r="M61" s="26" t="s">
        <v>82</v>
      </c>
      <c r="N61" s="133"/>
    </row>
    <row r="62" spans="1:14" ht="25.5" x14ac:dyDescent="0.25">
      <c r="A62" s="27"/>
      <c r="B62" s="29" t="s">
        <v>25</v>
      </c>
      <c r="C62" s="29"/>
      <c r="D62" s="53" t="s">
        <v>34</v>
      </c>
      <c r="E62" s="53" t="s">
        <v>83</v>
      </c>
      <c r="F62" s="35">
        <v>20000</v>
      </c>
      <c r="G62" s="54">
        <v>1</v>
      </c>
      <c r="H62" s="54">
        <v>0</v>
      </c>
      <c r="I62" s="55">
        <v>1</v>
      </c>
      <c r="J62" s="55" t="str">
        <f>+'Plan de Adquisiciones Sint.'!A19</f>
        <v xml:space="preserve">Componente 1. Restauración de Bosques afectados por la plaga del gorgojo. </v>
      </c>
      <c r="K62" s="53" t="s">
        <v>59</v>
      </c>
      <c r="L62" s="33">
        <v>42995</v>
      </c>
      <c r="M62" s="33">
        <v>43061</v>
      </c>
      <c r="N62" s="34"/>
    </row>
    <row r="63" spans="1:14" ht="51" x14ac:dyDescent="0.25">
      <c r="A63" s="27"/>
      <c r="B63" s="29" t="s">
        <v>103</v>
      </c>
      <c r="C63" s="29"/>
      <c r="D63" s="53" t="s">
        <v>34</v>
      </c>
      <c r="E63" s="53" t="s">
        <v>84</v>
      </c>
      <c r="F63" s="35">
        <v>200000</v>
      </c>
      <c r="G63" s="54">
        <v>1</v>
      </c>
      <c r="H63" s="54">
        <v>0</v>
      </c>
      <c r="I63" s="55">
        <v>1</v>
      </c>
      <c r="J63" s="55" t="str">
        <f>+'Plan de Adquisiciones Sint.'!A20</f>
        <v xml:space="preserve">Componente 2. Fortalecimiento del sistema de sanidad forestal y mejora de la resiliencia de los bosques al Cambio Climático. </v>
      </c>
      <c r="K63" s="53" t="s">
        <v>59</v>
      </c>
      <c r="L63" s="33">
        <v>43237</v>
      </c>
      <c r="M63" s="33">
        <v>43274</v>
      </c>
      <c r="N63" s="34"/>
    </row>
    <row r="64" spans="1:14" ht="25.5" x14ac:dyDescent="0.25">
      <c r="A64" s="27"/>
      <c r="B64" s="29" t="s">
        <v>39</v>
      </c>
      <c r="C64" s="29"/>
      <c r="D64" s="53" t="s">
        <v>34</v>
      </c>
      <c r="E64" s="53" t="s">
        <v>85</v>
      </c>
      <c r="F64" s="35">
        <v>21000</v>
      </c>
      <c r="G64" s="54">
        <v>1</v>
      </c>
      <c r="H64" s="54">
        <v>0</v>
      </c>
      <c r="I64" s="55">
        <v>3</v>
      </c>
      <c r="J64" s="55" t="s">
        <v>22</v>
      </c>
      <c r="K64" s="53" t="s">
        <v>59</v>
      </c>
      <c r="L64" s="33">
        <v>43268</v>
      </c>
      <c r="M64" s="33">
        <v>43336</v>
      </c>
      <c r="N64" s="34"/>
    </row>
    <row r="65" spans="1:14" ht="25.5" x14ac:dyDescent="0.25">
      <c r="A65" s="27"/>
      <c r="B65" s="29" t="s">
        <v>105</v>
      </c>
      <c r="C65" s="29"/>
      <c r="D65" s="53" t="s">
        <v>34</v>
      </c>
      <c r="E65" s="53" t="s">
        <v>86</v>
      </c>
      <c r="F65" s="35">
        <v>295800</v>
      </c>
      <c r="G65" s="54">
        <v>1</v>
      </c>
      <c r="H65" s="54">
        <v>0</v>
      </c>
      <c r="I65" s="55">
        <v>1</v>
      </c>
      <c r="J65" s="55" t="s">
        <v>22</v>
      </c>
      <c r="K65" s="53" t="s">
        <v>59</v>
      </c>
      <c r="L65" s="33">
        <v>42567</v>
      </c>
      <c r="M65" s="33">
        <v>42603</v>
      </c>
      <c r="N65" s="34"/>
    </row>
    <row r="66" spans="1:14" ht="25.5" x14ac:dyDescent="0.25">
      <c r="A66" s="27"/>
      <c r="B66" s="29" t="s">
        <v>108</v>
      </c>
      <c r="C66" s="29"/>
      <c r="D66" s="53" t="s">
        <v>34</v>
      </c>
      <c r="E66" s="53" t="s">
        <v>87</v>
      </c>
      <c r="F66" s="35">
        <v>40785.200000000186</v>
      </c>
      <c r="G66" s="54">
        <v>1</v>
      </c>
      <c r="H66" s="54">
        <v>0</v>
      </c>
      <c r="I66" s="55">
        <v>1</v>
      </c>
      <c r="J66" s="55" t="s">
        <v>22</v>
      </c>
      <c r="K66" s="53" t="s">
        <v>62</v>
      </c>
      <c r="L66" s="33">
        <v>42995</v>
      </c>
      <c r="M66" s="33">
        <v>43066</v>
      </c>
      <c r="N66" s="34"/>
    </row>
    <row r="67" spans="1:14" ht="38.25" x14ac:dyDescent="0.25">
      <c r="A67" s="27"/>
      <c r="B67" s="29" t="s">
        <v>110</v>
      </c>
      <c r="C67" s="29"/>
      <c r="D67" s="53" t="s">
        <v>34</v>
      </c>
      <c r="E67" s="53" t="s">
        <v>88</v>
      </c>
      <c r="F67" s="35">
        <v>455000</v>
      </c>
      <c r="G67" s="54">
        <v>1</v>
      </c>
      <c r="H67" s="54">
        <v>0</v>
      </c>
      <c r="I67" s="55">
        <v>1</v>
      </c>
      <c r="J67" s="61" t="str">
        <f>+'Plan de Adquisiciones Sint.'!A21</f>
        <v>Componente 3. Mejora del acceso a financiamiento climático para promover el MFS.</v>
      </c>
      <c r="K67" s="53" t="s">
        <v>59</v>
      </c>
      <c r="L67" s="33">
        <v>42903</v>
      </c>
      <c r="M67" s="33">
        <v>42955</v>
      </c>
      <c r="N67" s="34"/>
    </row>
    <row r="68" spans="1:14" ht="38.25" x14ac:dyDescent="0.25">
      <c r="A68" s="27"/>
      <c r="B68" s="29" t="s">
        <v>111</v>
      </c>
      <c r="C68" s="29"/>
      <c r="D68" s="53" t="s">
        <v>34</v>
      </c>
      <c r="E68" s="53" t="s">
        <v>89</v>
      </c>
      <c r="F68" s="35">
        <v>140000</v>
      </c>
      <c r="G68" s="54">
        <v>1</v>
      </c>
      <c r="H68" s="54">
        <v>0</v>
      </c>
      <c r="I68" s="55">
        <v>1</v>
      </c>
      <c r="J68" s="55" t="s">
        <v>23</v>
      </c>
      <c r="K68" s="53" t="s">
        <v>62</v>
      </c>
      <c r="L68" s="33">
        <v>42933</v>
      </c>
      <c r="M68" s="33">
        <v>43003</v>
      </c>
      <c r="N68" s="34"/>
    </row>
    <row r="69" spans="1:14" ht="38.25" x14ac:dyDescent="0.25">
      <c r="A69" s="27"/>
      <c r="B69" s="29" t="s">
        <v>112</v>
      </c>
      <c r="C69" s="29"/>
      <c r="D69" s="53" t="s">
        <v>34</v>
      </c>
      <c r="E69" s="53" t="s">
        <v>90</v>
      </c>
      <c r="F69" s="35">
        <v>50000</v>
      </c>
      <c r="G69" s="54">
        <v>1</v>
      </c>
      <c r="H69" s="54">
        <v>0</v>
      </c>
      <c r="I69" s="55">
        <v>1</v>
      </c>
      <c r="J69" s="55" t="s">
        <v>23</v>
      </c>
      <c r="K69" s="53" t="s">
        <v>62</v>
      </c>
      <c r="L69" s="33">
        <v>43268</v>
      </c>
      <c r="M69" s="33">
        <v>43338</v>
      </c>
      <c r="N69" s="34"/>
    </row>
    <row r="70" spans="1:14" ht="38.25" x14ac:dyDescent="0.25">
      <c r="A70" s="27"/>
      <c r="B70" s="29" t="s">
        <v>113</v>
      </c>
      <c r="C70" s="29"/>
      <c r="D70" s="53" t="s">
        <v>34</v>
      </c>
      <c r="E70" s="53" t="s">
        <v>91</v>
      </c>
      <c r="F70" s="35">
        <v>20000</v>
      </c>
      <c r="G70" s="54">
        <v>1</v>
      </c>
      <c r="H70" s="54">
        <v>0</v>
      </c>
      <c r="I70" s="55">
        <v>1</v>
      </c>
      <c r="J70" s="55" t="s">
        <v>23</v>
      </c>
      <c r="K70" s="53" t="s">
        <v>59</v>
      </c>
      <c r="L70" s="33">
        <v>42932</v>
      </c>
      <c r="M70" s="33">
        <v>42969</v>
      </c>
      <c r="N70" s="34"/>
    </row>
    <row r="71" spans="1:14" x14ac:dyDescent="0.25">
      <c r="A71" s="27"/>
      <c r="B71" s="29" t="s">
        <v>29</v>
      </c>
      <c r="C71" s="29"/>
      <c r="D71" s="53" t="s">
        <v>34</v>
      </c>
      <c r="E71" s="53" t="s">
        <v>92</v>
      </c>
      <c r="F71" s="35">
        <v>240000</v>
      </c>
      <c r="G71" s="54">
        <v>1</v>
      </c>
      <c r="H71" s="54">
        <v>0</v>
      </c>
      <c r="I71" s="55">
        <v>1</v>
      </c>
      <c r="J71" s="55" t="s">
        <v>24</v>
      </c>
      <c r="K71" s="53" t="s">
        <v>62</v>
      </c>
      <c r="L71" s="33">
        <v>42778</v>
      </c>
      <c r="M71" s="33">
        <v>42822</v>
      </c>
      <c r="N71" s="34"/>
    </row>
    <row r="72" spans="1:14" x14ac:dyDescent="0.25">
      <c r="A72" s="27"/>
      <c r="B72" s="29" t="s">
        <v>3</v>
      </c>
      <c r="C72" s="29"/>
      <c r="D72" s="53" t="s">
        <v>34</v>
      </c>
      <c r="E72" s="53" t="s">
        <v>93</v>
      </c>
      <c r="F72" s="35">
        <v>180000</v>
      </c>
      <c r="G72" s="54">
        <v>1</v>
      </c>
      <c r="H72" s="54">
        <v>0</v>
      </c>
      <c r="I72" s="55">
        <v>1</v>
      </c>
      <c r="J72" s="55" t="s">
        <v>24</v>
      </c>
      <c r="K72" s="53" t="s">
        <v>59</v>
      </c>
      <c r="L72" s="33">
        <v>42778</v>
      </c>
      <c r="M72" s="33">
        <v>42822</v>
      </c>
      <c r="N72" s="34"/>
    </row>
    <row r="73" spans="1:14" x14ac:dyDescent="0.25">
      <c r="A73" s="27"/>
      <c r="B73" s="29" t="s">
        <v>27</v>
      </c>
      <c r="C73" s="29"/>
      <c r="D73" s="53" t="s">
        <v>34</v>
      </c>
      <c r="E73" s="53" t="s">
        <v>94</v>
      </c>
      <c r="F73" s="35">
        <v>180000</v>
      </c>
      <c r="G73" s="54">
        <v>1</v>
      </c>
      <c r="H73" s="54">
        <v>0</v>
      </c>
      <c r="I73" s="55">
        <v>1</v>
      </c>
      <c r="J73" s="55" t="s">
        <v>24</v>
      </c>
      <c r="K73" s="53" t="s">
        <v>59</v>
      </c>
      <c r="L73" s="33">
        <v>42778</v>
      </c>
      <c r="M73" s="33">
        <v>42822</v>
      </c>
      <c r="N73" s="34"/>
    </row>
    <row r="74" spans="1:14" x14ac:dyDescent="0.25">
      <c r="A74" s="27"/>
      <c r="B74" s="29" t="s">
        <v>28</v>
      </c>
      <c r="C74" s="29"/>
      <c r="D74" s="53" t="s">
        <v>34</v>
      </c>
      <c r="E74" s="53" t="s">
        <v>95</v>
      </c>
      <c r="F74" s="35">
        <v>180000</v>
      </c>
      <c r="G74" s="54">
        <v>1</v>
      </c>
      <c r="H74" s="54">
        <v>0</v>
      </c>
      <c r="I74" s="55">
        <v>1</v>
      </c>
      <c r="J74" s="55" t="s">
        <v>24</v>
      </c>
      <c r="K74" s="53" t="s">
        <v>59</v>
      </c>
      <c r="L74" s="33">
        <v>42778</v>
      </c>
      <c r="M74" s="33">
        <v>42822</v>
      </c>
      <c r="N74" s="34"/>
    </row>
    <row r="75" spans="1:14" ht="25.5" x14ac:dyDescent="0.25">
      <c r="A75" s="27"/>
      <c r="B75" s="29" t="s">
        <v>30</v>
      </c>
      <c r="C75" s="29"/>
      <c r="D75" s="53" t="s">
        <v>34</v>
      </c>
      <c r="E75" s="53" t="s">
        <v>96</v>
      </c>
      <c r="F75" s="35">
        <v>150000</v>
      </c>
      <c r="G75" s="54">
        <v>1</v>
      </c>
      <c r="H75" s="54">
        <v>0</v>
      </c>
      <c r="I75" s="55">
        <v>1</v>
      </c>
      <c r="J75" s="55" t="s">
        <v>24</v>
      </c>
      <c r="K75" s="53" t="s">
        <v>59</v>
      </c>
      <c r="L75" s="33">
        <v>42778</v>
      </c>
      <c r="M75" s="33">
        <v>42822</v>
      </c>
      <c r="N75" s="34"/>
    </row>
    <row r="76" spans="1:14" x14ac:dyDescent="0.25">
      <c r="A76" s="27"/>
      <c r="B76" s="29" t="s">
        <v>31</v>
      </c>
      <c r="C76" s="29"/>
      <c r="D76" s="53" t="s">
        <v>34</v>
      </c>
      <c r="E76" s="53" t="s">
        <v>97</v>
      </c>
      <c r="F76" s="35">
        <v>30000</v>
      </c>
      <c r="G76" s="54">
        <v>1</v>
      </c>
      <c r="H76" s="54">
        <v>0</v>
      </c>
      <c r="I76" s="55">
        <v>3</v>
      </c>
      <c r="J76" s="55" t="s">
        <v>24</v>
      </c>
      <c r="K76" s="53" t="s">
        <v>59</v>
      </c>
      <c r="L76" s="33">
        <v>43577</v>
      </c>
      <c r="M76" s="33">
        <v>43674</v>
      </c>
      <c r="N76" s="34"/>
    </row>
    <row r="77" spans="1:14" x14ac:dyDescent="0.25">
      <c r="A77" s="27"/>
      <c r="B77" s="29" t="s">
        <v>2</v>
      </c>
      <c r="C77" s="29"/>
      <c r="D77" s="53" t="s">
        <v>34</v>
      </c>
      <c r="E77" s="53" t="s">
        <v>98</v>
      </c>
      <c r="F77" s="35">
        <v>30000</v>
      </c>
      <c r="G77" s="54">
        <v>1</v>
      </c>
      <c r="H77" s="54">
        <v>0</v>
      </c>
      <c r="I77" s="55">
        <v>1</v>
      </c>
      <c r="J77" s="55" t="s">
        <v>24</v>
      </c>
      <c r="K77" s="53" t="s">
        <v>59</v>
      </c>
      <c r="L77" s="33">
        <v>44481</v>
      </c>
      <c r="M77" s="33">
        <v>44528</v>
      </c>
      <c r="N77" s="34"/>
    </row>
    <row r="78" spans="1:14" ht="16.5" thickBot="1" x14ac:dyDescent="0.3">
      <c r="A78" s="120" t="s">
        <v>0</v>
      </c>
      <c r="B78" s="121"/>
      <c r="C78" s="121"/>
      <c r="D78" s="121"/>
      <c r="E78" s="122"/>
      <c r="F78" s="56">
        <f>SUM(F62:F77)</f>
        <v>2232585.2000000002</v>
      </c>
      <c r="G78" s="52"/>
      <c r="H78" s="37"/>
      <c r="I78" s="37"/>
      <c r="J78" s="37"/>
      <c r="K78" s="38"/>
      <c r="L78" s="38"/>
      <c r="M78" s="38"/>
      <c r="N78" s="39"/>
    </row>
    <row r="80" spans="1:14" x14ac:dyDescent="0.25">
      <c r="B80" s="69" t="s">
        <v>128</v>
      </c>
    </row>
    <row r="81" spans="2:10" ht="38.25" x14ac:dyDescent="0.25">
      <c r="B81" s="76" t="s">
        <v>137</v>
      </c>
      <c r="F81" s="73">
        <v>12697133.4911975</v>
      </c>
      <c r="J81" s="70" t="s">
        <v>164</v>
      </c>
    </row>
    <row r="82" spans="2:10" ht="25.5" x14ac:dyDescent="0.25">
      <c r="B82" s="77" t="s">
        <v>122</v>
      </c>
      <c r="F82" s="74">
        <v>2358040.536932596</v>
      </c>
      <c r="J82" s="70" t="s">
        <v>167</v>
      </c>
    </row>
    <row r="83" spans="2:10" ht="38.25" x14ac:dyDescent="0.25">
      <c r="B83" s="71" t="s">
        <v>115</v>
      </c>
      <c r="C83" s="72"/>
      <c r="D83" s="71"/>
      <c r="E83" s="71"/>
      <c r="F83" s="74">
        <v>50000</v>
      </c>
      <c r="J83" s="70" t="s">
        <v>172</v>
      </c>
    </row>
    <row r="84" spans="2:10" ht="51" x14ac:dyDescent="0.25">
      <c r="B84" s="76" t="s">
        <v>135</v>
      </c>
      <c r="F84" s="74">
        <v>62500</v>
      </c>
      <c r="J84" s="70" t="s">
        <v>171</v>
      </c>
    </row>
    <row r="85" spans="2:10" x14ac:dyDescent="0.25">
      <c r="F85" s="75">
        <f>SUM(F81:F84)</f>
        <v>15167674.028130095</v>
      </c>
    </row>
  </sheetData>
  <mergeCells count="74">
    <mergeCell ref="A14:N14"/>
    <mergeCell ref="A15:A16"/>
    <mergeCell ref="B15:B16"/>
    <mergeCell ref="C15:C16"/>
    <mergeCell ref="D15:D16"/>
    <mergeCell ref="E15:E16"/>
    <mergeCell ref="F15:F16"/>
    <mergeCell ref="G15:I15"/>
    <mergeCell ref="K15:K16"/>
    <mergeCell ref="L15:M15"/>
    <mergeCell ref="L32:M32"/>
    <mergeCell ref="N32:N33"/>
    <mergeCell ref="J15:J16"/>
    <mergeCell ref="A4:N4"/>
    <mergeCell ref="A5:N5"/>
    <mergeCell ref="A6:A7"/>
    <mergeCell ref="B6:B7"/>
    <mergeCell ref="C6:C7"/>
    <mergeCell ref="D6:D7"/>
    <mergeCell ref="E6:E7"/>
    <mergeCell ref="F6:F7"/>
    <mergeCell ref="G6:I6"/>
    <mergeCell ref="K6:K7"/>
    <mergeCell ref="L6:M6"/>
    <mergeCell ref="N6:N7"/>
    <mergeCell ref="A12:F12"/>
    <mergeCell ref="A57:F57"/>
    <mergeCell ref="E49:F49"/>
    <mergeCell ref="E50:F50"/>
    <mergeCell ref="E51:F51"/>
    <mergeCell ref="E54:F54"/>
    <mergeCell ref="E52:F52"/>
    <mergeCell ref="E53:F53"/>
    <mergeCell ref="A59:N59"/>
    <mergeCell ref="N60:N61"/>
    <mergeCell ref="A78:E78"/>
    <mergeCell ref="F60:H60"/>
    <mergeCell ref="I60:I61"/>
    <mergeCell ref="K60:K61"/>
    <mergeCell ref="L60:M60"/>
    <mergeCell ref="A60:A61"/>
    <mergeCell ref="B60:B61"/>
    <mergeCell ref="C60:C61"/>
    <mergeCell ref="D60:D61"/>
    <mergeCell ref="E60:E61"/>
    <mergeCell ref="E56:F56"/>
    <mergeCell ref="A42:F42"/>
    <mergeCell ref="A44:N44"/>
    <mergeCell ref="A45:A46"/>
    <mergeCell ref="B45:B46"/>
    <mergeCell ref="C45:C46"/>
    <mergeCell ref="D45:D46"/>
    <mergeCell ref="E45:F46"/>
    <mergeCell ref="G45:I45"/>
    <mergeCell ref="K45:K46"/>
    <mergeCell ref="L45:M45"/>
    <mergeCell ref="N45:N46"/>
    <mergeCell ref="E47:F47"/>
    <mergeCell ref="E48:F48"/>
    <mergeCell ref="A1:N1"/>
    <mergeCell ref="A2:N2"/>
    <mergeCell ref="A3:N3"/>
    <mergeCell ref="E55:F55"/>
    <mergeCell ref="N15:N16"/>
    <mergeCell ref="A29:F29"/>
    <mergeCell ref="A31:N31"/>
    <mergeCell ref="A32:A33"/>
    <mergeCell ref="B32:B33"/>
    <mergeCell ref="C32:C33"/>
    <mergeCell ref="D32:D33"/>
    <mergeCell ref="E32:E33"/>
    <mergeCell ref="F32:F33"/>
    <mergeCell ref="G32:I32"/>
    <mergeCell ref="K32:K33"/>
  </mergeCells>
  <dataValidations count="1">
    <dataValidation type="list" allowBlank="1" showInputMessage="1" showErrorMessage="1" sqref="K8:K12 D8:D11 D25:D28 D41 K20:K29 K62:K78 D62:D77 K34:K42 K47:K57">
      <formula1>#REF!</formula1>
    </dataValidation>
  </dataValidations>
  <pageMargins left="0.25" right="0.25" top="0.75" bottom="0.75" header="0.3" footer="0.3"/>
  <pageSetup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'[1]Estructura del Proyecto'!#REF!</xm:f>
          </x14:formula1>
          <xm:sqref>A8:A11 A48:A56 A62:A77 A20:A28 A34:A41</xm:sqref>
        </x14:dataValidation>
        <x14:dataValidation type="list" allowBlank="1" showInputMessage="1" showErrorMessage="1">
          <x14:formula1>
            <xm:f>'Plan de Adquisiciones Sint.'!$A$19:$A$24</xm:f>
          </x14:formula1>
          <xm:sqref>J8:J12 J62:J77 J81:J84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3"/>
  <sheetViews>
    <sheetView workbookViewId="0">
      <selection activeCell="F4" sqref="F4:F5"/>
    </sheetView>
  </sheetViews>
  <sheetFormatPr defaultColWidth="11" defaultRowHeight="15.75" x14ac:dyDescent="0.25"/>
  <sheetData>
    <row r="1" spans="4:6" ht="16.5" thickBot="1" x14ac:dyDescent="0.3"/>
    <row r="2" spans="4:6" x14ac:dyDescent="0.25">
      <c r="D2" s="78"/>
    </row>
    <row r="3" spans="4:6" x14ac:dyDescent="0.25">
      <c r="D3" s="79">
        <v>10105594</v>
      </c>
      <c r="F3" s="99" t="s">
        <v>168</v>
      </c>
    </row>
    <row r="4" spans="4:6" ht="16.5" thickBot="1" x14ac:dyDescent="0.3">
      <c r="D4" s="80"/>
      <c r="F4" s="100">
        <v>428000</v>
      </c>
    </row>
    <row r="5" spans="4:6" x14ac:dyDescent="0.25">
      <c r="D5" s="146">
        <v>2676343</v>
      </c>
      <c r="F5" s="100">
        <v>272000</v>
      </c>
    </row>
    <row r="6" spans="4:6" x14ac:dyDescent="0.25">
      <c r="D6" s="147"/>
    </row>
    <row r="7" spans="4:6" ht="16.5" thickBot="1" x14ac:dyDescent="0.3">
      <c r="D7" s="148"/>
    </row>
    <row r="8" spans="4:6" ht="16.5" thickBot="1" x14ac:dyDescent="0.3">
      <c r="D8" s="81">
        <v>2118063</v>
      </c>
    </row>
    <row r="9" spans="4:6" x14ac:dyDescent="0.25">
      <c r="D9" s="149" t="s">
        <v>138</v>
      </c>
    </row>
    <row r="10" spans="4:6" ht="16.5" thickBot="1" x14ac:dyDescent="0.3">
      <c r="D10" s="150"/>
    </row>
    <row r="13" spans="4:6" x14ac:dyDescent="0.25">
      <c r="D13">
        <f>SUM(D2:D10)</f>
        <v>14900000</v>
      </c>
    </row>
  </sheetData>
  <mergeCells count="2">
    <mergeCell ref="D5:D7"/>
    <mergeCell ref="D9:D10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topLeftCell="I1" workbookViewId="0">
      <selection activeCell="Q11" sqref="Q11"/>
    </sheetView>
  </sheetViews>
  <sheetFormatPr defaultColWidth="11" defaultRowHeight="15.75" x14ac:dyDescent="0.25"/>
  <cols>
    <col min="2" max="2" width="20.25" customWidth="1"/>
    <col min="3" max="3" width="13.375" customWidth="1"/>
    <col min="8" max="8" width="12.375" customWidth="1"/>
  </cols>
  <sheetData>
    <row r="2" spans="2:17" x14ac:dyDescent="0.25">
      <c r="B2" s="89" t="s">
        <v>139</v>
      </c>
      <c r="C2" s="89" t="s">
        <v>140</v>
      </c>
      <c r="D2" s="89" t="s">
        <v>141</v>
      </c>
      <c r="E2" s="89" t="s">
        <v>142</v>
      </c>
      <c r="F2" s="89" t="s">
        <v>143</v>
      </c>
      <c r="G2" s="89" t="s">
        <v>144</v>
      </c>
      <c r="H2" s="89" t="s">
        <v>0</v>
      </c>
      <c r="J2" s="93" t="s">
        <v>141</v>
      </c>
      <c r="K2" s="93" t="s">
        <v>142</v>
      </c>
      <c r="L2" s="93" t="s">
        <v>143</v>
      </c>
      <c r="M2" s="93" t="s">
        <v>144</v>
      </c>
    </row>
    <row r="3" spans="2:17" x14ac:dyDescent="0.25">
      <c r="B3" s="151" t="s">
        <v>160</v>
      </c>
      <c r="C3" s="151"/>
      <c r="D3" s="151"/>
      <c r="E3" s="151"/>
      <c r="F3" s="151"/>
      <c r="G3" s="151"/>
      <c r="H3" s="151"/>
    </row>
    <row r="4" spans="2:17" ht="36" customHeight="1" thickBot="1" x14ac:dyDescent="0.3">
      <c r="B4" s="82" t="s">
        <v>145</v>
      </c>
      <c r="C4" s="83">
        <v>10105594</v>
      </c>
      <c r="D4" s="84"/>
      <c r="E4" s="84"/>
      <c r="F4" s="84"/>
      <c r="G4" s="84"/>
      <c r="H4" s="83">
        <f>SUM(C4:G4)</f>
        <v>10105594</v>
      </c>
      <c r="J4" s="94">
        <v>356540</v>
      </c>
      <c r="K4" s="94">
        <v>336445</v>
      </c>
      <c r="L4" s="94"/>
      <c r="M4" s="94"/>
      <c r="Q4" s="96">
        <v>210000</v>
      </c>
    </row>
    <row r="5" spans="2:17" ht="33.75" customHeight="1" thickBot="1" x14ac:dyDescent="0.3">
      <c r="B5" s="82" t="s">
        <v>146</v>
      </c>
      <c r="C5" s="83"/>
      <c r="D5" s="83"/>
      <c r="E5" s="83"/>
      <c r="F5" s="83"/>
      <c r="G5" s="83"/>
      <c r="H5" s="83">
        <f t="shared" ref="H5:H7" si="0">SUM(C5:G5)</f>
        <v>0</v>
      </c>
      <c r="J5" s="94">
        <v>121972</v>
      </c>
      <c r="K5" s="94">
        <v>43108</v>
      </c>
      <c r="L5" s="94"/>
      <c r="M5" s="94"/>
      <c r="Q5" s="97">
        <v>106165</v>
      </c>
    </row>
    <row r="6" spans="2:17" ht="33" customHeight="1" thickBot="1" x14ac:dyDescent="0.3">
      <c r="B6" s="82" t="s">
        <v>147</v>
      </c>
      <c r="C6" s="85"/>
      <c r="D6" s="83"/>
      <c r="E6" s="83"/>
      <c r="F6" s="83"/>
      <c r="G6" s="83"/>
      <c r="H6" s="83">
        <f t="shared" si="0"/>
        <v>0</v>
      </c>
      <c r="J6" s="94">
        <v>1014383</v>
      </c>
      <c r="K6" s="94">
        <v>43108</v>
      </c>
      <c r="L6" s="94"/>
      <c r="M6" s="94"/>
      <c r="Q6" s="97">
        <v>106165</v>
      </c>
    </row>
    <row r="7" spans="2:17" ht="33.75" customHeight="1" thickBot="1" x14ac:dyDescent="0.3">
      <c r="B7" s="82" t="s">
        <v>148</v>
      </c>
      <c r="C7" s="83"/>
      <c r="D7" s="83"/>
      <c r="E7" s="83"/>
      <c r="F7" s="83"/>
      <c r="G7" s="83"/>
      <c r="H7" s="83">
        <f t="shared" si="0"/>
        <v>0</v>
      </c>
      <c r="J7" s="94"/>
      <c r="K7" s="94">
        <v>760787</v>
      </c>
      <c r="L7" s="94"/>
      <c r="M7" s="94"/>
      <c r="Q7" s="97">
        <v>106165</v>
      </c>
    </row>
    <row r="8" spans="2:17" x14ac:dyDescent="0.25">
      <c r="B8" s="151" t="s">
        <v>161</v>
      </c>
      <c r="C8" s="151"/>
      <c r="D8" s="151"/>
      <c r="E8" s="151"/>
      <c r="F8" s="151"/>
      <c r="G8" s="151"/>
      <c r="H8" s="151"/>
      <c r="J8" s="94"/>
      <c r="K8" s="94"/>
      <c r="L8" s="94"/>
      <c r="M8" s="94"/>
    </row>
    <row r="9" spans="2:17" ht="30.75" customHeight="1" x14ac:dyDescent="0.25">
      <c r="B9" s="82" t="s">
        <v>149</v>
      </c>
      <c r="C9" s="83"/>
      <c r="D9" s="83"/>
      <c r="E9" s="83"/>
      <c r="F9" s="83"/>
      <c r="G9" s="83"/>
      <c r="H9" s="83">
        <f>SUM(C9:G9)</f>
        <v>0</v>
      </c>
      <c r="J9" s="95">
        <f>+J6+J5+J4</f>
        <v>1492895</v>
      </c>
      <c r="K9" s="95">
        <f>+K7+K6+K5+K4</f>
        <v>1183448</v>
      </c>
      <c r="L9" s="94"/>
      <c r="M9" s="94"/>
      <c r="Q9">
        <f>SUM(Q4:Q8)</f>
        <v>528495</v>
      </c>
    </row>
    <row r="10" spans="2:17" ht="24" customHeight="1" x14ac:dyDescent="0.25">
      <c r="B10" s="82" t="s">
        <v>150</v>
      </c>
      <c r="C10" s="83"/>
      <c r="D10" s="83"/>
      <c r="E10" s="83"/>
      <c r="F10" s="83"/>
      <c r="G10" s="83"/>
      <c r="H10" s="83">
        <f t="shared" ref="H10:H14" si="1">SUM(C10:G10)</f>
        <v>0</v>
      </c>
      <c r="Q10" s="98">
        <v>59000</v>
      </c>
    </row>
    <row r="11" spans="2:17" ht="20.25" customHeight="1" x14ac:dyDescent="0.25">
      <c r="B11" s="82" t="s">
        <v>151</v>
      </c>
      <c r="C11" s="83"/>
      <c r="D11" s="83"/>
      <c r="E11" s="83"/>
      <c r="F11" s="83"/>
      <c r="G11" s="83"/>
      <c r="H11" s="83">
        <f t="shared" si="1"/>
        <v>0</v>
      </c>
      <c r="Q11">
        <f>SUM(Q9:Q10)</f>
        <v>587495</v>
      </c>
    </row>
    <row r="12" spans="2:17" ht="23.25" customHeight="1" x14ac:dyDescent="0.25">
      <c r="B12" s="82" t="s">
        <v>152</v>
      </c>
      <c r="C12" s="85"/>
      <c r="D12" s="83"/>
      <c r="E12" s="83"/>
      <c r="F12" s="83"/>
      <c r="G12" s="83"/>
      <c r="H12" s="83">
        <f t="shared" si="1"/>
        <v>0</v>
      </c>
    </row>
    <row r="13" spans="2:17" ht="30.75" customHeight="1" x14ac:dyDescent="0.25">
      <c r="B13" s="82" t="s">
        <v>153</v>
      </c>
      <c r="C13" s="83"/>
      <c r="D13" s="83"/>
      <c r="E13" s="83"/>
      <c r="F13" s="83"/>
      <c r="G13" s="83"/>
      <c r="H13" s="83">
        <f t="shared" si="1"/>
        <v>0</v>
      </c>
    </row>
    <row r="14" spans="2:17" ht="24.75" customHeight="1" x14ac:dyDescent="0.25">
      <c r="B14" s="82" t="s">
        <v>154</v>
      </c>
      <c r="C14" s="83"/>
      <c r="D14" s="83"/>
      <c r="E14" s="83"/>
      <c r="F14" s="83"/>
      <c r="G14" s="83"/>
      <c r="H14" s="83">
        <f t="shared" si="1"/>
        <v>0</v>
      </c>
    </row>
    <row r="15" spans="2:17" x14ac:dyDescent="0.25">
      <c r="B15" s="151" t="s">
        <v>23</v>
      </c>
      <c r="C15" s="151"/>
      <c r="D15" s="151"/>
      <c r="E15" s="151"/>
      <c r="F15" s="151"/>
      <c r="G15" s="151"/>
      <c r="H15" s="151"/>
    </row>
    <row r="16" spans="2:17" ht="21" customHeight="1" x14ac:dyDescent="0.25">
      <c r="B16" s="82" t="s">
        <v>155</v>
      </c>
      <c r="C16" s="83"/>
      <c r="D16" s="83"/>
      <c r="E16" s="83"/>
      <c r="F16" s="83"/>
      <c r="G16" s="83"/>
      <c r="H16" s="83">
        <f>SUM(C16:G16)</f>
        <v>0</v>
      </c>
    </row>
    <row r="17" spans="2:8" ht="33" customHeight="1" x14ac:dyDescent="0.25">
      <c r="B17" s="82" t="s">
        <v>156</v>
      </c>
      <c r="C17" s="83"/>
      <c r="D17" s="84"/>
      <c r="E17" s="84"/>
      <c r="F17" s="84"/>
      <c r="G17" s="84"/>
      <c r="H17" s="83">
        <f t="shared" ref="H17:H19" si="2">SUM(C17:G17)</f>
        <v>0</v>
      </c>
    </row>
    <row r="18" spans="2:8" ht="45" customHeight="1" x14ac:dyDescent="0.25">
      <c r="B18" s="82" t="s">
        <v>157</v>
      </c>
      <c r="C18" s="83"/>
      <c r="D18" s="83"/>
      <c r="E18" s="83"/>
      <c r="F18" s="84"/>
      <c r="G18" s="84"/>
      <c r="H18" s="83">
        <f t="shared" si="2"/>
        <v>0</v>
      </c>
    </row>
    <row r="19" spans="2:8" ht="30" customHeight="1" x14ac:dyDescent="0.25">
      <c r="B19" s="82" t="s">
        <v>158</v>
      </c>
      <c r="C19" s="83"/>
      <c r="D19" s="83"/>
      <c r="E19" s="84"/>
      <c r="F19" s="84"/>
      <c r="G19" s="84"/>
      <c r="H19" s="83">
        <f t="shared" si="2"/>
        <v>0</v>
      </c>
    </row>
    <row r="20" spans="2:8" ht="25.5" x14ac:dyDescent="0.25">
      <c r="B20" s="87" t="s">
        <v>159</v>
      </c>
      <c r="C20" s="91">
        <f>+C4+C5+C6+C7+C9+C10+C11+C12+C13+C14+C16+C17+C18+C19</f>
        <v>10105594</v>
      </c>
      <c r="D20" s="91">
        <f t="shared" ref="D20:G20" si="3">+D4+D5+D6+D7+D9+D10+D11+D12+D13+D14+D16+D17+D18+D19</f>
        <v>0</v>
      </c>
      <c r="E20" s="91">
        <f t="shared" si="3"/>
        <v>0</v>
      </c>
      <c r="F20" s="91">
        <f t="shared" si="3"/>
        <v>0</v>
      </c>
      <c r="G20" s="91">
        <f t="shared" si="3"/>
        <v>0</v>
      </c>
      <c r="H20" s="91">
        <f>SUM(C20:G20)</f>
        <v>10105594</v>
      </c>
    </row>
    <row r="21" spans="2:8" ht="24" customHeight="1" x14ac:dyDescent="0.25">
      <c r="B21" s="90" t="s">
        <v>162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f>SUM(C21:G21)</f>
        <v>0</v>
      </c>
    </row>
    <row r="22" spans="2:8" x14ac:dyDescent="0.25">
      <c r="B22" s="88" t="s">
        <v>163</v>
      </c>
      <c r="C22" s="92">
        <f>SUM(C20:C21)</f>
        <v>10105594</v>
      </c>
      <c r="D22" s="92">
        <f t="shared" ref="D22:H22" si="4">SUM(D20:D21)</f>
        <v>0</v>
      </c>
      <c r="E22" s="92">
        <f t="shared" si="4"/>
        <v>0</v>
      </c>
      <c r="F22" s="92">
        <f t="shared" si="4"/>
        <v>0</v>
      </c>
      <c r="G22" s="92">
        <f t="shared" si="4"/>
        <v>0</v>
      </c>
      <c r="H22" s="92">
        <f t="shared" si="4"/>
        <v>10105594</v>
      </c>
    </row>
  </sheetData>
  <mergeCells count="3">
    <mergeCell ref="B3:H3"/>
    <mergeCell ref="B8:H8"/>
    <mergeCell ref="B15:H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D67106B296E83D4C8D96F810318F7547" ma:contentTypeVersion="0" ma:contentTypeDescription="A content type to manage public (operations) IDB documents" ma:contentTypeScope="" ma:versionID="fd522bd2f24e0e94222aa3a9356dbb61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f32c5dd488d5d8caf8715745ccb806d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b7b6cc8-aa77-492b-a3d9-e2df0bc5e2b3}" ma:internalName="TaxCatchAll" ma:showField="CatchAllData" ma:web="2797acde-cc60-4331-81ae-cdd226a03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b7b6cc8-aa77-492b-a3d9-e2df0bc5e2b3}" ma:internalName="TaxCatchAllLabel" ma:readOnly="true" ma:showField="CatchAllDataLabel" ma:web="2797acde-cc60-4331-81ae-cdd226a03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CSD/RND</Division_x0020_or_x0020_Unit>
    <Other_x0020_Author xmlns="9c571b2f-e523-4ab2-ba2e-09e151a03ef4" xsi:nil="true"/>
    <Region xmlns="9c571b2f-e523-4ab2-ba2e-09e151a03ef4" xsi:nil="true"/>
    <IDBDocs_x0020_Number xmlns="9c571b2f-e523-4ab2-ba2e-09e151a03ef4">40695509</IDBDocs_x0020_Number>
    <Document_x0020_Author xmlns="9c571b2f-e523-4ab2-ba2e-09e151a03ef4">Suarez Vazquez, Gines</Document_x0020_Author>
    <Publication_x0020_Type xmlns="9c571b2f-e523-4ab2-ba2e-09e151a03ef4" xsi:nil="true"/>
    <Operation_x0020_Type xmlns="9c571b2f-e523-4ab2-ba2e-09e151a03ef4" xsi:nil="true"/>
    <TaxCatchAll xmlns="9c571b2f-e523-4ab2-ba2e-09e151a03ef4">
      <Value>5</Value>
      <Value>6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HO-L1179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AG-ADR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3F277EC2-88E4-42D8-A794-CD0161F6287F}"/>
</file>

<file path=customXml/itemProps2.xml><?xml version="1.0" encoding="utf-8"?>
<ds:datastoreItem xmlns:ds="http://schemas.openxmlformats.org/officeDocument/2006/customXml" ds:itemID="{C08348FE-C057-40F5-ACC0-D0CCE9AC6212}"/>
</file>

<file path=customXml/itemProps3.xml><?xml version="1.0" encoding="utf-8"?>
<ds:datastoreItem xmlns:ds="http://schemas.openxmlformats.org/officeDocument/2006/customXml" ds:itemID="{63EC244A-7E81-4705-BD43-B17A55A4FCC4}"/>
</file>

<file path=customXml/itemProps4.xml><?xml version="1.0" encoding="utf-8"?>
<ds:datastoreItem xmlns:ds="http://schemas.openxmlformats.org/officeDocument/2006/customXml" ds:itemID="{C1D08D3B-5AB8-4747-90A1-FCFACE8348F2}"/>
</file>

<file path=customXml/itemProps5.xml><?xml version="1.0" encoding="utf-8"?>
<ds:datastoreItem xmlns:ds="http://schemas.openxmlformats.org/officeDocument/2006/customXml" ds:itemID="{795A7B87-2468-45FB-A327-C50D3CE70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Plan de Adquisiciones Sint.</vt:lpstr>
      <vt:lpstr>Plan de Adquisiciones Global</vt:lpstr>
      <vt:lpstr>Hoja1</vt:lpstr>
      <vt:lpstr>Hoja3</vt:lpstr>
      <vt:lpstr>'Plan de Adquisiciones Global'!Print_Area</vt:lpstr>
    </vt:vector>
  </TitlesOfParts>
  <Company>TotalCode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 - Enlace - Plan de Adquisiciones (PA) (HO-L1179) </dc:title>
  <dc:creator>Diego Reinoso</dc:creator>
  <cp:lastModifiedBy>IADB</cp:lastModifiedBy>
  <cp:lastPrinted>2016-10-21T21:45:00Z</cp:lastPrinted>
  <dcterms:created xsi:type="dcterms:W3CDTF">2013-04-08T21:46:41Z</dcterms:created>
  <dcterms:modified xsi:type="dcterms:W3CDTF">2016-10-31T18:15:35Z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0x01010046CF21643EE8D14686A648AA6DAD089200D67106B296E83D4C8D96F810318F7547</vt:lpwstr>
  </property>
  <property fmtid="{D5CDD505-2E9C-101B-9397-08002B2CF9AE}" pid="5" name="TaxKeywordTaxHTField">
    <vt:lpwstr/>
  </property>
  <property fmtid="{D5CDD505-2E9C-101B-9397-08002B2CF9AE}" pid="6" name="Series Operations IDB">
    <vt:lpwstr>5;#Unclassified|a6dff32e-d477-44cd-a56b-85efe9e0a56c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5;#Unclassified|a6dff32e-d477-44cd-a56b-85efe9e0a56c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6;#IDBDocs|cca77002-e150-4b2d-ab1f-1d7a7cdcae16</vt:lpwstr>
  </property>
</Properties>
</file>