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165" windowWidth="9450" windowHeight="11760" tabRatio="497" firstSheet="1" activeTab="1"/>
  </bookViews>
  <sheets>
    <sheet name="PA (aberto)" sheetId="7" state="hidden" r:id="rId1"/>
    <sheet name="PA impressão" sheetId="9" r:id="rId2"/>
    <sheet name="PA (copia segurança)" sheetId="8" state="hidden" r:id="rId3"/>
    <sheet name="Plan1" sheetId="10" r:id="rId4"/>
  </sheets>
  <externalReferences>
    <externalReference r:id="rId5"/>
  </externalReferences>
  <definedNames>
    <definedName name="_xlnm.Print_Area" localSheetId="0">'PA (aberto)'!$B$1:$N$95</definedName>
    <definedName name="_xlnm.Print_Area" localSheetId="2">'PA (copia segurança)'!$B$1:$O$103</definedName>
    <definedName name="_xlnm.Print_Area" localSheetId="1">'PA impressão'!$B$1:$M$106</definedName>
    <definedName name="_xlnm.Print_Titles" localSheetId="0">'PA (aberto)'!$1:$6</definedName>
    <definedName name="_xlnm.Print_Titles" localSheetId="2">'PA (copia segurança)'!$5:$6</definedName>
    <definedName name="_xlnm.Print_Titles" localSheetId="1">'PA impressão'!$1:$5</definedName>
  </definedNames>
  <calcPr calcId="145621"/>
</workbook>
</file>

<file path=xl/calcChain.xml><?xml version="1.0" encoding="utf-8"?>
<calcChain xmlns="http://schemas.openxmlformats.org/spreadsheetml/2006/main">
  <c r="E31" i="7" l="1"/>
  <c r="Q43" i="7"/>
  <c r="P43" i="7"/>
  <c r="E81" i="7"/>
  <c r="E74" i="7"/>
  <c r="Q74" i="7"/>
  <c r="Q67" i="7"/>
  <c r="P67" i="7"/>
  <c r="P61" i="7"/>
  <c r="Q61" i="7"/>
  <c r="E60" i="7"/>
  <c r="Q56" i="7"/>
  <c r="P56" i="7"/>
  <c r="E8" i="7"/>
  <c r="E82" i="7" s="1"/>
  <c r="E7" i="7"/>
  <c r="Q7" i="7"/>
  <c r="P63" i="7"/>
  <c r="Q63" i="7"/>
  <c r="E90" i="8"/>
  <c r="A90" i="8"/>
  <c r="R89" i="8"/>
  <c r="Q89" i="8"/>
  <c r="R88" i="8"/>
  <c r="Q88" i="8"/>
  <c r="R87" i="8"/>
  <c r="Q87" i="8"/>
  <c r="R86" i="8"/>
  <c r="Q86" i="8"/>
  <c r="R85" i="8"/>
  <c r="Q85" i="8"/>
  <c r="R84" i="8"/>
  <c r="Q84" i="8"/>
  <c r="R83" i="8"/>
  <c r="Q83" i="8"/>
  <c r="R82" i="8"/>
  <c r="Q82" i="8"/>
  <c r="R81" i="8"/>
  <c r="Q81" i="8"/>
  <c r="R80" i="8"/>
  <c r="Q80" i="8"/>
  <c r="R79" i="8"/>
  <c r="Q79" i="8"/>
  <c r="R78" i="8"/>
  <c r="Q78" i="8"/>
  <c r="R77" i="8"/>
  <c r="Q77" i="8"/>
  <c r="R76" i="8"/>
  <c r="Q76" i="8"/>
  <c r="R75" i="8"/>
  <c r="Q75" i="8"/>
  <c r="R74" i="8"/>
  <c r="Q74" i="8"/>
  <c r="R73" i="8"/>
  <c r="Q73" i="8"/>
  <c r="R72" i="8"/>
  <c r="Q72" i="8"/>
  <c r="R71" i="8"/>
  <c r="Q71" i="8"/>
  <c r="R70" i="8"/>
  <c r="Q70" i="8"/>
  <c r="R69" i="8"/>
  <c r="Q69" i="8"/>
  <c r="R68" i="8"/>
  <c r="Q68" i="8"/>
  <c r="R67" i="8"/>
  <c r="Q67" i="8"/>
  <c r="R66" i="8"/>
  <c r="Q66" i="8"/>
  <c r="R65" i="8"/>
  <c r="Q65" i="8"/>
  <c r="R64" i="8"/>
  <c r="Q64" i="8"/>
  <c r="R63" i="8"/>
  <c r="Q63" i="8"/>
  <c r="R58" i="8"/>
  <c r="Q58" i="8"/>
  <c r="R57" i="8"/>
  <c r="Q57" i="8"/>
  <c r="R56" i="8"/>
  <c r="Q56" i="8"/>
  <c r="R55" i="8"/>
  <c r="Q55" i="8"/>
  <c r="R54" i="8"/>
  <c r="Q54" i="8"/>
  <c r="R53" i="8"/>
  <c r="Q53" i="8"/>
  <c r="R52" i="8"/>
  <c r="Q52" i="8"/>
  <c r="R51" i="8"/>
  <c r="Q51" i="8"/>
  <c r="R50" i="8"/>
  <c r="Q50" i="8"/>
  <c r="R49" i="8"/>
  <c r="Q49" i="8"/>
  <c r="R48" i="8"/>
  <c r="Q48" i="8"/>
  <c r="R47" i="8"/>
  <c r="Q47" i="8"/>
  <c r="R46" i="8"/>
  <c r="Q46" i="8"/>
  <c r="R45" i="8"/>
  <c r="Q45" i="8"/>
  <c r="R44" i="8"/>
  <c r="Q44" i="8"/>
  <c r="R43" i="8"/>
  <c r="Q43" i="8"/>
  <c r="R42" i="8"/>
  <c r="Q42" i="8"/>
  <c r="R41" i="8"/>
  <c r="Q41" i="8"/>
  <c r="R38" i="8"/>
  <c r="Q38" i="8"/>
  <c r="R37" i="8"/>
  <c r="Q37" i="8"/>
  <c r="R36" i="8"/>
  <c r="Q36" i="8"/>
  <c r="R35" i="8"/>
  <c r="Q35" i="8"/>
  <c r="R34" i="8"/>
  <c r="Q34" i="8"/>
  <c r="R33" i="8"/>
  <c r="Q33" i="8"/>
  <c r="R32" i="8"/>
  <c r="Q32" i="8"/>
  <c r="R31" i="8"/>
  <c r="Q31" i="8"/>
  <c r="R30" i="8"/>
  <c r="Q30" i="8"/>
  <c r="R29" i="8"/>
  <c r="Q29" i="8"/>
  <c r="R28" i="8"/>
  <c r="Q28" i="8"/>
  <c r="R27" i="8"/>
  <c r="Q27" i="8"/>
  <c r="R26" i="8"/>
  <c r="Q26" i="8"/>
  <c r="R25" i="8"/>
  <c r="Q25" i="8"/>
  <c r="R24" i="8"/>
  <c r="Q24" i="8"/>
  <c r="R23" i="8"/>
  <c r="Q23" i="8"/>
  <c r="R22" i="8"/>
  <c r="Q22" i="8"/>
  <c r="R21" i="8"/>
  <c r="Q21" i="8"/>
  <c r="R20" i="8"/>
  <c r="Q20" i="8"/>
  <c r="R19" i="8"/>
  <c r="Q19" i="8"/>
  <c r="R18" i="8"/>
  <c r="Q18" i="8"/>
  <c r="R17" i="8"/>
  <c r="Q17" i="8"/>
  <c r="R16" i="8"/>
  <c r="Q16" i="8"/>
  <c r="R15" i="8"/>
  <c r="Q15" i="8"/>
  <c r="R13" i="8"/>
  <c r="Q13" i="8"/>
  <c r="R11" i="8"/>
  <c r="Q11" i="8"/>
  <c r="R10" i="8"/>
  <c r="Q10" i="8"/>
  <c r="R9" i="8"/>
  <c r="Q9" i="8"/>
  <c r="R8" i="8"/>
  <c r="Q8" i="8"/>
  <c r="R7" i="8"/>
  <c r="R90" i="8" s="1"/>
  <c r="Q7" i="8"/>
  <c r="Q90" i="8" s="1"/>
  <c r="Q31" i="7"/>
  <c r="Q30" i="7"/>
  <c r="Q28" i="7"/>
  <c r="P55" i="7"/>
  <c r="P53" i="7"/>
  <c r="P52" i="7"/>
  <c r="P46" i="7"/>
  <c r="Q45" i="7"/>
  <c r="P44" i="7"/>
  <c r="Q41" i="7"/>
  <c r="P42" i="7"/>
  <c r="Q40" i="7"/>
  <c r="P39" i="7"/>
  <c r="Q17" i="7"/>
  <c r="P15" i="7"/>
  <c r="P14" i="7"/>
  <c r="P13" i="7"/>
  <c r="P12" i="7"/>
  <c r="P16" i="7"/>
  <c r="Q16" i="7"/>
  <c r="P18" i="7"/>
  <c r="Q18" i="7"/>
  <c r="P19" i="7"/>
  <c r="Q19" i="7"/>
  <c r="P20" i="7"/>
  <c r="Q20" i="7"/>
  <c r="Q22" i="7"/>
  <c r="P25" i="7"/>
  <c r="Q25" i="7"/>
  <c r="P29" i="7"/>
  <c r="Q29" i="7"/>
  <c r="P30" i="7"/>
  <c r="P32" i="7"/>
  <c r="Q32" i="7"/>
  <c r="P33" i="7"/>
  <c r="Q33" i="7"/>
  <c r="P34" i="7"/>
  <c r="Q34" i="7"/>
  <c r="P35" i="7"/>
  <c r="Q35" i="7"/>
  <c r="P36" i="7"/>
  <c r="P37" i="7"/>
  <c r="Q39" i="7"/>
  <c r="Q52" i="7"/>
  <c r="P54" i="7"/>
  <c r="Q54" i="7"/>
  <c r="Q55" i="7"/>
  <c r="P57" i="7"/>
  <c r="Q57" i="7"/>
  <c r="Q60" i="7"/>
  <c r="P62" i="7"/>
  <c r="Q62" i="7"/>
  <c r="P64" i="7"/>
  <c r="Q64" i="7"/>
  <c r="P65" i="7"/>
  <c r="Q65" i="7"/>
  <c r="P66" i="7"/>
  <c r="Q66" i="7"/>
  <c r="P68" i="7"/>
  <c r="Q68" i="7"/>
  <c r="P69" i="7"/>
  <c r="Q69" i="7"/>
  <c r="P70" i="7"/>
  <c r="Q70" i="7"/>
  <c r="P71" i="7"/>
  <c r="Q71" i="7"/>
  <c r="P75" i="7"/>
  <c r="Q75" i="7"/>
  <c r="P76" i="7"/>
  <c r="Q76" i="7"/>
  <c r="P77" i="7"/>
  <c r="Q77" i="7"/>
  <c r="P78" i="7"/>
  <c r="Q78" i="7"/>
  <c r="P79" i="7"/>
  <c r="Q79" i="7"/>
  <c r="P80" i="7"/>
  <c r="Q80" i="7"/>
  <c r="A82" i="7"/>
  <c r="Q44" i="7"/>
  <c r="Q46" i="7"/>
  <c r="Q37" i="7"/>
  <c r="Q14" i="7"/>
  <c r="Q21" i="7"/>
  <c r="Q36" i="7"/>
  <c r="P40" i="7"/>
  <c r="P45" i="7"/>
  <c r="P17" i="7"/>
  <c r="Q15" i="7"/>
  <c r="P41" i="7"/>
  <c r="Q12" i="7"/>
  <c r="Q13" i="7"/>
  <c r="Q42" i="7"/>
  <c r="Q53" i="7"/>
  <c r="P31" i="7"/>
  <c r="P28" i="7"/>
  <c r="P21" i="7"/>
  <c r="P74" i="7"/>
  <c r="Q8" i="7" l="1"/>
  <c r="Q82" i="7" s="1"/>
  <c r="P82" i="7"/>
</calcChain>
</file>

<file path=xl/comments1.xml><?xml version="1.0" encoding="utf-8"?>
<comments xmlns="http://schemas.openxmlformats.org/spreadsheetml/2006/main">
  <authors>
    <author>Romildo Rodrigues Santos</author>
    <author>Diego Ribas Moraes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Romildo Rodrigues Santos:</t>
        </r>
        <r>
          <rPr>
            <sz val="8"/>
            <color indexed="81"/>
            <rFont val="Tahoma"/>
            <family val="2"/>
          </rPr>
          <t xml:space="preserve">
dolarizado pela taxa do dia da contratação = R$ 2,0011</t>
        </r>
      </text>
    </comment>
    <comment ref="E8" authorId="0">
      <text>
        <r>
          <rPr>
            <b/>
            <sz val="8"/>
            <color indexed="81"/>
            <rFont val="Tahoma"/>
            <family val="2"/>
          </rPr>
          <t>Romildo Rodrigues Santos:</t>
        </r>
        <r>
          <rPr>
            <sz val="8"/>
            <color indexed="81"/>
            <rFont val="Tahoma"/>
            <family val="2"/>
          </rPr>
          <t xml:space="preserve">
dolarizado pela taxa do dia da contratação = R$ 2,1700</t>
        </r>
      </text>
    </comment>
    <comment ref="E57" authorId="1">
      <text>
        <r>
          <rPr>
            <b/>
            <sz val="9"/>
            <color indexed="81"/>
            <rFont val="Tahoma"/>
            <family val="2"/>
          </rPr>
          <t>Diego Ribas Moraes:</t>
        </r>
        <r>
          <rPr>
            <sz val="9"/>
            <color indexed="81"/>
            <rFont val="Tahoma"/>
            <family val="2"/>
          </rPr>
          <t xml:space="preserve">
Inserido valor reajustado, ainda aguardando aceitação do BID</t>
        </r>
      </text>
    </comment>
    <comment ref="E60" authorId="1">
      <text>
        <r>
          <rPr>
            <b/>
            <sz val="9"/>
            <color indexed="81"/>
            <rFont val="Tahoma"/>
            <family val="2"/>
          </rPr>
          <t>Diego Ribas Moraes:</t>
        </r>
        <r>
          <rPr>
            <sz val="9"/>
            <color indexed="81"/>
            <rFont val="Tahoma"/>
            <family val="2"/>
          </rPr>
          <t xml:space="preserve">
Contrato dolarizado na data de assinatura correspondente a um trecho de 5,3 km de obra.</t>
        </r>
      </text>
    </comment>
    <comment ref="E74" authorId="1">
      <text>
        <r>
          <rPr>
            <b/>
            <sz val="9"/>
            <color indexed="81"/>
            <rFont val="Tahoma"/>
            <family val="2"/>
          </rPr>
          <t>Diego Ribas Moraes:</t>
        </r>
        <r>
          <rPr>
            <sz val="9"/>
            <color indexed="81"/>
            <rFont val="Tahoma"/>
            <family val="2"/>
          </rPr>
          <t xml:space="preserve">
Contrato dolarizado na data de assinatura + primeiro reajustamento dolarizado pela data da assinatura</t>
        </r>
      </text>
    </comment>
  </commentList>
</comments>
</file>

<file path=xl/comments2.xml><?xml version="1.0" encoding="utf-8"?>
<comments xmlns="http://schemas.openxmlformats.org/spreadsheetml/2006/main">
  <authors>
    <author>Romildo Rodrigues Santos</author>
    <author>Diego Ribas Moraes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>Romildo Rodrigues Santos:</t>
        </r>
        <r>
          <rPr>
            <sz val="8"/>
            <color indexed="81"/>
            <rFont val="Tahoma"/>
            <family val="2"/>
          </rPr>
          <t xml:space="preserve">
dolarizado pela taxa do dia da contratação = R$ 2,0011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Romildo Rodrigues Santos:</t>
        </r>
        <r>
          <rPr>
            <sz val="8"/>
            <color indexed="81"/>
            <rFont val="Tahoma"/>
            <family val="2"/>
          </rPr>
          <t xml:space="preserve">
dolarizado pela taxa do dia da contratação = R$ 2,1700</t>
        </r>
      </text>
    </comment>
    <comment ref="E62" authorId="1">
      <text>
        <r>
          <rPr>
            <b/>
            <sz val="9"/>
            <color indexed="81"/>
            <rFont val="Tahoma"/>
            <family val="2"/>
          </rPr>
          <t>Diego Ribas Moraes:</t>
        </r>
        <r>
          <rPr>
            <sz val="9"/>
            <color indexed="81"/>
            <rFont val="Tahoma"/>
            <family val="2"/>
          </rPr>
          <t xml:space="preserve">
Inserido valor reajustado, ainda aguardando aceitação do BID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Diego Ribas Moraes:</t>
        </r>
        <r>
          <rPr>
            <sz val="9"/>
            <color indexed="81"/>
            <rFont val="Tahoma"/>
            <family val="2"/>
          </rPr>
          <t xml:space="preserve">
Contrato dolarizado na data de assinatura correspondente a um trecho de 5,3 km de obra.</t>
        </r>
      </text>
    </comment>
    <comment ref="E81" authorId="1">
      <text>
        <r>
          <rPr>
            <b/>
            <sz val="9"/>
            <color indexed="81"/>
            <rFont val="Tahoma"/>
            <family val="2"/>
          </rPr>
          <t>Diego Ribas Moraes:</t>
        </r>
        <r>
          <rPr>
            <sz val="9"/>
            <color indexed="81"/>
            <rFont val="Tahoma"/>
            <family val="2"/>
          </rPr>
          <t xml:space="preserve">
Contrato dolarizado na data de assinatura + primeiro reajustamento dolarizado pela data da assinatura</t>
        </r>
      </text>
    </comment>
  </commentList>
</comments>
</file>

<file path=xl/comments3.xml><?xml version="1.0" encoding="utf-8"?>
<comments xmlns="http://schemas.openxmlformats.org/spreadsheetml/2006/main">
  <authors>
    <author>Mariana Lima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Mariana Lima:</t>
        </r>
        <r>
          <rPr>
            <sz val="8"/>
            <color indexed="81"/>
            <rFont val="Tahoma"/>
            <family val="2"/>
          </rPr>
          <t xml:space="preserve">
Valor remanejado para 1.1.1.3 (Fachadas)</t>
        </r>
      </text>
    </comment>
    <comment ref="E8" authorId="0">
      <text>
        <r>
          <rPr>
            <b/>
            <sz val="8"/>
            <color indexed="81"/>
            <rFont val="Tahoma"/>
            <family val="2"/>
          </rPr>
          <t xml:space="preserve">Mariana Lima:
</t>
        </r>
        <r>
          <rPr>
            <sz val="8"/>
            <color indexed="81"/>
            <rFont val="Tahoma"/>
            <family val="2"/>
          </rPr>
          <t>U$ 1300 remanejados para 1.1.1.3 (Fachadas)</t>
        </r>
      </text>
    </comment>
    <comment ref="O31" authorId="0">
      <text>
        <r>
          <rPr>
            <b/>
            <sz val="8"/>
            <color indexed="81"/>
            <rFont val="Tahoma"/>
            <family val="2"/>
          </rPr>
          <t>Mariana Lima:</t>
        </r>
        <r>
          <rPr>
            <sz val="8"/>
            <color indexed="81"/>
            <rFont val="Tahoma"/>
            <family val="2"/>
          </rPr>
          <t xml:space="preserve">
obs em branco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Mariana Lima:</t>
        </r>
        <r>
          <rPr>
            <sz val="8"/>
            <color indexed="81"/>
            <rFont val="Tahoma"/>
            <family val="2"/>
          </rPr>
          <t xml:space="preserve">
Remanejamento U$ 200 do item  1.4.4.3.1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Mariana Lima:</t>
        </r>
        <r>
          <rPr>
            <sz val="8"/>
            <color indexed="81"/>
            <rFont val="Tahoma"/>
            <family val="2"/>
          </rPr>
          <t xml:space="preserve">
Mudança de fonte de financiamento em jul/2012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Mariana Lima:</t>
        </r>
        <r>
          <rPr>
            <sz val="8"/>
            <color indexed="81"/>
            <rFont val="Tahoma"/>
            <family val="2"/>
          </rPr>
          <t xml:space="preserve">
U$ 155 remanejamento de recursos de 1.4.4.5.7</t>
        </r>
      </text>
    </comment>
    <comment ref="E50" authorId="0">
      <text>
        <r>
          <rPr>
            <b/>
            <sz val="8"/>
            <color indexed="81"/>
            <rFont val="Tahoma"/>
            <family val="2"/>
          </rPr>
          <t>Mariana Lima:</t>
        </r>
        <r>
          <rPr>
            <sz val="8"/>
            <color indexed="81"/>
            <rFont val="Tahoma"/>
            <family val="2"/>
          </rPr>
          <t xml:space="preserve">
remanejamento de U$ 200 para as obras</t>
        </r>
      </text>
    </comment>
    <comment ref="E51" authorId="0">
      <text>
        <r>
          <rPr>
            <b/>
            <sz val="8"/>
            <color indexed="81"/>
            <rFont val="Tahoma"/>
            <family val="2"/>
          </rPr>
          <t>Mariana Lima:</t>
        </r>
        <r>
          <rPr>
            <sz val="8"/>
            <color indexed="81"/>
            <rFont val="Tahoma"/>
            <family val="2"/>
          </rPr>
          <t xml:space="preserve">
aumeto de U$ 200 oriundos do item 1.6.1.3.1</t>
        </r>
      </text>
    </comment>
  </commentList>
</comments>
</file>

<file path=xl/sharedStrings.xml><?xml version="1.0" encoding="utf-8"?>
<sst xmlns="http://schemas.openxmlformats.org/spreadsheetml/2006/main" count="1765" uniqueCount="481">
  <si>
    <t>Auditoria Externa</t>
  </si>
  <si>
    <t>Projetos</t>
  </si>
  <si>
    <t>Item</t>
  </si>
  <si>
    <t>Implantação das Recomendações da Avaliação Ambiental Estratégica incluindo Potencial RPPN</t>
  </si>
  <si>
    <t xml:space="preserve">Supervisão de Obras </t>
  </si>
  <si>
    <t>Auditoria Ambiental de Obras selecionadas</t>
  </si>
  <si>
    <t>1.1.2</t>
  </si>
  <si>
    <t>Gerenciamento do Programa</t>
  </si>
  <si>
    <t>1.4.2</t>
  </si>
  <si>
    <t>1.4.3</t>
  </si>
  <si>
    <t>1.4.5</t>
  </si>
  <si>
    <t>4.1.1</t>
  </si>
  <si>
    <t>4.1.2</t>
  </si>
  <si>
    <t>4.2.2</t>
  </si>
  <si>
    <t>5.1.1</t>
  </si>
  <si>
    <t>5.1.2</t>
  </si>
  <si>
    <t>Manual de Urbanização de Vilas Turísticas e Históricas e Orlas</t>
  </si>
  <si>
    <t>Tipo</t>
  </si>
  <si>
    <t>6.1.1</t>
  </si>
  <si>
    <t>6.1.2</t>
  </si>
  <si>
    <t>6.1.3</t>
  </si>
  <si>
    <t>Método de Aquisição</t>
  </si>
  <si>
    <t>BID (%)</t>
  </si>
  <si>
    <t>GERJ (%)</t>
  </si>
  <si>
    <t>Comentários</t>
  </si>
  <si>
    <t>Fonte de Financiamento</t>
  </si>
  <si>
    <t>Estágio Atual</t>
  </si>
  <si>
    <t>Conclusão dos Trabalhos</t>
  </si>
  <si>
    <t>Data Estimada</t>
  </si>
  <si>
    <t>Publicação</t>
  </si>
  <si>
    <t>Revisão pelo BID</t>
  </si>
  <si>
    <t>Obra</t>
  </si>
  <si>
    <t>Bens</t>
  </si>
  <si>
    <t>Consultoria</t>
  </si>
  <si>
    <t>LPI</t>
  </si>
  <si>
    <t>LPN</t>
  </si>
  <si>
    <t>Licitação Pública Nacional</t>
  </si>
  <si>
    <t>SBQC</t>
  </si>
  <si>
    <t>SBQ</t>
  </si>
  <si>
    <t>Seleção Baseada na Qualidade</t>
  </si>
  <si>
    <t>Concorrência Publica Nacional</t>
  </si>
  <si>
    <t>SBQC - LPI</t>
  </si>
  <si>
    <t>Seleção Baseada na Qualidade e no Custo (Nacional)</t>
  </si>
  <si>
    <t>Seleção Baseada na Qualidade e no Custo (Internacional)</t>
  </si>
  <si>
    <t>Seleção Baseada na Qualidade e no Custo (Conforme AF200)</t>
  </si>
  <si>
    <t>PR</t>
  </si>
  <si>
    <t>Pregão</t>
  </si>
  <si>
    <t>SQC</t>
  </si>
  <si>
    <t>Seleção Baseada nas Qualificações do Consultor</t>
  </si>
  <si>
    <t>ex-ante</t>
  </si>
  <si>
    <t>ex-post</t>
  </si>
  <si>
    <t>SBQ-LPI</t>
  </si>
  <si>
    <t>SBQC-LPI</t>
  </si>
  <si>
    <t>Museu da Imagem e do Som - MIS (Revestimentos e Instalações)</t>
  </si>
  <si>
    <t>Museu da Imagem e do Som - MIS (Fachadas)</t>
  </si>
  <si>
    <t>Museu da Imagem e do Som - MIS (Dimerização)</t>
  </si>
  <si>
    <t>Sistema de Informações Gerenciais, Monitoramento e Avaliação</t>
  </si>
  <si>
    <t>Operacionalização da UCP (equipamentos de informática e mobiliário de escritório)</t>
  </si>
  <si>
    <t>Implantação do Parque da Ilha Grande</t>
  </si>
  <si>
    <t>Implantação do Parque dos Três Picos</t>
  </si>
  <si>
    <t>Publicações</t>
  </si>
  <si>
    <t>Serviços</t>
  </si>
  <si>
    <t>6.2.1</t>
  </si>
  <si>
    <t>6.2.2</t>
  </si>
  <si>
    <t>6.2.3</t>
  </si>
  <si>
    <t>Implantação da Urbanização de Lumiar e São Pedro - Nova Friburgo</t>
  </si>
  <si>
    <t>Obra Encerrada</t>
  </si>
  <si>
    <t>5.1.7</t>
  </si>
  <si>
    <t>5.1.8</t>
  </si>
  <si>
    <t>6.2.4</t>
  </si>
  <si>
    <t>4.2.3</t>
  </si>
  <si>
    <t>Modelagem de Gestão - Paraty/Cunha</t>
  </si>
  <si>
    <t>Concepção do Sistema do Ordenamento Turístico Sustentável da Região de Visconde de Mauá</t>
  </si>
  <si>
    <t>Implantação da Urbanização de Maromba e Maringá</t>
  </si>
  <si>
    <t>1.3.1.2</t>
  </si>
  <si>
    <t>1.3.1.1</t>
  </si>
  <si>
    <t>1.4.1.1</t>
  </si>
  <si>
    <t>1.4.1.2</t>
  </si>
  <si>
    <t>1.4.4.4</t>
  </si>
  <si>
    <t>1.4.4.1.1</t>
  </si>
  <si>
    <t>1.4.4.1.2</t>
  </si>
  <si>
    <t>Torre Panorâmica - Caminho Niemeyer</t>
  </si>
  <si>
    <t>Implantação de Centros de Memória e Museus - Obra da Estação de Juparanã</t>
  </si>
  <si>
    <t>Implantação de Centros de Memória e Museus - Obra do Museu do Café</t>
  </si>
  <si>
    <t>Implantação da Urbanização de Visconde de Mauá - 2ª Etapa</t>
  </si>
  <si>
    <t>Implantação da Urbanização da Rua Teresa - Petrópolis</t>
  </si>
  <si>
    <t>Projeto de Urbanização de Orlas, Centros Históricos e Paisagísticos em Cabo Frio - Revitalização do Centro Comercial</t>
  </si>
  <si>
    <t>Implantação das Obras de Urbanização de Orlas, Centros Históricos e Paisagísticos em Cabo Frio - Revitalização do Centro Comercial</t>
  </si>
  <si>
    <t>1.4.4.2.1</t>
  </si>
  <si>
    <t>1.4.4.2.2</t>
  </si>
  <si>
    <t>Projeto de Urbanização de Orlas, Centros Históricos e Paisagísticos em Arraial do Cabo - Cais de Atracação e Urbanização</t>
  </si>
  <si>
    <t>Implantação das Obras de Urbanização de Orlas, Centros Históricos e Paisagísticos em Arraial do Cabo - Cais de Atracação e Urbanização</t>
  </si>
  <si>
    <t>Projeto de Urbanização de Orlas, Centros Históricos e Paisagísticos em Nova Friburgo - Reurbanização da Praça Getúlio Vargas</t>
  </si>
  <si>
    <t>Implantação das Obras de Urbanização de Orlas, Centros Históricos e Paisagísticos em Nova Friburgo - Reurbanização da Praça Getúlio Vargas</t>
  </si>
  <si>
    <t>1.4.4.3.1</t>
  </si>
  <si>
    <t>1.4.4.3.2</t>
  </si>
  <si>
    <t>Implantação das Obras de Urbanização de Orlas, Centros Históricos e Paisagísticos - Implantação da Iluminação em Conservatória</t>
  </si>
  <si>
    <t>1.6.1.1.1</t>
  </si>
  <si>
    <t>1.6.1.1.2</t>
  </si>
  <si>
    <t>1.6.1.2.1</t>
  </si>
  <si>
    <t>1.6.1.2.2</t>
  </si>
  <si>
    <t>1.6.1.3.1</t>
  </si>
  <si>
    <t>1.6.1.3.2</t>
  </si>
  <si>
    <t>Projeto Executivo de Centro Cultural, Eventos e de Exposições de Cabo Frio - Elaboração de Projeto Executivo</t>
  </si>
  <si>
    <t>Implantação de Centro Cultural, Eventos e de Exposições de Cabo Frio - Execução das Obras de Implantação</t>
  </si>
  <si>
    <t>Projeto Executivo de Centro Cultural, Eventos e de Exposições de Nova Friburgo - Elaboração de Projeto Executivo</t>
  </si>
  <si>
    <t>Implantação de Centro Cultural, Eventos e de Exposições de Nova Friburgo - Execução das Obras de Implantação</t>
  </si>
  <si>
    <t>Projeto Executivo de Centro Cultural, Eventos e de Exposições de Paraty - Elaboração de Projeto Executivo</t>
  </si>
  <si>
    <t>Implantação de Centro Cultural, Eventos e de Exposições de Paraty - Execução das Obras de Implantação</t>
  </si>
  <si>
    <t xml:space="preserve">Obra da Estrada Parque Capelinha - Visconde de Mauá - Resende - RJ-163 </t>
  </si>
  <si>
    <t>Obra da Estrada Parque - Visconde de Mauá - Maromba - RJ-151</t>
  </si>
  <si>
    <t>4.1.3.1.1</t>
  </si>
  <si>
    <t>4.1.3.1.2</t>
  </si>
  <si>
    <t>4.1.3.2</t>
  </si>
  <si>
    <t>Estação / Píer e Centro de Atendimento ao Turista em Mangaratiba - Elaboração de Projeto Executivo</t>
  </si>
  <si>
    <t>Estação / Píer e Centro de Atendimento ao Turista em Mangaratiba - Execução das Obras de Implantação</t>
  </si>
  <si>
    <t>Obra da Estação / Píer e Centro de Atendimento ao Turista em Búzios</t>
  </si>
  <si>
    <t>Drenagem do Centro Histórico, Urbanização da Orla e Cais dos Saveiros em Paraty - Elaboração de Projeto Executivo</t>
  </si>
  <si>
    <t>Drenagem do Centro Histórico, Urbanização da Orla e Cais dos Saveiros em Paraty - Execução das Obras de Implantação</t>
  </si>
  <si>
    <t>4.2.1.1</t>
  </si>
  <si>
    <t>4.2.1.2</t>
  </si>
  <si>
    <t>Saneamento, Drenagem e Urbanização - Vila do Abraão - Ilha Grande - Angra dos Reis</t>
  </si>
  <si>
    <t>Estudo de Viabilidade para Saneamento, Drenagem e Urbanização - Vila do Abraão - Ilha Grande - Angra dos Reis</t>
  </si>
  <si>
    <t>5.1.5.1</t>
  </si>
  <si>
    <t>5.1.5.2</t>
  </si>
  <si>
    <t>5.1.6.2</t>
  </si>
  <si>
    <t>Avaliações de Impacto</t>
  </si>
  <si>
    <t>1.1.1.1</t>
  </si>
  <si>
    <t>1.1.1.2</t>
  </si>
  <si>
    <t>1.1.1.3</t>
  </si>
  <si>
    <t>Valor                      (US$ x 1.000)</t>
  </si>
  <si>
    <t xml:space="preserve">Obra já licitada. Aguardando assinatura do Contrato e expedição da Ordem de Inicio. </t>
  </si>
  <si>
    <r>
      <t xml:space="preserve">Implantação das Obras de Urbanização em Conservatória (Construção de Plataforma e Cobertura para a Locomotiva do Trem 206 / Reforma da Praça Getúlio Vargas / Adequação do Túnel que Chora / </t>
    </r>
    <r>
      <rPr>
        <strike/>
        <sz val="10"/>
        <rFont val="Arial"/>
        <family val="2"/>
      </rPr>
      <t xml:space="preserve">Estruturação do Balneário das Indias)  </t>
    </r>
  </si>
  <si>
    <t>Implantação das Obras de Urbanização em Conservatória (Reforma da Estação de Conservatória)</t>
  </si>
  <si>
    <t>Implantação das Obras de Urbanização em Conservatória (Mirante da Serra da Beleza / Reforma do Mirante da Ponte dos Arcos )</t>
  </si>
  <si>
    <r>
      <t xml:space="preserve">1.4.4.5.3/ 1.4.4.5.5/ 1.4.4.5.6/  </t>
    </r>
    <r>
      <rPr>
        <b/>
        <strike/>
        <sz val="10"/>
        <rFont val="Arial"/>
        <family val="2"/>
      </rPr>
      <t>1.4.4.5.7</t>
    </r>
  </si>
  <si>
    <t>1.4.4.5.2/ 1.4.4.5.4</t>
  </si>
  <si>
    <t>1.4.4.5.1</t>
  </si>
  <si>
    <t>Termo de Referencia Elaborado.</t>
  </si>
  <si>
    <t>Licitação Pública Internacional</t>
  </si>
  <si>
    <t>Contrato em andamento</t>
  </si>
  <si>
    <t>0,00</t>
  </si>
  <si>
    <t>CONCURSO PUBLICO/8666</t>
  </si>
  <si>
    <t>BID</t>
  </si>
  <si>
    <t>lei 8666</t>
  </si>
  <si>
    <t>Tomada de Preços</t>
  </si>
  <si>
    <t>TP</t>
  </si>
  <si>
    <t>Concurso Público</t>
  </si>
  <si>
    <t>CONCURSO</t>
  </si>
  <si>
    <t>LEGENDA</t>
  </si>
  <si>
    <t xml:space="preserve">SBQC </t>
  </si>
  <si>
    <t xml:space="preserve">CN </t>
  </si>
  <si>
    <t>CONCURSO PUBLICO</t>
  </si>
  <si>
    <t xml:space="preserve">TP </t>
  </si>
  <si>
    <t>CN</t>
  </si>
  <si>
    <t>A elaboração do Projeto Executivo foi contratado com recursos do MTUR. No entanto, motivado pelo Decreto de anulação de resto a pagar de 2009, o convênio foi suspenso com a consequente alteração de prazo.</t>
  </si>
  <si>
    <t xml:space="preserve">Aguardando licenciamento ambiental. </t>
  </si>
  <si>
    <t>Alteração de prazo</t>
  </si>
  <si>
    <t>alteração de tipo de licitação e de prazo</t>
  </si>
  <si>
    <t>Aguardando licenciamento ambiental/ Dominialidade</t>
  </si>
  <si>
    <t>Data Estimada (previsão Jan/13)</t>
  </si>
  <si>
    <t>PLANO DE AQUISIÇÕES - JANEIRO/2013</t>
  </si>
  <si>
    <t>atividade suspensa</t>
  </si>
  <si>
    <t>Aguardando pronunciamento do INEA sobre as ações programadas</t>
  </si>
  <si>
    <t>Licitação realizada em 19/12/12. Propostas em análise para divulgação da empresa vencedora.</t>
  </si>
  <si>
    <t>Abertura do processo licitatório em curso.</t>
  </si>
  <si>
    <t>Desistência da empresa vencedora da primeira licitação. Orçamento será revisto e deverá ser realizada nova licitação.</t>
  </si>
  <si>
    <t>Processo de licitação já liberado pelo TCE aguardando resolver a questão da dominialidade do prédio – IPHAN.</t>
  </si>
  <si>
    <t>Aguardando a conclusão do projeto de enterramento da rede elétrica para dar andamento ao processo licitatório.</t>
  </si>
  <si>
    <t>Realizadas adequações no projeto. Em fase de elaboração do Edital.</t>
  </si>
  <si>
    <t>Projeto básico pronto. UCP pretende contratar o detalhamento do projeto junto com as obras.</t>
  </si>
  <si>
    <t>Empresa contratada: TGA Construções Ltda. Prazo de obras revisto para 180 dias com início previsto para jan/13</t>
  </si>
  <si>
    <t>Processo de licitação já aberto. Orçamento atualizado. Aguardando autorização da subsecret. executiva para mudança da fonte de recursos e continuidade do processo licitatório.</t>
  </si>
  <si>
    <t>Processo licitatório parado. Aguardando a Prefeitura resolver a questão da dominialidade junto a SPU.</t>
  </si>
  <si>
    <t>Projetos prontos e em análise pela UCP.  Elaboração do Edital e abertura do processo licitatório em curso.</t>
  </si>
  <si>
    <t xml:space="preserve">Analisando as manifestações de interesse para formação da lista curta. </t>
  </si>
  <si>
    <t>Elaboração do Edital e abertura do processo licitatório em curso.</t>
  </si>
  <si>
    <t>Alteração de escopo do serviço para atender ao licenciamento ambiental  do item 4.2.2.</t>
  </si>
  <si>
    <t>Alteração de escopo</t>
  </si>
  <si>
    <t>Recursos remanejados para a Implantação do Parque dos Três Picos</t>
  </si>
  <si>
    <t>Atividade reinserida</t>
  </si>
  <si>
    <t>SDP em fase de elaboração</t>
  </si>
  <si>
    <t>Em processo de envio da SDP para as empresas da lista curta.</t>
  </si>
  <si>
    <t>Dispensa de auditoria para o exercício 2012 solicitada. Aguardando análise do BID.</t>
  </si>
  <si>
    <t>Termo de Referencia em fase de revisão final</t>
  </si>
  <si>
    <t>1.1.3.1</t>
  </si>
  <si>
    <t>Consultoria Individual para elaboração do TR do Projeto de “Planejamento e Implantação de Roteiros Temáticos para estímulo a pequenos negócios associados” e acompanhamento da implantação dos roteiros</t>
  </si>
  <si>
    <t>1.1.3.2</t>
  </si>
  <si>
    <t>Planejamento e Implantação de Roteiros Temáticos  para estímulo a pequenos negócios associados</t>
  </si>
  <si>
    <t>1.2.1</t>
  </si>
  <si>
    <t xml:space="preserve"> Consultoria Individual para contratação de Projeto de Arquitetura e Designer de Interiores</t>
  </si>
  <si>
    <t>1.2.2</t>
  </si>
  <si>
    <t>Desenvolvimento do modelo da rede de Centros de Atendimento ao Turista</t>
  </si>
  <si>
    <t>1.2.3.1</t>
  </si>
  <si>
    <t>Projeto Básico e Executivo de Centros Pilotos (Rio de Janeiro, Búzios, Nova Friburgo e Valença/Conservatória)</t>
  </si>
  <si>
    <t>1.2.3.2</t>
  </si>
  <si>
    <t>Obras de Implantação de Centros Pilotos - Rio de Janeiro</t>
  </si>
  <si>
    <t>1.2.3.3</t>
  </si>
  <si>
    <t>Obras de Implantação de Centros Pilotos - Búzios</t>
  </si>
  <si>
    <t>1.2.3.4</t>
  </si>
  <si>
    <t>Obras de Implantação de Centros Pilotos - Nova Friburgo</t>
  </si>
  <si>
    <t>1.2.3.5</t>
  </si>
  <si>
    <t>Obras de Implantação de Centros Pilotos - Valença-Conservatória</t>
  </si>
  <si>
    <t>1.2.3.6</t>
  </si>
  <si>
    <t>Equipamentos para Centros Pilotos (Rio de Janeiro, Búzios, Nova Friburgo e Valença/Conservatória)</t>
  </si>
  <si>
    <t>1.2.4</t>
  </si>
  <si>
    <t xml:space="preserve">Aquisição de mobiliário, materiais e artigos decorativos, eletrodomésticos, equipamentos de informática e eletroeletrônicos </t>
  </si>
  <si>
    <t>1.2.5</t>
  </si>
  <si>
    <t>Implantação do modelo da rede de Centros de Atendimento ao Turista (CAT's)</t>
  </si>
  <si>
    <t>1.3.2</t>
  </si>
  <si>
    <t>Conteúdo e Plano de Gestão dos Centros de Memória e Museus (Vale do Café - Valença - Museu do Café e Estação de Juparanã)</t>
  </si>
  <si>
    <t>1.3.3</t>
  </si>
  <si>
    <t>Identificação de novas oportunidades de Negócios Turísticos no Vale do Café para programa de fomento - Investerio</t>
  </si>
  <si>
    <t>1.5.1</t>
  </si>
  <si>
    <t>Fortalecimento na Gestão Empresarial da Economia do Turismo (Capacitação profissional e empresarial)</t>
  </si>
  <si>
    <t>1.5.2</t>
  </si>
  <si>
    <t>Projeto Interpretativo da Estrada Parque Capelinha - Mauá</t>
  </si>
  <si>
    <t>1.5.3</t>
  </si>
  <si>
    <t>Atualização do Plano Diretor Estadual de Turismo</t>
  </si>
  <si>
    <t>1.5.4</t>
  </si>
  <si>
    <t>Identificação de novas oportunidades de Negócios Turísticos em Visconde de Mauá (Resende) e Ilha Grande (Angra dos Reis) para programa de fomento - Investerio</t>
  </si>
  <si>
    <t>1.7.1.1</t>
  </si>
  <si>
    <t>Projeto da Sinalização Turística nos Pólos Litoral e Serra - Principais Rodovias e Vias Locais</t>
  </si>
  <si>
    <t>1.7.1.2</t>
  </si>
  <si>
    <t>Implantação da Sinalização Turística nos Pólos Litoral e Serra - Principais Rodovias e Vias Locais</t>
  </si>
  <si>
    <t>2.1.1</t>
  </si>
  <si>
    <t xml:space="preserve">Elaboração do Plano de Marketing </t>
  </si>
  <si>
    <t>2.1.2</t>
  </si>
  <si>
    <t xml:space="preserve"> Implantação do Plano  de Marketing </t>
  </si>
  <si>
    <t>3.1.1</t>
  </si>
  <si>
    <t>Projeto de incentivo à formalização das atividades turísticas (Ilha Grande, Visconde de Mauá, Valença-Conservatória e Búzios)</t>
  </si>
  <si>
    <t>3.1.3</t>
  </si>
  <si>
    <t xml:space="preserve">Implantação das ações de Fortalecimento Institucional do Turismo Estadual da SETUR, da TURISRIO, dos Gestores Públicos Municipais  e das Instâncias Participativas de Governança e Identificação de Melhores Práticas e proposição de Marcos Legais de Turismo </t>
  </si>
  <si>
    <t>3.1.5</t>
  </si>
  <si>
    <t>Elaboração do Projeto Básico e Executivo  do Sistema de Gestão Integrada do Turismo</t>
  </si>
  <si>
    <t>3.1.6</t>
  </si>
  <si>
    <t xml:space="preserve">Desenvolvimento, implantação, treinamento e manutenção  </t>
  </si>
  <si>
    <t>3.1.7</t>
  </si>
  <si>
    <t>Aquisição de equipamentos de informática e seus periféricos .</t>
  </si>
  <si>
    <t>3.1.8</t>
  </si>
  <si>
    <t>Aquisição de licenças dos softwares de banco de dados e do sistema operacional.</t>
  </si>
  <si>
    <t>3.2.1</t>
  </si>
  <si>
    <t>Consultoria para Coordenação de Estudos de Implementação do Núcleo de Estudos e Pesquisas do Turismo</t>
  </si>
  <si>
    <t>3.2.2</t>
  </si>
  <si>
    <t>Pesquisas nos Pólos para monitoramento e avaliação do Programa (Ano 1 e Ano 4)</t>
  </si>
  <si>
    <t>3.2.3</t>
  </si>
  <si>
    <t>Estudo de Demanda Atual e Potencial dos mercados emissores nacional e internacional  para Destinos Turísticos dos Pólos Litoral e Serra</t>
  </si>
  <si>
    <t>3.2.4</t>
  </si>
  <si>
    <t>Estudo de Oferta dos Destinos Turísticos dos Pólos Litoral e Serra</t>
  </si>
  <si>
    <t>3.2.5</t>
  </si>
  <si>
    <t>Pesquisa de Ambiente Empresarial nos Pólos Serra e Litoral (REVPAR da Rede Hoteleira)</t>
  </si>
  <si>
    <t>Programa de Gestão e Comunicação Social da  Ilha Grande</t>
  </si>
  <si>
    <t>CI</t>
  </si>
  <si>
    <t xml:space="preserve">SELEÇÃO DE CONSULTOR INDIVIDUAL </t>
  </si>
  <si>
    <t>3.2.1.1</t>
  </si>
  <si>
    <t>3.2.1.2</t>
  </si>
  <si>
    <t>Consultoria Individual para elaboração de Diagnóstico das Estatísticas de Turismo</t>
  </si>
  <si>
    <t>Consultoria Individual para Coordenação da Implementação do Núcleo de Estudos e Pesquisas do Turismo</t>
  </si>
  <si>
    <t>1.7.1.1.1</t>
  </si>
  <si>
    <t>1.7.1.2.1</t>
  </si>
  <si>
    <t>Saldo a Reprogramar</t>
  </si>
  <si>
    <t>Total Programa</t>
  </si>
  <si>
    <t>BID/lei 8666</t>
  </si>
  <si>
    <t>Obra da Estrada Parque - Visconde de Mauá - Maringá - RJ-151</t>
  </si>
  <si>
    <t>Saneamento, Drenagem e Urbanização - Vila do Abraão-Ilha Grande-Angra dos Reis</t>
  </si>
  <si>
    <t xml:space="preserve">Implantação do Plano  de Marketing </t>
  </si>
  <si>
    <t>NÃO INICIADO</t>
  </si>
  <si>
    <t>A Prefeitura encaminhou em julho/13, documentação técnica para o SPU, visando efetivar a cessão de dominialidade do imóvel, para prosseguimento do processo licitatório</t>
  </si>
  <si>
    <t>Termo de Referência e orçamento em  fase de elaboração</t>
  </si>
  <si>
    <t>Obra concluída, contrato 002/2010 - Consórcio Ype/Tecnosolo.  Contrapartida de US$ 34.047 milhões, reconhecida pelo BID em 14/02/13</t>
  </si>
  <si>
    <t>Edital encaminhado ao TCE em 17/06/2013;
Licitação adiada “Sine Die”, aguardando parecer do TCE</t>
  </si>
  <si>
    <t>TR e SDP em elaboração</t>
  </si>
  <si>
    <t>1.1.4</t>
  </si>
  <si>
    <t>Implantação do Polo Gastronômico de Niterói</t>
  </si>
  <si>
    <t>Implementação de Melhorias para Operacionalização dos Centros de Atendimento aos Turistas</t>
  </si>
  <si>
    <t>Equipamentos para os Centros de Atendimento aos Turistas</t>
  </si>
  <si>
    <t>Urbanização de Visconde de Mauá - 2ª Etapa - Lote 10</t>
  </si>
  <si>
    <t>Cais de Atracação e Urbanização - Praia dos Anjos - Arraial do Cabo - Detalhamento de Projeto Executivo e Execução das Obras de Revitalização</t>
  </si>
  <si>
    <t>Implantação das Obras de Urbanização em Conservatória - Reforma no Mirante da Serra da Beleza e Mirante da Ponte dos Arcos</t>
  </si>
  <si>
    <t>Implantação das Obras de Urbanização em Conservatória - Reforma da Estação de Conservatória</t>
  </si>
  <si>
    <t>Implantação das Obras de Urbanização em Conservatória - Construção de Plataforma e Cobertura para a Locomotiva do Trem 206, Reforma da Praça Getúlio Vargas e Adequação do Túnel que Chora</t>
  </si>
  <si>
    <t>1.4.4.5.2</t>
  </si>
  <si>
    <t>1.4.4.5.3</t>
  </si>
  <si>
    <t>Adequação da Rede de Iluminação Pública da Rua do Imperador</t>
  </si>
  <si>
    <t>Urbanização da Orla da Área Central de São Pedro da Aldeia</t>
  </si>
  <si>
    <t>1.4.6</t>
  </si>
  <si>
    <t>1.4.7</t>
  </si>
  <si>
    <t>1.6.1.4</t>
  </si>
  <si>
    <t>Projeto da Sinalização Turística nos Pólos Litoral e Serra - Principais Rodovias e Vias Locais - Elaboração do Projeto Executivo</t>
  </si>
  <si>
    <t>Implantação da Sinalização Turística nos Pólos Litoral e Serra - Principais Rodovias e Vias Locais - Implantação do Projeto Executivo</t>
  </si>
  <si>
    <t>Campanha de Marketing para Megaeventos</t>
  </si>
  <si>
    <t>3.2.5.1</t>
  </si>
  <si>
    <t>3.2.5.2</t>
  </si>
  <si>
    <t>4.1.1.1</t>
  </si>
  <si>
    <t>4.1.1.2</t>
  </si>
  <si>
    <t>4.1.1.3</t>
  </si>
  <si>
    <t>Estação / Píer e Centro de Atendimento ao Turista em Mangaratiba - Detalhamento de Projeto e Execução das Obras de Implantação</t>
  </si>
  <si>
    <t>Drenagem do Centro Histórico, Urbanização da Orla e Cais dos Saveiros em Paraty - Detalhamento de Projeto e Execução das Obras de Implantação</t>
  </si>
  <si>
    <t>5.1.2.2</t>
  </si>
  <si>
    <t>Promoção e Fortalecimento das Reservas Particulares do Patrimônio Natural e Parques do Entorno com Potencial de Uso Turístico - RPPN -  Plano de Manejo</t>
  </si>
  <si>
    <t>PLANO DE AQUISIÇÕES - SETEMBRO/2013</t>
  </si>
  <si>
    <t>5.1.9</t>
  </si>
  <si>
    <t>5.1.10</t>
  </si>
  <si>
    <t>Implantação de Equipamento de Apoio à Visitação Pública no Parque de Itatiaia</t>
  </si>
  <si>
    <t>DL</t>
  </si>
  <si>
    <t>Data Estimada (previsão Set/13)</t>
  </si>
  <si>
    <t>Implantação das ações de Fortalecimento Institucional do Turismo Estadual</t>
  </si>
  <si>
    <t>Especificação, desenvolvimento, implantação, treinamento e manutenção do Sistema de Gestão Integrada do Turismo (SIGTUR)</t>
  </si>
  <si>
    <t>Aquisição de Equipamentos de Informática e perifericos.</t>
  </si>
  <si>
    <t>CP</t>
  </si>
  <si>
    <t xml:space="preserve">Termos de Referência e Orçamento encaminhados ao BID atraves do Ofício 096/13, em 16/07/13. BID solicitou revisão do TDR através da CBR3344 de 13/09/13. </t>
  </si>
  <si>
    <t xml:space="preserve">Licitação já liberada pelo TCE, condicionada a comprovação da dominialidade do imóvel. </t>
  </si>
  <si>
    <t>Edital para Licitação das obras encaminhado ao BID para Não Objeção em 14/08/2013. CBR 3283 de 09/9 solicita pequenos ajustes.</t>
  </si>
  <si>
    <t>Não Objeção do Banco para o Edital em 13/05/2013 através da CBR 1754/2013. Edital pronto para publicação</t>
  </si>
  <si>
    <t xml:space="preserve">Aguardando Licenciamento Ambiental (INEA). </t>
  </si>
  <si>
    <t xml:space="preserve">Edital concluído e enviado ao BID em 16/08/13.  CBR 3281 de 09/09/13 solicita pequenos ajustes. </t>
  </si>
  <si>
    <t>2.1.3</t>
  </si>
  <si>
    <t>Elaboração dos Termos de Referência e Orçamento prevista para iniciar em agosto/2013</t>
  </si>
  <si>
    <t>BID concorda com a continuidade do processo e informa que não é necessária a não objeção por tratar-se de análise "ex-post".</t>
  </si>
  <si>
    <t>Elaborando Relatorio de Julgamento final para análise e não objeção do BID.</t>
  </si>
  <si>
    <t>Aguardando não objeção do BID ao Relatório de Julgamento da proposta técnica</t>
  </si>
  <si>
    <t xml:space="preserve">SDP e orçamento em fase de adequação final pela SEA, para encaminhamento ao BID. </t>
  </si>
  <si>
    <t>N.O. do BID ao Edital através da CBR 3104 de 27/08/13</t>
  </si>
  <si>
    <t>Publicar Lista Curta e enviar SDP às empresas.</t>
  </si>
  <si>
    <t>Empresa contratada Rio Verde Engenharia e Construções Ltda.; em 30/04/13, pelo valor de R$ 41.922.329,90 (1US$ = R$2,0011)
Início das obras: 17/06/2013</t>
  </si>
  <si>
    <t>Empresa contratada: SEVEME – Indústrias Metalúrgicas S.A; em 18/06/13, pelo valor de R$ 14.144.248,92 (1US$ = R$2,1700)
Início das obras: 18/06/2013</t>
  </si>
  <si>
    <t>Aguardando projeto de detalhamentos das demolições e estruturas metálicas</t>
  </si>
  <si>
    <t xml:space="preserve">TDR Relativo ao Projeto de Proposição de Modelos de  CAT's, encaminhado ao BID atraves do Ofício  094/13, em 16/07/13. BID solicitou revisão dos TDR através da CBR 3432 de 20/09/2013.                                                   </t>
  </si>
  <si>
    <t>Processo de licitação já aberto. Orçamento atualizado.</t>
  </si>
  <si>
    <t xml:space="preserve">Atividade a ser incluída no Programa, em substituição às obras da Rua Teresa. Previsão da Prefeitura entregar Projeto Executivo até o final de setembro/2013. </t>
  </si>
  <si>
    <t>Atividade a ser incluída no Programa. Projeto básico em elaboração.</t>
  </si>
  <si>
    <t>Termo de Referência encaminhado ao BID em 06/09/13 através do Ofício 144.</t>
  </si>
  <si>
    <t>Concurso Público para Contratação dos Projetos Executivos do Centros Culturais (IAB)</t>
  </si>
  <si>
    <t>Contrato 054/2013 publicado em 18/09/2013</t>
  </si>
  <si>
    <t>Atender as recomendações do BID da CBR 2854</t>
  </si>
  <si>
    <t>Elaboração dos Termos de Referência e Orçamento</t>
  </si>
  <si>
    <t>Elaboração dos TDR</t>
  </si>
  <si>
    <t>Encaminhados MI, SDP, Critérios de Julgamento e Orçamento  ao BID para não objeção em 20/9/2013</t>
  </si>
  <si>
    <t>Não Objeção do BID para o Relatório de Julgamento da Proposta de Preço, recebida em 06/09/2013. Reunião de negociação com a empresa vencedora marcada para 20/09/13.</t>
  </si>
  <si>
    <t>Pesquisa de Ambiente Empresarial nos Pólos Serra e Litoral - Analise do Clima Empresarial</t>
  </si>
  <si>
    <t>Pesquisa de Ambiente Empresarial nos Pólos Serra e Litoral  - Estimativa do “REVENUE PER AVAILABLE ROOM” (REVPAR da Rede Hoteleira)</t>
  </si>
  <si>
    <t>Realizando as alterações do TR, solicitadas pelo BID</t>
  </si>
  <si>
    <t>Estrada Parque Capelinha-Mauá (RJ-163) - Implantação dos Mirantes</t>
  </si>
  <si>
    <t>Estrada Parque Capelinha-Mauá (RJ-163) - Pórtico, Zoopassagens, Ponto Pergunta e Fornecimento de Estrutura Metálica</t>
  </si>
  <si>
    <t>Incluído no Programa para atender as exigências do PBA  da RJ-163</t>
  </si>
  <si>
    <t xml:space="preserve">Empresa contratada Ypê Engenharia Ltda.                em 22/11/12, pelo valor de R$ 8.959.272,34         (1US$ = R$2,0907)
Início das obras : 01/11/2012 </t>
  </si>
  <si>
    <t>Projeto em elaboração</t>
  </si>
  <si>
    <t>Adiamento sine die da licitação para atender determinações do TCE</t>
  </si>
  <si>
    <t>Minuta do Edital encaminhada ao BID para Não Objeção</t>
  </si>
  <si>
    <t>SDP 010/2012 encaminhada em 20/9 às empresas da Lista Curta</t>
  </si>
  <si>
    <t>Atendimento às Condicionantes Ambientais</t>
  </si>
  <si>
    <t>Apresentação das propostas: 06/08/2013;
Apenas uma empresa apresentou proposta.</t>
  </si>
  <si>
    <t>Empresa contratada Consórcio Sondotécnica / Quanta / Engevix; em 17/05/12, pelo valor de R$ 15.159.082,56 (1US$ = R$1,9967)
Início dos serviços: 17/05/12</t>
  </si>
  <si>
    <t>Seleção Baseada na Qualidade e no Custo</t>
  </si>
  <si>
    <t>Comparação de preços</t>
  </si>
  <si>
    <t>Concorrência Pública Nacional</t>
  </si>
  <si>
    <t>Proposição de Modelo de Centros de Atendimento aos Turistas e Estudos de Implantação dos CATs em Destinos Turísticos dos Polos do Litoral e Serra</t>
  </si>
  <si>
    <t>Alteração do método de aquisição</t>
  </si>
  <si>
    <t>Alteração do método de aquisição e da revisão BID</t>
  </si>
  <si>
    <t>Status</t>
  </si>
  <si>
    <t>Contratado</t>
  </si>
  <si>
    <t>Em processo</t>
  </si>
  <si>
    <t>MI 006/2013 publicada em 04/09/2013</t>
  </si>
  <si>
    <t>Incluido no programa em set/2013</t>
  </si>
  <si>
    <t>Item e valor remanejado para item 1.5.4 em set/2013</t>
  </si>
  <si>
    <t>remanejado</t>
  </si>
  <si>
    <t xml:space="preserve">Identificação de novas oportunidades de Negócios Turísticos no Vale do Café, em Visconde de Mauá (Resende) e Ilha Grande (Angra dos Reis) </t>
  </si>
  <si>
    <t>Alteração de valor</t>
  </si>
  <si>
    <r>
      <t>Identificação de novas oportunidades de Negócios Turísticos no Vale do Café para programa de fomento - Investerio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(+ 1.5.4)</t>
    </r>
  </si>
  <si>
    <t>Empresa contratada TGA Construções Ltda. 
em 20/10/12, pelo valor de R$ 3.197.787,40   
    (1US$ = R$2,0291) . Canteiro de obras já instalado;
Obras iniciadas em 06/08/2013; em andamento os serviços de iluminação do Túnel que Chora  e da Igreja.</t>
  </si>
  <si>
    <t>Empresa contratada Zart Engenharia Ltda. em 09/04/13, pelo valor de R$ 1.020.325,65 (1US$ = R$1,9855). Obras iniciadas em 01/08/2013.   Serviços em execução na Plataforma da Locomotiva 206. Projeto executivo  das obras da praça e do túnel em análise pela fiscalização de obras.</t>
  </si>
  <si>
    <t>Acompanhamento das Obras pela UCP/PRODETUR-RJ</t>
  </si>
  <si>
    <t>Acompanhamento das Obras pela UCP/PRODETUR-RJ (uniu os itens 1.4.4.5.3 / 1.4.4.5.5 / 1.4.4.5.6)</t>
  </si>
  <si>
    <t>Alteração da revisão BID</t>
  </si>
  <si>
    <t>Em elaboração</t>
  </si>
  <si>
    <t>MI 005/2013 publicada em 04/09/2013</t>
  </si>
  <si>
    <t>Alteração de título e valor (uniu o item 1.3.3)</t>
  </si>
  <si>
    <t>Através da CBR-2996/2013, de 14/08/13, o BID solicita adequações no relatório de Julgamento das propostas. Aguardando Não Objeção ao Relatório de Julgamento</t>
  </si>
  <si>
    <t>Alteração da revisão BID.  Uniu os itens 3.1.5 e 3.1.6 em set/2013</t>
  </si>
  <si>
    <t>Dada não objeção ao contrato pelo BID (CBR 2994 de 14/08/13). Aguardando análise do contrato pela AJUR da SETUR</t>
  </si>
  <si>
    <t>Em fase de julgamento das propostas</t>
  </si>
  <si>
    <t>Em fase de assinatura do contrato</t>
  </si>
  <si>
    <t>Em fase de negociação contratual</t>
  </si>
  <si>
    <t>Obra concluída</t>
  </si>
  <si>
    <t>Projeto em elaboração. Projeto deverá ser aprovado pelo IPHAN e INEA</t>
  </si>
  <si>
    <t>Aguardando assinatura / publicação de errata para reabertura do prazo da licitação.</t>
  </si>
  <si>
    <t>Licitação adiada sine die para  atender determinações do TCE.</t>
  </si>
  <si>
    <t>Alteração da revisão BID.</t>
  </si>
  <si>
    <t>Encaminhada Minuta de Edital para Não Objeção do BID em 15/08/2013. Aguardando Não Objeção do BID e descentralização orçamentária para abertura do processo administrativo</t>
  </si>
  <si>
    <t>Desmembrado em 2 subitens. Alteração de valor e da revisão BID.</t>
  </si>
  <si>
    <t>Em  processo</t>
  </si>
  <si>
    <t>Processo de seleção adiado sine die aguardando manifestação do TCE.</t>
  </si>
  <si>
    <t>Encaminhada Minuta do Edital, ao BID, para análise e não objeção. Em andamento a abertura de processo e a publicação de MI</t>
  </si>
  <si>
    <t>Alteração da revisão BID.
Prazo para apresentação das propostas: 22/10/2013</t>
  </si>
  <si>
    <t>Alteração de valor.
Licitação adiada sine die para atender determinações do TCE</t>
  </si>
  <si>
    <t>Alteração de valor.
(Uniu itens 4.2.1.1 e 4.2.1.2)</t>
  </si>
  <si>
    <t>Alteração de valor.
(Uniu itens 4.1.3.1.1 e 4.1.3.1.2)</t>
  </si>
  <si>
    <t>Alteração de valor, composição da fonte de financiamento e da revisão BID.</t>
  </si>
  <si>
    <t xml:space="preserve">Desmembramento do item 3.2.5  
MI 003/2013 publicada em 04/09/2013 </t>
  </si>
  <si>
    <t xml:space="preserve">Desmembramento do item 3.2.5
MI 004/2013 publicada em 04/09/2013 </t>
  </si>
  <si>
    <t>Consultor Individual</t>
  </si>
  <si>
    <t>Valor alterado devido a reajustamento do contrato. Acompanhamento dos Serviços</t>
  </si>
  <si>
    <t>MI 006/2013 publicada em 04/09/2013. Alteração de valor</t>
  </si>
  <si>
    <t>Aquisição de Equipamentos de Informática e periféricos.</t>
  </si>
  <si>
    <t xml:space="preserve">Alteração de valor. Aguardando Licenciamento Ambiental (INEA). </t>
  </si>
  <si>
    <t>Alteração de valor. Aguardando o SPU liberar o processo de cessão de dominialidade da área</t>
  </si>
  <si>
    <t>Alteração de valor. Aguardando renovação de licença ambiental da Ponte dos Arcos. (INEA)</t>
  </si>
  <si>
    <t>União dos itens de projeto em uma única contratação (1.7.1.1.1. + 1.7.1.1.2 + 1.7.1.1.3)</t>
  </si>
  <si>
    <t>Alteração da revisão BID. Uniu itens em uma única contratação (1.7.1.2.1. + 1.7.1.2.2 + 1.7.1.2.3)</t>
  </si>
  <si>
    <t>Alteração de valor. Desmembramento em 3.1.7 e 3.1.8</t>
  </si>
  <si>
    <t>Pendente</t>
  </si>
  <si>
    <t>Alteração da composição da fonte de financiamento e revisão BID</t>
  </si>
  <si>
    <t>Alteração da revisão BID.
Em fase de elaboração da Lista Curta</t>
  </si>
  <si>
    <t>Manifestação de Interesse prevista para publicação em out/2013</t>
  </si>
  <si>
    <t>Publicação da MI 007/2013 prevista para out/2013</t>
  </si>
  <si>
    <t>PRODETUR - RIO DE JANEIRO</t>
  </si>
  <si>
    <t xml:space="preserve">Alteração de valor. Aguardando Renovação do Licenciamento Ambiental (AMAR). </t>
  </si>
  <si>
    <t>Alteração de valor. Desmembrado em 2.1.2 e 2.1.3</t>
  </si>
  <si>
    <t>Alteração de valor e da revisão BID.</t>
  </si>
  <si>
    <t>Promoção e Fortalecimento das Reservas Particulares do Patrimônio Natural e Parques do Entorno com Potencial de Uso Turístico - RPPN</t>
  </si>
  <si>
    <t>3.1.3.1</t>
  </si>
  <si>
    <t>3.1.3.2</t>
  </si>
  <si>
    <t>Aquisição de equipamentos e material permanente para as unidades públicas de gestão turística</t>
  </si>
  <si>
    <t>ARP</t>
  </si>
  <si>
    <t>Ata de Registro de Preço</t>
  </si>
  <si>
    <t>Plano de Gestão da Estação Barão de Juparanã</t>
  </si>
  <si>
    <t>Alteração de valor.</t>
  </si>
  <si>
    <t xml:space="preserve">Alteração de valor. </t>
  </si>
  <si>
    <t>Em contratação.</t>
  </si>
  <si>
    <t>Alteração da revisão BID.
Em fase de análise das propostas.</t>
  </si>
  <si>
    <t xml:space="preserve">Alteração do método de seleção
Desmembramento do item 3.2.5
MI 004/2013 publicada em 04/09/2013 </t>
  </si>
  <si>
    <t>Contrato SETUR-PRODETUR-001/2013 assinado em 22/10/2013</t>
  </si>
  <si>
    <t>NOTAS</t>
  </si>
  <si>
    <t>Alterações realizadas na R23-NOV:</t>
  </si>
  <si>
    <t>Valor = dolarizar</t>
  </si>
  <si>
    <t>Situação = Contratado</t>
  </si>
  <si>
    <t>Método de seleção = SBQ</t>
  </si>
  <si>
    <t>Dispensa de Licitação</t>
  </si>
  <si>
    <t>Publicada a MI 007/2013 em 07/10/2013</t>
  </si>
  <si>
    <t>Contrato SETUR-PRODETUR-002/2013 assinado em 27/11/2013</t>
  </si>
  <si>
    <t>1.5.5.1</t>
  </si>
  <si>
    <t>1.5.5.2</t>
  </si>
  <si>
    <t>1.5.5.3</t>
  </si>
  <si>
    <t>1.5.5.4</t>
  </si>
  <si>
    <t>Plano de Gestão do Polo Gastronômico de Niterói</t>
  </si>
  <si>
    <t>Plano de Gestão do Centro Cultural, de Eventos e de Exposições - Cabo Frio</t>
  </si>
  <si>
    <t>Plano de Gestão do Centro Cultural, de Eventos e de Exposições - Nova Friburgo</t>
  </si>
  <si>
    <t>Plano de Gestão do Centro Cultural, de Eventos e de Exposições - Paraty</t>
  </si>
  <si>
    <t>Resultado do Concurso em março/14</t>
  </si>
  <si>
    <t>Acompanhamento dos Serviços pela UCP/PRODETUR-RJ</t>
  </si>
  <si>
    <t>3.2.2.1</t>
  </si>
  <si>
    <t>3.2.2.2</t>
  </si>
  <si>
    <t>5.1.10.1</t>
  </si>
  <si>
    <t>Atendimento as Condicionantes de Licenciamentos Ambientais de Obras do Programa</t>
  </si>
  <si>
    <t>Execução do Plano Básico Ambiental da Estrada Parque - Visconde de Mauá - Maringá RJ-151</t>
  </si>
  <si>
    <t>5.1.10.2</t>
  </si>
  <si>
    <t>5.1.10.3</t>
  </si>
  <si>
    <t>Plano de Gestão Turística do Parque Três Picos</t>
  </si>
  <si>
    <t>Acompanhamento do Contrato pela UCP/PRODETUR-RJ</t>
  </si>
  <si>
    <t>Data Estimada (previsão Mar/14)</t>
  </si>
  <si>
    <t>LPI 003/2014 publicada em 20/03/2014</t>
  </si>
  <si>
    <t>LPI 002/2014 publicada em 20/03/2014</t>
  </si>
  <si>
    <t>Em fase de publicação da Manifestação de Interesse.</t>
  </si>
  <si>
    <t>Aprovada Inclusão no programa pelo BID em fev/2014.</t>
  </si>
  <si>
    <t>5.1.10.4</t>
  </si>
  <si>
    <t>PRAD - Plano de Recuperação de Área Degradada - Ilha Grande</t>
  </si>
  <si>
    <t>CD</t>
  </si>
  <si>
    <t>Contratação Direta</t>
  </si>
  <si>
    <t>Pesquisas nos Pólos para monitoramento e avaliação do Programa - Considerando o ano 1 da linha base</t>
  </si>
  <si>
    <t>Pesquisas nos Pólos para monitoramento e avaliação do Programa - Considerando o ano final do Programa</t>
  </si>
  <si>
    <t>Urbanização da Orla e Cais dos Saveiros - Paraty - Detalhamento de Projeto e Execução das Obras de Implantação</t>
  </si>
  <si>
    <t>Modelagem de Gestão - Paraty / Cunha</t>
  </si>
  <si>
    <t>Apoio à Implantação do Plano de Proteção do Parque Nacional Itatiaia</t>
  </si>
  <si>
    <t>6.2.3.1</t>
  </si>
  <si>
    <t>6.2.3.2</t>
  </si>
  <si>
    <t>Avaliação de Impacto - Avaliação de Meio Termo do Programa</t>
  </si>
  <si>
    <t>Avaliação de Impacto - Avaliação Final do Programa</t>
  </si>
  <si>
    <t>PLANO DE AQUISIÇÕES - MAIO/2014</t>
  </si>
  <si>
    <t>Aprovada Inclusão no programa pelo BID em fev/2014. 
LPI 004/2014 publicada em 20/03/2014.</t>
  </si>
  <si>
    <t>Contrato PRODETUR-020/2014.</t>
  </si>
  <si>
    <t>Contrato PRODETUR-021/2014.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</si>
</sst>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3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0070C0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strike/>
      <sz val="9"/>
      <color rgb="FFFF0000"/>
      <name val="Arial"/>
      <family val="2"/>
    </font>
    <font>
      <sz val="9"/>
      <color theme="1"/>
      <name val="Arial"/>
      <family val="2"/>
    </font>
    <font>
      <b/>
      <strike/>
      <sz val="9"/>
      <name val="Arial"/>
      <family val="2"/>
    </font>
    <font>
      <strike/>
      <sz val="9"/>
      <name val="Arial"/>
      <family val="2"/>
    </font>
    <font>
      <strike/>
      <sz val="9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9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2" fillId="0" borderId="0" xfId="3" applyFont="1" applyFill="1" applyBorder="1" applyAlignment="1">
      <alignment horizontal="center" vertical="center" wrapText="1"/>
    </xf>
    <xf numFmtId="9" fontId="1" fillId="0" borderId="0" xfId="2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9" fontId="2" fillId="4" borderId="1" xfId="2" applyFont="1" applyFill="1" applyBorder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left" vertical="center" wrapText="1"/>
    </xf>
    <xf numFmtId="9" fontId="2" fillId="4" borderId="2" xfId="2" applyFont="1" applyFill="1" applyBorder="1" applyAlignment="1">
      <alignment horizontal="center" vertical="center" wrapText="1"/>
    </xf>
    <xf numFmtId="17" fontId="2" fillId="4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7" fontId="2" fillId="5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0" xfId="0" applyNumberFormat="1" applyFont="1" applyFill="1" applyBorder="1" applyAlignment="1">
      <alignment horizontal="center" vertical="center" wrapText="1"/>
    </xf>
    <xf numFmtId="9" fontId="2" fillId="4" borderId="0" xfId="2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9" fontId="15" fillId="4" borderId="1" xfId="2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4" fontId="16" fillId="4" borderId="2" xfId="0" applyNumberFormat="1" applyFont="1" applyFill="1" applyBorder="1" applyAlignment="1">
      <alignment horizontal="center" vertical="center" wrapText="1"/>
    </xf>
    <xf numFmtId="4" fontId="15" fillId="4" borderId="1" xfId="0" quotePrefix="1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9" fontId="16" fillId="4" borderId="1" xfId="2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2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left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left" vertical="center" wrapText="1"/>
    </xf>
    <xf numFmtId="17" fontId="17" fillId="0" borderId="1" xfId="0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9" fontId="17" fillId="0" borderId="1" xfId="2" applyFont="1" applyFill="1" applyBorder="1" applyAlignment="1">
      <alignment horizontal="center" vertical="center" wrapText="1"/>
    </xf>
    <xf numFmtId="9" fontId="17" fillId="4" borderId="1" xfId="2" applyFont="1" applyFill="1" applyBorder="1" applyAlignment="1">
      <alignment horizontal="center" vertical="center" wrapText="1"/>
    </xf>
    <xf numFmtId="17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3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left" vertical="center" wrapText="1"/>
    </xf>
    <xf numFmtId="9" fontId="1" fillId="0" borderId="5" xfId="2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9" fontId="1" fillId="0" borderId="7" xfId="2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shrinkToFit="1"/>
    </xf>
    <xf numFmtId="0" fontId="1" fillId="4" borderId="8" xfId="0" applyFont="1" applyFill="1" applyBorder="1" applyAlignment="1">
      <alignment horizontal="left" vertical="center" wrapText="1"/>
    </xf>
    <xf numFmtId="9" fontId="1" fillId="0" borderId="9" xfId="2" applyFont="1" applyFill="1" applyBorder="1" applyAlignment="1">
      <alignment horizontal="left" vertical="center" wrapText="1"/>
    </xf>
    <xf numFmtId="17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17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0" xfId="3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1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9" fontId="8" fillId="4" borderId="1" xfId="2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17" fontId="2" fillId="2" borderId="1" xfId="1" applyNumberFormat="1" applyFont="1" applyFill="1" applyBorder="1" applyAlignment="1" applyProtection="1">
      <alignment horizontal="left" vertical="center" wrapText="1"/>
      <protection locked="0"/>
    </xf>
    <xf numFmtId="17" fontId="2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left" vertical="center" wrapText="1" shrinkToFit="1"/>
    </xf>
    <xf numFmtId="4" fontId="2" fillId="0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>
      <alignment horizontal="left" vertical="center" wrapText="1"/>
    </xf>
    <xf numFmtId="17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vertical="center" wrapText="1"/>
      <protection locked="0"/>
    </xf>
    <xf numFmtId="4" fontId="2" fillId="0" borderId="1" xfId="1" applyNumberFormat="1" applyFont="1" applyFill="1" applyBorder="1" applyAlignment="1">
      <alignment vertical="center" wrapText="1"/>
    </xf>
    <xf numFmtId="17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9" fontId="20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9" fontId="8" fillId="0" borderId="1" xfId="2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9" fontId="23" fillId="0" borderId="1" xfId="2" applyFont="1" applyFill="1" applyBorder="1" applyAlignment="1">
      <alignment horizontal="center" vertical="center" wrapText="1"/>
    </xf>
    <xf numFmtId="17" fontId="23" fillId="0" borderId="1" xfId="0" applyNumberFormat="1" applyFont="1" applyFill="1" applyBorder="1" applyAlignment="1">
      <alignment horizontal="center" vertical="center" wrapText="1"/>
    </xf>
    <xf numFmtId="17" fontId="23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>
      <alignment vertical="center" wrapText="1"/>
    </xf>
    <xf numFmtId="17" fontId="23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horizontal="center" vertical="center" wrapText="1"/>
    </xf>
    <xf numFmtId="9" fontId="24" fillId="0" borderId="1" xfId="2" applyFont="1" applyFill="1" applyBorder="1" applyAlignment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  <protection locked="0"/>
    </xf>
    <xf numFmtId="0" fontId="23" fillId="0" borderId="1" xfId="1" applyFont="1" applyFill="1" applyBorder="1" applyAlignment="1" applyProtection="1">
      <alignment horizontal="left" vertical="center" wrapText="1"/>
      <protection locked="0"/>
    </xf>
    <xf numFmtId="0" fontId="23" fillId="0" borderId="1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 applyProtection="1">
      <alignment vertical="center" wrapText="1"/>
      <protection locked="0"/>
    </xf>
    <xf numFmtId="4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3" fillId="0" borderId="1" xfId="1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left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9" fontId="27" fillId="0" borderId="1" xfId="2" applyFont="1" applyFill="1" applyBorder="1" applyAlignment="1">
      <alignment horizontal="center" vertical="center" wrapText="1"/>
    </xf>
    <xf numFmtId="17" fontId="27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9" fontId="30" fillId="0" borderId="1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7" fontId="30" fillId="0" borderId="1" xfId="0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left" vertical="center" wrapText="1"/>
    </xf>
    <xf numFmtId="17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 wrapText="1"/>
    </xf>
    <xf numFmtId="4" fontId="23" fillId="4" borderId="0" xfId="0" applyNumberFormat="1" applyFont="1" applyFill="1" applyBorder="1" applyAlignment="1">
      <alignment horizontal="center" vertical="center" wrapText="1"/>
    </xf>
    <xf numFmtId="9" fontId="23" fillId="4" borderId="0" xfId="2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17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4" borderId="0" xfId="0" applyNumberFormat="1" applyFont="1" applyFill="1" applyBorder="1" applyAlignment="1">
      <alignment horizontal="center" vertical="center" wrapText="1"/>
    </xf>
    <xf numFmtId="9" fontId="13" fillId="0" borderId="0" xfId="2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left" vertical="center" wrapText="1"/>
    </xf>
    <xf numFmtId="9" fontId="13" fillId="0" borderId="16" xfId="2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9" fontId="13" fillId="0" borderId="5" xfId="2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9" fontId="13" fillId="0" borderId="7" xfId="2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center" wrapText="1"/>
    </xf>
    <xf numFmtId="9" fontId="13" fillId="0" borderId="9" xfId="2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9" fontId="23" fillId="0" borderId="0" xfId="2" applyFont="1" applyFill="1" applyBorder="1" applyAlignment="1">
      <alignment horizontal="center" vertical="center" wrapText="1"/>
    </xf>
    <xf numFmtId="4" fontId="23" fillId="0" borderId="0" xfId="2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13" fillId="0" borderId="1" xfId="2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9" fontId="13" fillId="0" borderId="1" xfId="2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5" xfId="1"/>
    <cellStyle name="Porcentagem" xfId="2" builtinId="5"/>
    <cellStyle name="Vírgula" xfId="3" builtinId="3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19050</xdr:rowOff>
    </xdr:from>
    <xdr:to>
      <xdr:col>3</xdr:col>
      <xdr:colOff>409575</xdr:colOff>
      <xdr:row>0</xdr:row>
      <xdr:rowOff>457200</xdr:rowOff>
    </xdr:to>
    <xdr:pic>
      <xdr:nvPicPr>
        <xdr:cNvPr id="2045" name="Imagem 3" descr="SADAD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"/>
          <a:ext cx="1704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</xdr:colOff>
      <xdr:row>0</xdr:row>
      <xdr:rowOff>28575</xdr:rowOff>
    </xdr:from>
    <xdr:to>
      <xdr:col>13</xdr:col>
      <xdr:colOff>1352550</xdr:colOff>
      <xdr:row>0</xdr:row>
      <xdr:rowOff>495300</xdr:rowOff>
    </xdr:to>
    <xdr:pic>
      <xdr:nvPicPr>
        <xdr:cNvPr id="2046" name="Imagem 4" descr="BID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28575"/>
          <a:ext cx="1314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19050</xdr:rowOff>
    </xdr:from>
    <xdr:to>
      <xdr:col>3</xdr:col>
      <xdr:colOff>9525</xdr:colOff>
      <xdr:row>0</xdr:row>
      <xdr:rowOff>457200</xdr:rowOff>
    </xdr:to>
    <xdr:pic>
      <xdr:nvPicPr>
        <xdr:cNvPr id="2583" name="Imagem 3" descr="SADAD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"/>
          <a:ext cx="1704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</xdr:colOff>
      <xdr:row>0</xdr:row>
      <xdr:rowOff>28575</xdr:rowOff>
    </xdr:from>
    <xdr:to>
      <xdr:col>14</xdr:col>
      <xdr:colOff>1352550</xdr:colOff>
      <xdr:row>0</xdr:row>
      <xdr:rowOff>495300</xdr:rowOff>
    </xdr:to>
    <xdr:pic>
      <xdr:nvPicPr>
        <xdr:cNvPr id="2584" name="Imagem 4" descr="BID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0" y="28575"/>
          <a:ext cx="1314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DIEGO%20E%20FIUZA/Diego/Financeiro%20-%20relat&#243;rios%20-%20PRODETUR/REVIS&#195;O%20MATRIZ%20AGOSTO/MATRIZ%20DE%20INVESTIMENTOS_r10impress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ATRIZ INVEST."/>
      <sheetName val="SETUR"/>
      <sheetName val="SEA"/>
      <sheetName val="SEOBRAS"/>
    </sheetNames>
    <sheetDataSet>
      <sheetData sheetId="0">
        <row r="90">
          <cell r="I90">
            <v>82.270290000002205</v>
          </cell>
          <cell r="K90">
            <v>1665.1092923696783</v>
          </cell>
        </row>
        <row r="140">
          <cell r="K140">
            <v>17.176400465650659</v>
          </cell>
        </row>
        <row r="175">
          <cell r="I175">
            <v>2316.2668803525803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97"/>
  <sheetViews>
    <sheetView showGridLines="0" topLeftCell="B1" zoomScale="70" zoomScaleNormal="70" zoomScaleSheetLayoutView="100" workbookViewId="0">
      <pane xSplit="3" ySplit="6" topLeftCell="E70" activePane="bottomRight" state="frozen"/>
      <selection activeCell="D23" sqref="D23"/>
      <selection pane="topRight" activeCell="D23" sqref="D23"/>
      <selection pane="bottomLeft" activeCell="D23" sqref="D23"/>
      <selection pane="bottomRight" activeCell="F66" sqref="F66"/>
    </sheetView>
  </sheetViews>
  <sheetFormatPr defaultRowHeight="12.75" x14ac:dyDescent="0.2"/>
  <cols>
    <col min="1" max="1" width="28.7109375" style="4" hidden="1" customWidth="1"/>
    <col min="2" max="2" width="10.7109375" style="1" customWidth="1"/>
    <col min="3" max="3" width="11.42578125" style="4" bestFit="1" customWidth="1"/>
    <col min="4" max="4" width="50.7109375" style="12" customWidth="1"/>
    <col min="5" max="5" width="15.7109375" style="4" customWidth="1"/>
    <col min="6" max="6" width="15.7109375" style="30" customWidth="1"/>
    <col min="7" max="7" width="11.42578125" style="13" customWidth="1"/>
    <col min="8" max="8" width="11.42578125" style="13" bestFit="1" customWidth="1"/>
    <col min="9" max="9" width="10.42578125" style="4" bestFit="1" customWidth="1"/>
    <col min="10" max="10" width="16.5703125" style="7" customWidth="1"/>
    <col min="11" max="11" width="17.42578125" style="7" customWidth="1"/>
    <col min="12" max="12" width="46.42578125" style="12" customWidth="1"/>
    <col min="13" max="13" width="11.140625" style="4" bestFit="1" customWidth="1"/>
    <col min="14" max="14" width="30.7109375" style="4" customWidth="1"/>
    <col min="15" max="15" width="11.7109375" style="4" customWidth="1"/>
    <col min="16" max="16" width="11.28515625" style="8" customWidth="1"/>
    <col min="17" max="17" width="10.28515625" style="8" customWidth="1"/>
    <col min="18" max="16384" width="9.140625" style="4"/>
  </cols>
  <sheetData>
    <row r="1" spans="1:18" ht="40.5" customHeight="1" x14ac:dyDescent="0.2">
      <c r="B1" s="244" t="s">
        <v>415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8" ht="3.75" customHeight="1" x14ac:dyDescent="0.2"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8" ht="3.75" customHeight="1" x14ac:dyDescent="0.2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8" ht="23.25" customHeight="1" x14ac:dyDescent="0.2">
      <c r="B4" s="248" t="s">
        <v>300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R4" s="76"/>
    </row>
    <row r="5" spans="1:18" ht="37.5" customHeight="1" x14ac:dyDescent="0.2">
      <c r="B5" s="249" t="s">
        <v>2</v>
      </c>
      <c r="C5" s="249" t="s">
        <v>17</v>
      </c>
      <c r="D5" s="246" t="s">
        <v>1</v>
      </c>
      <c r="E5" s="246" t="s">
        <v>130</v>
      </c>
      <c r="F5" s="254" t="s">
        <v>21</v>
      </c>
      <c r="G5" s="247" t="s">
        <v>25</v>
      </c>
      <c r="H5" s="247"/>
      <c r="I5" s="246" t="s">
        <v>30</v>
      </c>
      <c r="J5" s="253" t="s">
        <v>305</v>
      </c>
      <c r="K5" s="253"/>
      <c r="L5" s="236" t="s">
        <v>26</v>
      </c>
      <c r="M5" s="236" t="s">
        <v>359</v>
      </c>
      <c r="N5" s="246" t="s">
        <v>24</v>
      </c>
    </row>
    <row r="6" spans="1:18" ht="31.5" customHeight="1" x14ac:dyDescent="0.2">
      <c r="B6" s="249"/>
      <c r="C6" s="249"/>
      <c r="D6" s="246"/>
      <c r="E6" s="246"/>
      <c r="F6" s="254"/>
      <c r="G6" s="10" t="s">
        <v>22</v>
      </c>
      <c r="H6" s="10" t="s">
        <v>23</v>
      </c>
      <c r="I6" s="246"/>
      <c r="J6" s="6" t="s">
        <v>29</v>
      </c>
      <c r="K6" s="6" t="s">
        <v>27</v>
      </c>
      <c r="L6" s="237"/>
      <c r="M6" s="237"/>
      <c r="N6" s="236"/>
    </row>
    <row r="7" spans="1:18" ht="54.75" customHeight="1" x14ac:dyDescent="0.2">
      <c r="A7" s="4">
        <v>1</v>
      </c>
      <c r="B7" s="18" t="s">
        <v>128</v>
      </c>
      <c r="C7" s="19" t="s">
        <v>31</v>
      </c>
      <c r="D7" s="20" t="s">
        <v>53</v>
      </c>
      <c r="E7" s="56">
        <f>20949642.65/1000</f>
        <v>20949.642649999998</v>
      </c>
      <c r="F7" s="21" t="s">
        <v>34</v>
      </c>
      <c r="G7" s="22">
        <v>1</v>
      </c>
      <c r="H7" s="22">
        <v>0</v>
      </c>
      <c r="I7" s="21" t="s">
        <v>49</v>
      </c>
      <c r="J7" s="11">
        <v>41365</v>
      </c>
      <c r="K7" s="11">
        <v>41851</v>
      </c>
      <c r="L7" s="118" t="s">
        <v>324</v>
      </c>
      <c r="M7" s="99" t="s">
        <v>360</v>
      </c>
      <c r="N7" s="104" t="s">
        <v>371</v>
      </c>
      <c r="O7" s="116"/>
      <c r="P7" s="117"/>
      <c r="Q7" s="8">
        <f>H7*E7</f>
        <v>0</v>
      </c>
      <c r="R7" s="75"/>
    </row>
    <row r="8" spans="1:18" ht="59.25" customHeight="1" x14ac:dyDescent="0.2">
      <c r="A8" s="4">
        <v>1</v>
      </c>
      <c r="B8" s="18" t="s">
        <v>129</v>
      </c>
      <c r="C8" s="19" t="s">
        <v>31</v>
      </c>
      <c r="D8" s="20" t="s">
        <v>54</v>
      </c>
      <c r="E8" s="56">
        <f>6518087.06/1000</f>
        <v>6518.0870599999998</v>
      </c>
      <c r="F8" s="21" t="s">
        <v>34</v>
      </c>
      <c r="G8" s="22">
        <v>1</v>
      </c>
      <c r="H8" s="22">
        <v>0</v>
      </c>
      <c r="I8" s="21" t="s">
        <v>49</v>
      </c>
      <c r="J8" s="11">
        <v>41365</v>
      </c>
      <c r="K8" s="11">
        <v>41882</v>
      </c>
      <c r="L8" s="119" t="s">
        <v>325</v>
      </c>
      <c r="M8" s="100" t="s">
        <v>360</v>
      </c>
      <c r="N8" s="104" t="s">
        <v>371</v>
      </c>
      <c r="O8" s="116"/>
      <c r="P8" s="117"/>
      <c r="Q8" s="8">
        <f>H8*E8</f>
        <v>0</v>
      </c>
      <c r="R8" s="75"/>
    </row>
    <row r="9" spans="1:18" ht="54" customHeight="1" x14ac:dyDescent="0.2">
      <c r="B9" s="40" t="s">
        <v>187</v>
      </c>
      <c r="C9" s="19" t="s">
        <v>33</v>
      </c>
      <c r="D9" s="20" t="s">
        <v>188</v>
      </c>
      <c r="E9" s="56">
        <v>700</v>
      </c>
      <c r="F9" s="21" t="s">
        <v>37</v>
      </c>
      <c r="G9" s="22">
        <v>1</v>
      </c>
      <c r="H9" s="22">
        <v>0</v>
      </c>
      <c r="I9" s="21" t="s">
        <v>50</v>
      </c>
      <c r="J9" s="11">
        <v>41579</v>
      </c>
      <c r="K9" s="11">
        <v>42094</v>
      </c>
      <c r="L9" s="81" t="s">
        <v>310</v>
      </c>
      <c r="M9" s="77" t="s">
        <v>361</v>
      </c>
      <c r="N9" s="104" t="s">
        <v>362</v>
      </c>
      <c r="O9" s="105"/>
      <c r="P9" s="106"/>
    </row>
    <row r="10" spans="1:18" ht="41.25" customHeight="1" x14ac:dyDescent="0.2">
      <c r="B10" s="67" t="s">
        <v>272</v>
      </c>
      <c r="C10" s="19" t="s">
        <v>31</v>
      </c>
      <c r="D10" s="68" t="s">
        <v>273</v>
      </c>
      <c r="E10" s="56">
        <v>5000</v>
      </c>
      <c r="F10" s="56" t="s">
        <v>154</v>
      </c>
      <c r="G10" s="22">
        <v>0</v>
      </c>
      <c r="H10" s="22">
        <v>1</v>
      </c>
      <c r="I10" s="21" t="s">
        <v>50</v>
      </c>
      <c r="J10" s="11">
        <v>41579</v>
      </c>
      <c r="K10" s="11">
        <v>42004</v>
      </c>
      <c r="L10" s="63" t="s">
        <v>326</v>
      </c>
      <c r="M10" s="56" t="s">
        <v>410</v>
      </c>
      <c r="N10" s="107" t="s">
        <v>363</v>
      </c>
      <c r="O10" s="105"/>
      <c r="P10" s="106"/>
    </row>
    <row r="11" spans="1:18" ht="51.75" customHeight="1" x14ac:dyDescent="0.2">
      <c r="B11" s="40" t="s">
        <v>191</v>
      </c>
      <c r="C11" s="19" t="s">
        <v>33</v>
      </c>
      <c r="D11" s="63" t="s">
        <v>356</v>
      </c>
      <c r="E11" s="21">
        <v>250</v>
      </c>
      <c r="F11" s="21" t="s">
        <v>37</v>
      </c>
      <c r="G11" s="22">
        <v>1</v>
      </c>
      <c r="H11" s="22">
        <v>0</v>
      </c>
      <c r="I11" s="21" t="s">
        <v>50</v>
      </c>
      <c r="J11" s="11">
        <v>41579</v>
      </c>
      <c r="K11" s="11">
        <v>41759</v>
      </c>
      <c r="L11" s="63" t="s">
        <v>327</v>
      </c>
      <c r="M11" s="101" t="s">
        <v>361</v>
      </c>
      <c r="N11" s="104" t="s">
        <v>414</v>
      </c>
      <c r="O11" s="105"/>
      <c r="P11" s="106"/>
    </row>
    <row r="12" spans="1:18" ht="36" customHeight="1" x14ac:dyDescent="0.2">
      <c r="A12" s="4">
        <v>1</v>
      </c>
      <c r="B12" s="40" t="s">
        <v>193</v>
      </c>
      <c r="C12" s="19" t="s">
        <v>33</v>
      </c>
      <c r="D12" s="59" t="s">
        <v>274</v>
      </c>
      <c r="E12" s="56">
        <v>2700</v>
      </c>
      <c r="F12" s="56" t="s">
        <v>154</v>
      </c>
      <c r="G12" s="22">
        <v>0</v>
      </c>
      <c r="H12" s="22">
        <v>1</v>
      </c>
      <c r="I12" s="21" t="s">
        <v>50</v>
      </c>
      <c r="J12" s="11">
        <v>41852</v>
      </c>
      <c r="K12" s="11">
        <v>42094</v>
      </c>
      <c r="L12" s="63" t="s">
        <v>266</v>
      </c>
      <c r="M12" s="56" t="s">
        <v>410</v>
      </c>
      <c r="N12" s="133"/>
      <c r="O12" s="105"/>
      <c r="P12" s="106">
        <f t="shared" ref="P12:P25" si="0">G12*E12</f>
        <v>0</v>
      </c>
      <c r="Q12" s="8">
        <f t="shared" ref="Q12:Q25" si="1">H12*E12</f>
        <v>2700</v>
      </c>
    </row>
    <row r="13" spans="1:18" ht="25.5" customHeight="1" x14ac:dyDescent="0.2">
      <c r="A13" s="4">
        <v>1</v>
      </c>
      <c r="B13" s="40" t="s">
        <v>203</v>
      </c>
      <c r="C13" s="19" t="s">
        <v>32</v>
      </c>
      <c r="D13" s="59" t="s">
        <v>275</v>
      </c>
      <c r="E13" s="21">
        <v>200</v>
      </c>
      <c r="F13" s="21" t="s">
        <v>45</v>
      </c>
      <c r="G13" s="22">
        <v>0</v>
      </c>
      <c r="H13" s="22">
        <v>1</v>
      </c>
      <c r="I13" s="21" t="s">
        <v>50</v>
      </c>
      <c r="J13" s="11">
        <v>41944</v>
      </c>
      <c r="K13" s="11">
        <v>42063</v>
      </c>
      <c r="L13" s="63" t="s">
        <v>266</v>
      </c>
      <c r="M13" s="56" t="s">
        <v>410</v>
      </c>
      <c r="N13" s="80"/>
      <c r="P13" s="8">
        <f t="shared" si="0"/>
        <v>0</v>
      </c>
      <c r="Q13" s="8">
        <f t="shared" si="1"/>
        <v>200</v>
      </c>
    </row>
    <row r="14" spans="1:18" ht="38.25" customHeight="1" x14ac:dyDescent="0.2">
      <c r="A14" s="4">
        <v>1</v>
      </c>
      <c r="B14" s="40" t="s">
        <v>205</v>
      </c>
      <c r="C14" s="19" t="s">
        <v>32</v>
      </c>
      <c r="D14" s="20" t="s">
        <v>206</v>
      </c>
      <c r="E14" s="21">
        <v>200</v>
      </c>
      <c r="F14" s="21" t="s">
        <v>45</v>
      </c>
      <c r="G14" s="22">
        <v>1</v>
      </c>
      <c r="H14" s="22">
        <v>0</v>
      </c>
      <c r="I14" s="21" t="s">
        <v>50</v>
      </c>
      <c r="J14" s="11">
        <v>41852</v>
      </c>
      <c r="K14" s="11">
        <v>42093</v>
      </c>
      <c r="L14" s="63" t="s">
        <v>266</v>
      </c>
      <c r="M14" s="56" t="s">
        <v>410</v>
      </c>
      <c r="N14" s="80"/>
      <c r="P14" s="8">
        <f t="shared" si="0"/>
        <v>200</v>
      </c>
      <c r="Q14" s="8">
        <f t="shared" si="1"/>
        <v>0</v>
      </c>
    </row>
    <row r="15" spans="1:18" ht="25.5" customHeight="1" x14ac:dyDescent="0.2">
      <c r="A15" s="4">
        <v>1</v>
      </c>
      <c r="B15" s="40" t="s">
        <v>207</v>
      </c>
      <c r="C15" s="19" t="s">
        <v>33</v>
      </c>
      <c r="D15" s="63" t="s">
        <v>208</v>
      </c>
      <c r="E15" s="21">
        <v>200</v>
      </c>
      <c r="F15" s="69" t="s">
        <v>47</v>
      </c>
      <c r="G15" s="22">
        <v>1</v>
      </c>
      <c r="H15" s="22">
        <v>0</v>
      </c>
      <c r="I15" s="21" t="s">
        <v>50</v>
      </c>
      <c r="J15" s="11">
        <v>41852</v>
      </c>
      <c r="K15" s="11">
        <v>42093</v>
      </c>
      <c r="L15" s="63" t="s">
        <v>266</v>
      </c>
      <c r="M15" s="56" t="s">
        <v>410</v>
      </c>
      <c r="N15" s="108" t="s">
        <v>357</v>
      </c>
      <c r="P15" s="8">
        <f t="shared" si="0"/>
        <v>200</v>
      </c>
      <c r="Q15" s="8">
        <f t="shared" si="1"/>
        <v>0</v>
      </c>
    </row>
    <row r="16" spans="1:18" ht="67.5" customHeight="1" x14ac:dyDescent="0.2">
      <c r="A16" s="4">
        <v>1</v>
      </c>
      <c r="B16" s="18" t="s">
        <v>75</v>
      </c>
      <c r="C16" s="19" t="s">
        <v>31</v>
      </c>
      <c r="D16" s="20" t="s">
        <v>82</v>
      </c>
      <c r="E16" s="69">
        <v>1000</v>
      </c>
      <c r="F16" s="21" t="s">
        <v>154</v>
      </c>
      <c r="G16" s="87">
        <v>0</v>
      </c>
      <c r="H16" s="87">
        <v>1</v>
      </c>
      <c r="I16" s="21" t="s">
        <v>50</v>
      </c>
      <c r="J16" s="11">
        <v>41579</v>
      </c>
      <c r="K16" s="11">
        <v>41820</v>
      </c>
      <c r="L16" s="120" t="s">
        <v>311</v>
      </c>
      <c r="M16" s="78" t="s">
        <v>361</v>
      </c>
      <c r="N16" s="109" t="s">
        <v>405</v>
      </c>
      <c r="P16" s="8">
        <f t="shared" si="0"/>
        <v>0</v>
      </c>
      <c r="Q16" s="8">
        <f t="shared" si="1"/>
        <v>1000</v>
      </c>
      <c r="R16" s="79"/>
    </row>
    <row r="17" spans="1:17" ht="38.25" x14ac:dyDescent="0.2">
      <c r="A17" s="4">
        <v>1</v>
      </c>
      <c r="B17" s="110" t="s">
        <v>211</v>
      </c>
      <c r="C17" s="111" t="s">
        <v>33</v>
      </c>
      <c r="D17" s="112" t="s">
        <v>368</v>
      </c>
      <c r="E17" s="113">
        <v>200</v>
      </c>
      <c r="F17" s="113" t="s">
        <v>37</v>
      </c>
      <c r="G17" s="114">
        <v>1</v>
      </c>
      <c r="H17" s="114">
        <v>0</v>
      </c>
      <c r="I17" s="113" t="s">
        <v>50</v>
      </c>
      <c r="J17" s="115">
        <v>41883</v>
      </c>
      <c r="K17" s="115">
        <v>42095</v>
      </c>
      <c r="L17" s="63" t="s">
        <v>364</v>
      </c>
      <c r="M17" s="56" t="s">
        <v>365</v>
      </c>
      <c r="N17" s="56"/>
      <c r="P17" s="8">
        <f t="shared" si="0"/>
        <v>200</v>
      </c>
      <c r="Q17" s="8">
        <f t="shared" si="1"/>
        <v>0</v>
      </c>
    </row>
    <row r="18" spans="1:17" ht="46.5" customHeight="1" x14ac:dyDescent="0.2">
      <c r="A18" s="4">
        <v>1</v>
      </c>
      <c r="B18" s="18" t="s">
        <v>76</v>
      </c>
      <c r="C18" s="19" t="s">
        <v>31</v>
      </c>
      <c r="D18" s="59" t="s">
        <v>276</v>
      </c>
      <c r="E18" s="69">
        <v>1200</v>
      </c>
      <c r="F18" s="21" t="s">
        <v>34</v>
      </c>
      <c r="G18" s="22">
        <v>1</v>
      </c>
      <c r="H18" s="22">
        <v>0</v>
      </c>
      <c r="I18" s="73" t="s">
        <v>49</v>
      </c>
      <c r="J18" s="11">
        <v>41548</v>
      </c>
      <c r="K18" s="11">
        <v>41881</v>
      </c>
      <c r="L18" s="108" t="s">
        <v>312</v>
      </c>
      <c r="M18" s="80" t="s">
        <v>361</v>
      </c>
      <c r="N18" s="63" t="s">
        <v>416</v>
      </c>
      <c r="P18" s="8">
        <f t="shared" si="0"/>
        <v>1200</v>
      </c>
      <c r="Q18" s="8">
        <f t="shared" si="1"/>
        <v>0</v>
      </c>
    </row>
    <row r="19" spans="1:17" ht="53.25" customHeight="1" x14ac:dyDescent="0.2">
      <c r="A19" s="4">
        <v>1</v>
      </c>
      <c r="B19" s="62" t="s">
        <v>77</v>
      </c>
      <c r="C19" s="57" t="s">
        <v>31</v>
      </c>
      <c r="D19" s="63" t="s">
        <v>73</v>
      </c>
      <c r="E19" s="56">
        <v>2400</v>
      </c>
      <c r="F19" s="56" t="s">
        <v>34</v>
      </c>
      <c r="G19" s="60">
        <v>1</v>
      </c>
      <c r="H19" s="60">
        <v>0</v>
      </c>
      <c r="I19" s="73" t="s">
        <v>49</v>
      </c>
      <c r="J19" s="11">
        <v>41548</v>
      </c>
      <c r="K19" s="11">
        <v>41850</v>
      </c>
      <c r="L19" s="108" t="s">
        <v>313</v>
      </c>
      <c r="M19" s="80" t="s">
        <v>361</v>
      </c>
      <c r="N19" s="63" t="s">
        <v>314</v>
      </c>
      <c r="P19" s="8">
        <f t="shared" si="0"/>
        <v>2400</v>
      </c>
      <c r="Q19" s="8">
        <f t="shared" si="1"/>
        <v>0</v>
      </c>
    </row>
    <row r="20" spans="1:17" ht="46.5" customHeight="1" x14ac:dyDescent="0.2">
      <c r="A20" s="4">
        <v>1</v>
      </c>
      <c r="B20" s="62" t="s">
        <v>9</v>
      </c>
      <c r="C20" s="57" t="s">
        <v>31</v>
      </c>
      <c r="D20" s="63" t="s">
        <v>65</v>
      </c>
      <c r="E20" s="56">
        <v>2900</v>
      </c>
      <c r="F20" s="56" t="s">
        <v>34</v>
      </c>
      <c r="G20" s="60">
        <v>1</v>
      </c>
      <c r="H20" s="60">
        <v>0</v>
      </c>
      <c r="I20" s="73" t="s">
        <v>49</v>
      </c>
      <c r="J20" s="11">
        <v>41548</v>
      </c>
      <c r="K20" s="11">
        <v>41912</v>
      </c>
      <c r="L20" s="121" t="s">
        <v>385</v>
      </c>
      <c r="M20" s="82" t="s">
        <v>361</v>
      </c>
      <c r="N20" s="109" t="s">
        <v>386</v>
      </c>
      <c r="P20" s="8">
        <f t="shared" si="0"/>
        <v>2900</v>
      </c>
      <c r="Q20" s="8">
        <f t="shared" si="1"/>
        <v>0</v>
      </c>
    </row>
    <row r="21" spans="1:17" ht="44.25" customHeight="1" x14ac:dyDescent="0.2">
      <c r="A21" s="4">
        <v>1</v>
      </c>
      <c r="B21" s="18" t="s">
        <v>89</v>
      </c>
      <c r="C21" s="19" t="s">
        <v>31</v>
      </c>
      <c r="D21" s="63" t="s">
        <v>277</v>
      </c>
      <c r="E21" s="73">
        <v>4700</v>
      </c>
      <c r="F21" s="56" t="s">
        <v>34</v>
      </c>
      <c r="G21" s="22">
        <v>1</v>
      </c>
      <c r="H21" s="22">
        <v>0</v>
      </c>
      <c r="I21" s="73" t="s">
        <v>49</v>
      </c>
      <c r="J21" s="11">
        <v>41548</v>
      </c>
      <c r="K21" s="11">
        <v>41973</v>
      </c>
      <c r="L21" s="63" t="s">
        <v>315</v>
      </c>
      <c r="M21" s="56" t="s">
        <v>361</v>
      </c>
      <c r="N21" s="63" t="s">
        <v>404</v>
      </c>
      <c r="P21" s="8">
        <f t="shared" si="0"/>
        <v>4700</v>
      </c>
      <c r="Q21" s="8">
        <f t="shared" si="1"/>
        <v>0</v>
      </c>
    </row>
    <row r="22" spans="1:17" ht="56.25" customHeight="1" x14ac:dyDescent="0.2">
      <c r="A22" s="4">
        <v>1</v>
      </c>
      <c r="B22" s="62" t="s">
        <v>78</v>
      </c>
      <c r="C22" s="57" t="s">
        <v>31</v>
      </c>
      <c r="D22" s="63" t="s">
        <v>96</v>
      </c>
      <c r="E22" s="21">
        <v>1576</v>
      </c>
      <c r="F22" s="21" t="s">
        <v>154</v>
      </c>
      <c r="G22" s="22">
        <v>0</v>
      </c>
      <c r="H22" s="22">
        <v>1</v>
      </c>
      <c r="I22" s="21" t="s">
        <v>50</v>
      </c>
      <c r="J22" s="11">
        <v>41306</v>
      </c>
      <c r="K22" s="11">
        <v>41729</v>
      </c>
      <c r="L22" s="109" t="s">
        <v>369</v>
      </c>
      <c r="M22" s="78" t="s">
        <v>360</v>
      </c>
      <c r="N22" s="104" t="s">
        <v>371</v>
      </c>
      <c r="O22" s="116"/>
      <c r="P22" s="117"/>
      <c r="Q22" s="8">
        <f t="shared" si="1"/>
        <v>1576</v>
      </c>
    </row>
    <row r="23" spans="1:17" ht="93" customHeight="1" x14ac:dyDescent="0.2">
      <c r="A23" s="4">
        <v>1</v>
      </c>
      <c r="B23" s="18" t="s">
        <v>137</v>
      </c>
      <c r="C23" s="19" t="s">
        <v>31</v>
      </c>
      <c r="D23" s="66" t="s">
        <v>279</v>
      </c>
      <c r="E23" s="69">
        <v>350</v>
      </c>
      <c r="F23" s="21" t="s">
        <v>153</v>
      </c>
      <c r="G23" s="22">
        <v>0</v>
      </c>
      <c r="H23" s="22">
        <v>1</v>
      </c>
      <c r="I23" s="21" t="s">
        <v>50</v>
      </c>
      <c r="J23" s="11">
        <v>41548</v>
      </c>
      <c r="K23" s="11">
        <v>41759</v>
      </c>
      <c r="L23" s="108" t="s">
        <v>267</v>
      </c>
      <c r="M23" s="78" t="s">
        <v>361</v>
      </c>
      <c r="N23" s="125" t="s">
        <v>405</v>
      </c>
    </row>
    <row r="24" spans="1:17" ht="67.5" customHeight="1" x14ac:dyDescent="0.2">
      <c r="A24" s="4">
        <v>2</v>
      </c>
      <c r="B24" s="18" t="s">
        <v>281</v>
      </c>
      <c r="C24" s="19" t="s">
        <v>31</v>
      </c>
      <c r="D24" s="66" t="s">
        <v>278</v>
      </c>
      <c r="E24" s="69">
        <v>795</v>
      </c>
      <c r="F24" s="21" t="s">
        <v>151</v>
      </c>
      <c r="G24" s="22">
        <v>0</v>
      </c>
      <c r="H24" s="22">
        <v>1</v>
      </c>
      <c r="I24" s="21" t="s">
        <v>50</v>
      </c>
      <c r="J24" s="11">
        <v>41548</v>
      </c>
      <c r="K24" s="11">
        <v>41729</v>
      </c>
      <c r="L24" s="122" t="s">
        <v>328</v>
      </c>
      <c r="M24" s="83" t="s">
        <v>361</v>
      </c>
      <c r="N24" s="126" t="s">
        <v>406</v>
      </c>
    </row>
    <row r="25" spans="1:17" ht="56.25" customHeight="1" x14ac:dyDescent="0.2">
      <c r="A25" s="4">
        <v>4</v>
      </c>
      <c r="B25" s="18" t="s">
        <v>282</v>
      </c>
      <c r="C25" s="19" t="s">
        <v>31</v>
      </c>
      <c r="D25" s="66" t="s">
        <v>280</v>
      </c>
      <c r="E25" s="21">
        <v>513.89</v>
      </c>
      <c r="F25" s="21" t="s">
        <v>146</v>
      </c>
      <c r="G25" s="22">
        <v>0</v>
      </c>
      <c r="H25" s="22">
        <v>1</v>
      </c>
      <c r="I25" s="21" t="s">
        <v>50</v>
      </c>
      <c r="J25" s="11">
        <v>41306</v>
      </c>
      <c r="K25" s="11">
        <v>41670</v>
      </c>
      <c r="L25" s="109" t="s">
        <v>370</v>
      </c>
      <c r="M25" s="78" t="s">
        <v>360</v>
      </c>
      <c r="N25" s="104" t="s">
        <v>372</v>
      </c>
      <c r="P25" s="8">
        <f t="shared" si="0"/>
        <v>0</v>
      </c>
      <c r="Q25" s="8">
        <f t="shared" si="1"/>
        <v>513.89</v>
      </c>
    </row>
    <row r="26" spans="1:17" ht="42" customHeight="1" x14ac:dyDescent="0.2">
      <c r="B26" s="18" t="s">
        <v>285</v>
      </c>
      <c r="C26" s="19" t="s">
        <v>31</v>
      </c>
      <c r="D26" s="68" t="s">
        <v>283</v>
      </c>
      <c r="E26" s="56">
        <v>3000</v>
      </c>
      <c r="F26" s="21" t="s">
        <v>34</v>
      </c>
      <c r="G26" s="22">
        <v>1</v>
      </c>
      <c r="H26" s="22">
        <v>0</v>
      </c>
      <c r="I26" s="21" t="s">
        <v>50</v>
      </c>
      <c r="J26" s="11">
        <v>41548</v>
      </c>
      <c r="K26" s="11">
        <v>41790</v>
      </c>
      <c r="L26" s="63" t="s">
        <v>329</v>
      </c>
      <c r="M26" s="56" t="s">
        <v>374</v>
      </c>
      <c r="N26" s="107" t="s">
        <v>363</v>
      </c>
    </row>
    <row r="27" spans="1:17" ht="44.25" customHeight="1" x14ac:dyDescent="0.2">
      <c r="B27" s="18" t="s">
        <v>286</v>
      </c>
      <c r="C27" s="19" t="s">
        <v>31</v>
      </c>
      <c r="D27" s="68" t="s">
        <v>284</v>
      </c>
      <c r="E27" s="56">
        <v>3700</v>
      </c>
      <c r="F27" s="21" t="s">
        <v>34</v>
      </c>
      <c r="G27" s="22">
        <v>1</v>
      </c>
      <c r="H27" s="22">
        <v>0</v>
      </c>
      <c r="I27" s="21" t="s">
        <v>50</v>
      </c>
      <c r="J27" s="11">
        <v>41579</v>
      </c>
      <c r="K27" s="11">
        <v>42004</v>
      </c>
      <c r="L27" s="63" t="s">
        <v>330</v>
      </c>
      <c r="M27" s="56" t="s">
        <v>374</v>
      </c>
      <c r="N27" s="107" t="s">
        <v>363</v>
      </c>
    </row>
    <row r="28" spans="1:17" ht="35.25" customHeight="1" x14ac:dyDescent="0.2">
      <c r="A28" s="4">
        <v>1</v>
      </c>
      <c r="B28" s="40" t="s">
        <v>213</v>
      </c>
      <c r="C28" s="19" t="s">
        <v>33</v>
      </c>
      <c r="D28" s="20" t="s">
        <v>214</v>
      </c>
      <c r="E28" s="21">
        <v>2000</v>
      </c>
      <c r="F28" s="21" t="s">
        <v>37</v>
      </c>
      <c r="G28" s="22">
        <v>1</v>
      </c>
      <c r="H28" s="22">
        <v>0</v>
      </c>
      <c r="I28" s="69" t="s">
        <v>49</v>
      </c>
      <c r="J28" s="11">
        <v>41609</v>
      </c>
      <c r="K28" s="11">
        <v>41973</v>
      </c>
      <c r="L28" s="63" t="s">
        <v>268</v>
      </c>
      <c r="M28" s="56" t="s">
        <v>374</v>
      </c>
      <c r="N28" s="108" t="s">
        <v>373</v>
      </c>
      <c r="P28" s="8">
        <f t="shared" ref="P28:P46" si="2">G28*E28</f>
        <v>2000</v>
      </c>
      <c r="Q28" s="8">
        <f t="shared" ref="Q28:Q46" si="3">H28*E28</f>
        <v>0</v>
      </c>
    </row>
    <row r="29" spans="1:17" ht="38.25" customHeight="1" x14ac:dyDescent="0.2">
      <c r="A29" s="4">
        <v>1</v>
      </c>
      <c r="B29" s="40" t="s">
        <v>215</v>
      </c>
      <c r="C29" s="19" t="s">
        <v>33</v>
      </c>
      <c r="D29" s="20" t="s">
        <v>216</v>
      </c>
      <c r="E29" s="21">
        <v>100</v>
      </c>
      <c r="F29" s="69" t="s">
        <v>47</v>
      </c>
      <c r="G29" s="22">
        <v>1</v>
      </c>
      <c r="H29" s="22">
        <v>0</v>
      </c>
      <c r="I29" s="69" t="s">
        <v>49</v>
      </c>
      <c r="J29" s="11">
        <v>41579</v>
      </c>
      <c r="K29" s="11">
        <v>41850</v>
      </c>
      <c r="L29" s="63" t="s">
        <v>268</v>
      </c>
      <c r="M29" s="56" t="s">
        <v>374</v>
      </c>
      <c r="N29" s="108" t="s">
        <v>358</v>
      </c>
      <c r="P29" s="8">
        <f t="shared" si="2"/>
        <v>100</v>
      </c>
      <c r="Q29" s="8">
        <f t="shared" si="3"/>
        <v>0</v>
      </c>
    </row>
    <row r="30" spans="1:17" ht="41.25" customHeight="1" x14ac:dyDescent="0.2">
      <c r="A30" s="4">
        <v>1</v>
      </c>
      <c r="B30" s="40" t="s">
        <v>217</v>
      </c>
      <c r="C30" s="19" t="s">
        <v>33</v>
      </c>
      <c r="D30" s="20" t="s">
        <v>218</v>
      </c>
      <c r="E30" s="21">
        <v>500</v>
      </c>
      <c r="F30" s="21" t="s">
        <v>37</v>
      </c>
      <c r="G30" s="22">
        <v>1</v>
      </c>
      <c r="H30" s="22">
        <v>0</v>
      </c>
      <c r="I30" s="21" t="s">
        <v>49</v>
      </c>
      <c r="J30" s="11">
        <v>41609</v>
      </c>
      <c r="K30" s="11">
        <v>41881</v>
      </c>
      <c r="L30" s="63" t="s">
        <v>331</v>
      </c>
      <c r="M30" s="56" t="s">
        <v>361</v>
      </c>
      <c r="N30" s="63" t="s">
        <v>375</v>
      </c>
      <c r="P30" s="8">
        <f t="shared" si="2"/>
        <v>500</v>
      </c>
      <c r="Q30" s="8">
        <f t="shared" si="3"/>
        <v>0</v>
      </c>
    </row>
    <row r="31" spans="1:17" ht="42" customHeight="1" x14ac:dyDescent="0.2">
      <c r="A31" s="4">
        <v>1</v>
      </c>
      <c r="B31" s="40" t="s">
        <v>219</v>
      </c>
      <c r="C31" s="19" t="s">
        <v>33</v>
      </c>
      <c r="D31" s="68" t="s">
        <v>366</v>
      </c>
      <c r="E31" s="69">
        <f>200+200</f>
        <v>400</v>
      </c>
      <c r="F31" s="21" t="s">
        <v>37</v>
      </c>
      <c r="G31" s="22">
        <v>1</v>
      </c>
      <c r="H31" s="22">
        <v>0</v>
      </c>
      <c r="I31" s="21" t="s">
        <v>50</v>
      </c>
      <c r="J31" s="11">
        <v>41609</v>
      </c>
      <c r="K31" s="11">
        <v>41850</v>
      </c>
      <c r="L31" s="63" t="s">
        <v>266</v>
      </c>
      <c r="M31" s="56" t="s">
        <v>410</v>
      </c>
      <c r="N31" s="63" t="s">
        <v>376</v>
      </c>
      <c r="P31" s="8">
        <f t="shared" si="2"/>
        <v>400</v>
      </c>
      <c r="Q31" s="8">
        <f t="shared" si="3"/>
        <v>0</v>
      </c>
    </row>
    <row r="32" spans="1:17" ht="38.25" x14ac:dyDescent="0.2">
      <c r="A32" s="4">
        <v>1</v>
      </c>
      <c r="B32" s="18" t="s">
        <v>97</v>
      </c>
      <c r="C32" s="19" t="s">
        <v>33</v>
      </c>
      <c r="D32" s="20" t="s">
        <v>103</v>
      </c>
      <c r="E32" s="21">
        <v>500</v>
      </c>
      <c r="F32" s="21" t="s">
        <v>148</v>
      </c>
      <c r="G32" s="22">
        <v>0</v>
      </c>
      <c r="H32" s="22">
        <v>1</v>
      </c>
      <c r="I32" s="21" t="s">
        <v>50</v>
      </c>
      <c r="J32" s="11">
        <v>41609</v>
      </c>
      <c r="K32" s="11">
        <v>41757</v>
      </c>
      <c r="L32" s="63" t="s">
        <v>266</v>
      </c>
      <c r="M32" s="56" t="s">
        <v>410</v>
      </c>
      <c r="N32" s="80"/>
      <c r="P32" s="8">
        <f t="shared" si="2"/>
        <v>0</v>
      </c>
      <c r="Q32" s="8">
        <f t="shared" si="3"/>
        <v>500</v>
      </c>
    </row>
    <row r="33" spans="1:17" ht="25.5" x14ac:dyDescent="0.2">
      <c r="A33" s="4">
        <v>1</v>
      </c>
      <c r="B33" s="18" t="s">
        <v>98</v>
      </c>
      <c r="C33" s="19" t="s">
        <v>31</v>
      </c>
      <c r="D33" s="20" t="s">
        <v>104</v>
      </c>
      <c r="E33" s="21">
        <v>6400</v>
      </c>
      <c r="F33" s="21" t="s">
        <v>151</v>
      </c>
      <c r="G33" s="22">
        <v>0</v>
      </c>
      <c r="H33" s="22">
        <v>1</v>
      </c>
      <c r="I33" s="21" t="s">
        <v>50</v>
      </c>
      <c r="J33" s="11">
        <v>41699</v>
      </c>
      <c r="K33" s="11">
        <v>42122</v>
      </c>
      <c r="L33" s="63" t="s">
        <v>266</v>
      </c>
      <c r="M33" s="56" t="s">
        <v>410</v>
      </c>
      <c r="N33" s="56"/>
      <c r="P33" s="8">
        <f t="shared" si="2"/>
        <v>0</v>
      </c>
      <c r="Q33" s="8">
        <f t="shared" si="3"/>
        <v>6400</v>
      </c>
    </row>
    <row r="34" spans="1:17" ht="38.25" x14ac:dyDescent="0.2">
      <c r="A34" s="4">
        <v>1</v>
      </c>
      <c r="B34" s="18" t="s">
        <v>99</v>
      </c>
      <c r="C34" s="19" t="s">
        <v>33</v>
      </c>
      <c r="D34" s="20" t="s">
        <v>105</v>
      </c>
      <c r="E34" s="21">
        <v>500</v>
      </c>
      <c r="F34" s="21" t="s">
        <v>148</v>
      </c>
      <c r="G34" s="22">
        <v>0</v>
      </c>
      <c r="H34" s="22">
        <v>1</v>
      </c>
      <c r="I34" s="21" t="s">
        <v>50</v>
      </c>
      <c r="J34" s="11">
        <v>41609</v>
      </c>
      <c r="K34" s="11">
        <v>41757</v>
      </c>
      <c r="L34" s="63" t="s">
        <v>266</v>
      </c>
      <c r="M34" s="56" t="s">
        <v>410</v>
      </c>
      <c r="N34" s="80"/>
      <c r="P34" s="8">
        <f t="shared" si="2"/>
        <v>0</v>
      </c>
      <c r="Q34" s="8">
        <f t="shared" si="3"/>
        <v>500</v>
      </c>
    </row>
    <row r="35" spans="1:17" ht="25.5" x14ac:dyDescent="0.2">
      <c r="A35" s="4">
        <v>1</v>
      </c>
      <c r="B35" s="18" t="s">
        <v>100</v>
      </c>
      <c r="C35" s="19" t="s">
        <v>31</v>
      </c>
      <c r="D35" s="20" t="s">
        <v>106</v>
      </c>
      <c r="E35" s="21">
        <v>4700</v>
      </c>
      <c r="F35" s="21" t="s">
        <v>151</v>
      </c>
      <c r="G35" s="22">
        <v>0</v>
      </c>
      <c r="H35" s="22">
        <v>1</v>
      </c>
      <c r="I35" s="21" t="s">
        <v>50</v>
      </c>
      <c r="J35" s="11">
        <v>41699</v>
      </c>
      <c r="K35" s="11">
        <v>42122</v>
      </c>
      <c r="L35" s="63" t="s">
        <v>266</v>
      </c>
      <c r="M35" s="56" t="s">
        <v>410</v>
      </c>
      <c r="N35" s="56"/>
      <c r="P35" s="8">
        <f t="shared" si="2"/>
        <v>0</v>
      </c>
      <c r="Q35" s="8">
        <f t="shared" si="3"/>
        <v>4700</v>
      </c>
    </row>
    <row r="36" spans="1:17" ht="28.5" customHeight="1" x14ac:dyDescent="0.2">
      <c r="A36" s="4">
        <v>1</v>
      </c>
      <c r="B36" s="18" t="s">
        <v>101</v>
      </c>
      <c r="C36" s="19" t="s">
        <v>33</v>
      </c>
      <c r="D36" s="20" t="s">
        <v>107</v>
      </c>
      <c r="E36" s="21">
        <v>500</v>
      </c>
      <c r="F36" s="21" t="s">
        <v>148</v>
      </c>
      <c r="G36" s="22">
        <v>0</v>
      </c>
      <c r="H36" s="22">
        <v>1</v>
      </c>
      <c r="I36" s="21" t="s">
        <v>50</v>
      </c>
      <c r="J36" s="11">
        <v>41609</v>
      </c>
      <c r="K36" s="11">
        <v>41757</v>
      </c>
      <c r="L36" s="63" t="s">
        <v>266</v>
      </c>
      <c r="M36" s="56" t="s">
        <v>410</v>
      </c>
      <c r="N36" s="80"/>
      <c r="P36" s="8">
        <f t="shared" si="2"/>
        <v>0</v>
      </c>
      <c r="Q36" s="8">
        <f t="shared" si="3"/>
        <v>500</v>
      </c>
    </row>
    <row r="37" spans="1:17" ht="25.5" x14ac:dyDescent="0.2">
      <c r="A37" s="4">
        <v>1</v>
      </c>
      <c r="B37" s="18" t="s">
        <v>102</v>
      </c>
      <c r="C37" s="19" t="s">
        <v>31</v>
      </c>
      <c r="D37" s="20" t="s">
        <v>108</v>
      </c>
      <c r="E37" s="21">
        <v>5650</v>
      </c>
      <c r="F37" s="21" t="s">
        <v>151</v>
      </c>
      <c r="G37" s="22">
        <v>0</v>
      </c>
      <c r="H37" s="22">
        <v>1</v>
      </c>
      <c r="I37" s="21" t="s">
        <v>50</v>
      </c>
      <c r="J37" s="11">
        <v>41699</v>
      </c>
      <c r="K37" s="11">
        <v>42122</v>
      </c>
      <c r="L37" s="63" t="s">
        <v>266</v>
      </c>
      <c r="M37" s="56" t="s">
        <v>410</v>
      </c>
      <c r="N37" s="56"/>
      <c r="P37" s="8">
        <f t="shared" si="2"/>
        <v>0</v>
      </c>
      <c r="Q37" s="8">
        <f t="shared" si="3"/>
        <v>5650</v>
      </c>
    </row>
    <row r="38" spans="1:17" ht="25.5" x14ac:dyDescent="0.2">
      <c r="B38" s="64" t="s">
        <v>287</v>
      </c>
      <c r="C38" s="19" t="s">
        <v>33</v>
      </c>
      <c r="D38" s="68" t="s">
        <v>332</v>
      </c>
      <c r="E38" s="21">
        <v>350</v>
      </c>
      <c r="F38" s="56" t="s">
        <v>304</v>
      </c>
      <c r="G38" s="22">
        <v>0</v>
      </c>
      <c r="H38" s="22">
        <v>1</v>
      </c>
      <c r="I38" s="21" t="s">
        <v>50</v>
      </c>
      <c r="J38" s="11">
        <v>41456</v>
      </c>
      <c r="K38" s="11">
        <v>41609</v>
      </c>
      <c r="L38" s="122" t="s">
        <v>333</v>
      </c>
      <c r="M38" s="83" t="s">
        <v>360</v>
      </c>
      <c r="N38" s="107" t="s">
        <v>363</v>
      </c>
    </row>
    <row r="39" spans="1:17" ht="38.25" x14ac:dyDescent="0.2">
      <c r="A39" s="4">
        <v>1</v>
      </c>
      <c r="B39" s="40" t="s">
        <v>258</v>
      </c>
      <c r="C39" s="19" t="s">
        <v>33</v>
      </c>
      <c r="D39" s="20" t="s">
        <v>288</v>
      </c>
      <c r="E39" s="69">
        <v>500</v>
      </c>
      <c r="F39" s="21" t="s">
        <v>37</v>
      </c>
      <c r="G39" s="22">
        <v>1</v>
      </c>
      <c r="H39" s="22">
        <v>0</v>
      </c>
      <c r="I39" s="69" t="s">
        <v>50</v>
      </c>
      <c r="J39" s="11">
        <v>41579</v>
      </c>
      <c r="K39" s="11">
        <v>41787</v>
      </c>
      <c r="L39" s="63" t="s">
        <v>334</v>
      </c>
      <c r="M39" s="56" t="s">
        <v>361</v>
      </c>
      <c r="N39" s="108" t="s">
        <v>407</v>
      </c>
      <c r="P39" s="8">
        <f t="shared" si="2"/>
        <v>500</v>
      </c>
      <c r="Q39" s="8">
        <f t="shared" si="3"/>
        <v>0</v>
      </c>
    </row>
    <row r="40" spans="1:17" ht="38.25" x14ac:dyDescent="0.2">
      <c r="A40" s="4">
        <v>1</v>
      </c>
      <c r="B40" s="40" t="s">
        <v>259</v>
      </c>
      <c r="C40" s="19" t="s">
        <v>31</v>
      </c>
      <c r="D40" s="63" t="s">
        <v>289</v>
      </c>
      <c r="E40" s="69">
        <v>3500</v>
      </c>
      <c r="F40" s="21" t="s">
        <v>34</v>
      </c>
      <c r="G40" s="22">
        <v>1</v>
      </c>
      <c r="H40" s="22">
        <v>0</v>
      </c>
      <c r="I40" s="69" t="s">
        <v>50</v>
      </c>
      <c r="J40" s="11">
        <v>41821</v>
      </c>
      <c r="K40" s="11">
        <v>42035</v>
      </c>
      <c r="L40" s="63" t="s">
        <v>266</v>
      </c>
      <c r="M40" s="56" t="s">
        <v>410</v>
      </c>
      <c r="N40" s="108" t="s">
        <v>408</v>
      </c>
      <c r="P40" s="8">
        <f t="shared" si="2"/>
        <v>3500</v>
      </c>
      <c r="Q40" s="8">
        <f t="shared" si="3"/>
        <v>0</v>
      </c>
    </row>
    <row r="41" spans="1:17" x14ac:dyDescent="0.2">
      <c r="A41" s="4">
        <v>1</v>
      </c>
      <c r="B41" s="40" t="s">
        <v>225</v>
      </c>
      <c r="C41" s="19" t="s">
        <v>33</v>
      </c>
      <c r="D41" s="20" t="s">
        <v>226</v>
      </c>
      <c r="E41" s="21">
        <v>1000</v>
      </c>
      <c r="F41" s="21" t="s">
        <v>37</v>
      </c>
      <c r="G41" s="22">
        <v>1</v>
      </c>
      <c r="H41" s="22">
        <v>0</v>
      </c>
      <c r="I41" s="21" t="s">
        <v>49</v>
      </c>
      <c r="J41" s="11">
        <v>41609</v>
      </c>
      <c r="K41" s="11">
        <v>41787</v>
      </c>
      <c r="L41" s="63" t="s">
        <v>335</v>
      </c>
      <c r="M41" s="56" t="s">
        <v>410</v>
      </c>
      <c r="N41" s="108"/>
      <c r="P41" s="8">
        <f t="shared" si="2"/>
        <v>1000</v>
      </c>
      <c r="Q41" s="8">
        <f t="shared" si="3"/>
        <v>0</v>
      </c>
    </row>
    <row r="42" spans="1:17" ht="25.5" x14ac:dyDescent="0.2">
      <c r="A42" s="4">
        <v>1</v>
      </c>
      <c r="B42" s="40" t="s">
        <v>227</v>
      </c>
      <c r="C42" s="19" t="s">
        <v>33</v>
      </c>
      <c r="D42" s="20" t="s">
        <v>265</v>
      </c>
      <c r="E42" s="21">
        <v>4000</v>
      </c>
      <c r="F42" s="21" t="s">
        <v>37</v>
      </c>
      <c r="G42" s="22">
        <v>1</v>
      </c>
      <c r="H42" s="22">
        <v>0</v>
      </c>
      <c r="I42" s="21" t="s">
        <v>49</v>
      </c>
      <c r="J42" s="11">
        <v>41852</v>
      </c>
      <c r="K42" s="11">
        <v>42154</v>
      </c>
      <c r="L42" s="123" t="s">
        <v>266</v>
      </c>
      <c r="M42" s="56" t="s">
        <v>410</v>
      </c>
      <c r="N42" s="63" t="s">
        <v>417</v>
      </c>
      <c r="P42" s="8">
        <f t="shared" si="2"/>
        <v>4000</v>
      </c>
      <c r="Q42" s="8">
        <f t="shared" si="3"/>
        <v>0</v>
      </c>
    </row>
    <row r="43" spans="1:17" ht="25.5" x14ac:dyDescent="0.2">
      <c r="B43" s="40" t="s">
        <v>316</v>
      </c>
      <c r="C43" s="19" t="s">
        <v>61</v>
      </c>
      <c r="D43" s="85" t="s">
        <v>290</v>
      </c>
      <c r="E43" s="21">
        <v>4000</v>
      </c>
      <c r="F43" s="21" t="s">
        <v>34</v>
      </c>
      <c r="G43" s="22">
        <v>1</v>
      </c>
      <c r="H43" s="22">
        <v>0</v>
      </c>
      <c r="I43" s="21" t="s">
        <v>50</v>
      </c>
      <c r="J43" s="11">
        <v>41548</v>
      </c>
      <c r="K43" s="11">
        <v>42154</v>
      </c>
      <c r="L43" s="81" t="s">
        <v>336</v>
      </c>
      <c r="M43" s="77" t="s">
        <v>374</v>
      </c>
      <c r="N43" s="63" t="s">
        <v>363</v>
      </c>
      <c r="P43" s="8">
        <f t="shared" si="2"/>
        <v>4000</v>
      </c>
      <c r="Q43" s="8">
        <f t="shared" si="3"/>
        <v>0</v>
      </c>
    </row>
    <row r="44" spans="1:17" ht="51" x14ac:dyDescent="0.2">
      <c r="A44" s="4">
        <v>1</v>
      </c>
      <c r="B44" s="40" t="s">
        <v>229</v>
      </c>
      <c r="C44" s="19" t="s">
        <v>33</v>
      </c>
      <c r="D44" s="20" t="s">
        <v>230</v>
      </c>
      <c r="E44" s="21">
        <v>1200</v>
      </c>
      <c r="F44" s="21" t="s">
        <v>37</v>
      </c>
      <c r="G44" s="22">
        <v>1</v>
      </c>
      <c r="H44" s="22">
        <v>0</v>
      </c>
      <c r="I44" s="21" t="s">
        <v>49</v>
      </c>
      <c r="J44" s="11">
        <v>41456</v>
      </c>
      <c r="K44" s="11">
        <v>41881</v>
      </c>
      <c r="L44" s="123" t="s">
        <v>377</v>
      </c>
      <c r="M44" s="56" t="s">
        <v>361</v>
      </c>
      <c r="N44" s="63"/>
      <c r="P44" s="8">
        <f t="shared" si="2"/>
        <v>1200</v>
      </c>
      <c r="Q44" s="8">
        <f t="shared" si="3"/>
        <v>0</v>
      </c>
    </row>
    <row r="45" spans="1:17" ht="33.75" customHeight="1" x14ac:dyDescent="0.2">
      <c r="A45" s="4">
        <v>1</v>
      </c>
      <c r="B45" s="40" t="s">
        <v>231</v>
      </c>
      <c r="C45" s="19" t="s">
        <v>33</v>
      </c>
      <c r="D45" s="20" t="s">
        <v>306</v>
      </c>
      <c r="E45" s="21">
        <v>2820</v>
      </c>
      <c r="F45" s="21" t="s">
        <v>37</v>
      </c>
      <c r="G45" s="22">
        <v>1</v>
      </c>
      <c r="H45" s="22">
        <v>0</v>
      </c>
      <c r="I45" s="21" t="s">
        <v>49</v>
      </c>
      <c r="J45" s="11">
        <v>41579</v>
      </c>
      <c r="K45" s="11">
        <v>42004</v>
      </c>
      <c r="L45" s="81" t="s">
        <v>337</v>
      </c>
      <c r="M45" s="102" t="s">
        <v>361</v>
      </c>
      <c r="N45" s="63"/>
      <c r="P45" s="8">
        <f t="shared" si="2"/>
        <v>2820</v>
      </c>
      <c r="Q45" s="8">
        <f t="shared" si="3"/>
        <v>0</v>
      </c>
    </row>
    <row r="46" spans="1:17" ht="39.75" customHeight="1" x14ac:dyDescent="0.2">
      <c r="A46" s="4">
        <v>1</v>
      </c>
      <c r="B46" s="40" t="s">
        <v>233</v>
      </c>
      <c r="C46" s="19" t="s">
        <v>33</v>
      </c>
      <c r="D46" s="68" t="s">
        <v>307</v>
      </c>
      <c r="E46" s="69">
        <v>880</v>
      </c>
      <c r="F46" s="21" t="s">
        <v>37</v>
      </c>
      <c r="G46" s="22">
        <v>1</v>
      </c>
      <c r="H46" s="22">
        <v>0</v>
      </c>
      <c r="I46" s="69" t="s">
        <v>50</v>
      </c>
      <c r="J46" s="11">
        <v>41609</v>
      </c>
      <c r="K46" s="71">
        <v>42124</v>
      </c>
      <c r="L46" s="63" t="s">
        <v>317</v>
      </c>
      <c r="M46" s="56" t="s">
        <v>410</v>
      </c>
      <c r="N46" s="63" t="s">
        <v>378</v>
      </c>
      <c r="P46" s="8">
        <f t="shared" si="2"/>
        <v>880</v>
      </c>
      <c r="Q46" s="8">
        <f t="shared" si="3"/>
        <v>0</v>
      </c>
    </row>
    <row r="47" spans="1:17" ht="27" customHeight="1" x14ac:dyDescent="0.2">
      <c r="B47" s="129" t="s">
        <v>235</v>
      </c>
      <c r="C47" s="130" t="s">
        <v>33</v>
      </c>
      <c r="D47" s="128" t="s">
        <v>236</v>
      </c>
      <c r="E47" s="131"/>
      <c r="F47" s="131"/>
      <c r="G47" s="132">
        <v>1</v>
      </c>
      <c r="H47" s="132">
        <v>0</v>
      </c>
      <c r="I47" s="131" t="s">
        <v>49</v>
      </c>
      <c r="J47" s="127">
        <v>41883</v>
      </c>
      <c r="K47" s="127">
        <v>42124</v>
      </c>
      <c r="L47" s="128" t="s">
        <v>266</v>
      </c>
      <c r="M47" s="36"/>
      <c r="N47" s="56"/>
    </row>
    <row r="48" spans="1:17" ht="38.25" x14ac:dyDescent="0.2">
      <c r="B48" s="40" t="s">
        <v>237</v>
      </c>
      <c r="C48" s="19" t="s">
        <v>32</v>
      </c>
      <c r="D48" s="70" t="s">
        <v>308</v>
      </c>
      <c r="E48" s="69">
        <v>300</v>
      </c>
      <c r="F48" s="21" t="s">
        <v>45</v>
      </c>
      <c r="G48" s="22">
        <v>1</v>
      </c>
      <c r="H48" s="22">
        <v>0</v>
      </c>
      <c r="I48" s="21" t="s">
        <v>50</v>
      </c>
      <c r="J48" s="11">
        <v>42004</v>
      </c>
      <c r="K48" s="11">
        <v>42154</v>
      </c>
      <c r="L48" s="63" t="s">
        <v>266</v>
      </c>
      <c r="M48" s="56" t="s">
        <v>410</v>
      </c>
      <c r="N48" s="63" t="s">
        <v>409</v>
      </c>
    </row>
    <row r="49" spans="1:18" ht="38.25" x14ac:dyDescent="0.2">
      <c r="B49" s="40" t="s">
        <v>239</v>
      </c>
      <c r="C49" s="19" t="s">
        <v>32</v>
      </c>
      <c r="D49" s="85" t="s">
        <v>240</v>
      </c>
      <c r="E49" s="69">
        <v>200</v>
      </c>
      <c r="F49" s="21" t="s">
        <v>45</v>
      </c>
      <c r="G49" s="22">
        <v>1</v>
      </c>
      <c r="H49" s="22">
        <v>0</v>
      </c>
      <c r="I49" s="21" t="s">
        <v>50</v>
      </c>
      <c r="J49" s="11">
        <v>42004</v>
      </c>
      <c r="K49" s="11">
        <v>42154</v>
      </c>
      <c r="L49" s="63" t="s">
        <v>266</v>
      </c>
      <c r="M49" s="56" t="s">
        <v>410</v>
      </c>
      <c r="N49" s="63" t="s">
        <v>409</v>
      </c>
    </row>
    <row r="50" spans="1:18" ht="54.75" customHeight="1" x14ac:dyDescent="0.2">
      <c r="B50" s="40" t="s">
        <v>254</v>
      </c>
      <c r="C50" s="19" t="s">
        <v>33</v>
      </c>
      <c r="D50" s="20" t="s">
        <v>256</v>
      </c>
      <c r="E50" s="21">
        <v>20</v>
      </c>
      <c r="F50" s="21" t="s">
        <v>252</v>
      </c>
      <c r="G50" s="22">
        <v>1</v>
      </c>
      <c r="H50" s="22">
        <v>0</v>
      </c>
      <c r="I50" s="72" t="s">
        <v>50</v>
      </c>
      <c r="J50" s="11">
        <v>41518</v>
      </c>
      <c r="K50" s="11">
        <v>41608</v>
      </c>
      <c r="L50" s="63" t="s">
        <v>318</v>
      </c>
      <c r="M50" s="56" t="s">
        <v>361</v>
      </c>
      <c r="N50" s="56"/>
    </row>
    <row r="51" spans="1:18" ht="38.25" customHeight="1" x14ac:dyDescent="0.2">
      <c r="B51" s="40" t="s">
        <v>255</v>
      </c>
      <c r="C51" s="19" t="s">
        <v>33</v>
      </c>
      <c r="D51" s="20" t="s">
        <v>257</v>
      </c>
      <c r="E51" s="21">
        <v>180</v>
      </c>
      <c r="F51" s="21" t="s">
        <v>252</v>
      </c>
      <c r="G51" s="22">
        <v>1</v>
      </c>
      <c r="H51" s="22">
        <v>0</v>
      </c>
      <c r="I51" s="21" t="s">
        <v>50</v>
      </c>
      <c r="J51" s="11">
        <v>41518</v>
      </c>
      <c r="K51" s="11">
        <v>42124</v>
      </c>
      <c r="L51" s="63" t="s">
        <v>266</v>
      </c>
      <c r="M51" s="56" t="s">
        <v>410</v>
      </c>
      <c r="N51" s="56"/>
    </row>
    <row r="52" spans="1:18" ht="32.25" customHeight="1" x14ac:dyDescent="0.2">
      <c r="A52" s="4">
        <v>1</v>
      </c>
      <c r="B52" s="40" t="s">
        <v>243</v>
      </c>
      <c r="C52" s="19" t="s">
        <v>33</v>
      </c>
      <c r="D52" s="20" t="s">
        <v>244</v>
      </c>
      <c r="E52" s="21">
        <v>600</v>
      </c>
      <c r="F52" s="21" t="s">
        <v>38</v>
      </c>
      <c r="G52" s="22">
        <v>1</v>
      </c>
      <c r="H52" s="22">
        <v>0</v>
      </c>
      <c r="I52" s="21" t="s">
        <v>49</v>
      </c>
      <c r="J52" s="11">
        <v>41456</v>
      </c>
      <c r="K52" s="11">
        <v>42185</v>
      </c>
      <c r="L52" s="63" t="s">
        <v>379</v>
      </c>
      <c r="M52" s="56" t="s">
        <v>361</v>
      </c>
      <c r="N52" s="63" t="s">
        <v>381</v>
      </c>
      <c r="P52" s="8">
        <f t="shared" ref="P52:P80" si="4">G52*E52</f>
        <v>600</v>
      </c>
      <c r="Q52" s="8">
        <f t="shared" ref="Q52:Q80" si="5">H52*E52</f>
        <v>0</v>
      </c>
    </row>
    <row r="53" spans="1:18" ht="42" customHeight="1" x14ac:dyDescent="0.2">
      <c r="A53" s="4">
        <v>1</v>
      </c>
      <c r="B53" s="40" t="s">
        <v>245</v>
      </c>
      <c r="C53" s="19" t="s">
        <v>33</v>
      </c>
      <c r="D53" s="20" t="s">
        <v>246</v>
      </c>
      <c r="E53" s="21">
        <v>1500</v>
      </c>
      <c r="F53" s="21" t="s">
        <v>38</v>
      </c>
      <c r="G53" s="22">
        <v>1</v>
      </c>
      <c r="H53" s="22">
        <v>0</v>
      </c>
      <c r="I53" s="21" t="s">
        <v>49</v>
      </c>
      <c r="J53" s="11">
        <v>41456</v>
      </c>
      <c r="K53" s="11">
        <v>41820</v>
      </c>
      <c r="L53" s="63" t="s">
        <v>319</v>
      </c>
      <c r="M53" s="56" t="s">
        <v>361</v>
      </c>
      <c r="N53" s="63" t="s">
        <v>380</v>
      </c>
      <c r="P53" s="8">
        <f t="shared" si="4"/>
        <v>1500</v>
      </c>
      <c r="Q53" s="8">
        <f t="shared" si="5"/>
        <v>0</v>
      </c>
    </row>
    <row r="54" spans="1:18" ht="51" x14ac:dyDescent="0.2">
      <c r="A54" s="4">
        <v>1</v>
      </c>
      <c r="B54" s="40" t="s">
        <v>247</v>
      </c>
      <c r="C54" s="19" t="s">
        <v>33</v>
      </c>
      <c r="D54" s="20" t="s">
        <v>248</v>
      </c>
      <c r="E54" s="21">
        <v>700</v>
      </c>
      <c r="F54" s="65" t="s">
        <v>38</v>
      </c>
      <c r="G54" s="22">
        <v>1</v>
      </c>
      <c r="H54" s="22">
        <v>0</v>
      </c>
      <c r="I54" s="21" t="s">
        <v>49</v>
      </c>
      <c r="J54" s="11">
        <v>41456</v>
      </c>
      <c r="K54" s="11">
        <v>41881</v>
      </c>
      <c r="L54" s="63" t="s">
        <v>338</v>
      </c>
      <c r="M54" s="56" t="s">
        <v>361</v>
      </c>
      <c r="N54" s="63" t="s">
        <v>382</v>
      </c>
      <c r="P54" s="8">
        <f t="shared" si="4"/>
        <v>700</v>
      </c>
      <c r="Q54" s="8">
        <f t="shared" si="5"/>
        <v>0</v>
      </c>
    </row>
    <row r="55" spans="1:18" ht="45" customHeight="1" x14ac:dyDescent="0.2">
      <c r="A55" s="4">
        <v>1</v>
      </c>
      <c r="B55" s="40" t="s">
        <v>291</v>
      </c>
      <c r="C55" s="19" t="s">
        <v>33</v>
      </c>
      <c r="D55" s="70" t="s">
        <v>340</v>
      </c>
      <c r="E55" s="69">
        <v>250</v>
      </c>
      <c r="F55" s="21" t="s">
        <v>37</v>
      </c>
      <c r="G55" s="22">
        <v>1</v>
      </c>
      <c r="H55" s="22">
        <v>0</v>
      </c>
      <c r="I55" s="69" t="s">
        <v>49</v>
      </c>
      <c r="J55" s="11">
        <v>41579</v>
      </c>
      <c r="K55" s="11">
        <v>42004</v>
      </c>
      <c r="L55" s="63" t="s">
        <v>341</v>
      </c>
      <c r="M55" s="56" t="s">
        <v>361</v>
      </c>
      <c r="N55" s="63" t="s">
        <v>398</v>
      </c>
      <c r="P55" s="8">
        <f t="shared" si="4"/>
        <v>250</v>
      </c>
      <c r="Q55" s="8">
        <f t="shared" si="5"/>
        <v>0</v>
      </c>
    </row>
    <row r="56" spans="1:18" ht="49.5" customHeight="1" x14ac:dyDescent="0.2">
      <c r="B56" s="40" t="s">
        <v>292</v>
      </c>
      <c r="C56" s="19" t="s">
        <v>33</v>
      </c>
      <c r="D56" s="70" t="s">
        <v>339</v>
      </c>
      <c r="E56" s="69">
        <v>350</v>
      </c>
      <c r="F56" s="21" t="s">
        <v>37</v>
      </c>
      <c r="G56" s="22">
        <v>1</v>
      </c>
      <c r="H56" s="22">
        <v>0</v>
      </c>
      <c r="I56" s="69" t="s">
        <v>49</v>
      </c>
      <c r="J56" s="11">
        <v>41579</v>
      </c>
      <c r="K56" s="11">
        <v>42155</v>
      </c>
      <c r="L56" s="63" t="s">
        <v>341</v>
      </c>
      <c r="M56" s="56" t="s">
        <v>361</v>
      </c>
      <c r="N56" s="63" t="s">
        <v>399</v>
      </c>
      <c r="P56" s="8">
        <f>G56*E56</f>
        <v>350</v>
      </c>
      <c r="Q56" s="8">
        <f>H56*E56</f>
        <v>0</v>
      </c>
    </row>
    <row r="57" spans="1:18" ht="48.75" customHeight="1" x14ac:dyDescent="0.2">
      <c r="A57" s="4">
        <v>1</v>
      </c>
      <c r="B57" s="62" t="s">
        <v>293</v>
      </c>
      <c r="C57" s="57" t="s">
        <v>31</v>
      </c>
      <c r="D57" s="63" t="s">
        <v>109</v>
      </c>
      <c r="E57" s="56">
        <v>34047.525689743372</v>
      </c>
      <c r="F57" s="21" t="s">
        <v>154</v>
      </c>
      <c r="G57" s="22">
        <v>0</v>
      </c>
      <c r="H57" s="22">
        <v>1</v>
      </c>
      <c r="I57" s="21" t="s">
        <v>50</v>
      </c>
      <c r="J57" s="11">
        <v>41153</v>
      </c>
      <c r="K57" s="11">
        <v>41333</v>
      </c>
      <c r="L57" s="108" t="s">
        <v>269</v>
      </c>
      <c r="M57" s="80" t="s">
        <v>383</v>
      </c>
      <c r="N57" s="56"/>
      <c r="P57" s="8">
        <f t="shared" si="4"/>
        <v>0</v>
      </c>
      <c r="Q57" s="8">
        <f t="shared" si="5"/>
        <v>34047.525689743372</v>
      </c>
    </row>
    <row r="58" spans="1:18" ht="30" customHeight="1" x14ac:dyDescent="0.2">
      <c r="B58" s="62" t="s">
        <v>294</v>
      </c>
      <c r="C58" s="57" t="s">
        <v>31</v>
      </c>
      <c r="D58" s="85" t="s">
        <v>342</v>
      </c>
      <c r="E58" s="56">
        <v>650</v>
      </c>
      <c r="F58" s="21" t="s">
        <v>34</v>
      </c>
      <c r="G58" s="22">
        <v>1</v>
      </c>
      <c r="H58" s="22">
        <v>0</v>
      </c>
      <c r="I58" s="56" t="s">
        <v>50</v>
      </c>
      <c r="J58" s="11">
        <v>41579</v>
      </c>
      <c r="K58" s="11">
        <v>42004</v>
      </c>
      <c r="L58" s="56" t="s">
        <v>344</v>
      </c>
      <c r="M58" s="56" t="s">
        <v>410</v>
      </c>
      <c r="N58" s="63" t="s">
        <v>363</v>
      </c>
    </row>
    <row r="59" spans="1:18" ht="38.25" x14ac:dyDescent="0.2">
      <c r="B59" s="62" t="s">
        <v>295</v>
      </c>
      <c r="C59" s="57" t="s">
        <v>31</v>
      </c>
      <c r="D59" s="85" t="s">
        <v>343</v>
      </c>
      <c r="E59" s="56">
        <v>1100</v>
      </c>
      <c r="F59" s="21" t="s">
        <v>154</v>
      </c>
      <c r="G59" s="22">
        <v>0</v>
      </c>
      <c r="H59" s="22">
        <v>1</v>
      </c>
      <c r="I59" s="56" t="s">
        <v>50</v>
      </c>
      <c r="J59" s="11">
        <v>41579</v>
      </c>
      <c r="K59" s="11">
        <v>42004</v>
      </c>
      <c r="L59" s="84" t="s">
        <v>344</v>
      </c>
      <c r="M59" s="56" t="s">
        <v>410</v>
      </c>
      <c r="N59" s="63" t="s">
        <v>363</v>
      </c>
    </row>
    <row r="60" spans="1:18" ht="48" customHeight="1" x14ac:dyDescent="0.2">
      <c r="A60" s="4">
        <v>1</v>
      </c>
      <c r="B60" s="62" t="s">
        <v>12</v>
      </c>
      <c r="C60" s="57" t="s">
        <v>31</v>
      </c>
      <c r="D60" s="63" t="s">
        <v>263</v>
      </c>
      <c r="E60" s="56">
        <f>4285297.90979098/1000</f>
        <v>4285.2979097909792</v>
      </c>
      <c r="F60" s="21" t="s">
        <v>154</v>
      </c>
      <c r="G60" s="22">
        <v>0</v>
      </c>
      <c r="H60" s="22">
        <v>1</v>
      </c>
      <c r="I60" s="21" t="s">
        <v>50</v>
      </c>
      <c r="J60" s="11">
        <v>41030</v>
      </c>
      <c r="K60" s="11">
        <v>41698</v>
      </c>
      <c r="L60" s="109" t="s">
        <v>345</v>
      </c>
      <c r="M60" s="103" t="s">
        <v>360</v>
      </c>
      <c r="N60" s="104" t="s">
        <v>371</v>
      </c>
      <c r="O60" s="116"/>
      <c r="P60" s="117"/>
      <c r="Q60" s="8">
        <f t="shared" si="5"/>
        <v>4285.2979097909792</v>
      </c>
      <c r="R60" s="75"/>
    </row>
    <row r="61" spans="1:18" ht="47.25" customHeight="1" x14ac:dyDescent="0.2">
      <c r="A61" s="4">
        <v>1</v>
      </c>
      <c r="B61" s="18" t="s">
        <v>112</v>
      </c>
      <c r="C61" s="19" t="s">
        <v>31</v>
      </c>
      <c r="D61" s="20" t="s">
        <v>296</v>
      </c>
      <c r="E61" s="21">
        <v>1500</v>
      </c>
      <c r="F61" s="21" t="s">
        <v>34</v>
      </c>
      <c r="G61" s="22">
        <v>1</v>
      </c>
      <c r="H61" s="22">
        <v>0</v>
      </c>
      <c r="I61" s="21" t="s">
        <v>50</v>
      </c>
      <c r="J61" s="11">
        <v>41518</v>
      </c>
      <c r="K61" s="11">
        <v>41818</v>
      </c>
      <c r="L61" s="109" t="s">
        <v>346</v>
      </c>
      <c r="M61" s="78" t="s">
        <v>374</v>
      </c>
      <c r="N61" s="109" t="s">
        <v>396</v>
      </c>
      <c r="P61" s="8">
        <f t="shared" si="4"/>
        <v>1500</v>
      </c>
      <c r="Q61" s="8">
        <f t="shared" si="5"/>
        <v>0</v>
      </c>
    </row>
    <row r="62" spans="1:18" ht="39" customHeight="1" x14ac:dyDescent="0.2">
      <c r="A62" s="4">
        <v>1</v>
      </c>
      <c r="B62" s="18" t="s">
        <v>120</v>
      </c>
      <c r="C62" s="19" t="s">
        <v>31</v>
      </c>
      <c r="D62" s="20" t="s">
        <v>297</v>
      </c>
      <c r="E62" s="21">
        <v>3800</v>
      </c>
      <c r="F62" s="21" t="s">
        <v>34</v>
      </c>
      <c r="G62" s="87">
        <v>0.83</v>
      </c>
      <c r="H62" s="87">
        <v>0.17</v>
      </c>
      <c r="I62" s="21" t="s">
        <v>50</v>
      </c>
      <c r="J62" s="11">
        <v>41548</v>
      </c>
      <c r="K62" s="11">
        <v>41973</v>
      </c>
      <c r="L62" s="109" t="s">
        <v>384</v>
      </c>
      <c r="M62" s="78" t="s">
        <v>374</v>
      </c>
      <c r="N62" s="63" t="s">
        <v>395</v>
      </c>
      <c r="P62" s="8">
        <f t="shared" si="4"/>
        <v>3154</v>
      </c>
      <c r="Q62" s="8">
        <f t="shared" si="5"/>
        <v>646</v>
      </c>
    </row>
    <row r="63" spans="1:18" ht="48.75" customHeight="1" x14ac:dyDescent="0.2">
      <c r="B63" s="18" t="s">
        <v>13</v>
      </c>
      <c r="C63" s="19" t="s">
        <v>31</v>
      </c>
      <c r="D63" s="20" t="s">
        <v>264</v>
      </c>
      <c r="E63" s="56">
        <v>9500</v>
      </c>
      <c r="F63" s="21" t="s">
        <v>34</v>
      </c>
      <c r="G63" s="22">
        <v>1</v>
      </c>
      <c r="H63" s="22">
        <v>0</v>
      </c>
      <c r="I63" s="19" t="s">
        <v>49</v>
      </c>
      <c r="J63" s="11">
        <v>41518</v>
      </c>
      <c r="K63" s="11">
        <v>42124</v>
      </c>
      <c r="L63" s="120" t="s">
        <v>347</v>
      </c>
      <c r="M63" s="79" t="s">
        <v>361</v>
      </c>
      <c r="N63" s="63" t="s">
        <v>394</v>
      </c>
      <c r="P63" s="8">
        <f t="shared" si="4"/>
        <v>9500</v>
      </c>
      <c r="Q63" s="8">
        <f t="shared" si="5"/>
        <v>0</v>
      </c>
    </row>
    <row r="64" spans="1:18" ht="45.75" customHeight="1" x14ac:dyDescent="0.2">
      <c r="A64" s="4">
        <v>1</v>
      </c>
      <c r="B64" s="18" t="s">
        <v>70</v>
      </c>
      <c r="C64" s="19" t="s">
        <v>33</v>
      </c>
      <c r="D64" s="20" t="s">
        <v>122</v>
      </c>
      <c r="E64" s="21">
        <v>200</v>
      </c>
      <c r="F64" s="21" t="s">
        <v>37</v>
      </c>
      <c r="G64" s="22">
        <v>1</v>
      </c>
      <c r="H64" s="22">
        <v>0</v>
      </c>
      <c r="I64" s="21" t="s">
        <v>49</v>
      </c>
      <c r="J64" s="11">
        <v>41518</v>
      </c>
      <c r="K64" s="11">
        <v>41757</v>
      </c>
      <c r="L64" s="63" t="s">
        <v>320</v>
      </c>
      <c r="M64" s="56" t="s">
        <v>361</v>
      </c>
      <c r="N64" s="63" t="s">
        <v>380</v>
      </c>
      <c r="O64" s="3"/>
      <c r="P64" s="8">
        <f t="shared" si="4"/>
        <v>200</v>
      </c>
      <c r="Q64" s="8">
        <f t="shared" si="5"/>
        <v>0</v>
      </c>
    </row>
    <row r="65" spans="1:17" ht="51" x14ac:dyDescent="0.2">
      <c r="A65" s="4">
        <v>1</v>
      </c>
      <c r="B65" s="18" t="s">
        <v>14</v>
      </c>
      <c r="C65" s="19" t="s">
        <v>33</v>
      </c>
      <c r="D65" s="42" t="s">
        <v>5</v>
      </c>
      <c r="E65" s="21">
        <v>600</v>
      </c>
      <c r="F65" s="21" t="s">
        <v>37</v>
      </c>
      <c r="G65" s="22">
        <v>1</v>
      </c>
      <c r="H65" s="22">
        <v>0</v>
      </c>
      <c r="I65" s="69" t="s">
        <v>49</v>
      </c>
      <c r="J65" s="11">
        <v>41518</v>
      </c>
      <c r="K65" s="11">
        <v>42216</v>
      </c>
      <c r="L65" s="63" t="s">
        <v>388</v>
      </c>
      <c r="M65" s="56" t="s">
        <v>361</v>
      </c>
      <c r="N65" s="59" t="s">
        <v>387</v>
      </c>
      <c r="O65" s="3"/>
      <c r="P65" s="8">
        <f t="shared" si="4"/>
        <v>600</v>
      </c>
      <c r="Q65" s="8">
        <f t="shared" si="5"/>
        <v>0</v>
      </c>
    </row>
    <row r="66" spans="1:17" ht="63.75" customHeight="1" x14ac:dyDescent="0.2">
      <c r="A66" s="4">
        <v>1</v>
      </c>
      <c r="B66" s="62" t="s">
        <v>15</v>
      </c>
      <c r="C66" s="57" t="s">
        <v>33</v>
      </c>
      <c r="D66" s="85" t="s">
        <v>419</v>
      </c>
      <c r="E66" s="73">
        <v>1000</v>
      </c>
      <c r="F66" s="56" t="s">
        <v>37</v>
      </c>
      <c r="G66" s="60">
        <v>1</v>
      </c>
      <c r="H66" s="60">
        <v>0</v>
      </c>
      <c r="I66" s="74" t="s">
        <v>50</v>
      </c>
      <c r="J66" s="11">
        <v>41579</v>
      </c>
      <c r="K66" s="11">
        <v>42155</v>
      </c>
      <c r="L66" s="122" t="s">
        <v>321</v>
      </c>
      <c r="M66" s="83" t="s">
        <v>374</v>
      </c>
      <c r="N66" s="59" t="s">
        <v>418</v>
      </c>
      <c r="P66" s="8">
        <f t="shared" si="4"/>
        <v>1000</v>
      </c>
      <c r="Q66" s="8">
        <f t="shared" si="5"/>
        <v>0</v>
      </c>
    </row>
    <row r="67" spans="1:17" ht="63.75" customHeight="1" x14ac:dyDescent="0.2">
      <c r="B67" s="134" t="s">
        <v>298</v>
      </c>
      <c r="C67" s="135" t="s">
        <v>33</v>
      </c>
      <c r="D67" s="136" t="s">
        <v>299</v>
      </c>
      <c r="E67" s="137">
        <v>0</v>
      </c>
      <c r="F67" s="138" t="s">
        <v>37</v>
      </c>
      <c r="G67" s="139">
        <v>1</v>
      </c>
      <c r="H67" s="139">
        <v>0</v>
      </c>
      <c r="I67" s="140" t="s">
        <v>50</v>
      </c>
      <c r="J67" s="115">
        <v>41579</v>
      </c>
      <c r="K67" s="115">
        <v>42063</v>
      </c>
      <c r="L67" s="141" t="s">
        <v>321</v>
      </c>
      <c r="M67" s="142" t="s">
        <v>374</v>
      </c>
      <c r="N67" s="143" t="s">
        <v>389</v>
      </c>
      <c r="P67" s="8">
        <f>G67*E67</f>
        <v>0</v>
      </c>
      <c r="Q67" s="8">
        <f>H67*E67</f>
        <v>0</v>
      </c>
    </row>
    <row r="68" spans="1:17" ht="34.5" customHeight="1" x14ac:dyDescent="0.2">
      <c r="A68" s="4">
        <v>1</v>
      </c>
      <c r="B68" s="62" t="s">
        <v>123</v>
      </c>
      <c r="C68" s="57" t="s">
        <v>33</v>
      </c>
      <c r="D68" s="59" t="s">
        <v>251</v>
      </c>
      <c r="E68" s="56">
        <v>750</v>
      </c>
      <c r="F68" s="56" t="s">
        <v>37</v>
      </c>
      <c r="G68" s="86">
        <v>1</v>
      </c>
      <c r="H68" s="60">
        <v>0</v>
      </c>
      <c r="I68" s="74" t="s">
        <v>49</v>
      </c>
      <c r="J68" s="11">
        <v>41518</v>
      </c>
      <c r="K68" s="11">
        <v>42185</v>
      </c>
      <c r="L68" s="63" t="s">
        <v>348</v>
      </c>
      <c r="M68" s="56" t="s">
        <v>390</v>
      </c>
      <c r="N68" s="63" t="s">
        <v>411</v>
      </c>
      <c r="P68" s="8">
        <f t="shared" si="4"/>
        <v>750</v>
      </c>
      <c r="Q68" s="8">
        <f t="shared" si="5"/>
        <v>0</v>
      </c>
    </row>
    <row r="69" spans="1:17" ht="38.25" x14ac:dyDescent="0.2">
      <c r="A69" s="4">
        <v>1</v>
      </c>
      <c r="B69" s="18" t="s">
        <v>125</v>
      </c>
      <c r="C69" s="19" t="s">
        <v>31</v>
      </c>
      <c r="D69" s="59" t="s">
        <v>59</v>
      </c>
      <c r="E69" s="56">
        <v>5000</v>
      </c>
      <c r="F69" s="56" t="s">
        <v>34</v>
      </c>
      <c r="G69" s="86">
        <v>1</v>
      </c>
      <c r="H69" s="60">
        <v>0</v>
      </c>
      <c r="I69" s="74" t="s">
        <v>49</v>
      </c>
      <c r="J69" s="11">
        <v>41518</v>
      </c>
      <c r="K69" s="11">
        <v>41943</v>
      </c>
      <c r="L69" s="63" t="s">
        <v>322</v>
      </c>
      <c r="M69" s="56" t="s">
        <v>361</v>
      </c>
      <c r="N69" s="63" t="s">
        <v>397</v>
      </c>
      <c r="P69" s="8">
        <f t="shared" si="4"/>
        <v>5000</v>
      </c>
      <c r="Q69" s="8">
        <f t="shared" si="5"/>
        <v>0</v>
      </c>
    </row>
    <row r="70" spans="1:17" ht="40.5" customHeight="1" x14ac:dyDescent="0.2">
      <c r="A70" s="4">
        <v>1</v>
      </c>
      <c r="B70" s="18" t="s">
        <v>67</v>
      </c>
      <c r="C70" s="19" t="s">
        <v>33</v>
      </c>
      <c r="D70" s="42" t="s">
        <v>71</v>
      </c>
      <c r="E70" s="21">
        <v>350</v>
      </c>
      <c r="F70" s="21" t="s">
        <v>37</v>
      </c>
      <c r="G70" s="22">
        <v>1</v>
      </c>
      <c r="H70" s="22">
        <v>0</v>
      </c>
      <c r="I70" s="74" t="s">
        <v>49</v>
      </c>
      <c r="J70" s="11">
        <v>41518</v>
      </c>
      <c r="K70" s="11">
        <v>41943</v>
      </c>
      <c r="L70" s="59" t="s">
        <v>323</v>
      </c>
      <c r="M70" s="57" t="s">
        <v>361</v>
      </c>
      <c r="N70" s="59" t="s">
        <v>412</v>
      </c>
      <c r="P70" s="8">
        <f t="shared" si="4"/>
        <v>350</v>
      </c>
      <c r="Q70" s="8">
        <f t="shared" si="5"/>
        <v>0</v>
      </c>
    </row>
    <row r="71" spans="1:17" ht="42" customHeight="1" x14ac:dyDescent="0.2">
      <c r="A71" s="4">
        <v>1</v>
      </c>
      <c r="B71" s="18" t="s">
        <v>68</v>
      </c>
      <c r="C71" s="19" t="s">
        <v>33</v>
      </c>
      <c r="D71" s="59" t="s">
        <v>72</v>
      </c>
      <c r="E71" s="21">
        <v>400</v>
      </c>
      <c r="F71" s="21" t="s">
        <v>37</v>
      </c>
      <c r="G71" s="22">
        <v>1</v>
      </c>
      <c r="H71" s="22">
        <v>0</v>
      </c>
      <c r="I71" s="74" t="s">
        <v>49</v>
      </c>
      <c r="J71" s="11">
        <v>41487</v>
      </c>
      <c r="K71" s="11">
        <v>41790</v>
      </c>
      <c r="L71" s="63" t="s">
        <v>349</v>
      </c>
      <c r="M71" s="56" t="s">
        <v>361</v>
      </c>
      <c r="N71" s="59" t="s">
        <v>393</v>
      </c>
      <c r="P71" s="8">
        <f t="shared" si="4"/>
        <v>400</v>
      </c>
      <c r="Q71" s="8">
        <f t="shared" si="5"/>
        <v>0</v>
      </c>
    </row>
    <row r="72" spans="1:17" ht="42" customHeight="1" x14ac:dyDescent="0.2">
      <c r="B72" s="64" t="s">
        <v>301</v>
      </c>
      <c r="C72" s="57" t="s">
        <v>31</v>
      </c>
      <c r="D72" s="85" t="s">
        <v>303</v>
      </c>
      <c r="E72" s="21">
        <v>2000</v>
      </c>
      <c r="F72" s="56" t="s">
        <v>34</v>
      </c>
      <c r="G72" s="22">
        <v>1</v>
      </c>
      <c r="H72" s="22">
        <v>0</v>
      </c>
      <c r="I72" s="19" t="s">
        <v>50</v>
      </c>
      <c r="J72" s="11">
        <v>41579</v>
      </c>
      <c r="K72" s="11">
        <v>41974</v>
      </c>
      <c r="L72" s="63" t="s">
        <v>266</v>
      </c>
      <c r="M72" s="56" t="s">
        <v>374</v>
      </c>
      <c r="N72" s="59" t="s">
        <v>363</v>
      </c>
    </row>
    <row r="73" spans="1:17" ht="42" customHeight="1" x14ac:dyDescent="0.2">
      <c r="B73" s="64" t="s">
        <v>302</v>
      </c>
      <c r="C73" s="57" t="s">
        <v>33</v>
      </c>
      <c r="D73" s="85" t="s">
        <v>350</v>
      </c>
      <c r="E73" s="21">
        <v>2500</v>
      </c>
      <c r="F73" s="56" t="s">
        <v>154</v>
      </c>
      <c r="G73" s="22">
        <v>0</v>
      </c>
      <c r="H73" s="22">
        <v>1</v>
      </c>
      <c r="I73" s="19" t="s">
        <v>50</v>
      </c>
      <c r="J73" s="11">
        <v>41609</v>
      </c>
      <c r="K73" s="11">
        <v>42005</v>
      </c>
      <c r="L73" s="63" t="s">
        <v>266</v>
      </c>
      <c r="M73" s="56" t="s">
        <v>410</v>
      </c>
      <c r="N73" s="59" t="s">
        <v>363</v>
      </c>
    </row>
    <row r="74" spans="1:17" ht="57" customHeight="1" x14ac:dyDescent="0.2">
      <c r="A74" s="4">
        <v>1</v>
      </c>
      <c r="B74" s="62" t="s">
        <v>18</v>
      </c>
      <c r="C74" s="57" t="s">
        <v>33</v>
      </c>
      <c r="D74" s="59" t="s">
        <v>7</v>
      </c>
      <c r="E74" s="56">
        <f>7683733.11964742/1000</f>
        <v>7683.7331196474197</v>
      </c>
      <c r="F74" s="21" t="s">
        <v>37</v>
      </c>
      <c r="G74" s="22">
        <v>1</v>
      </c>
      <c r="H74" s="22">
        <v>0</v>
      </c>
      <c r="I74" s="19" t="s">
        <v>49</v>
      </c>
      <c r="J74" s="11">
        <v>40756</v>
      </c>
      <c r="K74" s="11">
        <v>42216</v>
      </c>
      <c r="L74" s="124" t="s">
        <v>352</v>
      </c>
      <c r="M74" s="88" t="s">
        <v>360</v>
      </c>
      <c r="N74" s="59" t="s">
        <v>401</v>
      </c>
      <c r="P74" s="8">
        <f t="shared" si="4"/>
        <v>7683.7331196474197</v>
      </c>
      <c r="Q74" s="8">
        <f t="shared" si="5"/>
        <v>0</v>
      </c>
    </row>
    <row r="75" spans="1:17" ht="48" customHeight="1" x14ac:dyDescent="0.2">
      <c r="A75" s="4">
        <v>1</v>
      </c>
      <c r="B75" s="18" t="s">
        <v>19</v>
      </c>
      <c r="C75" s="19" t="s">
        <v>33</v>
      </c>
      <c r="D75" s="42" t="s">
        <v>56</v>
      </c>
      <c r="E75" s="21">
        <v>840</v>
      </c>
      <c r="F75" s="21" t="s">
        <v>37</v>
      </c>
      <c r="G75" s="22">
        <v>1</v>
      </c>
      <c r="H75" s="22">
        <v>0</v>
      </c>
      <c r="I75" s="19" t="s">
        <v>49</v>
      </c>
      <c r="J75" s="11">
        <v>41548</v>
      </c>
      <c r="K75" s="11">
        <v>42186</v>
      </c>
      <c r="L75" s="63" t="s">
        <v>270</v>
      </c>
      <c r="M75" s="56" t="s">
        <v>361</v>
      </c>
      <c r="N75" s="59" t="s">
        <v>391</v>
      </c>
      <c r="P75" s="8">
        <f t="shared" si="4"/>
        <v>840</v>
      </c>
      <c r="Q75" s="8">
        <f t="shared" si="5"/>
        <v>0</v>
      </c>
    </row>
    <row r="76" spans="1:17" ht="27.75" customHeight="1" x14ac:dyDescent="0.2">
      <c r="A76" s="4">
        <v>1</v>
      </c>
      <c r="B76" s="18" t="s">
        <v>20</v>
      </c>
      <c r="C76" s="19" t="s">
        <v>32</v>
      </c>
      <c r="D76" s="42" t="s">
        <v>57</v>
      </c>
      <c r="E76" s="21">
        <v>280</v>
      </c>
      <c r="F76" s="21" t="s">
        <v>45</v>
      </c>
      <c r="G76" s="22">
        <v>1</v>
      </c>
      <c r="H76" s="22">
        <v>0</v>
      </c>
      <c r="I76" s="19" t="s">
        <v>50</v>
      </c>
      <c r="J76" s="11">
        <v>41579</v>
      </c>
      <c r="K76" s="11">
        <v>41609</v>
      </c>
      <c r="L76" s="63" t="s">
        <v>271</v>
      </c>
      <c r="M76" s="56" t="s">
        <v>374</v>
      </c>
      <c r="N76" s="59"/>
      <c r="P76" s="8">
        <f t="shared" si="4"/>
        <v>280</v>
      </c>
      <c r="Q76" s="8">
        <f t="shared" si="5"/>
        <v>0</v>
      </c>
    </row>
    <row r="77" spans="1:17" ht="58.5" customHeight="1" x14ac:dyDescent="0.2">
      <c r="A77" s="4">
        <v>1</v>
      </c>
      <c r="B77" s="18" t="s">
        <v>62</v>
      </c>
      <c r="C77" s="19" t="s">
        <v>33</v>
      </c>
      <c r="D77" s="42" t="s">
        <v>0</v>
      </c>
      <c r="E77" s="21">
        <v>480</v>
      </c>
      <c r="F77" s="21" t="s">
        <v>37</v>
      </c>
      <c r="G77" s="22">
        <v>1</v>
      </c>
      <c r="H77" s="22">
        <v>0</v>
      </c>
      <c r="I77" s="19" t="s">
        <v>49</v>
      </c>
      <c r="J77" s="11">
        <v>41518</v>
      </c>
      <c r="K77" s="11">
        <v>42216</v>
      </c>
      <c r="L77" s="63" t="s">
        <v>351</v>
      </c>
      <c r="M77" s="56" t="s">
        <v>361</v>
      </c>
      <c r="N77" s="63" t="s">
        <v>380</v>
      </c>
      <c r="P77" s="8">
        <f t="shared" si="4"/>
        <v>480</v>
      </c>
      <c r="Q77" s="8">
        <f t="shared" si="5"/>
        <v>0</v>
      </c>
    </row>
    <row r="78" spans="1:17" ht="51" customHeight="1" x14ac:dyDescent="0.2">
      <c r="A78" s="4">
        <v>1</v>
      </c>
      <c r="B78" s="18" t="s">
        <v>63</v>
      </c>
      <c r="C78" s="19" t="s">
        <v>33</v>
      </c>
      <c r="D78" s="42" t="s">
        <v>4</v>
      </c>
      <c r="E78" s="21">
        <v>3000</v>
      </c>
      <c r="F78" s="21" t="s">
        <v>37</v>
      </c>
      <c r="G78" s="22">
        <v>1</v>
      </c>
      <c r="H78" s="22">
        <v>0</v>
      </c>
      <c r="I78" s="19" t="s">
        <v>49</v>
      </c>
      <c r="J78" s="11">
        <v>41518</v>
      </c>
      <c r="K78" s="11">
        <v>42216</v>
      </c>
      <c r="L78" s="63" t="s">
        <v>392</v>
      </c>
      <c r="M78" s="56" t="s">
        <v>361</v>
      </c>
      <c r="N78" s="59" t="s">
        <v>413</v>
      </c>
      <c r="P78" s="8">
        <f t="shared" si="4"/>
        <v>3000</v>
      </c>
      <c r="Q78" s="8">
        <f t="shared" si="5"/>
        <v>0</v>
      </c>
    </row>
    <row r="79" spans="1:17" ht="34.5" customHeight="1" x14ac:dyDescent="0.2">
      <c r="A79" s="4">
        <v>1</v>
      </c>
      <c r="B79" s="18" t="s">
        <v>64</v>
      </c>
      <c r="C79" s="19" t="s">
        <v>33</v>
      </c>
      <c r="D79" s="42" t="s">
        <v>126</v>
      </c>
      <c r="E79" s="21">
        <v>400</v>
      </c>
      <c r="F79" s="21" t="s">
        <v>37</v>
      </c>
      <c r="G79" s="22">
        <v>1</v>
      </c>
      <c r="H79" s="22">
        <v>0</v>
      </c>
      <c r="I79" s="19" t="s">
        <v>50</v>
      </c>
      <c r="J79" s="11">
        <v>42064</v>
      </c>
      <c r="K79" s="11">
        <v>42216</v>
      </c>
      <c r="L79" s="63" t="s">
        <v>266</v>
      </c>
      <c r="M79" s="56" t="s">
        <v>410</v>
      </c>
      <c r="N79" s="57"/>
      <c r="P79" s="8">
        <f t="shared" si="4"/>
        <v>400</v>
      </c>
      <c r="Q79" s="8">
        <f t="shared" si="5"/>
        <v>0</v>
      </c>
    </row>
    <row r="80" spans="1:17" ht="25.5" customHeight="1" x14ac:dyDescent="0.2">
      <c r="A80" s="4">
        <v>1</v>
      </c>
      <c r="B80" s="18" t="s">
        <v>69</v>
      </c>
      <c r="C80" s="19" t="s">
        <v>61</v>
      </c>
      <c r="D80" s="42" t="s">
        <v>60</v>
      </c>
      <c r="E80" s="21">
        <v>100</v>
      </c>
      <c r="F80" s="69" t="s">
        <v>309</v>
      </c>
      <c r="G80" s="22">
        <v>1</v>
      </c>
      <c r="H80" s="22">
        <v>0</v>
      </c>
      <c r="I80" s="19" t="s">
        <v>50</v>
      </c>
      <c r="J80" s="11">
        <v>42064</v>
      </c>
      <c r="K80" s="11">
        <v>42216</v>
      </c>
      <c r="L80" s="63" t="s">
        <v>266</v>
      </c>
      <c r="M80" s="56" t="s">
        <v>410</v>
      </c>
      <c r="N80" s="57" t="s">
        <v>357</v>
      </c>
      <c r="P80" s="8">
        <f t="shared" si="4"/>
        <v>100</v>
      </c>
      <c r="Q80" s="8">
        <f t="shared" si="5"/>
        <v>0</v>
      </c>
    </row>
    <row r="81" spans="1:19" ht="18" customHeight="1" x14ac:dyDescent="0.2">
      <c r="B81" s="250" t="s">
        <v>260</v>
      </c>
      <c r="C81" s="251"/>
      <c r="D81" s="252"/>
      <c r="E81" s="56">
        <f>'[1]1-MATRIZ INVEST.'!$I$175+'[1]1-MATRIZ INVEST.'!$K$140+'[1]1-MATRIZ INVEST.'!$I$90+'[1]1-MATRIZ INVEST.'!$K$90</f>
        <v>4080.8228631879115</v>
      </c>
      <c r="F81" s="44"/>
      <c r="G81" s="45"/>
      <c r="H81" s="45"/>
      <c r="I81" s="30"/>
      <c r="J81" s="58"/>
      <c r="K81" s="58"/>
      <c r="L81" s="61"/>
      <c r="M81" s="3"/>
    </row>
    <row r="82" spans="1:19" ht="18.75" customHeight="1" x14ac:dyDescent="0.2">
      <c r="A82" s="4">
        <f>SUM(A7:A80)</f>
        <v>59</v>
      </c>
      <c r="B82" s="250" t="s">
        <v>261</v>
      </c>
      <c r="C82" s="251"/>
      <c r="D82" s="252"/>
      <c r="E82" s="56">
        <f>SUM(E7:E81)</f>
        <v>187199.99929236967</v>
      </c>
      <c r="G82" s="45"/>
      <c r="H82" s="45"/>
      <c r="I82" s="30"/>
      <c r="P82" s="8">
        <f>SUM(P7:P80)</f>
        <v>71337.733119647426</v>
      </c>
      <c r="Q82" s="8">
        <f>SUM(Q7:Q80)</f>
        <v>63218.713599534349</v>
      </c>
    </row>
    <row r="83" spans="1:19" ht="4.5" customHeight="1" x14ac:dyDescent="0.2">
      <c r="D83" s="14"/>
      <c r="E83" s="2"/>
      <c r="F83" s="31"/>
      <c r="G83" s="9"/>
      <c r="H83" s="9"/>
      <c r="I83" s="2"/>
      <c r="J83" s="5"/>
      <c r="K83" s="5"/>
      <c r="L83" s="14"/>
      <c r="M83" s="2"/>
      <c r="N83" s="2"/>
    </row>
    <row r="84" spans="1:19" ht="16.5" customHeight="1" x14ac:dyDescent="0.2">
      <c r="E84" s="61"/>
      <c r="F84" s="12"/>
      <c r="G84" s="230" t="s">
        <v>149</v>
      </c>
      <c r="H84" s="231"/>
      <c r="I84" s="231"/>
      <c r="J84" s="231"/>
      <c r="K84" s="232"/>
      <c r="O84" s="2"/>
      <c r="P84" s="4"/>
      <c r="R84" s="8"/>
    </row>
    <row r="85" spans="1:19" x14ac:dyDescent="0.2">
      <c r="E85" s="12"/>
      <c r="F85" s="12"/>
      <c r="G85" s="92" t="s">
        <v>34</v>
      </c>
      <c r="H85" s="241" t="s">
        <v>139</v>
      </c>
      <c r="I85" s="242"/>
      <c r="J85" s="243"/>
      <c r="K85" s="93" t="s">
        <v>143</v>
      </c>
      <c r="P85" s="4"/>
      <c r="Q85" s="4"/>
      <c r="R85" s="8"/>
      <c r="S85" s="8"/>
    </row>
    <row r="86" spans="1:19" x14ac:dyDescent="0.2">
      <c r="E86" s="12"/>
      <c r="F86" s="12"/>
      <c r="G86" s="94" t="s">
        <v>35</v>
      </c>
      <c r="H86" s="233" t="s">
        <v>36</v>
      </c>
      <c r="I86" s="234"/>
      <c r="J86" s="235"/>
      <c r="K86" s="95" t="s">
        <v>143</v>
      </c>
      <c r="P86" s="4"/>
      <c r="Q86" s="4"/>
      <c r="R86" s="8"/>
      <c r="S86" s="8"/>
    </row>
    <row r="87" spans="1:19" x14ac:dyDescent="0.2">
      <c r="E87" s="12"/>
      <c r="F87" s="12"/>
      <c r="G87" s="94" t="s">
        <v>154</v>
      </c>
      <c r="H87" s="233" t="s">
        <v>355</v>
      </c>
      <c r="I87" s="234"/>
      <c r="J87" s="235"/>
      <c r="K87" s="95" t="s">
        <v>144</v>
      </c>
      <c r="P87" s="3"/>
      <c r="Q87" s="4"/>
      <c r="R87" s="8"/>
      <c r="S87" s="8"/>
    </row>
    <row r="88" spans="1:19" x14ac:dyDescent="0.2">
      <c r="C88" s="34"/>
      <c r="E88" s="12"/>
      <c r="F88" s="12"/>
      <c r="G88" s="94" t="s">
        <v>146</v>
      </c>
      <c r="H88" s="233" t="s">
        <v>145</v>
      </c>
      <c r="I88" s="234"/>
      <c r="J88" s="235"/>
      <c r="K88" s="95" t="s">
        <v>144</v>
      </c>
      <c r="P88" s="3"/>
      <c r="Q88" s="4"/>
      <c r="R88" s="8"/>
      <c r="S88" s="8"/>
    </row>
    <row r="89" spans="1:19" x14ac:dyDescent="0.2">
      <c r="E89" s="12"/>
      <c r="F89" s="12"/>
      <c r="G89" s="96" t="s">
        <v>148</v>
      </c>
      <c r="H89" s="233" t="s">
        <v>147</v>
      </c>
      <c r="I89" s="234"/>
      <c r="J89" s="235"/>
      <c r="K89" s="95" t="s">
        <v>144</v>
      </c>
      <c r="P89" s="3"/>
      <c r="Q89" s="4"/>
      <c r="R89" s="8"/>
      <c r="S89" s="8"/>
    </row>
    <row r="90" spans="1:19" x14ac:dyDescent="0.2">
      <c r="E90" s="12"/>
      <c r="F90" s="12"/>
      <c r="G90" s="94" t="s">
        <v>45</v>
      </c>
      <c r="H90" s="233" t="s">
        <v>46</v>
      </c>
      <c r="I90" s="234"/>
      <c r="J90" s="235"/>
      <c r="K90" s="95" t="s">
        <v>262</v>
      </c>
      <c r="P90" s="4"/>
      <c r="Q90" s="4"/>
      <c r="R90" s="8"/>
      <c r="S90" s="8"/>
    </row>
    <row r="91" spans="1:19" x14ac:dyDescent="0.2">
      <c r="E91" s="12"/>
      <c r="F91" s="12"/>
      <c r="G91" s="94" t="s">
        <v>252</v>
      </c>
      <c r="H91" s="233" t="s">
        <v>253</v>
      </c>
      <c r="I91" s="234"/>
      <c r="J91" s="235"/>
      <c r="K91" s="95" t="s">
        <v>143</v>
      </c>
      <c r="P91" s="4"/>
      <c r="Q91" s="4"/>
      <c r="R91" s="8"/>
      <c r="S91" s="8"/>
    </row>
    <row r="92" spans="1:19" x14ac:dyDescent="0.2">
      <c r="E92" s="12"/>
      <c r="F92" s="12"/>
      <c r="G92" s="94" t="s">
        <v>309</v>
      </c>
      <c r="H92" s="233" t="s">
        <v>354</v>
      </c>
      <c r="I92" s="234"/>
      <c r="J92" s="235"/>
      <c r="K92" s="95" t="s">
        <v>143</v>
      </c>
      <c r="P92" s="4"/>
      <c r="Q92" s="4"/>
      <c r="R92" s="8"/>
      <c r="S92" s="8"/>
    </row>
    <row r="93" spans="1:19" x14ac:dyDescent="0.2">
      <c r="E93" s="12"/>
      <c r="F93" s="12"/>
      <c r="G93" s="94" t="s">
        <v>38</v>
      </c>
      <c r="H93" s="233" t="s">
        <v>39</v>
      </c>
      <c r="I93" s="234"/>
      <c r="J93" s="235"/>
      <c r="K93" s="95" t="s">
        <v>143</v>
      </c>
      <c r="P93" s="4"/>
      <c r="Q93" s="4"/>
      <c r="R93" s="8"/>
      <c r="S93" s="8"/>
    </row>
    <row r="94" spans="1:19" ht="27" customHeight="1" x14ac:dyDescent="0.2">
      <c r="E94" s="12"/>
      <c r="F94" s="12"/>
      <c r="G94" s="94" t="s">
        <v>37</v>
      </c>
      <c r="H94" s="233" t="s">
        <v>353</v>
      </c>
      <c r="I94" s="234"/>
      <c r="J94" s="235"/>
      <c r="K94" s="95" t="s">
        <v>143</v>
      </c>
      <c r="P94" s="4"/>
      <c r="Q94" s="4"/>
      <c r="R94" s="8"/>
      <c r="S94" s="8"/>
    </row>
    <row r="95" spans="1:19" s="34" customFormat="1" ht="27" customHeight="1" x14ac:dyDescent="0.2">
      <c r="B95" s="89"/>
      <c r="D95" s="90"/>
      <c r="E95" s="90"/>
      <c r="F95" s="90"/>
      <c r="G95" s="97" t="s">
        <v>47</v>
      </c>
      <c r="H95" s="238" t="s">
        <v>48</v>
      </c>
      <c r="I95" s="239"/>
      <c r="J95" s="240"/>
      <c r="K95" s="98" t="s">
        <v>143</v>
      </c>
      <c r="L95" s="90"/>
      <c r="R95" s="91"/>
      <c r="S95" s="91"/>
    </row>
    <row r="96" spans="1:19" x14ac:dyDescent="0.2">
      <c r="D96" s="15"/>
    </row>
    <row r="97" spans="4:8" x14ac:dyDescent="0.2">
      <c r="D97" s="15"/>
      <c r="H97" s="16"/>
    </row>
  </sheetData>
  <mergeCells count="27">
    <mergeCell ref="B82:D82"/>
    <mergeCell ref="D5:D6"/>
    <mergeCell ref="C5:C6"/>
    <mergeCell ref="J5:K5"/>
    <mergeCell ref="F5:F6"/>
    <mergeCell ref="I5:I6"/>
    <mergeCell ref="E5:E6"/>
    <mergeCell ref="B81:D81"/>
    <mergeCell ref="B1:N3"/>
    <mergeCell ref="L5:L6"/>
    <mergeCell ref="N5:N6"/>
    <mergeCell ref="G5:H5"/>
    <mergeCell ref="B4:N4"/>
    <mergeCell ref="B5:B6"/>
    <mergeCell ref="H95:J95"/>
    <mergeCell ref="H85:J85"/>
    <mergeCell ref="H86:J86"/>
    <mergeCell ref="H87:J87"/>
    <mergeCell ref="H88:J88"/>
    <mergeCell ref="H89:J89"/>
    <mergeCell ref="H90:J90"/>
    <mergeCell ref="H94:J94"/>
    <mergeCell ref="G84:K84"/>
    <mergeCell ref="H92:J92"/>
    <mergeCell ref="M5:M6"/>
    <mergeCell ref="H91:J91"/>
    <mergeCell ref="H93:J93"/>
  </mergeCells>
  <conditionalFormatting sqref="L60:M61 L38:M38 L22:M22 L25:M25 L19:M19">
    <cfRule type="cellIs" dxfId="6" priority="15" stopIfTrue="1" operator="equal">
      <formula>"Sim"</formula>
    </cfRule>
  </conditionalFormatting>
  <conditionalFormatting sqref="L62:M62">
    <cfRule type="cellIs" dxfId="5" priority="2" stopIfTrue="1" operator="equal">
      <formula>"Sim"</formula>
    </cfRule>
  </conditionalFormatting>
  <conditionalFormatting sqref="N61">
    <cfRule type="cellIs" dxfId="4" priority="1" stopIfTrue="1" operator="equal">
      <formula>"Sim"</formula>
    </cfRule>
  </conditionalFormatting>
  <printOptions horizontalCentered="1"/>
  <pageMargins left="0.11811023622047245" right="0.11811023622047245" top="0.19685039370078741" bottom="0.72" header="0.31496062992125984" footer="0.11811023622047245"/>
  <pageSetup paperSize="8" scale="56" fitToHeight="2" orientation="portrait" r:id="rId1"/>
  <headerFooter alignWithMargins="0">
    <oddFooter>&amp;L23/09/2013  -  &amp;F
&amp;R-  &amp;P  -</oddFooter>
  </headerFooter>
  <rowBreaks count="1" manualBreakCount="1">
    <brk id="49" min="1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108"/>
  <sheetViews>
    <sheetView showGridLines="0" tabSelected="1" view="pageBreakPreview" topLeftCell="A40" zoomScale="90" zoomScaleNormal="100" zoomScaleSheetLayoutView="90" workbookViewId="0">
      <selection activeCell="M49" sqref="M49"/>
    </sheetView>
  </sheetViews>
  <sheetFormatPr defaultRowHeight="12.75" x14ac:dyDescent="0.2"/>
  <cols>
    <col min="1" max="1" width="2.85546875" style="4" customWidth="1"/>
    <col min="2" max="2" width="8.5703125" style="204" customWidth="1"/>
    <col min="3" max="3" width="9.85546875" style="147" customWidth="1"/>
    <col min="4" max="4" width="28.85546875" style="203" customWidth="1"/>
    <col min="5" max="5" width="10.140625" style="147" customWidth="1"/>
    <col min="6" max="6" width="10.85546875" style="198" customWidth="1"/>
    <col min="7" max="7" width="7.140625" style="222" customWidth="1"/>
    <col min="8" max="8" width="7.42578125" style="222" customWidth="1"/>
    <col min="9" max="9" width="7.42578125" style="147" customWidth="1"/>
    <col min="10" max="10" width="9.7109375" style="202" customWidth="1"/>
    <col min="11" max="11" width="11" style="202" customWidth="1"/>
    <col min="12" max="12" width="10.7109375" style="147" customWidth="1"/>
    <col min="13" max="13" width="23.7109375" style="147" customWidth="1"/>
    <col min="14" max="14" width="9.140625" style="147"/>
    <col min="15" max="16384" width="9.140625" style="4"/>
  </cols>
  <sheetData>
    <row r="1" spans="2:13" x14ac:dyDescent="0.2"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2:13" x14ac:dyDescent="0.2"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2:13" x14ac:dyDescent="0.2">
      <c r="B3" s="278" t="s">
        <v>477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2:13" x14ac:dyDescent="0.2">
      <c r="B4" s="279" t="s">
        <v>2</v>
      </c>
      <c r="C4" s="279" t="s">
        <v>17</v>
      </c>
      <c r="D4" s="263" t="s">
        <v>1</v>
      </c>
      <c r="E4" s="263" t="s">
        <v>130</v>
      </c>
      <c r="F4" s="280" t="s">
        <v>21</v>
      </c>
      <c r="G4" s="281" t="s">
        <v>25</v>
      </c>
      <c r="H4" s="281"/>
      <c r="I4" s="263" t="s">
        <v>30</v>
      </c>
      <c r="J4" s="282" t="s">
        <v>459</v>
      </c>
      <c r="K4" s="282"/>
      <c r="L4" s="261" t="s">
        <v>359</v>
      </c>
      <c r="M4" s="263" t="s">
        <v>24</v>
      </c>
    </row>
    <row r="5" spans="2:13" ht="36" x14ac:dyDescent="0.2">
      <c r="B5" s="279"/>
      <c r="C5" s="279"/>
      <c r="D5" s="263"/>
      <c r="E5" s="263"/>
      <c r="F5" s="280"/>
      <c r="G5" s="226" t="s">
        <v>22</v>
      </c>
      <c r="H5" s="226" t="s">
        <v>23</v>
      </c>
      <c r="I5" s="263"/>
      <c r="J5" s="227" t="s">
        <v>29</v>
      </c>
      <c r="K5" s="227" t="s">
        <v>27</v>
      </c>
      <c r="L5" s="262"/>
      <c r="M5" s="261"/>
    </row>
    <row r="6" spans="2:13" ht="35.25" customHeight="1" x14ac:dyDescent="0.2">
      <c r="B6" s="225" t="s">
        <v>128</v>
      </c>
      <c r="C6" s="148" t="s">
        <v>31</v>
      </c>
      <c r="D6" s="149" t="s">
        <v>53</v>
      </c>
      <c r="E6" s="150">
        <v>20949.642649999998</v>
      </c>
      <c r="F6" s="150" t="s">
        <v>34</v>
      </c>
      <c r="G6" s="151">
        <v>1</v>
      </c>
      <c r="H6" s="151">
        <v>0</v>
      </c>
      <c r="I6" s="150" t="s">
        <v>49</v>
      </c>
      <c r="J6" s="152">
        <v>41365</v>
      </c>
      <c r="K6" s="152">
        <v>42004</v>
      </c>
      <c r="L6" s="153" t="s">
        <v>360</v>
      </c>
      <c r="M6" s="154" t="s">
        <v>371</v>
      </c>
    </row>
    <row r="7" spans="2:13" ht="37.5" customHeight="1" x14ac:dyDescent="0.2">
      <c r="B7" s="225" t="s">
        <v>129</v>
      </c>
      <c r="C7" s="148" t="s">
        <v>31</v>
      </c>
      <c r="D7" s="149" t="s">
        <v>54</v>
      </c>
      <c r="E7" s="150">
        <v>6518.0870599999998</v>
      </c>
      <c r="F7" s="150" t="s">
        <v>34</v>
      </c>
      <c r="G7" s="151">
        <v>1</v>
      </c>
      <c r="H7" s="151">
        <v>0</v>
      </c>
      <c r="I7" s="150" t="s">
        <v>49</v>
      </c>
      <c r="J7" s="152">
        <v>41365</v>
      </c>
      <c r="K7" s="152">
        <v>41912</v>
      </c>
      <c r="L7" s="155" t="s">
        <v>360</v>
      </c>
      <c r="M7" s="154" t="s">
        <v>371</v>
      </c>
    </row>
    <row r="8" spans="2:13" ht="36" x14ac:dyDescent="0.2">
      <c r="B8" s="224" t="s">
        <v>187</v>
      </c>
      <c r="C8" s="148" t="s">
        <v>33</v>
      </c>
      <c r="D8" s="149" t="s">
        <v>188</v>
      </c>
      <c r="E8" s="156">
        <v>700</v>
      </c>
      <c r="F8" s="150" t="s">
        <v>37</v>
      </c>
      <c r="G8" s="151">
        <v>1</v>
      </c>
      <c r="H8" s="151">
        <v>0</v>
      </c>
      <c r="I8" s="150" t="s">
        <v>50</v>
      </c>
      <c r="J8" s="152">
        <v>41518</v>
      </c>
      <c r="K8" s="152">
        <v>42124</v>
      </c>
      <c r="L8" s="157" t="s">
        <v>361</v>
      </c>
      <c r="M8" s="154" t="s">
        <v>402</v>
      </c>
    </row>
    <row r="9" spans="2:13" ht="45.75" customHeight="1" x14ac:dyDescent="0.2">
      <c r="B9" s="224" t="s">
        <v>272</v>
      </c>
      <c r="C9" s="148" t="s">
        <v>31</v>
      </c>
      <c r="D9" s="158" t="s">
        <v>273</v>
      </c>
      <c r="E9" s="150">
        <v>5000</v>
      </c>
      <c r="F9" s="150" t="s">
        <v>154</v>
      </c>
      <c r="G9" s="151">
        <v>0</v>
      </c>
      <c r="H9" s="151">
        <v>1</v>
      </c>
      <c r="I9" s="150" t="s">
        <v>50</v>
      </c>
      <c r="J9" s="152">
        <v>41760</v>
      </c>
      <c r="K9" s="152">
        <v>42216</v>
      </c>
      <c r="L9" s="157" t="s">
        <v>361</v>
      </c>
      <c r="M9" s="159" t="s">
        <v>463</v>
      </c>
    </row>
    <row r="10" spans="2:13" ht="60" x14ac:dyDescent="0.2">
      <c r="B10" s="224" t="s">
        <v>191</v>
      </c>
      <c r="C10" s="148" t="s">
        <v>33</v>
      </c>
      <c r="D10" s="149" t="s">
        <v>356</v>
      </c>
      <c r="E10" s="150">
        <v>250</v>
      </c>
      <c r="F10" s="150" t="s">
        <v>37</v>
      </c>
      <c r="G10" s="151">
        <v>1</v>
      </c>
      <c r="H10" s="151">
        <v>0</v>
      </c>
      <c r="I10" s="150" t="s">
        <v>50</v>
      </c>
      <c r="J10" s="152">
        <v>41456</v>
      </c>
      <c r="K10" s="152">
        <v>41943</v>
      </c>
      <c r="L10" s="160" t="s">
        <v>361</v>
      </c>
      <c r="M10" s="154" t="s">
        <v>438</v>
      </c>
    </row>
    <row r="11" spans="2:13" ht="36" x14ac:dyDescent="0.2">
      <c r="B11" s="224" t="s">
        <v>193</v>
      </c>
      <c r="C11" s="148" t="s">
        <v>33</v>
      </c>
      <c r="D11" s="161" t="s">
        <v>274</v>
      </c>
      <c r="E11" s="150">
        <v>2700</v>
      </c>
      <c r="F11" s="150" t="s">
        <v>154</v>
      </c>
      <c r="G11" s="151">
        <v>0</v>
      </c>
      <c r="H11" s="151">
        <v>1</v>
      </c>
      <c r="I11" s="150" t="s">
        <v>50</v>
      </c>
      <c r="J11" s="152">
        <v>41913</v>
      </c>
      <c r="K11" s="152">
        <v>42185</v>
      </c>
      <c r="L11" s="150" t="s">
        <v>410</v>
      </c>
      <c r="M11" s="162"/>
    </row>
    <row r="12" spans="2:13" ht="24" x14ac:dyDescent="0.2">
      <c r="B12" s="224" t="s">
        <v>203</v>
      </c>
      <c r="C12" s="148" t="s">
        <v>32</v>
      </c>
      <c r="D12" s="161" t="s">
        <v>275</v>
      </c>
      <c r="E12" s="150">
        <v>200</v>
      </c>
      <c r="F12" s="150" t="s">
        <v>45</v>
      </c>
      <c r="G12" s="151">
        <v>0</v>
      </c>
      <c r="H12" s="151">
        <v>1</v>
      </c>
      <c r="I12" s="150" t="s">
        <v>50</v>
      </c>
      <c r="J12" s="152">
        <v>42005</v>
      </c>
      <c r="K12" s="152">
        <v>42152</v>
      </c>
      <c r="L12" s="150" t="s">
        <v>410</v>
      </c>
      <c r="M12" s="163"/>
    </row>
    <row r="13" spans="2:13" ht="48" x14ac:dyDescent="0.2">
      <c r="B13" s="224" t="s">
        <v>205</v>
      </c>
      <c r="C13" s="148" t="s">
        <v>32</v>
      </c>
      <c r="D13" s="149" t="s">
        <v>206</v>
      </c>
      <c r="E13" s="150">
        <v>200</v>
      </c>
      <c r="F13" s="150" t="s">
        <v>45</v>
      </c>
      <c r="G13" s="151">
        <v>1</v>
      </c>
      <c r="H13" s="151">
        <v>0</v>
      </c>
      <c r="I13" s="150" t="s">
        <v>50</v>
      </c>
      <c r="J13" s="152">
        <v>41913</v>
      </c>
      <c r="K13" s="152">
        <v>42185</v>
      </c>
      <c r="L13" s="150" t="s">
        <v>410</v>
      </c>
      <c r="M13" s="163"/>
    </row>
    <row r="14" spans="2:13" ht="36" x14ac:dyDescent="0.2">
      <c r="B14" s="224" t="s">
        <v>207</v>
      </c>
      <c r="C14" s="148" t="s">
        <v>33</v>
      </c>
      <c r="D14" s="149" t="s">
        <v>208</v>
      </c>
      <c r="E14" s="150">
        <v>200</v>
      </c>
      <c r="F14" s="156" t="s">
        <v>47</v>
      </c>
      <c r="G14" s="151">
        <v>1</v>
      </c>
      <c r="H14" s="151">
        <v>0</v>
      </c>
      <c r="I14" s="150" t="s">
        <v>50</v>
      </c>
      <c r="J14" s="152">
        <v>41913</v>
      </c>
      <c r="K14" s="152">
        <v>42185</v>
      </c>
      <c r="L14" s="150" t="s">
        <v>410</v>
      </c>
      <c r="M14" s="149" t="s">
        <v>357</v>
      </c>
    </row>
    <row r="15" spans="2:13" ht="36" x14ac:dyDescent="0.2">
      <c r="B15" s="225" t="s">
        <v>75</v>
      </c>
      <c r="C15" s="148" t="s">
        <v>31</v>
      </c>
      <c r="D15" s="149" t="s">
        <v>82</v>
      </c>
      <c r="E15" s="156">
        <v>1000</v>
      </c>
      <c r="F15" s="150" t="s">
        <v>154</v>
      </c>
      <c r="G15" s="164">
        <v>0</v>
      </c>
      <c r="H15" s="164">
        <v>1</v>
      </c>
      <c r="I15" s="150" t="s">
        <v>50</v>
      </c>
      <c r="J15" s="152">
        <v>41730</v>
      </c>
      <c r="K15" s="152">
        <v>41973</v>
      </c>
      <c r="L15" s="165" t="s">
        <v>361</v>
      </c>
      <c r="M15" s="166" t="s">
        <v>426</v>
      </c>
    </row>
    <row r="16" spans="2:13" ht="24" x14ac:dyDescent="0.2">
      <c r="B16" s="224" t="s">
        <v>209</v>
      </c>
      <c r="C16" s="148" t="s">
        <v>33</v>
      </c>
      <c r="D16" s="149" t="s">
        <v>425</v>
      </c>
      <c r="E16" s="156">
        <v>100</v>
      </c>
      <c r="F16" s="156" t="s">
        <v>47</v>
      </c>
      <c r="G16" s="151">
        <v>1</v>
      </c>
      <c r="H16" s="151">
        <v>0</v>
      </c>
      <c r="I16" s="150" t="s">
        <v>50</v>
      </c>
      <c r="J16" s="152">
        <v>41791</v>
      </c>
      <c r="K16" s="152">
        <v>41973</v>
      </c>
      <c r="L16" s="150" t="s">
        <v>410</v>
      </c>
      <c r="M16" s="167" t="s">
        <v>357</v>
      </c>
    </row>
    <row r="17" spans="2:13" ht="24" x14ac:dyDescent="0.2">
      <c r="B17" s="225" t="s">
        <v>76</v>
      </c>
      <c r="C17" s="148" t="s">
        <v>31</v>
      </c>
      <c r="D17" s="161" t="s">
        <v>276</v>
      </c>
      <c r="E17" s="156">
        <v>1200</v>
      </c>
      <c r="F17" s="150" t="s">
        <v>34</v>
      </c>
      <c r="G17" s="151">
        <v>1</v>
      </c>
      <c r="H17" s="151">
        <v>0</v>
      </c>
      <c r="I17" s="156" t="s">
        <v>49</v>
      </c>
      <c r="J17" s="152">
        <v>41699</v>
      </c>
      <c r="K17" s="152">
        <v>41942</v>
      </c>
      <c r="L17" s="168" t="s">
        <v>361</v>
      </c>
      <c r="M17" s="149" t="s">
        <v>460</v>
      </c>
    </row>
    <row r="18" spans="2:13" ht="24" x14ac:dyDescent="0.2">
      <c r="B18" s="225" t="s">
        <v>77</v>
      </c>
      <c r="C18" s="148" t="s">
        <v>31</v>
      </c>
      <c r="D18" s="149" t="s">
        <v>73</v>
      </c>
      <c r="E18" s="150">
        <v>2400</v>
      </c>
      <c r="F18" s="150" t="s">
        <v>34</v>
      </c>
      <c r="G18" s="151">
        <v>1</v>
      </c>
      <c r="H18" s="151">
        <v>0</v>
      </c>
      <c r="I18" s="156" t="s">
        <v>49</v>
      </c>
      <c r="J18" s="152">
        <v>41699</v>
      </c>
      <c r="K18" s="152">
        <v>42003</v>
      </c>
      <c r="L18" s="168" t="s">
        <v>361</v>
      </c>
      <c r="M18" s="149" t="s">
        <v>461</v>
      </c>
    </row>
    <row r="19" spans="2:13" ht="33" customHeight="1" x14ac:dyDescent="0.2">
      <c r="B19" s="225" t="s">
        <v>9</v>
      </c>
      <c r="C19" s="148" t="s">
        <v>31</v>
      </c>
      <c r="D19" s="149" t="s">
        <v>65</v>
      </c>
      <c r="E19" s="156">
        <v>2546.3060508757294</v>
      </c>
      <c r="F19" s="150" t="s">
        <v>34</v>
      </c>
      <c r="G19" s="151">
        <v>1</v>
      </c>
      <c r="H19" s="151">
        <v>0</v>
      </c>
      <c r="I19" s="156" t="s">
        <v>49</v>
      </c>
      <c r="J19" s="152">
        <v>41422</v>
      </c>
      <c r="K19" s="152">
        <v>42003</v>
      </c>
      <c r="L19" s="165" t="s">
        <v>360</v>
      </c>
      <c r="M19" s="154" t="s">
        <v>371</v>
      </c>
    </row>
    <row r="20" spans="2:13" ht="60" x14ac:dyDescent="0.2">
      <c r="B20" s="225" t="s">
        <v>89</v>
      </c>
      <c r="C20" s="148" t="s">
        <v>31</v>
      </c>
      <c r="D20" s="149" t="s">
        <v>277</v>
      </c>
      <c r="E20" s="156">
        <v>4700</v>
      </c>
      <c r="F20" s="150" t="s">
        <v>34</v>
      </c>
      <c r="G20" s="151">
        <v>1</v>
      </c>
      <c r="H20" s="151">
        <v>0</v>
      </c>
      <c r="I20" s="156" t="s">
        <v>49</v>
      </c>
      <c r="J20" s="152">
        <v>41791</v>
      </c>
      <c r="K20" s="152">
        <v>42246</v>
      </c>
      <c r="L20" s="150" t="s">
        <v>361</v>
      </c>
      <c r="M20" s="149" t="s">
        <v>404</v>
      </c>
    </row>
    <row r="21" spans="2:13" ht="60" x14ac:dyDescent="0.2">
      <c r="B21" s="225" t="s">
        <v>78</v>
      </c>
      <c r="C21" s="148" t="s">
        <v>31</v>
      </c>
      <c r="D21" s="149" t="s">
        <v>96</v>
      </c>
      <c r="E21" s="150">
        <v>1576</v>
      </c>
      <c r="F21" s="150" t="s">
        <v>154</v>
      </c>
      <c r="G21" s="151">
        <v>0</v>
      </c>
      <c r="H21" s="151">
        <v>1</v>
      </c>
      <c r="I21" s="150" t="s">
        <v>50</v>
      </c>
      <c r="J21" s="152">
        <v>41306</v>
      </c>
      <c r="K21" s="152">
        <v>41851</v>
      </c>
      <c r="L21" s="165" t="s">
        <v>360</v>
      </c>
      <c r="M21" s="154" t="s">
        <v>371</v>
      </c>
    </row>
    <row r="22" spans="2:13" ht="48" x14ac:dyDescent="0.2">
      <c r="B22" s="225" t="s">
        <v>137</v>
      </c>
      <c r="C22" s="148" t="s">
        <v>31</v>
      </c>
      <c r="D22" s="159" t="s">
        <v>279</v>
      </c>
      <c r="E22" s="156">
        <v>350</v>
      </c>
      <c r="F22" s="150" t="s">
        <v>153</v>
      </c>
      <c r="G22" s="151">
        <v>0</v>
      </c>
      <c r="H22" s="151">
        <v>1</v>
      </c>
      <c r="I22" s="150" t="s">
        <v>50</v>
      </c>
      <c r="J22" s="152">
        <v>41699</v>
      </c>
      <c r="K22" s="152">
        <v>41912</v>
      </c>
      <c r="L22" s="165" t="s">
        <v>361</v>
      </c>
      <c r="M22" s="169" t="s">
        <v>427</v>
      </c>
    </row>
    <row r="23" spans="2:13" ht="60" x14ac:dyDescent="0.2">
      <c r="B23" s="225" t="s">
        <v>281</v>
      </c>
      <c r="C23" s="148" t="s">
        <v>31</v>
      </c>
      <c r="D23" s="159" t="s">
        <v>278</v>
      </c>
      <c r="E23" s="156">
        <v>795</v>
      </c>
      <c r="F23" s="150" t="s">
        <v>151</v>
      </c>
      <c r="G23" s="151">
        <v>0</v>
      </c>
      <c r="H23" s="151">
        <v>1</v>
      </c>
      <c r="I23" s="150" t="s">
        <v>50</v>
      </c>
      <c r="J23" s="152">
        <v>41699</v>
      </c>
      <c r="K23" s="152">
        <v>41912</v>
      </c>
      <c r="L23" s="170" t="s">
        <v>361</v>
      </c>
      <c r="M23" s="171" t="s">
        <v>427</v>
      </c>
    </row>
    <row r="24" spans="2:13" ht="84" x14ac:dyDescent="0.2">
      <c r="B24" s="225" t="s">
        <v>282</v>
      </c>
      <c r="C24" s="148" t="s">
        <v>31</v>
      </c>
      <c r="D24" s="159" t="s">
        <v>280</v>
      </c>
      <c r="E24" s="150">
        <v>513.89</v>
      </c>
      <c r="F24" s="150" t="s">
        <v>146</v>
      </c>
      <c r="G24" s="151">
        <v>0</v>
      </c>
      <c r="H24" s="151">
        <v>1</v>
      </c>
      <c r="I24" s="150" t="s">
        <v>50</v>
      </c>
      <c r="J24" s="152">
        <v>41306</v>
      </c>
      <c r="K24" s="152">
        <v>41759</v>
      </c>
      <c r="L24" s="165" t="s">
        <v>360</v>
      </c>
      <c r="M24" s="154" t="s">
        <v>372</v>
      </c>
    </row>
    <row r="25" spans="2:13" ht="60" x14ac:dyDescent="0.2">
      <c r="B25" s="225" t="s">
        <v>285</v>
      </c>
      <c r="C25" s="148" t="s">
        <v>31</v>
      </c>
      <c r="D25" s="158" t="s">
        <v>283</v>
      </c>
      <c r="E25" s="150">
        <v>3000</v>
      </c>
      <c r="F25" s="150" t="s">
        <v>34</v>
      </c>
      <c r="G25" s="151">
        <v>1</v>
      </c>
      <c r="H25" s="151">
        <v>0</v>
      </c>
      <c r="I25" s="150" t="s">
        <v>50</v>
      </c>
      <c r="J25" s="152">
        <v>41699</v>
      </c>
      <c r="K25" s="152">
        <v>42034</v>
      </c>
      <c r="L25" s="170" t="s">
        <v>361</v>
      </c>
      <c r="M25" s="149" t="s">
        <v>478</v>
      </c>
    </row>
    <row r="26" spans="2:13" ht="36" x14ac:dyDescent="0.2">
      <c r="B26" s="225" t="s">
        <v>286</v>
      </c>
      <c r="C26" s="148" t="s">
        <v>31</v>
      </c>
      <c r="D26" s="158" t="s">
        <v>284</v>
      </c>
      <c r="E26" s="150">
        <v>3500</v>
      </c>
      <c r="F26" s="150" t="s">
        <v>34</v>
      </c>
      <c r="G26" s="151">
        <v>1</v>
      </c>
      <c r="H26" s="151">
        <v>0</v>
      </c>
      <c r="I26" s="150" t="s">
        <v>50</v>
      </c>
      <c r="J26" s="152">
        <v>41821</v>
      </c>
      <c r="K26" s="152">
        <v>42215</v>
      </c>
      <c r="L26" s="150" t="s">
        <v>374</v>
      </c>
      <c r="M26" s="159" t="s">
        <v>463</v>
      </c>
    </row>
    <row r="27" spans="2:13" ht="48" x14ac:dyDescent="0.2">
      <c r="B27" s="224" t="s">
        <v>213</v>
      </c>
      <c r="C27" s="148" t="s">
        <v>33</v>
      </c>
      <c r="D27" s="149" t="s">
        <v>214</v>
      </c>
      <c r="E27" s="150">
        <v>2000</v>
      </c>
      <c r="F27" s="150" t="s">
        <v>37</v>
      </c>
      <c r="G27" s="151">
        <v>1</v>
      </c>
      <c r="H27" s="151">
        <v>0</v>
      </c>
      <c r="I27" s="156" t="s">
        <v>49</v>
      </c>
      <c r="J27" s="152">
        <v>41730</v>
      </c>
      <c r="K27" s="152">
        <v>42154</v>
      </c>
      <c r="L27" s="150" t="s">
        <v>374</v>
      </c>
      <c r="M27" s="167" t="s">
        <v>373</v>
      </c>
    </row>
    <row r="28" spans="2:13" ht="24" x14ac:dyDescent="0.2">
      <c r="B28" s="224" t="s">
        <v>215</v>
      </c>
      <c r="C28" s="148" t="s">
        <v>33</v>
      </c>
      <c r="D28" s="149" t="s">
        <v>216</v>
      </c>
      <c r="E28" s="156">
        <v>200</v>
      </c>
      <c r="F28" s="156" t="s">
        <v>47</v>
      </c>
      <c r="G28" s="151">
        <v>1</v>
      </c>
      <c r="H28" s="151">
        <v>0</v>
      </c>
      <c r="I28" s="156" t="s">
        <v>49</v>
      </c>
      <c r="J28" s="152">
        <v>41760</v>
      </c>
      <c r="K28" s="152">
        <v>42003</v>
      </c>
      <c r="L28" s="150" t="s">
        <v>374</v>
      </c>
      <c r="M28" s="167" t="s">
        <v>358</v>
      </c>
    </row>
    <row r="29" spans="2:13" ht="24" x14ac:dyDescent="0.2">
      <c r="B29" s="224" t="s">
        <v>217</v>
      </c>
      <c r="C29" s="148" t="s">
        <v>33</v>
      </c>
      <c r="D29" s="149" t="s">
        <v>218</v>
      </c>
      <c r="E29" s="150">
        <v>500</v>
      </c>
      <c r="F29" s="150" t="s">
        <v>37</v>
      </c>
      <c r="G29" s="151">
        <v>1</v>
      </c>
      <c r="H29" s="151">
        <v>0</v>
      </c>
      <c r="I29" s="150" t="s">
        <v>49</v>
      </c>
      <c r="J29" s="152">
        <v>41518</v>
      </c>
      <c r="K29" s="152">
        <v>42003</v>
      </c>
      <c r="L29" s="150" t="s">
        <v>361</v>
      </c>
      <c r="M29" s="149" t="s">
        <v>375</v>
      </c>
    </row>
    <row r="30" spans="2:13" ht="60" x14ac:dyDescent="0.2">
      <c r="B30" s="224" t="s">
        <v>219</v>
      </c>
      <c r="C30" s="148" t="s">
        <v>33</v>
      </c>
      <c r="D30" s="158" t="s">
        <v>366</v>
      </c>
      <c r="E30" s="156">
        <v>400</v>
      </c>
      <c r="F30" s="150" t="s">
        <v>37</v>
      </c>
      <c r="G30" s="151">
        <v>1</v>
      </c>
      <c r="H30" s="151">
        <v>0</v>
      </c>
      <c r="I30" s="150" t="s">
        <v>50</v>
      </c>
      <c r="J30" s="152">
        <v>41760</v>
      </c>
      <c r="K30" s="152">
        <v>42034</v>
      </c>
      <c r="L30" s="150" t="s">
        <v>410</v>
      </c>
      <c r="M30" s="149" t="s">
        <v>376</v>
      </c>
    </row>
    <row r="31" spans="2:13" ht="36" x14ac:dyDescent="0.2">
      <c r="B31" s="224" t="s">
        <v>440</v>
      </c>
      <c r="C31" s="148" t="s">
        <v>33</v>
      </c>
      <c r="D31" s="158" t="s">
        <v>444</v>
      </c>
      <c r="E31" s="156">
        <v>100</v>
      </c>
      <c r="F31" s="156" t="s">
        <v>47</v>
      </c>
      <c r="G31" s="151">
        <v>1</v>
      </c>
      <c r="H31" s="151">
        <v>0</v>
      </c>
      <c r="I31" s="150" t="s">
        <v>50</v>
      </c>
      <c r="J31" s="152">
        <v>41944</v>
      </c>
      <c r="K31" s="152">
        <v>42154</v>
      </c>
      <c r="L31" s="150" t="s">
        <v>410</v>
      </c>
      <c r="M31" s="159" t="s">
        <v>463</v>
      </c>
    </row>
    <row r="32" spans="2:13" ht="36" x14ac:dyDescent="0.2">
      <c r="B32" s="224" t="s">
        <v>441</v>
      </c>
      <c r="C32" s="148" t="s">
        <v>33</v>
      </c>
      <c r="D32" s="158" t="s">
        <v>445</v>
      </c>
      <c r="E32" s="156">
        <v>200</v>
      </c>
      <c r="F32" s="156" t="s">
        <v>146</v>
      </c>
      <c r="G32" s="151">
        <v>0</v>
      </c>
      <c r="H32" s="151">
        <v>1</v>
      </c>
      <c r="I32" s="150" t="s">
        <v>50</v>
      </c>
      <c r="J32" s="152">
        <v>41974</v>
      </c>
      <c r="K32" s="152">
        <v>42185</v>
      </c>
      <c r="L32" s="150" t="s">
        <v>410</v>
      </c>
      <c r="M32" s="159" t="s">
        <v>463</v>
      </c>
    </row>
    <row r="33" spans="2:13" ht="36" x14ac:dyDescent="0.2">
      <c r="B33" s="224" t="s">
        <v>442</v>
      </c>
      <c r="C33" s="148" t="s">
        <v>33</v>
      </c>
      <c r="D33" s="158" t="s">
        <v>446</v>
      </c>
      <c r="E33" s="156">
        <v>200</v>
      </c>
      <c r="F33" s="156" t="s">
        <v>146</v>
      </c>
      <c r="G33" s="151">
        <v>0</v>
      </c>
      <c r="H33" s="151">
        <v>1</v>
      </c>
      <c r="I33" s="150" t="s">
        <v>50</v>
      </c>
      <c r="J33" s="152">
        <v>41974</v>
      </c>
      <c r="K33" s="152">
        <v>42185</v>
      </c>
      <c r="L33" s="150" t="s">
        <v>410</v>
      </c>
      <c r="M33" s="159" t="s">
        <v>463</v>
      </c>
    </row>
    <row r="34" spans="2:13" ht="36" x14ac:dyDescent="0.2">
      <c r="B34" s="224" t="s">
        <v>443</v>
      </c>
      <c r="C34" s="148" t="s">
        <v>33</v>
      </c>
      <c r="D34" s="158" t="s">
        <v>447</v>
      </c>
      <c r="E34" s="156">
        <v>200</v>
      </c>
      <c r="F34" s="156" t="s">
        <v>146</v>
      </c>
      <c r="G34" s="151">
        <v>0</v>
      </c>
      <c r="H34" s="151">
        <v>1</v>
      </c>
      <c r="I34" s="150" t="s">
        <v>50</v>
      </c>
      <c r="J34" s="152">
        <v>41974</v>
      </c>
      <c r="K34" s="152">
        <v>42185</v>
      </c>
      <c r="L34" s="150" t="s">
        <v>410</v>
      </c>
      <c r="M34" s="159" t="s">
        <v>463</v>
      </c>
    </row>
    <row r="35" spans="2:13" ht="48" x14ac:dyDescent="0.2">
      <c r="B35" s="225" t="s">
        <v>97</v>
      </c>
      <c r="C35" s="148" t="s">
        <v>33</v>
      </c>
      <c r="D35" s="149" t="s">
        <v>103</v>
      </c>
      <c r="E35" s="150">
        <v>500</v>
      </c>
      <c r="F35" s="150" t="s">
        <v>148</v>
      </c>
      <c r="G35" s="151">
        <v>0</v>
      </c>
      <c r="H35" s="151">
        <v>1</v>
      </c>
      <c r="I35" s="150" t="s">
        <v>50</v>
      </c>
      <c r="J35" s="152">
        <v>41640</v>
      </c>
      <c r="K35" s="152">
        <v>41879</v>
      </c>
      <c r="L35" s="156" t="s">
        <v>361</v>
      </c>
      <c r="M35" s="167" t="s">
        <v>448</v>
      </c>
    </row>
    <row r="36" spans="2:13" ht="48" x14ac:dyDescent="0.2">
      <c r="B36" s="225" t="s">
        <v>98</v>
      </c>
      <c r="C36" s="148" t="s">
        <v>31</v>
      </c>
      <c r="D36" s="149" t="s">
        <v>104</v>
      </c>
      <c r="E36" s="156">
        <v>6400</v>
      </c>
      <c r="F36" s="150" t="s">
        <v>151</v>
      </c>
      <c r="G36" s="151">
        <v>0</v>
      </c>
      <c r="H36" s="151">
        <v>1</v>
      </c>
      <c r="I36" s="150" t="s">
        <v>50</v>
      </c>
      <c r="J36" s="152">
        <v>41883</v>
      </c>
      <c r="K36" s="152">
        <v>42244</v>
      </c>
      <c r="L36" s="150" t="s">
        <v>410</v>
      </c>
      <c r="M36" s="167" t="s">
        <v>367</v>
      </c>
    </row>
    <row r="37" spans="2:13" ht="48" x14ac:dyDescent="0.2">
      <c r="B37" s="225" t="s">
        <v>99</v>
      </c>
      <c r="C37" s="148" t="s">
        <v>33</v>
      </c>
      <c r="D37" s="149" t="s">
        <v>105</v>
      </c>
      <c r="E37" s="156">
        <v>500</v>
      </c>
      <c r="F37" s="150" t="s">
        <v>148</v>
      </c>
      <c r="G37" s="151">
        <v>0</v>
      </c>
      <c r="H37" s="151">
        <v>1</v>
      </c>
      <c r="I37" s="150" t="s">
        <v>50</v>
      </c>
      <c r="J37" s="152">
        <v>41640</v>
      </c>
      <c r="K37" s="152">
        <v>41879</v>
      </c>
      <c r="L37" s="156" t="s">
        <v>361</v>
      </c>
      <c r="M37" s="167" t="s">
        <v>448</v>
      </c>
    </row>
    <row r="38" spans="2:13" ht="48" x14ac:dyDescent="0.2">
      <c r="B38" s="225" t="s">
        <v>100</v>
      </c>
      <c r="C38" s="148" t="s">
        <v>31</v>
      </c>
      <c r="D38" s="149" t="s">
        <v>106</v>
      </c>
      <c r="E38" s="156">
        <v>4700</v>
      </c>
      <c r="F38" s="150" t="s">
        <v>151</v>
      </c>
      <c r="G38" s="151">
        <v>0</v>
      </c>
      <c r="H38" s="151">
        <v>1</v>
      </c>
      <c r="I38" s="150" t="s">
        <v>50</v>
      </c>
      <c r="J38" s="152">
        <v>41883</v>
      </c>
      <c r="K38" s="152">
        <v>42244</v>
      </c>
      <c r="L38" s="150" t="s">
        <v>410</v>
      </c>
      <c r="M38" s="167" t="s">
        <v>367</v>
      </c>
    </row>
    <row r="39" spans="2:13" ht="48" x14ac:dyDescent="0.2">
      <c r="B39" s="225" t="s">
        <v>101</v>
      </c>
      <c r="C39" s="148" t="s">
        <v>33</v>
      </c>
      <c r="D39" s="149" t="s">
        <v>107</v>
      </c>
      <c r="E39" s="156">
        <v>500</v>
      </c>
      <c r="F39" s="150" t="s">
        <v>148</v>
      </c>
      <c r="G39" s="151">
        <v>0</v>
      </c>
      <c r="H39" s="151">
        <v>1</v>
      </c>
      <c r="I39" s="150" t="s">
        <v>50</v>
      </c>
      <c r="J39" s="152">
        <v>41640</v>
      </c>
      <c r="K39" s="152">
        <v>41879</v>
      </c>
      <c r="L39" s="156" t="s">
        <v>361</v>
      </c>
      <c r="M39" s="167" t="s">
        <v>448</v>
      </c>
    </row>
    <row r="40" spans="2:13" ht="48" x14ac:dyDescent="0.2">
      <c r="B40" s="225" t="s">
        <v>102</v>
      </c>
      <c r="C40" s="148" t="s">
        <v>31</v>
      </c>
      <c r="D40" s="149" t="s">
        <v>108</v>
      </c>
      <c r="E40" s="156">
        <v>5650</v>
      </c>
      <c r="F40" s="150" t="s">
        <v>151</v>
      </c>
      <c r="G40" s="151">
        <v>0</v>
      </c>
      <c r="H40" s="151">
        <v>1</v>
      </c>
      <c r="I40" s="150" t="s">
        <v>50</v>
      </c>
      <c r="J40" s="152">
        <v>41883</v>
      </c>
      <c r="K40" s="152">
        <v>42244</v>
      </c>
      <c r="L40" s="150" t="s">
        <v>410</v>
      </c>
      <c r="M40" s="167" t="s">
        <v>367</v>
      </c>
    </row>
    <row r="41" spans="2:13" ht="48" x14ac:dyDescent="0.2">
      <c r="B41" s="224" t="s">
        <v>287</v>
      </c>
      <c r="C41" s="148" t="s">
        <v>33</v>
      </c>
      <c r="D41" s="158" t="s">
        <v>332</v>
      </c>
      <c r="E41" s="156">
        <v>337.85275802676324</v>
      </c>
      <c r="F41" s="150" t="s">
        <v>304</v>
      </c>
      <c r="G41" s="151">
        <v>0</v>
      </c>
      <c r="H41" s="151">
        <v>1</v>
      </c>
      <c r="I41" s="150" t="s">
        <v>50</v>
      </c>
      <c r="J41" s="152">
        <v>41518</v>
      </c>
      <c r="K41" s="152">
        <v>41730</v>
      </c>
      <c r="L41" s="170" t="s">
        <v>360</v>
      </c>
      <c r="M41" s="154" t="s">
        <v>449</v>
      </c>
    </row>
    <row r="42" spans="2:13" ht="48" x14ac:dyDescent="0.2">
      <c r="B42" s="224" t="s">
        <v>258</v>
      </c>
      <c r="C42" s="148" t="s">
        <v>33</v>
      </c>
      <c r="D42" s="149" t="s">
        <v>288</v>
      </c>
      <c r="E42" s="156">
        <v>400</v>
      </c>
      <c r="F42" s="150" t="s">
        <v>37</v>
      </c>
      <c r="G42" s="151">
        <v>1</v>
      </c>
      <c r="H42" s="151">
        <v>0</v>
      </c>
      <c r="I42" s="150" t="s">
        <v>49</v>
      </c>
      <c r="J42" s="152">
        <v>41760</v>
      </c>
      <c r="K42" s="152">
        <v>41940</v>
      </c>
      <c r="L42" s="150" t="s">
        <v>361</v>
      </c>
      <c r="M42" s="167" t="s">
        <v>407</v>
      </c>
    </row>
    <row r="43" spans="2:13" ht="48" x14ac:dyDescent="0.2">
      <c r="B43" s="224" t="s">
        <v>259</v>
      </c>
      <c r="C43" s="148" t="s">
        <v>31</v>
      </c>
      <c r="D43" s="149" t="s">
        <v>289</v>
      </c>
      <c r="E43" s="156">
        <v>3500</v>
      </c>
      <c r="F43" s="150" t="s">
        <v>34</v>
      </c>
      <c r="G43" s="151">
        <v>1</v>
      </c>
      <c r="H43" s="151">
        <v>0</v>
      </c>
      <c r="I43" s="156" t="s">
        <v>50</v>
      </c>
      <c r="J43" s="152">
        <v>41944</v>
      </c>
      <c r="K43" s="152">
        <v>42213</v>
      </c>
      <c r="L43" s="150" t="s">
        <v>410</v>
      </c>
      <c r="M43" s="167" t="s">
        <v>408</v>
      </c>
    </row>
    <row r="44" spans="2:13" ht="24" x14ac:dyDescent="0.2">
      <c r="B44" s="224" t="s">
        <v>225</v>
      </c>
      <c r="C44" s="148" t="s">
        <v>33</v>
      </c>
      <c r="D44" s="149" t="s">
        <v>226</v>
      </c>
      <c r="E44" s="150">
        <v>1000</v>
      </c>
      <c r="F44" s="150" t="s">
        <v>37</v>
      </c>
      <c r="G44" s="151">
        <v>1</v>
      </c>
      <c r="H44" s="151">
        <v>0</v>
      </c>
      <c r="I44" s="150" t="s">
        <v>49</v>
      </c>
      <c r="J44" s="152">
        <v>41852</v>
      </c>
      <c r="K44" s="152">
        <v>42063</v>
      </c>
      <c r="L44" s="150" t="s">
        <v>410</v>
      </c>
      <c r="M44" s="167"/>
    </row>
    <row r="45" spans="2:13" ht="36" x14ac:dyDescent="0.2">
      <c r="B45" s="224" t="s">
        <v>227</v>
      </c>
      <c r="C45" s="148" t="s">
        <v>33</v>
      </c>
      <c r="D45" s="149" t="s">
        <v>265</v>
      </c>
      <c r="E45" s="156">
        <v>4000</v>
      </c>
      <c r="F45" s="150" t="s">
        <v>37</v>
      </c>
      <c r="G45" s="151">
        <v>1</v>
      </c>
      <c r="H45" s="151">
        <v>0</v>
      </c>
      <c r="I45" s="150" t="s">
        <v>49</v>
      </c>
      <c r="J45" s="152">
        <v>42036</v>
      </c>
      <c r="K45" s="152">
        <v>42246</v>
      </c>
      <c r="L45" s="150" t="s">
        <v>410</v>
      </c>
      <c r="M45" s="167" t="s">
        <v>417</v>
      </c>
    </row>
    <row r="46" spans="2:13" ht="24" x14ac:dyDescent="0.2">
      <c r="B46" s="224" t="s">
        <v>316</v>
      </c>
      <c r="C46" s="148" t="s">
        <v>61</v>
      </c>
      <c r="D46" s="172" t="s">
        <v>290</v>
      </c>
      <c r="E46" s="150">
        <v>4000</v>
      </c>
      <c r="F46" s="150" t="s">
        <v>34</v>
      </c>
      <c r="G46" s="151">
        <v>1</v>
      </c>
      <c r="H46" s="151">
        <v>0</v>
      </c>
      <c r="I46" s="156" t="s">
        <v>49</v>
      </c>
      <c r="J46" s="152">
        <v>41730</v>
      </c>
      <c r="K46" s="152">
        <v>41850</v>
      </c>
      <c r="L46" s="157" t="s">
        <v>374</v>
      </c>
      <c r="M46" s="149" t="s">
        <v>363</v>
      </c>
    </row>
    <row r="47" spans="2:13" ht="48" x14ac:dyDescent="0.2">
      <c r="B47" s="224" t="s">
        <v>229</v>
      </c>
      <c r="C47" s="148" t="s">
        <v>33</v>
      </c>
      <c r="D47" s="149" t="s">
        <v>230</v>
      </c>
      <c r="E47" s="156">
        <v>980.27860010762026</v>
      </c>
      <c r="F47" s="150" t="s">
        <v>37</v>
      </c>
      <c r="G47" s="151">
        <v>1</v>
      </c>
      <c r="H47" s="151">
        <v>0</v>
      </c>
      <c r="I47" s="150" t="s">
        <v>49</v>
      </c>
      <c r="J47" s="152">
        <v>41456</v>
      </c>
      <c r="K47" s="152">
        <v>42034</v>
      </c>
      <c r="L47" s="170" t="s">
        <v>360</v>
      </c>
      <c r="M47" s="154" t="s">
        <v>449</v>
      </c>
    </row>
    <row r="48" spans="2:13" ht="36" x14ac:dyDescent="0.2">
      <c r="B48" s="224" t="s">
        <v>420</v>
      </c>
      <c r="C48" s="148" t="s">
        <v>33</v>
      </c>
      <c r="D48" s="158" t="s">
        <v>306</v>
      </c>
      <c r="E48" s="156">
        <v>2420</v>
      </c>
      <c r="F48" s="150" t="s">
        <v>37</v>
      </c>
      <c r="G48" s="151">
        <v>1</v>
      </c>
      <c r="H48" s="151">
        <v>0</v>
      </c>
      <c r="I48" s="150" t="s">
        <v>49</v>
      </c>
      <c r="J48" s="152">
        <v>41760</v>
      </c>
      <c r="K48" s="152">
        <v>42213</v>
      </c>
      <c r="L48" s="173" t="s">
        <v>361</v>
      </c>
      <c r="M48" s="149"/>
    </row>
    <row r="49" spans="2:13" ht="48" x14ac:dyDescent="0.2">
      <c r="B49" s="224" t="s">
        <v>421</v>
      </c>
      <c r="C49" s="183" t="s">
        <v>32</v>
      </c>
      <c r="D49" s="158" t="s">
        <v>422</v>
      </c>
      <c r="E49" s="156">
        <v>400</v>
      </c>
      <c r="F49" s="156" t="s">
        <v>423</v>
      </c>
      <c r="G49" s="151">
        <v>1</v>
      </c>
      <c r="H49" s="151">
        <v>0</v>
      </c>
      <c r="I49" s="150" t="s">
        <v>50</v>
      </c>
      <c r="J49" s="152">
        <v>41699</v>
      </c>
      <c r="K49" s="152">
        <v>42122</v>
      </c>
      <c r="L49" s="173" t="s">
        <v>361</v>
      </c>
      <c r="M49" s="149"/>
    </row>
    <row r="50" spans="2:13" ht="60" x14ac:dyDescent="0.2">
      <c r="B50" s="224" t="s">
        <v>233</v>
      </c>
      <c r="C50" s="148" t="s">
        <v>33</v>
      </c>
      <c r="D50" s="158" t="s">
        <v>307</v>
      </c>
      <c r="E50" s="156">
        <v>880</v>
      </c>
      <c r="F50" s="150" t="s">
        <v>37</v>
      </c>
      <c r="G50" s="151">
        <v>1</v>
      </c>
      <c r="H50" s="151">
        <v>0</v>
      </c>
      <c r="I50" s="156" t="s">
        <v>50</v>
      </c>
      <c r="J50" s="152">
        <v>41818</v>
      </c>
      <c r="K50" s="152">
        <v>42093</v>
      </c>
      <c r="L50" s="150" t="s">
        <v>410</v>
      </c>
      <c r="M50" s="149" t="s">
        <v>378</v>
      </c>
    </row>
    <row r="51" spans="2:13" ht="24" hidden="1" x14ac:dyDescent="0.2">
      <c r="B51" s="174" t="s">
        <v>235</v>
      </c>
      <c r="C51" s="175" t="s">
        <v>33</v>
      </c>
      <c r="D51" s="176" t="s">
        <v>236</v>
      </c>
      <c r="E51" s="177"/>
      <c r="F51" s="177"/>
      <c r="G51" s="178">
        <v>1</v>
      </c>
      <c r="H51" s="178">
        <v>0</v>
      </c>
      <c r="I51" s="177" t="s">
        <v>49</v>
      </c>
      <c r="J51" s="179">
        <v>41883</v>
      </c>
      <c r="K51" s="179">
        <v>42124</v>
      </c>
      <c r="L51" s="180"/>
      <c r="M51" s="180"/>
    </row>
    <row r="52" spans="2:13" ht="36" x14ac:dyDescent="0.2">
      <c r="B52" s="224" t="s">
        <v>237</v>
      </c>
      <c r="C52" s="148" t="s">
        <v>32</v>
      </c>
      <c r="D52" s="158" t="s">
        <v>403</v>
      </c>
      <c r="E52" s="156">
        <v>300</v>
      </c>
      <c r="F52" s="150" t="s">
        <v>45</v>
      </c>
      <c r="G52" s="151">
        <v>1</v>
      </c>
      <c r="H52" s="151">
        <v>0</v>
      </c>
      <c r="I52" s="150" t="s">
        <v>50</v>
      </c>
      <c r="J52" s="152">
        <v>42005</v>
      </c>
      <c r="K52" s="152">
        <v>42185</v>
      </c>
      <c r="L52" s="150" t="s">
        <v>410</v>
      </c>
      <c r="M52" s="167" t="s">
        <v>409</v>
      </c>
    </row>
    <row r="53" spans="2:13" ht="36" x14ac:dyDescent="0.2">
      <c r="B53" s="224" t="s">
        <v>239</v>
      </c>
      <c r="C53" s="148" t="s">
        <v>32</v>
      </c>
      <c r="D53" s="172" t="s">
        <v>240</v>
      </c>
      <c r="E53" s="156">
        <v>200</v>
      </c>
      <c r="F53" s="150" t="s">
        <v>45</v>
      </c>
      <c r="G53" s="151">
        <v>1</v>
      </c>
      <c r="H53" s="151">
        <v>0</v>
      </c>
      <c r="I53" s="150" t="s">
        <v>50</v>
      </c>
      <c r="J53" s="152">
        <v>42005</v>
      </c>
      <c r="K53" s="152">
        <v>42185</v>
      </c>
      <c r="L53" s="150" t="s">
        <v>410</v>
      </c>
      <c r="M53" s="167" t="s">
        <v>409</v>
      </c>
    </row>
    <row r="54" spans="2:13" ht="36" x14ac:dyDescent="0.2">
      <c r="B54" s="224" t="s">
        <v>254</v>
      </c>
      <c r="C54" s="148" t="s">
        <v>33</v>
      </c>
      <c r="D54" s="149" t="s">
        <v>256</v>
      </c>
      <c r="E54" s="150">
        <v>19.071837253655435</v>
      </c>
      <c r="F54" s="150" t="s">
        <v>252</v>
      </c>
      <c r="G54" s="151">
        <v>1</v>
      </c>
      <c r="H54" s="151">
        <v>0</v>
      </c>
      <c r="I54" s="181" t="s">
        <v>50</v>
      </c>
      <c r="J54" s="152">
        <v>41518</v>
      </c>
      <c r="K54" s="152">
        <v>41787</v>
      </c>
      <c r="L54" s="170" t="s">
        <v>360</v>
      </c>
      <c r="M54" s="154" t="s">
        <v>449</v>
      </c>
    </row>
    <row r="55" spans="2:13" ht="48" x14ac:dyDescent="0.2">
      <c r="B55" s="224" t="s">
        <v>255</v>
      </c>
      <c r="C55" s="148" t="s">
        <v>33</v>
      </c>
      <c r="D55" s="149" t="s">
        <v>257</v>
      </c>
      <c r="E55" s="150">
        <v>180</v>
      </c>
      <c r="F55" s="150" t="s">
        <v>252</v>
      </c>
      <c r="G55" s="151">
        <v>1</v>
      </c>
      <c r="H55" s="151">
        <v>0</v>
      </c>
      <c r="I55" s="150" t="s">
        <v>50</v>
      </c>
      <c r="J55" s="152">
        <v>41821</v>
      </c>
      <c r="K55" s="152">
        <v>42063</v>
      </c>
      <c r="L55" s="150" t="s">
        <v>410</v>
      </c>
      <c r="M55" s="180"/>
    </row>
    <row r="56" spans="2:13" ht="48" x14ac:dyDescent="0.2">
      <c r="B56" s="224" t="s">
        <v>450</v>
      </c>
      <c r="C56" s="148" t="s">
        <v>33</v>
      </c>
      <c r="D56" s="149" t="s">
        <v>468</v>
      </c>
      <c r="E56" s="156">
        <v>281.87599981612601</v>
      </c>
      <c r="F56" s="150" t="s">
        <v>38</v>
      </c>
      <c r="G56" s="151">
        <v>1</v>
      </c>
      <c r="H56" s="151">
        <v>0</v>
      </c>
      <c r="I56" s="150" t="s">
        <v>49</v>
      </c>
      <c r="J56" s="152">
        <v>41456</v>
      </c>
      <c r="K56" s="152">
        <v>41850</v>
      </c>
      <c r="L56" s="156" t="s">
        <v>360</v>
      </c>
      <c r="M56" s="149" t="s">
        <v>431</v>
      </c>
    </row>
    <row r="57" spans="2:13" ht="48" x14ac:dyDescent="0.2">
      <c r="B57" s="224" t="s">
        <v>451</v>
      </c>
      <c r="C57" s="148" t="s">
        <v>33</v>
      </c>
      <c r="D57" s="158" t="s">
        <v>469</v>
      </c>
      <c r="E57" s="156">
        <v>300</v>
      </c>
      <c r="F57" s="150" t="s">
        <v>38</v>
      </c>
      <c r="G57" s="151">
        <v>1</v>
      </c>
      <c r="H57" s="151">
        <v>0</v>
      </c>
      <c r="I57" s="150" t="s">
        <v>50</v>
      </c>
      <c r="J57" s="152">
        <v>41974</v>
      </c>
      <c r="K57" s="152">
        <v>42215</v>
      </c>
      <c r="L57" s="150" t="s">
        <v>410</v>
      </c>
      <c r="M57" s="149"/>
    </row>
    <row r="58" spans="2:13" ht="66.75" customHeight="1" x14ac:dyDescent="0.2">
      <c r="B58" s="224" t="s">
        <v>245</v>
      </c>
      <c r="C58" s="148" t="s">
        <v>33</v>
      </c>
      <c r="D58" s="149" t="s">
        <v>246</v>
      </c>
      <c r="E58" s="156">
        <v>1264.5605587367691</v>
      </c>
      <c r="F58" s="150" t="s">
        <v>38</v>
      </c>
      <c r="G58" s="151">
        <v>1</v>
      </c>
      <c r="H58" s="151">
        <v>0</v>
      </c>
      <c r="I58" s="150" t="s">
        <v>49</v>
      </c>
      <c r="J58" s="152">
        <v>41456</v>
      </c>
      <c r="K58" s="152">
        <v>41942</v>
      </c>
      <c r="L58" s="156" t="s">
        <v>360</v>
      </c>
      <c r="M58" s="149" t="s">
        <v>439</v>
      </c>
    </row>
    <row r="59" spans="2:13" ht="36" x14ac:dyDescent="0.2">
      <c r="B59" s="224" t="s">
        <v>247</v>
      </c>
      <c r="C59" s="148" t="s">
        <v>33</v>
      </c>
      <c r="D59" s="149" t="s">
        <v>248</v>
      </c>
      <c r="E59" s="150">
        <v>700</v>
      </c>
      <c r="F59" s="150" t="s">
        <v>38</v>
      </c>
      <c r="G59" s="151">
        <v>1</v>
      </c>
      <c r="H59" s="151">
        <v>0</v>
      </c>
      <c r="I59" s="150" t="s">
        <v>49</v>
      </c>
      <c r="J59" s="152">
        <v>41456</v>
      </c>
      <c r="K59" s="152">
        <v>42063</v>
      </c>
      <c r="L59" s="150" t="s">
        <v>361</v>
      </c>
      <c r="M59" s="149" t="s">
        <v>428</v>
      </c>
    </row>
    <row r="60" spans="2:13" ht="60" x14ac:dyDescent="0.2">
      <c r="B60" s="224" t="s">
        <v>291</v>
      </c>
      <c r="C60" s="148" t="s">
        <v>33</v>
      </c>
      <c r="D60" s="158" t="s">
        <v>340</v>
      </c>
      <c r="E60" s="156">
        <v>250</v>
      </c>
      <c r="F60" s="150" t="s">
        <v>37</v>
      </c>
      <c r="G60" s="151">
        <v>1</v>
      </c>
      <c r="H60" s="151">
        <v>0</v>
      </c>
      <c r="I60" s="150" t="s">
        <v>49</v>
      </c>
      <c r="J60" s="152">
        <v>41518</v>
      </c>
      <c r="K60" s="152">
        <v>42152</v>
      </c>
      <c r="L60" s="150" t="s">
        <v>361</v>
      </c>
      <c r="M60" s="149" t="s">
        <v>398</v>
      </c>
    </row>
    <row r="61" spans="2:13" ht="54.75" customHeight="1" x14ac:dyDescent="0.2">
      <c r="B61" s="224" t="s">
        <v>292</v>
      </c>
      <c r="C61" s="148" t="s">
        <v>33</v>
      </c>
      <c r="D61" s="158" t="s">
        <v>339</v>
      </c>
      <c r="E61" s="156">
        <v>350</v>
      </c>
      <c r="F61" s="156" t="s">
        <v>38</v>
      </c>
      <c r="G61" s="151">
        <v>1</v>
      </c>
      <c r="H61" s="151">
        <v>0</v>
      </c>
      <c r="I61" s="150" t="s">
        <v>49</v>
      </c>
      <c r="J61" s="152">
        <v>41518</v>
      </c>
      <c r="K61" s="152">
        <v>42216</v>
      </c>
      <c r="L61" s="150" t="s">
        <v>361</v>
      </c>
      <c r="M61" s="149" t="s">
        <v>430</v>
      </c>
    </row>
    <row r="62" spans="2:13" ht="36" x14ac:dyDescent="0.2">
      <c r="B62" s="225" t="s">
        <v>293</v>
      </c>
      <c r="C62" s="148" t="s">
        <v>31</v>
      </c>
      <c r="D62" s="149" t="s">
        <v>109</v>
      </c>
      <c r="E62" s="150">
        <v>34047.525689743372</v>
      </c>
      <c r="F62" s="150" t="s">
        <v>154</v>
      </c>
      <c r="G62" s="151">
        <v>0</v>
      </c>
      <c r="H62" s="151">
        <v>1</v>
      </c>
      <c r="I62" s="150" t="s">
        <v>50</v>
      </c>
      <c r="J62" s="152">
        <v>41153</v>
      </c>
      <c r="K62" s="152">
        <v>41333</v>
      </c>
      <c r="L62" s="168" t="s">
        <v>383</v>
      </c>
      <c r="M62" s="180"/>
    </row>
    <row r="63" spans="2:13" ht="36" x14ac:dyDescent="0.2">
      <c r="B63" s="225" t="s">
        <v>294</v>
      </c>
      <c r="C63" s="148" t="s">
        <v>31</v>
      </c>
      <c r="D63" s="172" t="s">
        <v>342</v>
      </c>
      <c r="E63" s="156">
        <v>1200</v>
      </c>
      <c r="F63" s="156" t="s">
        <v>154</v>
      </c>
      <c r="G63" s="164">
        <v>0</v>
      </c>
      <c r="H63" s="164">
        <v>1</v>
      </c>
      <c r="I63" s="150" t="s">
        <v>50</v>
      </c>
      <c r="J63" s="152">
        <v>41791</v>
      </c>
      <c r="K63" s="152">
        <v>42063</v>
      </c>
      <c r="L63" s="150" t="s">
        <v>361</v>
      </c>
      <c r="M63" s="159" t="s">
        <v>463</v>
      </c>
    </row>
    <row r="64" spans="2:13" ht="36" x14ac:dyDescent="0.2">
      <c r="B64" s="225" t="s">
        <v>12</v>
      </c>
      <c r="C64" s="148" t="s">
        <v>31</v>
      </c>
      <c r="D64" s="149" t="s">
        <v>263</v>
      </c>
      <c r="E64" s="156">
        <v>5330.0427177500396</v>
      </c>
      <c r="F64" s="150" t="s">
        <v>154</v>
      </c>
      <c r="G64" s="151">
        <v>0</v>
      </c>
      <c r="H64" s="151">
        <v>1</v>
      </c>
      <c r="I64" s="150" t="s">
        <v>50</v>
      </c>
      <c r="J64" s="152">
        <v>41030</v>
      </c>
      <c r="K64" s="152">
        <v>41698</v>
      </c>
      <c r="L64" s="168" t="s">
        <v>383</v>
      </c>
      <c r="M64" s="154" t="s">
        <v>458</v>
      </c>
    </row>
    <row r="65" spans="2:13" ht="60" x14ac:dyDescent="0.2">
      <c r="B65" s="225" t="s">
        <v>112</v>
      </c>
      <c r="C65" s="148" t="s">
        <v>31</v>
      </c>
      <c r="D65" s="149" t="s">
        <v>296</v>
      </c>
      <c r="E65" s="156">
        <v>1500</v>
      </c>
      <c r="F65" s="150" t="s">
        <v>34</v>
      </c>
      <c r="G65" s="151">
        <v>1</v>
      </c>
      <c r="H65" s="151">
        <v>0</v>
      </c>
      <c r="I65" s="150" t="s">
        <v>50</v>
      </c>
      <c r="J65" s="152">
        <v>41821</v>
      </c>
      <c r="K65" s="152">
        <v>42183</v>
      </c>
      <c r="L65" s="165" t="s">
        <v>374</v>
      </c>
      <c r="M65" s="149" t="s">
        <v>396</v>
      </c>
    </row>
    <row r="66" spans="2:13" ht="52.5" customHeight="1" x14ac:dyDescent="0.2">
      <c r="B66" s="225" t="s">
        <v>120</v>
      </c>
      <c r="C66" s="148" t="s">
        <v>31</v>
      </c>
      <c r="D66" s="149" t="s">
        <v>470</v>
      </c>
      <c r="E66" s="156">
        <v>3800</v>
      </c>
      <c r="F66" s="150" t="s">
        <v>34</v>
      </c>
      <c r="G66" s="164">
        <v>1</v>
      </c>
      <c r="H66" s="164">
        <v>0</v>
      </c>
      <c r="I66" s="150" t="s">
        <v>50</v>
      </c>
      <c r="J66" s="152">
        <v>41730</v>
      </c>
      <c r="K66" s="152">
        <v>41971</v>
      </c>
      <c r="L66" s="150" t="s">
        <v>361</v>
      </c>
      <c r="M66" s="149" t="s">
        <v>395</v>
      </c>
    </row>
    <row r="67" spans="2:13" ht="43.5" customHeight="1" x14ac:dyDescent="0.2">
      <c r="B67" s="225" t="s">
        <v>13</v>
      </c>
      <c r="C67" s="148" t="s">
        <v>31</v>
      </c>
      <c r="D67" s="149" t="s">
        <v>264</v>
      </c>
      <c r="E67" s="156">
        <v>9500</v>
      </c>
      <c r="F67" s="150" t="s">
        <v>34</v>
      </c>
      <c r="G67" s="151">
        <v>1</v>
      </c>
      <c r="H67" s="151">
        <v>0</v>
      </c>
      <c r="I67" s="148" t="s">
        <v>49</v>
      </c>
      <c r="J67" s="152">
        <v>41456</v>
      </c>
      <c r="K67" s="152">
        <v>42246</v>
      </c>
      <c r="L67" s="182" t="s">
        <v>361</v>
      </c>
      <c r="M67" s="149" t="s">
        <v>394</v>
      </c>
    </row>
    <row r="68" spans="2:13" ht="50.25" customHeight="1" x14ac:dyDescent="0.2">
      <c r="B68" s="225" t="s">
        <v>70</v>
      </c>
      <c r="C68" s="148" t="s">
        <v>33</v>
      </c>
      <c r="D68" s="149" t="s">
        <v>122</v>
      </c>
      <c r="E68" s="150">
        <v>200</v>
      </c>
      <c r="F68" s="150" t="s">
        <v>37</v>
      </c>
      <c r="G68" s="151">
        <v>1</v>
      </c>
      <c r="H68" s="151">
        <v>0</v>
      </c>
      <c r="I68" s="156" t="s">
        <v>49</v>
      </c>
      <c r="J68" s="152">
        <v>41456</v>
      </c>
      <c r="K68" s="152">
        <v>41879</v>
      </c>
      <c r="L68" s="150" t="s">
        <v>361</v>
      </c>
      <c r="M68" s="149" t="s">
        <v>428</v>
      </c>
    </row>
    <row r="69" spans="2:13" ht="24" x14ac:dyDescent="0.2">
      <c r="B69" s="225" t="s">
        <v>14</v>
      </c>
      <c r="C69" s="148" t="s">
        <v>33</v>
      </c>
      <c r="D69" s="161" t="s">
        <v>5</v>
      </c>
      <c r="E69" s="150">
        <v>600</v>
      </c>
      <c r="F69" s="150" t="s">
        <v>37</v>
      </c>
      <c r="G69" s="151">
        <v>1</v>
      </c>
      <c r="H69" s="151">
        <v>0</v>
      </c>
      <c r="I69" s="156" t="s">
        <v>49</v>
      </c>
      <c r="J69" s="152">
        <v>41730</v>
      </c>
      <c r="K69" s="152">
        <v>42247</v>
      </c>
      <c r="L69" s="150" t="s">
        <v>361</v>
      </c>
      <c r="M69" s="161" t="s">
        <v>462</v>
      </c>
    </row>
    <row r="70" spans="2:13" ht="65.25" customHeight="1" x14ac:dyDescent="0.2">
      <c r="B70" s="225" t="s">
        <v>15</v>
      </c>
      <c r="C70" s="148" t="s">
        <v>33</v>
      </c>
      <c r="D70" s="172" t="s">
        <v>419</v>
      </c>
      <c r="E70" s="156">
        <v>1000</v>
      </c>
      <c r="F70" s="150" t="s">
        <v>37</v>
      </c>
      <c r="G70" s="151">
        <v>1</v>
      </c>
      <c r="H70" s="151">
        <v>0</v>
      </c>
      <c r="I70" s="183" t="s">
        <v>50</v>
      </c>
      <c r="J70" s="152">
        <v>41730</v>
      </c>
      <c r="K70" s="152">
        <v>42247</v>
      </c>
      <c r="L70" s="170" t="s">
        <v>374</v>
      </c>
      <c r="M70" s="161" t="s">
        <v>418</v>
      </c>
    </row>
    <row r="71" spans="2:13" ht="72" hidden="1" x14ac:dyDescent="0.2">
      <c r="B71" s="184" t="s">
        <v>298</v>
      </c>
      <c r="C71" s="185" t="s">
        <v>33</v>
      </c>
      <c r="D71" s="186" t="s">
        <v>299</v>
      </c>
      <c r="E71" s="187">
        <v>0</v>
      </c>
      <c r="F71" s="188" t="s">
        <v>37</v>
      </c>
      <c r="G71" s="189">
        <v>1</v>
      </c>
      <c r="H71" s="189">
        <v>0</v>
      </c>
      <c r="I71" s="190" t="s">
        <v>50</v>
      </c>
      <c r="J71" s="191">
        <v>41579</v>
      </c>
      <c r="K71" s="191">
        <v>42063</v>
      </c>
      <c r="L71" s="192" t="s">
        <v>374</v>
      </c>
      <c r="M71" s="193" t="s">
        <v>389</v>
      </c>
    </row>
    <row r="72" spans="2:13" ht="39" customHeight="1" x14ac:dyDescent="0.2">
      <c r="B72" s="225" t="s">
        <v>123</v>
      </c>
      <c r="C72" s="148" t="s">
        <v>33</v>
      </c>
      <c r="D72" s="161" t="s">
        <v>251</v>
      </c>
      <c r="E72" s="150">
        <v>750</v>
      </c>
      <c r="F72" s="150" t="s">
        <v>37</v>
      </c>
      <c r="G72" s="164">
        <v>1</v>
      </c>
      <c r="H72" s="151">
        <v>0</v>
      </c>
      <c r="I72" s="183" t="s">
        <v>49</v>
      </c>
      <c r="J72" s="152">
        <v>41730</v>
      </c>
      <c r="K72" s="152">
        <v>42247</v>
      </c>
      <c r="L72" s="150" t="s">
        <v>390</v>
      </c>
      <c r="M72" s="149" t="s">
        <v>411</v>
      </c>
    </row>
    <row r="73" spans="2:13" ht="48" x14ac:dyDescent="0.2">
      <c r="B73" s="225" t="s">
        <v>125</v>
      </c>
      <c r="C73" s="148" t="s">
        <v>31</v>
      </c>
      <c r="D73" s="161" t="s">
        <v>59</v>
      </c>
      <c r="E73" s="156">
        <v>5000</v>
      </c>
      <c r="F73" s="150" t="s">
        <v>34</v>
      </c>
      <c r="G73" s="164">
        <v>1</v>
      </c>
      <c r="H73" s="151">
        <v>0</v>
      </c>
      <c r="I73" s="183" t="s">
        <v>49</v>
      </c>
      <c r="J73" s="152">
        <v>41699</v>
      </c>
      <c r="K73" s="152">
        <v>42155</v>
      </c>
      <c r="L73" s="150" t="s">
        <v>361</v>
      </c>
      <c r="M73" s="149" t="s">
        <v>397</v>
      </c>
    </row>
    <row r="74" spans="2:13" ht="24" x14ac:dyDescent="0.2">
      <c r="B74" s="225" t="s">
        <v>67</v>
      </c>
      <c r="C74" s="148" t="s">
        <v>33</v>
      </c>
      <c r="D74" s="161" t="s">
        <v>471</v>
      </c>
      <c r="E74" s="150">
        <v>350</v>
      </c>
      <c r="F74" s="150" t="s">
        <v>37</v>
      </c>
      <c r="G74" s="151">
        <v>1</v>
      </c>
      <c r="H74" s="151">
        <v>0</v>
      </c>
      <c r="I74" s="183" t="s">
        <v>49</v>
      </c>
      <c r="J74" s="152">
        <v>41426</v>
      </c>
      <c r="K74" s="152">
        <v>41912</v>
      </c>
      <c r="L74" s="194" t="s">
        <v>360</v>
      </c>
      <c r="M74" s="149" t="s">
        <v>479</v>
      </c>
    </row>
    <row r="75" spans="2:13" ht="48" x14ac:dyDescent="0.2">
      <c r="B75" s="225" t="s">
        <v>68</v>
      </c>
      <c r="C75" s="148" t="s">
        <v>33</v>
      </c>
      <c r="D75" s="161" t="s">
        <v>72</v>
      </c>
      <c r="E75" s="150">
        <v>400</v>
      </c>
      <c r="F75" s="150" t="s">
        <v>37</v>
      </c>
      <c r="G75" s="151">
        <v>1</v>
      </c>
      <c r="H75" s="151">
        <v>0</v>
      </c>
      <c r="I75" s="183" t="s">
        <v>49</v>
      </c>
      <c r="J75" s="152">
        <v>41426</v>
      </c>
      <c r="K75" s="152">
        <v>42003</v>
      </c>
      <c r="L75" s="150" t="s">
        <v>361</v>
      </c>
      <c r="M75" s="161" t="s">
        <v>429</v>
      </c>
    </row>
    <row r="76" spans="2:13" ht="36" x14ac:dyDescent="0.2">
      <c r="B76" s="224" t="s">
        <v>301</v>
      </c>
      <c r="C76" s="148" t="s">
        <v>31</v>
      </c>
      <c r="D76" s="172" t="s">
        <v>472</v>
      </c>
      <c r="E76" s="150">
        <v>2500</v>
      </c>
      <c r="F76" s="150" t="s">
        <v>154</v>
      </c>
      <c r="G76" s="151">
        <v>0</v>
      </c>
      <c r="H76" s="151">
        <v>1</v>
      </c>
      <c r="I76" s="148" t="s">
        <v>50</v>
      </c>
      <c r="J76" s="152">
        <v>41791</v>
      </c>
      <c r="K76" s="152">
        <v>42124</v>
      </c>
      <c r="L76" s="150" t="s">
        <v>374</v>
      </c>
      <c r="M76" s="159" t="s">
        <v>463</v>
      </c>
    </row>
    <row r="77" spans="2:13" ht="36" x14ac:dyDescent="0.2">
      <c r="B77" s="224" t="s">
        <v>452</v>
      </c>
      <c r="C77" s="148" t="s">
        <v>33</v>
      </c>
      <c r="D77" s="172" t="s">
        <v>453</v>
      </c>
      <c r="E77" s="156">
        <v>900</v>
      </c>
      <c r="F77" s="150" t="s">
        <v>34</v>
      </c>
      <c r="G77" s="151">
        <v>1</v>
      </c>
      <c r="H77" s="151">
        <v>0</v>
      </c>
      <c r="I77" s="148" t="s">
        <v>50</v>
      </c>
      <c r="J77" s="152">
        <v>41883</v>
      </c>
      <c r="K77" s="152">
        <v>42217</v>
      </c>
      <c r="L77" s="150" t="s">
        <v>410</v>
      </c>
      <c r="M77" s="159" t="s">
        <v>463</v>
      </c>
    </row>
    <row r="78" spans="2:13" ht="48" x14ac:dyDescent="0.2">
      <c r="B78" s="224" t="s">
        <v>455</v>
      </c>
      <c r="C78" s="148" t="s">
        <v>33</v>
      </c>
      <c r="D78" s="172" t="s">
        <v>454</v>
      </c>
      <c r="E78" s="156">
        <v>800</v>
      </c>
      <c r="F78" s="150" t="s">
        <v>38</v>
      </c>
      <c r="G78" s="151">
        <v>1</v>
      </c>
      <c r="H78" s="151">
        <v>0</v>
      </c>
      <c r="I78" s="148" t="s">
        <v>50</v>
      </c>
      <c r="J78" s="152">
        <v>41791</v>
      </c>
      <c r="K78" s="152">
        <v>42183</v>
      </c>
      <c r="L78" s="150" t="s">
        <v>374</v>
      </c>
      <c r="M78" s="159" t="s">
        <v>463</v>
      </c>
    </row>
    <row r="79" spans="2:13" ht="36" x14ac:dyDescent="0.2">
      <c r="B79" s="224" t="s">
        <v>456</v>
      </c>
      <c r="C79" s="148" t="s">
        <v>33</v>
      </c>
      <c r="D79" s="172" t="s">
        <v>457</v>
      </c>
      <c r="E79" s="156">
        <v>200</v>
      </c>
      <c r="F79" s="156" t="s">
        <v>47</v>
      </c>
      <c r="G79" s="151">
        <v>1</v>
      </c>
      <c r="H79" s="151">
        <v>0</v>
      </c>
      <c r="I79" s="148" t="s">
        <v>50</v>
      </c>
      <c r="J79" s="152">
        <v>41944</v>
      </c>
      <c r="K79" s="152">
        <v>42154</v>
      </c>
      <c r="L79" s="150" t="s">
        <v>410</v>
      </c>
      <c r="M79" s="159" t="s">
        <v>463</v>
      </c>
    </row>
    <row r="80" spans="2:13" ht="36" x14ac:dyDescent="0.2">
      <c r="B80" s="228" t="s">
        <v>464</v>
      </c>
      <c r="C80" s="148" t="s">
        <v>33</v>
      </c>
      <c r="D80" s="172" t="s">
        <v>465</v>
      </c>
      <c r="E80" s="156">
        <v>100</v>
      </c>
      <c r="F80" s="156" t="s">
        <v>466</v>
      </c>
      <c r="G80" s="151">
        <v>1</v>
      </c>
      <c r="H80" s="151">
        <v>0</v>
      </c>
      <c r="I80" s="183" t="s">
        <v>49</v>
      </c>
      <c r="J80" s="152">
        <v>41821</v>
      </c>
      <c r="K80" s="152">
        <v>41912</v>
      </c>
      <c r="L80" s="150" t="s">
        <v>410</v>
      </c>
      <c r="M80" s="159" t="s">
        <v>463</v>
      </c>
    </row>
    <row r="81" spans="2:13" ht="48" x14ac:dyDescent="0.2">
      <c r="B81" s="225" t="s">
        <v>18</v>
      </c>
      <c r="C81" s="148" t="s">
        <v>33</v>
      </c>
      <c r="D81" s="161" t="s">
        <v>7</v>
      </c>
      <c r="E81" s="150">
        <v>7683.7331196474197</v>
      </c>
      <c r="F81" s="150" t="s">
        <v>37</v>
      </c>
      <c r="G81" s="151">
        <v>1</v>
      </c>
      <c r="H81" s="151">
        <v>0</v>
      </c>
      <c r="I81" s="148" t="s">
        <v>49</v>
      </c>
      <c r="J81" s="152">
        <v>40756</v>
      </c>
      <c r="K81" s="152">
        <v>42247</v>
      </c>
      <c r="L81" s="194" t="s">
        <v>360</v>
      </c>
      <c r="M81" s="161" t="s">
        <v>401</v>
      </c>
    </row>
    <row r="82" spans="2:13" ht="39.75" customHeight="1" x14ac:dyDescent="0.2">
      <c r="B82" s="225" t="s">
        <v>19</v>
      </c>
      <c r="C82" s="148" t="s">
        <v>33</v>
      </c>
      <c r="D82" s="161" t="s">
        <v>56</v>
      </c>
      <c r="E82" s="150">
        <v>840</v>
      </c>
      <c r="F82" s="150" t="s">
        <v>37</v>
      </c>
      <c r="G82" s="151">
        <v>1</v>
      </c>
      <c r="H82" s="151">
        <v>0</v>
      </c>
      <c r="I82" s="148" t="s">
        <v>49</v>
      </c>
      <c r="J82" s="152">
        <v>40909</v>
      </c>
      <c r="K82" s="152">
        <v>42217</v>
      </c>
      <c r="L82" s="150" t="s">
        <v>361</v>
      </c>
      <c r="M82" s="161" t="s">
        <v>391</v>
      </c>
    </row>
    <row r="83" spans="2:13" ht="36" x14ac:dyDescent="0.2">
      <c r="B83" s="225" t="s">
        <v>20</v>
      </c>
      <c r="C83" s="148" t="s">
        <v>32</v>
      </c>
      <c r="D83" s="161" t="s">
        <v>57</v>
      </c>
      <c r="E83" s="150">
        <v>280</v>
      </c>
      <c r="F83" s="150" t="s">
        <v>45</v>
      </c>
      <c r="G83" s="151">
        <v>1</v>
      </c>
      <c r="H83" s="151">
        <v>0</v>
      </c>
      <c r="I83" s="148" t="s">
        <v>50</v>
      </c>
      <c r="J83" s="152">
        <v>41883</v>
      </c>
      <c r="K83" s="152">
        <v>42005</v>
      </c>
      <c r="L83" s="150" t="s">
        <v>374</v>
      </c>
      <c r="M83" s="195"/>
    </row>
    <row r="84" spans="2:13" ht="24" x14ac:dyDescent="0.2">
      <c r="B84" s="225" t="s">
        <v>62</v>
      </c>
      <c r="C84" s="148" t="s">
        <v>33</v>
      </c>
      <c r="D84" s="161" t="s">
        <v>0</v>
      </c>
      <c r="E84" s="150">
        <v>480</v>
      </c>
      <c r="F84" s="150" t="s">
        <v>37</v>
      </c>
      <c r="G84" s="151">
        <v>1</v>
      </c>
      <c r="H84" s="151">
        <v>0</v>
      </c>
      <c r="I84" s="148" t="s">
        <v>49</v>
      </c>
      <c r="J84" s="152">
        <v>41456</v>
      </c>
      <c r="K84" s="152">
        <v>42247</v>
      </c>
      <c r="L84" s="194" t="s">
        <v>360</v>
      </c>
      <c r="M84" s="149" t="s">
        <v>480</v>
      </c>
    </row>
    <row r="85" spans="2:13" ht="24" x14ac:dyDescent="0.2">
      <c r="B85" s="225" t="s">
        <v>63</v>
      </c>
      <c r="C85" s="148" t="s">
        <v>33</v>
      </c>
      <c r="D85" s="161" t="s">
        <v>4</v>
      </c>
      <c r="E85" s="150">
        <v>3000</v>
      </c>
      <c r="F85" s="150" t="s">
        <v>37</v>
      </c>
      <c r="G85" s="151">
        <v>1</v>
      </c>
      <c r="H85" s="151">
        <v>0</v>
      </c>
      <c r="I85" s="148" t="s">
        <v>49</v>
      </c>
      <c r="J85" s="152">
        <v>41730</v>
      </c>
      <c r="K85" s="152">
        <v>42247</v>
      </c>
      <c r="L85" s="150" t="s">
        <v>361</v>
      </c>
      <c r="M85" s="161" t="s">
        <v>462</v>
      </c>
    </row>
    <row r="86" spans="2:13" ht="22.5" customHeight="1" x14ac:dyDescent="0.2">
      <c r="B86" s="229" t="s">
        <v>473</v>
      </c>
      <c r="C86" s="148" t="s">
        <v>33</v>
      </c>
      <c r="D86" s="172" t="s">
        <v>475</v>
      </c>
      <c r="E86" s="156">
        <v>200</v>
      </c>
      <c r="F86" s="156" t="s">
        <v>47</v>
      </c>
      <c r="G86" s="151">
        <v>1</v>
      </c>
      <c r="H86" s="151">
        <v>0</v>
      </c>
      <c r="I86" s="183" t="s">
        <v>49</v>
      </c>
      <c r="J86" s="152">
        <v>41791</v>
      </c>
      <c r="K86" s="152">
        <v>42004</v>
      </c>
      <c r="L86" s="150" t="s">
        <v>410</v>
      </c>
      <c r="M86" s="195"/>
    </row>
    <row r="87" spans="2:13" ht="24" x14ac:dyDescent="0.2">
      <c r="B87" s="229" t="s">
        <v>474</v>
      </c>
      <c r="C87" s="148" t="s">
        <v>33</v>
      </c>
      <c r="D87" s="172" t="s">
        <v>476</v>
      </c>
      <c r="E87" s="156">
        <v>200</v>
      </c>
      <c r="F87" s="156" t="s">
        <v>47</v>
      </c>
      <c r="G87" s="151">
        <v>1</v>
      </c>
      <c r="H87" s="151">
        <v>0</v>
      </c>
      <c r="I87" s="148" t="s">
        <v>50</v>
      </c>
      <c r="J87" s="152">
        <v>42005</v>
      </c>
      <c r="K87" s="152">
        <v>42247</v>
      </c>
      <c r="L87" s="150" t="s">
        <v>410</v>
      </c>
      <c r="M87" s="195"/>
    </row>
    <row r="88" spans="2:13" ht="24" x14ac:dyDescent="0.2">
      <c r="B88" s="225" t="s">
        <v>69</v>
      </c>
      <c r="C88" s="148" t="s">
        <v>61</v>
      </c>
      <c r="D88" s="161" t="s">
        <v>60</v>
      </c>
      <c r="E88" s="150">
        <v>100</v>
      </c>
      <c r="F88" s="156" t="s">
        <v>309</v>
      </c>
      <c r="G88" s="151">
        <v>1</v>
      </c>
      <c r="H88" s="151">
        <v>0</v>
      </c>
      <c r="I88" s="148" t="s">
        <v>50</v>
      </c>
      <c r="J88" s="152">
        <v>42064</v>
      </c>
      <c r="K88" s="152">
        <v>42216</v>
      </c>
      <c r="L88" s="150" t="s">
        <v>410</v>
      </c>
      <c r="M88" s="161" t="s">
        <v>357</v>
      </c>
    </row>
    <row r="89" spans="2:13" x14ac:dyDescent="0.2">
      <c r="B89" s="264" t="s">
        <v>260</v>
      </c>
      <c r="C89" s="265"/>
      <c r="D89" s="266"/>
      <c r="E89" s="150">
        <v>3826.1322504121899</v>
      </c>
      <c r="F89" s="196"/>
      <c r="G89" s="197"/>
      <c r="H89" s="197"/>
      <c r="I89" s="198"/>
      <c r="J89" s="199"/>
      <c r="K89" s="199"/>
      <c r="L89" s="201"/>
    </row>
    <row r="90" spans="2:13" x14ac:dyDescent="0.2">
      <c r="B90" s="264" t="s">
        <v>261</v>
      </c>
      <c r="C90" s="265"/>
      <c r="D90" s="266"/>
      <c r="E90" s="150">
        <v>186999.99929236967</v>
      </c>
      <c r="G90" s="197"/>
      <c r="H90" s="197"/>
      <c r="I90" s="198"/>
    </row>
    <row r="91" spans="2:13" ht="6" customHeight="1" x14ac:dyDescent="0.2">
      <c r="D91" s="205"/>
      <c r="E91" s="206"/>
      <c r="F91" s="207"/>
      <c r="G91" s="208"/>
      <c r="H91" s="208"/>
      <c r="I91" s="206"/>
      <c r="J91" s="209"/>
      <c r="K91" s="209"/>
      <c r="L91" s="206"/>
      <c r="M91" s="206"/>
    </row>
    <row r="92" spans="2:13" x14ac:dyDescent="0.2">
      <c r="E92" s="200"/>
      <c r="F92" s="203"/>
      <c r="G92" s="267" t="s">
        <v>149</v>
      </c>
      <c r="H92" s="268"/>
      <c r="I92" s="268"/>
      <c r="J92" s="268"/>
      <c r="K92" s="269"/>
    </row>
    <row r="93" spans="2:13" x14ac:dyDescent="0.2">
      <c r="E93" s="203"/>
      <c r="F93" s="203"/>
      <c r="G93" s="210" t="s">
        <v>423</v>
      </c>
      <c r="H93" s="270" t="s">
        <v>424</v>
      </c>
      <c r="I93" s="271"/>
      <c r="J93" s="272"/>
      <c r="K93" s="211" t="s">
        <v>143</v>
      </c>
    </row>
    <row r="94" spans="2:13" x14ac:dyDescent="0.2">
      <c r="E94" s="200"/>
      <c r="F94" s="203"/>
      <c r="G94" s="212" t="s">
        <v>34</v>
      </c>
      <c r="H94" s="273" t="s">
        <v>139</v>
      </c>
      <c r="I94" s="274"/>
      <c r="J94" s="275"/>
      <c r="K94" s="213" t="s">
        <v>143</v>
      </c>
    </row>
    <row r="95" spans="2:13" x14ac:dyDescent="0.2">
      <c r="E95" s="200"/>
      <c r="F95" s="203"/>
      <c r="G95" s="214" t="s">
        <v>35</v>
      </c>
      <c r="H95" s="258" t="s">
        <v>36</v>
      </c>
      <c r="I95" s="259"/>
      <c r="J95" s="260"/>
      <c r="K95" s="215" t="s">
        <v>143</v>
      </c>
    </row>
    <row r="96" spans="2:13" x14ac:dyDescent="0.2">
      <c r="E96" s="203"/>
      <c r="F96" s="203"/>
      <c r="G96" s="214" t="s">
        <v>154</v>
      </c>
      <c r="H96" s="258" t="s">
        <v>355</v>
      </c>
      <c r="I96" s="259"/>
      <c r="J96" s="260"/>
      <c r="K96" s="215" t="s">
        <v>144</v>
      </c>
    </row>
    <row r="97" spans="2:14" x14ac:dyDescent="0.2">
      <c r="C97" s="216"/>
      <c r="E97" s="203"/>
      <c r="F97" s="203"/>
      <c r="G97" s="214" t="s">
        <v>146</v>
      </c>
      <c r="H97" s="258" t="s">
        <v>145</v>
      </c>
      <c r="I97" s="259"/>
      <c r="J97" s="260"/>
      <c r="K97" s="215" t="s">
        <v>144</v>
      </c>
    </row>
    <row r="98" spans="2:14" x14ac:dyDescent="0.2">
      <c r="E98" s="203"/>
      <c r="F98" s="203"/>
      <c r="G98" s="96" t="s">
        <v>148</v>
      </c>
      <c r="H98" s="258" t="s">
        <v>147</v>
      </c>
      <c r="I98" s="259"/>
      <c r="J98" s="260"/>
      <c r="K98" s="215" t="s">
        <v>144</v>
      </c>
    </row>
    <row r="99" spans="2:14" x14ac:dyDescent="0.2">
      <c r="E99" s="203"/>
      <c r="F99" s="203"/>
      <c r="G99" s="96" t="s">
        <v>304</v>
      </c>
      <c r="H99" s="258" t="s">
        <v>437</v>
      </c>
      <c r="I99" s="259"/>
      <c r="J99" s="260"/>
      <c r="K99" s="215" t="s">
        <v>144</v>
      </c>
    </row>
    <row r="100" spans="2:14" x14ac:dyDescent="0.2">
      <c r="E100" s="203"/>
      <c r="F100" s="203"/>
      <c r="G100" s="214" t="s">
        <v>45</v>
      </c>
      <c r="H100" s="258" t="s">
        <v>46</v>
      </c>
      <c r="I100" s="259"/>
      <c r="J100" s="260"/>
      <c r="K100" s="215" t="s">
        <v>262</v>
      </c>
    </row>
    <row r="101" spans="2:14" x14ac:dyDescent="0.2">
      <c r="E101" s="203"/>
      <c r="F101" s="203"/>
      <c r="G101" s="214" t="s">
        <v>252</v>
      </c>
      <c r="H101" s="258" t="s">
        <v>400</v>
      </c>
      <c r="I101" s="259"/>
      <c r="J101" s="260"/>
      <c r="K101" s="215" t="s">
        <v>143</v>
      </c>
    </row>
    <row r="102" spans="2:14" x14ac:dyDescent="0.2">
      <c r="E102" s="203"/>
      <c r="F102" s="203"/>
      <c r="G102" s="214" t="s">
        <v>309</v>
      </c>
      <c r="H102" s="258" t="s">
        <v>354</v>
      </c>
      <c r="I102" s="259"/>
      <c r="J102" s="260"/>
      <c r="K102" s="215" t="s">
        <v>143</v>
      </c>
    </row>
    <row r="103" spans="2:14" x14ac:dyDescent="0.2">
      <c r="E103" s="203"/>
      <c r="F103" s="203"/>
      <c r="G103" s="214" t="s">
        <v>38</v>
      </c>
      <c r="H103" s="258" t="s">
        <v>39</v>
      </c>
      <c r="I103" s="259"/>
      <c r="J103" s="260"/>
      <c r="K103" s="215" t="s">
        <v>143</v>
      </c>
    </row>
    <row r="104" spans="2:14" x14ac:dyDescent="0.2">
      <c r="E104" s="203"/>
      <c r="F104" s="203"/>
      <c r="G104" s="214" t="s">
        <v>37</v>
      </c>
      <c r="H104" s="258" t="s">
        <v>353</v>
      </c>
      <c r="I104" s="259"/>
      <c r="J104" s="260"/>
      <c r="K104" s="215" t="s">
        <v>143</v>
      </c>
    </row>
    <row r="105" spans="2:14" s="34" customFormat="1" x14ac:dyDescent="0.2">
      <c r="B105" s="217"/>
      <c r="C105" s="216"/>
      <c r="D105" s="218"/>
      <c r="E105" s="218"/>
      <c r="F105" s="218"/>
      <c r="G105" s="214" t="s">
        <v>47</v>
      </c>
      <c r="H105" s="258" t="s">
        <v>48</v>
      </c>
      <c r="I105" s="259"/>
      <c r="J105" s="260"/>
      <c r="K105" s="215" t="s">
        <v>143</v>
      </c>
      <c r="L105" s="216"/>
      <c r="M105" s="216"/>
      <c r="N105" s="216"/>
    </row>
    <row r="106" spans="2:14" s="34" customFormat="1" x14ac:dyDescent="0.2">
      <c r="B106" s="217"/>
      <c r="C106" s="216"/>
      <c r="D106" s="218"/>
      <c r="E106" s="218"/>
      <c r="F106" s="218"/>
      <c r="G106" s="219" t="s">
        <v>466</v>
      </c>
      <c r="H106" s="255" t="s">
        <v>467</v>
      </c>
      <c r="I106" s="256"/>
      <c r="J106" s="257"/>
      <c r="K106" s="220" t="s">
        <v>143</v>
      </c>
      <c r="L106" s="216"/>
      <c r="M106" s="216"/>
      <c r="N106" s="216"/>
    </row>
    <row r="107" spans="2:14" x14ac:dyDescent="0.2">
      <c r="D107" s="221"/>
    </row>
    <row r="108" spans="2:14" x14ac:dyDescent="0.2">
      <c r="D108" s="221"/>
      <c r="H108" s="223"/>
    </row>
  </sheetData>
  <mergeCells count="29">
    <mergeCell ref="B1:M2"/>
    <mergeCell ref="B3:M3"/>
    <mergeCell ref="B4:B5"/>
    <mergeCell ref="C4:C5"/>
    <mergeCell ref="D4:D5"/>
    <mergeCell ref="E4:E5"/>
    <mergeCell ref="F4:F5"/>
    <mergeCell ref="G4:H4"/>
    <mergeCell ref="I4:I5"/>
    <mergeCell ref="J4:K4"/>
    <mergeCell ref="H100:J100"/>
    <mergeCell ref="L4:L5"/>
    <mergeCell ref="M4:M5"/>
    <mergeCell ref="B89:D89"/>
    <mergeCell ref="B90:D90"/>
    <mergeCell ref="G92:K92"/>
    <mergeCell ref="H93:J93"/>
    <mergeCell ref="H94:J94"/>
    <mergeCell ref="H95:J95"/>
    <mergeCell ref="H96:J96"/>
    <mergeCell ref="H97:J97"/>
    <mergeCell ref="H98:J98"/>
    <mergeCell ref="H99:J99"/>
    <mergeCell ref="H106:J106"/>
    <mergeCell ref="H101:J101"/>
    <mergeCell ref="H102:J102"/>
    <mergeCell ref="H103:J103"/>
    <mergeCell ref="H104:J104"/>
    <mergeCell ref="H105:J105"/>
  </mergeCells>
  <conditionalFormatting sqref="L65 L41 L21 L24 L18">
    <cfRule type="cellIs" dxfId="3" priority="6" stopIfTrue="1" operator="equal">
      <formula>"Sim"</formula>
    </cfRule>
  </conditionalFormatting>
  <conditionalFormatting sqref="L47">
    <cfRule type="cellIs" dxfId="2" priority="3" stopIfTrue="1" operator="equal">
      <formula>"Sim"</formula>
    </cfRule>
  </conditionalFormatting>
  <conditionalFormatting sqref="L54">
    <cfRule type="cellIs" dxfId="1" priority="2" stopIfTrue="1" operator="equal">
      <formula>"Sim"</formula>
    </cfRule>
  </conditionalFormatting>
  <conditionalFormatting sqref="L19">
    <cfRule type="cellIs" dxfId="0" priority="1" stopIfTrue="1" operator="equal">
      <formula>"Sim"</formula>
    </cfRule>
  </conditionalFormatting>
  <printOptions horizontalCentered="1"/>
  <pageMargins left="0.11811023622047245" right="0.11811023622047245" top="0.19685039370078741" bottom="0.70866141732283472" header="0.31496062992125984" footer="0.11811023622047245"/>
  <pageSetup paperSize="8" scale="59" fitToHeight="2" orientation="portrait" r:id="rId1"/>
  <headerFooter alignWithMargins="0">
    <oddFooter>&amp;L&amp;D  -  &amp;F
&amp;R-  &amp;P  -</oddFooter>
  </headerFooter>
  <rowBreaks count="1" manualBreakCount="1">
    <brk id="53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05"/>
  <sheetViews>
    <sheetView view="pageBreakPreview" topLeftCell="B1" zoomScale="70" zoomScaleNormal="69" zoomScaleSheetLayoutView="70" workbookViewId="0">
      <pane xSplit="3" ySplit="6" topLeftCell="I7" activePane="bottomRight" state="frozen"/>
      <selection activeCell="B1" sqref="B1"/>
      <selection pane="topRight" activeCell="E1" sqref="E1"/>
      <selection pane="bottomLeft" activeCell="B7" sqref="B7"/>
      <selection pane="bottomRight" activeCell="D25" sqref="D25"/>
    </sheetView>
  </sheetViews>
  <sheetFormatPr defaultRowHeight="12.75" x14ac:dyDescent="0.2"/>
  <cols>
    <col min="1" max="1" width="4.42578125" style="4" hidden="1" customWidth="1"/>
    <col min="2" max="2" width="14.42578125" style="1" customWidth="1"/>
    <col min="3" max="3" width="13.7109375" style="4" bestFit="1" customWidth="1"/>
    <col min="4" max="4" width="55.42578125" style="12" customWidth="1"/>
    <col min="5" max="5" width="15.7109375" style="4" customWidth="1"/>
    <col min="6" max="6" width="15.7109375" style="30" customWidth="1"/>
    <col min="7" max="7" width="9.28515625" style="13" bestFit="1" customWidth="1"/>
    <col min="8" max="8" width="11.42578125" style="13" bestFit="1" customWidth="1"/>
    <col min="9" max="9" width="10.42578125" style="4" bestFit="1" customWidth="1"/>
    <col min="10" max="10" width="14.5703125" style="7" customWidth="1"/>
    <col min="11" max="11" width="17.28515625" style="7" customWidth="1"/>
    <col min="12" max="12" width="17.85546875" style="7" customWidth="1"/>
    <col min="13" max="13" width="18.7109375" style="7" customWidth="1"/>
    <col min="14" max="14" width="46.28515625" style="4" customWidth="1"/>
    <col min="15" max="15" width="23" style="4" customWidth="1"/>
    <col min="16" max="16" width="11.7109375" style="4" hidden="1" customWidth="1"/>
    <col min="17" max="17" width="11.28515625" style="8" hidden="1" customWidth="1"/>
    <col min="18" max="18" width="10.28515625" style="8" hidden="1" customWidth="1"/>
    <col min="19" max="16384" width="9.140625" style="4"/>
  </cols>
  <sheetData>
    <row r="1" spans="1:18" ht="40.5" customHeight="1" x14ac:dyDescent="0.2"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8" ht="3.75" customHeight="1" x14ac:dyDescent="0.2"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8" ht="6" customHeight="1" x14ac:dyDescent="0.2"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8" ht="23.25" customHeight="1" x14ac:dyDescent="0.2">
      <c r="B4" s="286" t="s">
        <v>161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/>
    </row>
    <row r="5" spans="1:18" ht="23.25" customHeight="1" x14ac:dyDescent="0.2">
      <c r="B5" s="249" t="s">
        <v>2</v>
      </c>
      <c r="C5" s="249" t="s">
        <v>17</v>
      </c>
      <c r="D5" s="246" t="s">
        <v>1</v>
      </c>
      <c r="E5" s="236" t="s">
        <v>130</v>
      </c>
      <c r="F5" s="254" t="s">
        <v>21</v>
      </c>
      <c r="G5" s="247" t="s">
        <v>25</v>
      </c>
      <c r="H5" s="247"/>
      <c r="I5" s="246" t="s">
        <v>30</v>
      </c>
      <c r="J5" s="253" t="s">
        <v>28</v>
      </c>
      <c r="K5" s="253"/>
      <c r="L5" s="253" t="s">
        <v>160</v>
      </c>
      <c r="M5" s="253"/>
      <c r="N5" s="246" t="s">
        <v>26</v>
      </c>
      <c r="O5" s="246" t="s">
        <v>24</v>
      </c>
    </row>
    <row r="6" spans="1:18" ht="25.5" x14ac:dyDescent="0.2">
      <c r="B6" s="249"/>
      <c r="C6" s="249"/>
      <c r="D6" s="246"/>
      <c r="E6" s="237"/>
      <c r="F6" s="254"/>
      <c r="G6" s="10" t="s">
        <v>22</v>
      </c>
      <c r="H6" s="10" t="s">
        <v>23</v>
      </c>
      <c r="I6" s="246"/>
      <c r="J6" s="6" t="s">
        <v>29</v>
      </c>
      <c r="K6" s="6" t="s">
        <v>27</v>
      </c>
      <c r="L6" s="6" t="s">
        <v>29</v>
      </c>
      <c r="M6" s="6" t="s">
        <v>27</v>
      </c>
      <c r="N6" s="246"/>
      <c r="O6" s="246"/>
    </row>
    <row r="7" spans="1:18" x14ac:dyDescent="0.2">
      <c r="A7" s="4">
        <v>1</v>
      </c>
      <c r="B7" s="18" t="s">
        <v>127</v>
      </c>
      <c r="C7" s="19" t="s">
        <v>32</v>
      </c>
      <c r="D7" s="20" t="s">
        <v>55</v>
      </c>
      <c r="E7" s="21">
        <v>0</v>
      </c>
      <c r="F7" s="21" t="s">
        <v>35</v>
      </c>
      <c r="G7" s="22">
        <v>1</v>
      </c>
      <c r="H7" s="22">
        <v>0</v>
      </c>
      <c r="I7" s="21" t="s">
        <v>50</v>
      </c>
      <c r="J7" s="23">
        <v>41275</v>
      </c>
      <c r="K7" s="23">
        <v>41609</v>
      </c>
      <c r="L7" s="23"/>
      <c r="M7" s="23"/>
      <c r="N7" s="51"/>
      <c r="O7" s="37"/>
      <c r="Q7" s="8">
        <f>G7*E7</f>
        <v>0</v>
      </c>
      <c r="R7" s="8">
        <f>H7*E7</f>
        <v>0</v>
      </c>
    </row>
    <row r="8" spans="1:18" ht="25.5" x14ac:dyDescent="0.2">
      <c r="A8" s="4">
        <v>1</v>
      </c>
      <c r="B8" s="18" t="s">
        <v>128</v>
      </c>
      <c r="C8" s="19" t="s">
        <v>31</v>
      </c>
      <c r="D8" s="20" t="s">
        <v>53</v>
      </c>
      <c r="E8" s="21">
        <v>19300</v>
      </c>
      <c r="F8" s="21" t="s">
        <v>34</v>
      </c>
      <c r="G8" s="22">
        <v>1</v>
      </c>
      <c r="H8" s="22">
        <v>0</v>
      </c>
      <c r="I8" s="21" t="s">
        <v>49</v>
      </c>
      <c r="J8" s="23">
        <v>41000</v>
      </c>
      <c r="K8" s="23">
        <v>41609</v>
      </c>
      <c r="L8" s="11">
        <v>41000</v>
      </c>
      <c r="M8" s="11">
        <v>41608</v>
      </c>
      <c r="N8" s="49" t="s">
        <v>164</v>
      </c>
      <c r="O8" s="49"/>
      <c r="Q8" s="8">
        <f>G8*E8</f>
        <v>19300</v>
      </c>
      <c r="R8" s="8">
        <f>H8*E8</f>
        <v>0</v>
      </c>
    </row>
    <row r="9" spans="1:18" x14ac:dyDescent="0.2">
      <c r="A9" s="4">
        <v>1</v>
      </c>
      <c r="B9" s="18" t="s">
        <v>129</v>
      </c>
      <c r="C9" s="19" t="s">
        <v>31</v>
      </c>
      <c r="D9" s="20" t="s">
        <v>54</v>
      </c>
      <c r="E9" s="21">
        <v>11000</v>
      </c>
      <c r="F9" s="21" t="s">
        <v>34</v>
      </c>
      <c r="G9" s="22">
        <v>1</v>
      </c>
      <c r="H9" s="22">
        <v>0</v>
      </c>
      <c r="I9" s="21" t="s">
        <v>49</v>
      </c>
      <c r="J9" s="23">
        <v>41275</v>
      </c>
      <c r="K9" s="23">
        <v>41609</v>
      </c>
      <c r="L9" s="11">
        <v>41306</v>
      </c>
      <c r="M9" s="11">
        <v>41698</v>
      </c>
      <c r="N9" s="49" t="s">
        <v>165</v>
      </c>
      <c r="O9" s="49"/>
      <c r="Q9" s="8">
        <f>G9*E9</f>
        <v>11000</v>
      </c>
      <c r="R9" s="8">
        <f>H9*E9</f>
        <v>0</v>
      </c>
    </row>
    <row r="10" spans="1:18" ht="12.75" customHeight="1" x14ac:dyDescent="0.2">
      <c r="A10" s="4">
        <v>1</v>
      </c>
      <c r="B10" s="18" t="s">
        <v>6</v>
      </c>
      <c r="C10" s="19" t="s">
        <v>31</v>
      </c>
      <c r="D10" s="20" t="s">
        <v>81</v>
      </c>
      <c r="E10" s="21">
        <v>11000</v>
      </c>
      <c r="F10" s="21" t="s">
        <v>154</v>
      </c>
      <c r="G10" s="22">
        <v>0</v>
      </c>
      <c r="H10" s="22">
        <v>1</v>
      </c>
      <c r="I10" s="21" t="s">
        <v>50</v>
      </c>
      <c r="J10" s="23">
        <v>40909</v>
      </c>
      <c r="K10" s="23">
        <v>41609</v>
      </c>
      <c r="L10" s="11">
        <v>41306</v>
      </c>
      <c r="M10" s="11">
        <v>41820</v>
      </c>
      <c r="N10" s="49" t="s">
        <v>166</v>
      </c>
      <c r="O10" s="49"/>
      <c r="Q10" s="8">
        <f>G10*E10</f>
        <v>0</v>
      </c>
      <c r="R10" s="8">
        <f>H10*E10</f>
        <v>11000</v>
      </c>
    </row>
    <row r="11" spans="1:18" ht="51" x14ac:dyDescent="0.2">
      <c r="A11" s="4">
        <v>1</v>
      </c>
      <c r="B11" s="40" t="s">
        <v>185</v>
      </c>
      <c r="C11" s="19" t="s">
        <v>33</v>
      </c>
      <c r="D11" s="20" t="s">
        <v>186</v>
      </c>
      <c r="E11" s="21">
        <v>100</v>
      </c>
      <c r="F11" s="21" t="s">
        <v>37</v>
      </c>
      <c r="G11" s="22">
        <v>1</v>
      </c>
      <c r="H11" s="22">
        <v>0</v>
      </c>
      <c r="I11" s="21" t="s">
        <v>50</v>
      </c>
      <c r="J11" s="23">
        <v>41640</v>
      </c>
      <c r="K11" s="23">
        <v>41974</v>
      </c>
      <c r="L11" s="35">
        <v>41426</v>
      </c>
      <c r="M11" s="35">
        <v>41759</v>
      </c>
      <c r="N11" s="53"/>
      <c r="O11" s="53"/>
      <c r="Q11" s="8">
        <f>G11*E11</f>
        <v>100</v>
      </c>
      <c r="R11" s="8">
        <f>H11*E11</f>
        <v>0</v>
      </c>
    </row>
    <row r="12" spans="1:18" ht="25.5" x14ac:dyDescent="0.2">
      <c r="B12" s="40" t="s">
        <v>187</v>
      </c>
      <c r="C12" s="19" t="s">
        <v>33</v>
      </c>
      <c r="D12" s="20" t="s">
        <v>188</v>
      </c>
      <c r="E12" s="21">
        <v>600</v>
      </c>
      <c r="F12" s="21"/>
      <c r="G12" s="22"/>
      <c r="H12" s="22"/>
      <c r="I12" s="21"/>
      <c r="J12" s="23"/>
      <c r="K12" s="23"/>
      <c r="L12" s="35">
        <v>41640</v>
      </c>
      <c r="M12" s="35">
        <v>42217</v>
      </c>
      <c r="N12" s="53"/>
      <c r="O12" s="53"/>
    </row>
    <row r="13" spans="1:18" ht="25.5" x14ac:dyDescent="0.2">
      <c r="A13" s="4">
        <v>1</v>
      </c>
      <c r="B13" s="40" t="s">
        <v>189</v>
      </c>
      <c r="C13" s="19" t="s">
        <v>33</v>
      </c>
      <c r="D13" s="20" t="s">
        <v>190</v>
      </c>
      <c r="E13" s="21">
        <v>100</v>
      </c>
      <c r="F13" s="21" t="s">
        <v>37</v>
      </c>
      <c r="G13" s="22">
        <v>1</v>
      </c>
      <c r="H13" s="22">
        <v>0</v>
      </c>
      <c r="I13" s="21" t="s">
        <v>50</v>
      </c>
      <c r="J13" s="23">
        <v>41275</v>
      </c>
      <c r="K13" s="23">
        <v>41609</v>
      </c>
      <c r="L13" s="35">
        <v>41426</v>
      </c>
      <c r="M13" s="35">
        <v>41698</v>
      </c>
      <c r="N13" s="53"/>
      <c r="O13" s="53"/>
      <c r="Q13" s="8">
        <f t="shared" ref="Q13:Q38" si="0">G13*E13</f>
        <v>100</v>
      </c>
      <c r="R13" s="8">
        <f t="shared" ref="R13:R38" si="1">H13*E13</f>
        <v>0</v>
      </c>
    </row>
    <row r="14" spans="1:18" ht="27.75" customHeight="1" x14ac:dyDescent="0.2">
      <c r="B14" s="40" t="s">
        <v>191</v>
      </c>
      <c r="C14" s="19" t="s">
        <v>33</v>
      </c>
      <c r="D14" s="20" t="s">
        <v>192</v>
      </c>
      <c r="E14" s="21">
        <v>200</v>
      </c>
      <c r="F14" s="37" t="s">
        <v>37</v>
      </c>
      <c r="G14" s="47">
        <v>1</v>
      </c>
      <c r="H14" s="47">
        <v>0</v>
      </c>
      <c r="I14" s="37" t="s">
        <v>50</v>
      </c>
      <c r="J14" s="23"/>
      <c r="K14" s="23"/>
      <c r="L14" s="35">
        <v>41426</v>
      </c>
      <c r="M14" s="35">
        <v>41698</v>
      </c>
      <c r="N14" s="53"/>
      <c r="O14" s="53"/>
    </row>
    <row r="15" spans="1:18" ht="33.75" customHeight="1" x14ac:dyDescent="0.2">
      <c r="A15" s="4">
        <v>1</v>
      </c>
      <c r="B15" s="40" t="s">
        <v>193</v>
      </c>
      <c r="C15" s="19" t="s">
        <v>33</v>
      </c>
      <c r="D15" s="20" t="s">
        <v>194</v>
      </c>
      <c r="E15" s="21">
        <v>400</v>
      </c>
      <c r="F15" s="21" t="s">
        <v>146</v>
      </c>
      <c r="G15" s="22">
        <v>0</v>
      </c>
      <c r="H15" s="22">
        <v>1</v>
      </c>
      <c r="I15" s="21" t="s">
        <v>50</v>
      </c>
      <c r="J15" s="23">
        <v>41275</v>
      </c>
      <c r="K15" s="23">
        <v>41609</v>
      </c>
      <c r="L15" s="35">
        <v>41334</v>
      </c>
      <c r="M15" s="35">
        <v>42094</v>
      </c>
      <c r="N15" s="53"/>
      <c r="O15" s="53"/>
      <c r="Q15" s="8">
        <f t="shared" si="0"/>
        <v>0</v>
      </c>
      <c r="R15" s="8">
        <f t="shared" si="1"/>
        <v>400</v>
      </c>
    </row>
    <row r="16" spans="1:18" x14ac:dyDescent="0.2">
      <c r="A16" s="4">
        <v>1</v>
      </c>
      <c r="B16" s="40" t="s">
        <v>195</v>
      </c>
      <c r="C16" s="19" t="s">
        <v>31</v>
      </c>
      <c r="D16" s="20" t="s">
        <v>196</v>
      </c>
      <c r="E16" s="21">
        <v>500</v>
      </c>
      <c r="F16" s="21" t="s">
        <v>146</v>
      </c>
      <c r="G16" s="22">
        <v>0</v>
      </c>
      <c r="H16" s="22">
        <v>1</v>
      </c>
      <c r="I16" s="21" t="s">
        <v>50</v>
      </c>
      <c r="J16" s="23">
        <v>41640</v>
      </c>
      <c r="K16" s="23">
        <v>42217</v>
      </c>
      <c r="L16" s="35">
        <v>41334</v>
      </c>
      <c r="M16" s="35">
        <v>41698</v>
      </c>
      <c r="N16" s="53"/>
      <c r="O16" s="53"/>
      <c r="Q16" s="8">
        <f t="shared" si="0"/>
        <v>0</v>
      </c>
      <c r="R16" s="8">
        <f t="shared" si="1"/>
        <v>500</v>
      </c>
    </row>
    <row r="17" spans="1:18" x14ac:dyDescent="0.2">
      <c r="A17" s="4">
        <v>1</v>
      </c>
      <c r="B17" s="40" t="s">
        <v>197</v>
      </c>
      <c r="C17" s="19" t="s">
        <v>31</v>
      </c>
      <c r="D17" s="20" t="s">
        <v>198</v>
      </c>
      <c r="E17" s="21">
        <v>500</v>
      </c>
      <c r="F17" s="21" t="s">
        <v>146</v>
      </c>
      <c r="G17" s="22">
        <v>0</v>
      </c>
      <c r="H17" s="22">
        <v>1</v>
      </c>
      <c r="I17" s="21" t="s">
        <v>50</v>
      </c>
      <c r="J17" s="23">
        <v>41640</v>
      </c>
      <c r="K17" s="23">
        <v>42217</v>
      </c>
      <c r="L17" s="35">
        <v>41609</v>
      </c>
      <c r="M17" s="35">
        <v>42035</v>
      </c>
      <c r="N17" s="53"/>
      <c r="O17" s="53"/>
      <c r="Q17" s="8">
        <f t="shared" si="0"/>
        <v>0</v>
      </c>
      <c r="R17" s="8">
        <f t="shared" si="1"/>
        <v>500</v>
      </c>
    </row>
    <row r="18" spans="1:18" x14ac:dyDescent="0.2">
      <c r="A18" s="4">
        <v>1</v>
      </c>
      <c r="B18" s="40" t="s">
        <v>199</v>
      </c>
      <c r="C18" s="19" t="s">
        <v>31</v>
      </c>
      <c r="D18" s="20" t="s">
        <v>200</v>
      </c>
      <c r="E18" s="21">
        <v>500</v>
      </c>
      <c r="F18" s="21" t="s">
        <v>146</v>
      </c>
      <c r="G18" s="22">
        <v>0</v>
      </c>
      <c r="H18" s="22">
        <v>1</v>
      </c>
      <c r="I18" s="21" t="s">
        <v>50</v>
      </c>
      <c r="J18" s="23">
        <v>41640</v>
      </c>
      <c r="K18" s="23">
        <v>42217</v>
      </c>
      <c r="L18" s="35">
        <v>41609</v>
      </c>
      <c r="M18" s="35">
        <v>42035</v>
      </c>
      <c r="N18" s="53"/>
      <c r="O18" s="53"/>
      <c r="Q18" s="8">
        <f t="shared" si="0"/>
        <v>0</v>
      </c>
      <c r="R18" s="8">
        <f t="shared" si="1"/>
        <v>500</v>
      </c>
    </row>
    <row r="19" spans="1:18" ht="25.5" x14ac:dyDescent="0.2">
      <c r="A19" s="4">
        <v>1</v>
      </c>
      <c r="B19" s="40" t="s">
        <v>201</v>
      </c>
      <c r="C19" s="19" t="s">
        <v>31</v>
      </c>
      <c r="D19" s="20" t="s">
        <v>202</v>
      </c>
      <c r="E19" s="21">
        <v>500</v>
      </c>
      <c r="F19" s="21" t="s">
        <v>146</v>
      </c>
      <c r="G19" s="22">
        <v>0</v>
      </c>
      <c r="H19" s="22">
        <v>1</v>
      </c>
      <c r="I19" s="21" t="s">
        <v>50</v>
      </c>
      <c r="J19" s="23">
        <v>41640</v>
      </c>
      <c r="K19" s="23">
        <v>42217</v>
      </c>
      <c r="L19" s="35">
        <v>41609</v>
      </c>
      <c r="M19" s="35">
        <v>42035</v>
      </c>
      <c r="N19" s="53"/>
      <c r="O19" s="53"/>
      <c r="Q19" s="8">
        <f t="shared" si="0"/>
        <v>0</v>
      </c>
      <c r="R19" s="8">
        <f t="shared" si="1"/>
        <v>500</v>
      </c>
    </row>
    <row r="20" spans="1:18" ht="25.5" x14ac:dyDescent="0.2">
      <c r="A20" s="4">
        <v>1</v>
      </c>
      <c r="B20" s="40" t="s">
        <v>203</v>
      </c>
      <c r="C20" s="19" t="s">
        <v>32</v>
      </c>
      <c r="D20" s="20" t="s">
        <v>204</v>
      </c>
      <c r="E20" s="21">
        <v>500</v>
      </c>
      <c r="F20" s="21" t="s">
        <v>45</v>
      </c>
      <c r="G20" s="22">
        <v>0</v>
      </c>
      <c r="H20" s="22">
        <v>1</v>
      </c>
      <c r="I20" s="21" t="s">
        <v>50</v>
      </c>
      <c r="J20" s="23">
        <v>42005</v>
      </c>
      <c r="K20" s="23">
        <v>42217</v>
      </c>
      <c r="L20" s="35">
        <v>41609</v>
      </c>
      <c r="M20" s="35">
        <v>42035</v>
      </c>
      <c r="N20" s="53"/>
      <c r="O20" s="53"/>
      <c r="Q20" s="8">
        <f t="shared" si="0"/>
        <v>0</v>
      </c>
      <c r="R20" s="8">
        <f t="shared" si="1"/>
        <v>500</v>
      </c>
    </row>
    <row r="21" spans="1:18" ht="38.25" customHeight="1" x14ac:dyDescent="0.2">
      <c r="A21" s="4">
        <v>1</v>
      </c>
      <c r="B21" s="40" t="s">
        <v>205</v>
      </c>
      <c r="C21" s="19" t="s">
        <v>32</v>
      </c>
      <c r="D21" s="20" t="s">
        <v>206</v>
      </c>
      <c r="E21" s="21">
        <v>200</v>
      </c>
      <c r="F21" s="37" t="s">
        <v>37</v>
      </c>
      <c r="G21" s="22">
        <v>1</v>
      </c>
      <c r="H21" s="22">
        <v>0</v>
      </c>
      <c r="I21" s="21" t="s">
        <v>50</v>
      </c>
      <c r="J21" s="23">
        <v>41640</v>
      </c>
      <c r="K21" s="23">
        <v>41974</v>
      </c>
      <c r="L21" s="35">
        <v>41852</v>
      </c>
      <c r="M21" s="35">
        <v>42094</v>
      </c>
      <c r="N21" s="53"/>
      <c r="O21" s="53"/>
      <c r="Q21" s="8">
        <f t="shared" si="0"/>
        <v>200</v>
      </c>
      <c r="R21" s="8">
        <f t="shared" si="1"/>
        <v>0</v>
      </c>
    </row>
    <row r="22" spans="1:18" ht="25.5" x14ac:dyDescent="0.2">
      <c r="A22" s="4">
        <v>1</v>
      </c>
      <c r="B22" s="40" t="s">
        <v>207</v>
      </c>
      <c r="C22" s="19" t="s">
        <v>33</v>
      </c>
      <c r="D22" s="20" t="s">
        <v>208</v>
      </c>
      <c r="E22" s="21">
        <v>200</v>
      </c>
      <c r="F22" s="21" t="s">
        <v>37</v>
      </c>
      <c r="G22" s="22">
        <v>1</v>
      </c>
      <c r="H22" s="22">
        <v>0</v>
      </c>
      <c r="I22" s="21" t="s">
        <v>50</v>
      </c>
      <c r="J22" s="23">
        <v>41640</v>
      </c>
      <c r="K22" s="23">
        <v>41974</v>
      </c>
      <c r="L22" s="35">
        <v>41852</v>
      </c>
      <c r="M22" s="35">
        <v>42094</v>
      </c>
      <c r="N22" s="53"/>
      <c r="O22" s="53"/>
      <c r="Q22" s="8">
        <f t="shared" si="0"/>
        <v>200</v>
      </c>
      <c r="R22" s="8">
        <f t="shared" si="1"/>
        <v>0</v>
      </c>
    </row>
    <row r="23" spans="1:18" ht="25.5" customHeight="1" x14ac:dyDescent="0.2">
      <c r="A23" s="4">
        <v>1</v>
      </c>
      <c r="B23" s="18" t="s">
        <v>75</v>
      </c>
      <c r="C23" s="19" t="s">
        <v>31</v>
      </c>
      <c r="D23" s="20" t="s">
        <v>82</v>
      </c>
      <c r="E23" s="21">
        <v>700</v>
      </c>
      <c r="F23" s="21" t="s">
        <v>35</v>
      </c>
      <c r="G23" s="22">
        <v>0.5</v>
      </c>
      <c r="H23" s="22">
        <v>0.5</v>
      </c>
      <c r="I23" s="21" t="s">
        <v>50</v>
      </c>
      <c r="J23" s="23">
        <v>41334</v>
      </c>
      <c r="K23" s="23">
        <v>41734</v>
      </c>
      <c r="L23" s="23">
        <v>41426</v>
      </c>
      <c r="M23" s="23">
        <v>0</v>
      </c>
      <c r="N23" s="49" t="s">
        <v>167</v>
      </c>
      <c r="O23" s="49"/>
      <c r="Q23" s="8">
        <f t="shared" si="0"/>
        <v>350</v>
      </c>
      <c r="R23" s="8">
        <f t="shared" si="1"/>
        <v>350</v>
      </c>
    </row>
    <row r="24" spans="1:18" ht="25.5" x14ac:dyDescent="0.2">
      <c r="A24" s="4">
        <v>1</v>
      </c>
      <c r="B24" s="18" t="s">
        <v>74</v>
      </c>
      <c r="C24" s="19" t="s">
        <v>31</v>
      </c>
      <c r="D24" s="20" t="s">
        <v>83</v>
      </c>
      <c r="E24" s="21">
        <v>950</v>
      </c>
      <c r="F24" s="21" t="s">
        <v>35</v>
      </c>
      <c r="G24" s="22">
        <v>1</v>
      </c>
      <c r="H24" s="22">
        <v>0</v>
      </c>
      <c r="I24" s="21" t="s">
        <v>50</v>
      </c>
      <c r="J24" s="23">
        <v>41640</v>
      </c>
      <c r="K24" s="23">
        <v>41974</v>
      </c>
      <c r="L24" s="11">
        <v>41426</v>
      </c>
      <c r="M24" s="11">
        <v>41759</v>
      </c>
      <c r="N24" s="49"/>
      <c r="O24" s="49"/>
      <c r="Q24" s="8">
        <f t="shared" si="0"/>
        <v>950</v>
      </c>
      <c r="R24" s="8">
        <f t="shared" si="1"/>
        <v>0</v>
      </c>
    </row>
    <row r="25" spans="1:18" ht="38.25" x14ac:dyDescent="0.2">
      <c r="A25" s="4">
        <v>1</v>
      </c>
      <c r="B25" s="40" t="s">
        <v>209</v>
      </c>
      <c r="C25" s="19" t="s">
        <v>33</v>
      </c>
      <c r="D25" s="20" t="s">
        <v>210</v>
      </c>
      <c r="E25" s="21">
        <v>1500</v>
      </c>
      <c r="F25" s="21" t="s">
        <v>41</v>
      </c>
      <c r="G25" s="22">
        <v>1</v>
      </c>
      <c r="H25" s="22">
        <v>0</v>
      </c>
      <c r="I25" s="21" t="s">
        <v>49</v>
      </c>
      <c r="J25" s="23">
        <v>41275</v>
      </c>
      <c r="K25" s="23">
        <v>41974</v>
      </c>
      <c r="L25" s="35">
        <v>41760</v>
      </c>
      <c r="M25" s="35">
        <v>42095</v>
      </c>
      <c r="N25" s="53"/>
      <c r="O25" s="53"/>
      <c r="Q25" s="8">
        <f t="shared" si="0"/>
        <v>1500</v>
      </c>
      <c r="R25" s="8">
        <f t="shared" si="1"/>
        <v>0</v>
      </c>
    </row>
    <row r="26" spans="1:18" ht="25.5" x14ac:dyDescent="0.2">
      <c r="A26" s="4">
        <v>1</v>
      </c>
      <c r="B26" s="40" t="s">
        <v>211</v>
      </c>
      <c r="C26" s="19" t="s">
        <v>33</v>
      </c>
      <c r="D26" s="20" t="s">
        <v>212</v>
      </c>
      <c r="E26" s="21">
        <v>200</v>
      </c>
      <c r="F26" s="21" t="s">
        <v>37</v>
      </c>
      <c r="G26" s="22">
        <v>1</v>
      </c>
      <c r="H26" s="22">
        <v>0</v>
      </c>
      <c r="I26" s="21" t="s">
        <v>50</v>
      </c>
      <c r="J26" s="23">
        <v>41275</v>
      </c>
      <c r="K26" s="23">
        <v>41609</v>
      </c>
      <c r="L26" s="35">
        <v>41760</v>
      </c>
      <c r="M26" s="35">
        <v>42095</v>
      </c>
      <c r="N26" s="53"/>
      <c r="O26" s="53"/>
      <c r="Q26" s="8">
        <f t="shared" si="0"/>
        <v>200</v>
      </c>
      <c r="R26" s="8">
        <f t="shared" si="1"/>
        <v>0</v>
      </c>
    </row>
    <row r="27" spans="1:18" ht="25.5" customHeight="1" x14ac:dyDescent="0.2">
      <c r="A27" s="4">
        <v>1</v>
      </c>
      <c r="B27" s="18" t="s">
        <v>76</v>
      </c>
      <c r="C27" s="19" t="s">
        <v>31</v>
      </c>
      <c r="D27" s="20" t="s">
        <v>84</v>
      </c>
      <c r="E27" s="21">
        <v>1100</v>
      </c>
      <c r="F27" s="21" t="s">
        <v>35</v>
      </c>
      <c r="G27" s="22">
        <v>1</v>
      </c>
      <c r="H27" s="22">
        <v>0</v>
      </c>
      <c r="I27" s="21" t="s">
        <v>50</v>
      </c>
      <c r="J27" s="23">
        <v>41275</v>
      </c>
      <c r="K27" s="23">
        <v>41609</v>
      </c>
      <c r="L27" s="11">
        <v>41275</v>
      </c>
      <c r="M27" s="11">
        <v>41670</v>
      </c>
      <c r="N27" s="49"/>
      <c r="O27" s="49"/>
      <c r="Q27" s="8">
        <f t="shared" si="0"/>
        <v>1100</v>
      </c>
      <c r="R27" s="8">
        <f t="shared" si="1"/>
        <v>0</v>
      </c>
    </row>
    <row r="28" spans="1:18" s="17" customFormat="1" x14ac:dyDescent="0.2">
      <c r="A28" s="4">
        <v>1</v>
      </c>
      <c r="B28" s="18" t="s">
        <v>77</v>
      </c>
      <c r="C28" s="19" t="s">
        <v>31</v>
      </c>
      <c r="D28" s="20" t="s">
        <v>73</v>
      </c>
      <c r="E28" s="21">
        <v>2400</v>
      </c>
      <c r="F28" s="21" t="s">
        <v>35</v>
      </c>
      <c r="G28" s="22">
        <v>1</v>
      </c>
      <c r="H28" s="22">
        <v>0</v>
      </c>
      <c r="I28" s="21" t="s">
        <v>50</v>
      </c>
      <c r="J28" s="23">
        <v>41122</v>
      </c>
      <c r="K28" s="23">
        <v>41609</v>
      </c>
      <c r="L28" s="11">
        <v>41456</v>
      </c>
      <c r="M28" s="11">
        <v>41912</v>
      </c>
      <c r="N28" s="49" t="s">
        <v>156</v>
      </c>
      <c r="O28" s="49"/>
      <c r="Q28" s="8">
        <f t="shared" si="0"/>
        <v>2400</v>
      </c>
      <c r="R28" s="8">
        <f t="shared" si="1"/>
        <v>0</v>
      </c>
    </row>
    <row r="29" spans="1:18" s="17" customFormat="1" ht="12.75" customHeight="1" x14ac:dyDescent="0.2">
      <c r="A29" s="4">
        <v>1</v>
      </c>
      <c r="B29" s="18" t="s">
        <v>8</v>
      </c>
      <c r="C29" s="19" t="s">
        <v>31</v>
      </c>
      <c r="D29" s="20" t="s">
        <v>85</v>
      </c>
      <c r="E29" s="21">
        <v>3100</v>
      </c>
      <c r="F29" s="21" t="s">
        <v>35</v>
      </c>
      <c r="G29" s="22">
        <v>1</v>
      </c>
      <c r="H29" s="22">
        <v>0</v>
      </c>
      <c r="I29" s="21" t="s">
        <v>50</v>
      </c>
      <c r="J29" s="23">
        <v>41183</v>
      </c>
      <c r="K29" s="23">
        <v>41609</v>
      </c>
      <c r="L29" s="11">
        <v>41122</v>
      </c>
      <c r="M29" s="11">
        <v>41670</v>
      </c>
      <c r="N29" s="49" t="s">
        <v>168</v>
      </c>
      <c r="O29" s="49"/>
      <c r="Q29" s="8">
        <f t="shared" si="0"/>
        <v>3100</v>
      </c>
      <c r="R29" s="8">
        <f t="shared" si="1"/>
        <v>0</v>
      </c>
    </row>
    <row r="30" spans="1:18" s="17" customFormat="1" ht="25.5" x14ac:dyDescent="0.2">
      <c r="A30" s="4">
        <v>1</v>
      </c>
      <c r="B30" s="18" t="s">
        <v>9</v>
      </c>
      <c r="C30" s="19" t="s">
        <v>31</v>
      </c>
      <c r="D30" s="20" t="s">
        <v>65</v>
      </c>
      <c r="E30" s="21">
        <v>2900</v>
      </c>
      <c r="F30" s="21" t="s">
        <v>35</v>
      </c>
      <c r="G30" s="22">
        <v>1</v>
      </c>
      <c r="H30" s="22">
        <v>0</v>
      </c>
      <c r="I30" s="21" t="s">
        <v>50</v>
      </c>
      <c r="J30" s="23">
        <v>41061</v>
      </c>
      <c r="K30" s="23">
        <v>41609</v>
      </c>
      <c r="L30" s="11">
        <v>41061</v>
      </c>
      <c r="M30" s="11">
        <v>41670</v>
      </c>
      <c r="N30" s="49" t="s">
        <v>169</v>
      </c>
      <c r="O30" s="49"/>
      <c r="Q30" s="8">
        <f t="shared" si="0"/>
        <v>2900</v>
      </c>
      <c r="R30" s="8">
        <f t="shared" si="1"/>
        <v>0</v>
      </c>
    </row>
    <row r="31" spans="1:18" ht="38.25" customHeight="1" x14ac:dyDescent="0.2">
      <c r="A31" s="4">
        <v>1</v>
      </c>
      <c r="B31" s="18" t="s">
        <v>79</v>
      </c>
      <c r="C31" s="19" t="s">
        <v>33</v>
      </c>
      <c r="D31" s="20" t="s">
        <v>86</v>
      </c>
      <c r="E31" s="21">
        <v>200</v>
      </c>
      <c r="F31" s="21" t="s">
        <v>154</v>
      </c>
      <c r="G31" s="22">
        <v>0</v>
      </c>
      <c r="H31" s="22">
        <v>1</v>
      </c>
      <c r="I31" s="21" t="s">
        <v>50</v>
      </c>
      <c r="J31" s="23">
        <v>41275</v>
      </c>
      <c r="K31" s="23">
        <v>41394</v>
      </c>
      <c r="L31" s="23">
        <v>41275</v>
      </c>
      <c r="M31" s="23">
        <v>42094</v>
      </c>
      <c r="N31" s="49" t="s">
        <v>155</v>
      </c>
      <c r="O31" s="49"/>
      <c r="Q31" s="8">
        <f t="shared" si="0"/>
        <v>0</v>
      </c>
      <c r="R31" s="8">
        <f t="shared" si="1"/>
        <v>200</v>
      </c>
    </row>
    <row r="32" spans="1:18" ht="38.25" x14ac:dyDescent="0.2">
      <c r="A32" s="4">
        <v>1</v>
      </c>
      <c r="B32" s="18" t="s">
        <v>80</v>
      </c>
      <c r="C32" s="19" t="s">
        <v>31</v>
      </c>
      <c r="D32" s="20" t="s">
        <v>87</v>
      </c>
      <c r="E32" s="21">
        <v>2500</v>
      </c>
      <c r="F32" s="21" t="s">
        <v>154</v>
      </c>
      <c r="G32" s="22">
        <v>0</v>
      </c>
      <c r="H32" s="22">
        <v>1</v>
      </c>
      <c r="I32" s="21" t="s">
        <v>50</v>
      </c>
      <c r="J32" s="23">
        <v>41275</v>
      </c>
      <c r="K32" s="23">
        <v>41974</v>
      </c>
      <c r="L32" s="11">
        <v>41275</v>
      </c>
      <c r="M32" s="11">
        <v>41547</v>
      </c>
      <c r="N32" s="49"/>
      <c r="O32" s="49" t="s">
        <v>157</v>
      </c>
      <c r="Q32" s="8">
        <f t="shared" si="0"/>
        <v>0</v>
      </c>
      <c r="R32" s="8">
        <f t="shared" si="1"/>
        <v>2500</v>
      </c>
    </row>
    <row r="33" spans="1:18" ht="38.25" x14ac:dyDescent="0.2">
      <c r="A33" s="4">
        <v>1</v>
      </c>
      <c r="B33" s="18" t="s">
        <v>88</v>
      </c>
      <c r="C33" s="19" t="s">
        <v>33</v>
      </c>
      <c r="D33" s="20" t="s">
        <v>90</v>
      </c>
      <c r="E33" s="21">
        <v>200</v>
      </c>
      <c r="F33" s="21" t="s">
        <v>37</v>
      </c>
      <c r="G33" s="22">
        <v>1</v>
      </c>
      <c r="H33" s="22">
        <v>0</v>
      </c>
      <c r="I33" s="21" t="s">
        <v>50</v>
      </c>
      <c r="J33" s="23">
        <v>41061</v>
      </c>
      <c r="K33" s="23">
        <v>41255</v>
      </c>
      <c r="L33" s="23">
        <v>41061</v>
      </c>
      <c r="M33" s="23">
        <v>41315</v>
      </c>
      <c r="N33" s="49" t="s">
        <v>170</v>
      </c>
      <c r="O33" s="49"/>
      <c r="Q33" s="8">
        <f t="shared" si="0"/>
        <v>200</v>
      </c>
      <c r="R33" s="8">
        <f t="shared" si="1"/>
        <v>0</v>
      </c>
    </row>
    <row r="34" spans="1:18" ht="38.25" x14ac:dyDescent="0.2">
      <c r="A34" s="4">
        <v>1</v>
      </c>
      <c r="B34" s="18" t="s">
        <v>89</v>
      </c>
      <c r="C34" s="19" t="s">
        <v>31</v>
      </c>
      <c r="D34" s="20" t="s">
        <v>91</v>
      </c>
      <c r="E34" s="21">
        <v>2650</v>
      </c>
      <c r="F34" s="21" t="s">
        <v>35</v>
      </c>
      <c r="G34" s="22">
        <v>1</v>
      </c>
      <c r="H34" s="22">
        <v>0</v>
      </c>
      <c r="I34" s="21" t="s">
        <v>50</v>
      </c>
      <c r="J34" s="23">
        <v>41275</v>
      </c>
      <c r="K34" s="23">
        <v>41974</v>
      </c>
      <c r="L34" s="11">
        <v>41306</v>
      </c>
      <c r="M34" s="11">
        <v>41821</v>
      </c>
      <c r="N34" s="49" t="s">
        <v>159</v>
      </c>
      <c r="O34" s="49"/>
      <c r="Q34" s="8">
        <f t="shared" si="0"/>
        <v>2650</v>
      </c>
      <c r="R34" s="8">
        <f t="shared" si="1"/>
        <v>0</v>
      </c>
    </row>
    <row r="35" spans="1:18" ht="38.25" x14ac:dyDescent="0.2">
      <c r="A35" s="4">
        <v>1</v>
      </c>
      <c r="B35" s="18" t="s">
        <v>94</v>
      </c>
      <c r="C35" s="19" t="s">
        <v>33</v>
      </c>
      <c r="D35" s="20" t="s">
        <v>92</v>
      </c>
      <c r="E35" s="21">
        <v>200</v>
      </c>
      <c r="F35" s="21" t="s">
        <v>146</v>
      </c>
      <c r="G35" s="22">
        <v>0</v>
      </c>
      <c r="H35" s="22">
        <v>1</v>
      </c>
      <c r="I35" s="21" t="s">
        <v>50</v>
      </c>
      <c r="J35" s="23">
        <v>41061</v>
      </c>
      <c r="K35" s="23">
        <v>41255</v>
      </c>
      <c r="L35" s="23">
        <v>41456</v>
      </c>
      <c r="M35" s="23">
        <v>41639</v>
      </c>
      <c r="N35" s="49" t="s">
        <v>157</v>
      </c>
      <c r="O35" s="49"/>
      <c r="Q35" s="8">
        <f t="shared" si="0"/>
        <v>0</v>
      </c>
      <c r="R35" s="8">
        <f t="shared" si="1"/>
        <v>200</v>
      </c>
    </row>
    <row r="36" spans="1:18" ht="38.25" x14ac:dyDescent="0.2">
      <c r="A36" s="4">
        <v>1</v>
      </c>
      <c r="B36" s="18" t="s">
        <v>95</v>
      </c>
      <c r="C36" s="19" t="s">
        <v>31</v>
      </c>
      <c r="D36" s="20" t="s">
        <v>93</v>
      </c>
      <c r="E36" s="21">
        <v>2605</v>
      </c>
      <c r="F36" s="21" t="s">
        <v>154</v>
      </c>
      <c r="G36" s="22">
        <v>0</v>
      </c>
      <c r="H36" s="22">
        <v>1</v>
      </c>
      <c r="I36" s="21" t="s">
        <v>50</v>
      </c>
      <c r="J36" s="23">
        <v>41275</v>
      </c>
      <c r="K36" s="23">
        <v>41974</v>
      </c>
      <c r="L36" s="23">
        <v>41305</v>
      </c>
      <c r="M36" s="23">
        <v>41670</v>
      </c>
      <c r="N36" s="49" t="s">
        <v>157</v>
      </c>
      <c r="O36" s="49"/>
      <c r="Q36" s="8">
        <f t="shared" si="0"/>
        <v>0</v>
      </c>
      <c r="R36" s="8">
        <f t="shared" si="1"/>
        <v>2605</v>
      </c>
    </row>
    <row r="37" spans="1:18" ht="38.25" x14ac:dyDescent="0.2">
      <c r="A37" s="4">
        <v>1</v>
      </c>
      <c r="B37" s="18" t="s">
        <v>78</v>
      </c>
      <c r="C37" s="19" t="s">
        <v>31</v>
      </c>
      <c r="D37" s="20" t="s">
        <v>96</v>
      </c>
      <c r="E37" s="21">
        <v>2050</v>
      </c>
      <c r="F37" s="21" t="s">
        <v>154</v>
      </c>
      <c r="G37" s="22">
        <v>0</v>
      </c>
      <c r="H37" s="22">
        <v>1</v>
      </c>
      <c r="I37" s="21" t="s">
        <v>50</v>
      </c>
      <c r="J37" s="23">
        <v>41030</v>
      </c>
      <c r="K37" s="23">
        <v>41609</v>
      </c>
      <c r="L37" s="23">
        <v>41030</v>
      </c>
      <c r="M37" s="23">
        <v>41455</v>
      </c>
      <c r="N37" s="49" t="s">
        <v>171</v>
      </c>
      <c r="O37" s="49"/>
      <c r="Q37" s="8">
        <f t="shared" si="0"/>
        <v>0</v>
      </c>
      <c r="R37" s="8">
        <f t="shared" si="1"/>
        <v>2050</v>
      </c>
    </row>
    <row r="38" spans="1:18" ht="51" x14ac:dyDescent="0.2">
      <c r="A38" s="4">
        <v>4</v>
      </c>
      <c r="B38" s="24" t="s">
        <v>135</v>
      </c>
      <c r="C38" s="19" t="s">
        <v>31</v>
      </c>
      <c r="D38" s="25" t="s">
        <v>132</v>
      </c>
      <c r="E38" s="26">
        <v>605</v>
      </c>
      <c r="F38" s="26" t="s">
        <v>146</v>
      </c>
      <c r="G38" s="28">
        <v>0</v>
      </c>
      <c r="H38" s="28">
        <v>1</v>
      </c>
      <c r="I38" s="26" t="s">
        <v>50</v>
      </c>
      <c r="J38" s="29">
        <v>41030</v>
      </c>
      <c r="K38" s="29">
        <v>41609</v>
      </c>
      <c r="L38" s="29">
        <v>41030</v>
      </c>
      <c r="M38" s="29">
        <v>41608</v>
      </c>
      <c r="N38" s="50" t="s">
        <v>131</v>
      </c>
      <c r="O38" s="49"/>
      <c r="Q38" s="8">
        <f t="shared" si="0"/>
        <v>0</v>
      </c>
      <c r="R38" s="8">
        <f t="shared" si="1"/>
        <v>605</v>
      </c>
    </row>
    <row r="39" spans="1:18" ht="38.25" customHeight="1" x14ac:dyDescent="0.2">
      <c r="A39" s="4">
        <v>2</v>
      </c>
      <c r="B39" s="24" t="s">
        <v>136</v>
      </c>
      <c r="C39" s="19" t="s">
        <v>31</v>
      </c>
      <c r="D39" s="25" t="s">
        <v>134</v>
      </c>
      <c r="E39" s="26">
        <v>735</v>
      </c>
      <c r="F39" s="26" t="s">
        <v>151</v>
      </c>
      <c r="G39" s="28">
        <v>0</v>
      </c>
      <c r="H39" s="28">
        <v>1</v>
      </c>
      <c r="I39" s="26" t="s">
        <v>50</v>
      </c>
      <c r="J39" s="29">
        <v>41030</v>
      </c>
      <c r="K39" s="29">
        <v>41609</v>
      </c>
      <c r="L39" s="29">
        <v>41030</v>
      </c>
      <c r="M39" s="29">
        <v>41547</v>
      </c>
      <c r="N39" s="50" t="s">
        <v>172</v>
      </c>
      <c r="O39" s="49"/>
    </row>
    <row r="40" spans="1:18" ht="25.5" x14ac:dyDescent="0.2">
      <c r="A40" s="4">
        <v>1</v>
      </c>
      <c r="B40" s="24" t="s">
        <v>137</v>
      </c>
      <c r="C40" s="19" t="s">
        <v>31</v>
      </c>
      <c r="D40" s="25" t="s">
        <v>133</v>
      </c>
      <c r="E40" s="26">
        <v>255</v>
      </c>
      <c r="F40" s="26" t="s">
        <v>153</v>
      </c>
      <c r="G40" s="28">
        <v>0</v>
      </c>
      <c r="H40" s="28">
        <v>1</v>
      </c>
      <c r="I40" s="26" t="s">
        <v>50</v>
      </c>
      <c r="J40" s="29">
        <v>41030</v>
      </c>
      <c r="K40" s="29">
        <v>41609</v>
      </c>
      <c r="L40" s="29">
        <v>41030</v>
      </c>
      <c r="M40" s="29">
        <v>41608</v>
      </c>
      <c r="N40" s="50" t="s">
        <v>173</v>
      </c>
      <c r="O40" s="49"/>
    </row>
    <row r="41" spans="1:18" ht="32.25" customHeight="1" x14ac:dyDescent="0.2">
      <c r="A41" s="4">
        <v>1</v>
      </c>
      <c r="B41" s="24" t="s">
        <v>10</v>
      </c>
      <c r="C41" s="19" t="s">
        <v>33</v>
      </c>
      <c r="D41" s="27" t="s">
        <v>16</v>
      </c>
      <c r="E41" s="26" t="s">
        <v>141</v>
      </c>
      <c r="F41" s="26" t="s">
        <v>47</v>
      </c>
      <c r="G41" s="28">
        <v>1</v>
      </c>
      <c r="H41" s="28">
        <v>0</v>
      </c>
      <c r="I41" s="26" t="s">
        <v>50</v>
      </c>
      <c r="J41" s="29">
        <v>41640</v>
      </c>
      <c r="K41" s="29">
        <v>41974</v>
      </c>
      <c r="L41" s="29" t="s">
        <v>162</v>
      </c>
      <c r="M41" s="29"/>
      <c r="N41" s="38"/>
      <c r="O41" s="37"/>
      <c r="Q41" s="8">
        <f t="shared" ref="Q41:Q58" si="2">G41*E41</f>
        <v>0</v>
      </c>
      <c r="R41" s="8">
        <f t="shared" ref="R41:R58" si="3">H41*E41</f>
        <v>0</v>
      </c>
    </row>
    <row r="42" spans="1:18" ht="25.5" x14ac:dyDescent="0.2">
      <c r="A42" s="4">
        <v>1</v>
      </c>
      <c r="B42" s="40" t="s">
        <v>213</v>
      </c>
      <c r="C42" s="19" t="s">
        <v>33</v>
      </c>
      <c r="D42" s="20" t="s">
        <v>214</v>
      </c>
      <c r="E42" s="21">
        <v>2000</v>
      </c>
      <c r="F42" s="21" t="s">
        <v>41</v>
      </c>
      <c r="G42" s="22">
        <v>1</v>
      </c>
      <c r="H42" s="22">
        <v>0</v>
      </c>
      <c r="I42" s="21" t="s">
        <v>49</v>
      </c>
      <c r="J42" s="23">
        <v>41030</v>
      </c>
      <c r="K42" s="23">
        <v>41609</v>
      </c>
      <c r="L42" s="35">
        <v>41579</v>
      </c>
      <c r="M42" s="35">
        <v>42124</v>
      </c>
      <c r="N42" s="53"/>
      <c r="O42" s="53"/>
      <c r="Q42" s="8">
        <f t="shared" si="2"/>
        <v>2000</v>
      </c>
      <c r="R42" s="8">
        <f t="shared" si="3"/>
        <v>0</v>
      </c>
    </row>
    <row r="43" spans="1:18" ht="39.75" customHeight="1" x14ac:dyDescent="0.2">
      <c r="A43" s="4">
        <v>1</v>
      </c>
      <c r="B43" s="40" t="s">
        <v>215</v>
      </c>
      <c r="C43" s="19" t="s">
        <v>33</v>
      </c>
      <c r="D43" s="20" t="s">
        <v>216</v>
      </c>
      <c r="E43" s="21">
        <v>100</v>
      </c>
      <c r="F43" s="21" t="s">
        <v>37</v>
      </c>
      <c r="G43" s="22">
        <v>1</v>
      </c>
      <c r="H43" s="22">
        <v>0</v>
      </c>
      <c r="I43" s="21" t="s">
        <v>50</v>
      </c>
      <c r="J43" s="23">
        <v>41030</v>
      </c>
      <c r="K43" s="23">
        <v>41244</v>
      </c>
      <c r="L43" s="35">
        <v>41579</v>
      </c>
      <c r="M43" s="35">
        <v>41943</v>
      </c>
      <c r="N43" s="53"/>
      <c r="O43" s="53"/>
      <c r="Q43" s="8">
        <f t="shared" si="2"/>
        <v>100</v>
      </c>
      <c r="R43" s="8">
        <f t="shared" si="3"/>
        <v>0</v>
      </c>
    </row>
    <row r="44" spans="1:18" ht="41.25" customHeight="1" x14ac:dyDescent="0.2">
      <c r="A44" s="4">
        <v>1</v>
      </c>
      <c r="B44" s="40" t="s">
        <v>217</v>
      </c>
      <c r="C44" s="19" t="s">
        <v>33</v>
      </c>
      <c r="D44" s="20" t="s">
        <v>218</v>
      </c>
      <c r="E44" s="21">
        <v>500</v>
      </c>
      <c r="F44" s="21" t="s">
        <v>37</v>
      </c>
      <c r="G44" s="22">
        <v>1</v>
      </c>
      <c r="H44" s="22">
        <v>0</v>
      </c>
      <c r="I44" s="21" t="s">
        <v>49</v>
      </c>
      <c r="J44" s="23">
        <v>41153</v>
      </c>
      <c r="K44" s="23">
        <v>41974</v>
      </c>
      <c r="L44" s="35">
        <v>41579</v>
      </c>
      <c r="M44" s="35">
        <v>42124</v>
      </c>
      <c r="N44" s="53"/>
      <c r="O44" s="53"/>
      <c r="Q44" s="8">
        <f t="shared" si="2"/>
        <v>500</v>
      </c>
      <c r="R44" s="8">
        <f t="shared" si="3"/>
        <v>0</v>
      </c>
    </row>
    <row r="45" spans="1:18" ht="50.25" customHeight="1" x14ac:dyDescent="0.2">
      <c r="A45" s="4">
        <v>1</v>
      </c>
      <c r="B45" s="40" t="s">
        <v>219</v>
      </c>
      <c r="C45" s="19" t="s">
        <v>33</v>
      </c>
      <c r="D45" s="20" t="s">
        <v>220</v>
      </c>
      <c r="E45" s="21">
        <v>200</v>
      </c>
      <c r="F45" s="21" t="s">
        <v>37</v>
      </c>
      <c r="G45" s="22">
        <v>1</v>
      </c>
      <c r="H45" s="22">
        <v>0</v>
      </c>
      <c r="I45" s="21" t="s">
        <v>50</v>
      </c>
      <c r="J45" s="23">
        <v>41275</v>
      </c>
      <c r="K45" s="23">
        <v>41609</v>
      </c>
      <c r="L45" s="35">
        <v>41579</v>
      </c>
      <c r="M45" s="35">
        <v>42124</v>
      </c>
      <c r="N45" s="53"/>
      <c r="O45" s="53"/>
      <c r="Q45" s="8">
        <f t="shared" si="2"/>
        <v>200</v>
      </c>
      <c r="R45" s="8">
        <f t="shared" si="3"/>
        <v>0</v>
      </c>
    </row>
    <row r="46" spans="1:18" ht="33.75" customHeight="1" x14ac:dyDescent="0.2">
      <c r="A46" s="4">
        <v>1</v>
      </c>
      <c r="B46" s="18" t="s">
        <v>97</v>
      </c>
      <c r="C46" s="19" t="s">
        <v>33</v>
      </c>
      <c r="D46" s="20" t="s">
        <v>103</v>
      </c>
      <c r="E46" s="21">
        <v>500</v>
      </c>
      <c r="F46" s="21" t="s">
        <v>152</v>
      </c>
      <c r="G46" s="22">
        <v>0</v>
      </c>
      <c r="H46" s="22">
        <v>1</v>
      </c>
      <c r="I46" s="21" t="s">
        <v>50</v>
      </c>
      <c r="J46" s="23">
        <v>41030</v>
      </c>
      <c r="K46" s="23">
        <v>41244</v>
      </c>
      <c r="L46" s="23">
        <v>41091</v>
      </c>
      <c r="M46" s="23">
        <v>41609</v>
      </c>
      <c r="N46" s="49" t="s">
        <v>138</v>
      </c>
      <c r="O46" s="49"/>
      <c r="Q46" s="8">
        <f t="shared" si="2"/>
        <v>0</v>
      </c>
      <c r="R46" s="8">
        <f t="shared" si="3"/>
        <v>500</v>
      </c>
    </row>
    <row r="47" spans="1:18" ht="25.5" x14ac:dyDescent="0.2">
      <c r="A47" s="4">
        <v>1</v>
      </c>
      <c r="B47" s="18" t="s">
        <v>98</v>
      </c>
      <c r="C47" s="19" t="s">
        <v>31</v>
      </c>
      <c r="D47" s="20" t="s">
        <v>104</v>
      </c>
      <c r="E47" s="21">
        <v>2600</v>
      </c>
      <c r="F47" s="21" t="s">
        <v>151</v>
      </c>
      <c r="G47" s="22">
        <v>0</v>
      </c>
      <c r="H47" s="22">
        <v>1</v>
      </c>
      <c r="I47" s="21" t="s">
        <v>50</v>
      </c>
      <c r="J47" s="23">
        <v>41275</v>
      </c>
      <c r="K47" s="23">
        <v>42186</v>
      </c>
      <c r="L47" s="23">
        <v>41640</v>
      </c>
      <c r="M47" s="23">
        <v>42155</v>
      </c>
      <c r="N47" s="49"/>
      <c r="O47" s="49"/>
      <c r="Q47" s="8">
        <f t="shared" si="2"/>
        <v>0</v>
      </c>
      <c r="R47" s="8">
        <f t="shared" si="3"/>
        <v>2600</v>
      </c>
    </row>
    <row r="48" spans="1:18" ht="25.5" x14ac:dyDescent="0.2">
      <c r="A48" s="4">
        <v>1</v>
      </c>
      <c r="B48" s="18" t="s">
        <v>99</v>
      </c>
      <c r="C48" s="19" t="s">
        <v>33</v>
      </c>
      <c r="D48" s="20" t="s">
        <v>105</v>
      </c>
      <c r="E48" s="21">
        <v>450</v>
      </c>
      <c r="F48" s="21" t="s">
        <v>142</v>
      </c>
      <c r="G48" s="22">
        <v>0</v>
      </c>
      <c r="H48" s="22">
        <v>1</v>
      </c>
      <c r="I48" s="21" t="s">
        <v>50</v>
      </c>
      <c r="J48" s="23">
        <v>41030</v>
      </c>
      <c r="K48" s="23">
        <v>41244</v>
      </c>
      <c r="L48" s="23">
        <v>41091</v>
      </c>
      <c r="M48" s="23">
        <v>41609</v>
      </c>
      <c r="N48" s="49" t="s">
        <v>138</v>
      </c>
      <c r="O48" s="49"/>
      <c r="Q48" s="8">
        <f t="shared" si="2"/>
        <v>0</v>
      </c>
      <c r="R48" s="8">
        <f t="shared" si="3"/>
        <v>450</v>
      </c>
    </row>
    <row r="49" spans="1:18" ht="25.5" x14ac:dyDescent="0.2">
      <c r="A49" s="4">
        <v>1</v>
      </c>
      <c r="B49" s="18" t="s">
        <v>100</v>
      </c>
      <c r="C49" s="19" t="s">
        <v>31</v>
      </c>
      <c r="D49" s="20" t="s">
        <v>106</v>
      </c>
      <c r="E49" s="21">
        <v>2500</v>
      </c>
      <c r="F49" s="21" t="s">
        <v>151</v>
      </c>
      <c r="G49" s="22">
        <v>0</v>
      </c>
      <c r="H49" s="22">
        <v>1</v>
      </c>
      <c r="I49" s="21" t="s">
        <v>50</v>
      </c>
      <c r="J49" s="23">
        <v>41275</v>
      </c>
      <c r="K49" s="23">
        <v>42186</v>
      </c>
      <c r="L49" s="23">
        <v>41640</v>
      </c>
      <c r="M49" s="23">
        <v>42155</v>
      </c>
      <c r="N49" s="49"/>
      <c r="O49" s="49"/>
      <c r="Q49" s="8">
        <f t="shared" si="2"/>
        <v>0</v>
      </c>
      <c r="R49" s="8">
        <f t="shared" si="3"/>
        <v>2500</v>
      </c>
    </row>
    <row r="50" spans="1:18" ht="25.5" x14ac:dyDescent="0.2">
      <c r="A50" s="4">
        <v>1</v>
      </c>
      <c r="B50" s="18" t="s">
        <v>101</v>
      </c>
      <c r="C50" s="19" t="s">
        <v>33</v>
      </c>
      <c r="D50" s="20" t="s">
        <v>107</v>
      </c>
      <c r="E50" s="21">
        <v>250</v>
      </c>
      <c r="F50" s="21" t="s">
        <v>142</v>
      </c>
      <c r="G50" s="22">
        <v>0</v>
      </c>
      <c r="H50" s="22">
        <v>1</v>
      </c>
      <c r="I50" s="21" t="s">
        <v>50</v>
      </c>
      <c r="J50" s="23">
        <v>41030</v>
      </c>
      <c r="K50" s="23">
        <v>41244</v>
      </c>
      <c r="L50" s="23">
        <v>41091</v>
      </c>
      <c r="M50" s="23">
        <v>41609</v>
      </c>
      <c r="N50" s="49" t="s">
        <v>138</v>
      </c>
      <c r="O50" s="49"/>
      <c r="Q50" s="8">
        <f t="shared" si="2"/>
        <v>0</v>
      </c>
      <c r="R50" s="8">
        <f t="shared" si="3"/>
        <v>250</v>
      </c>
    </row>
    <row r="51" spans="1:18" ht="25.5" x14ac:dyDescent="0.2">
      <c r="A51" s="4">
        <v>1</v>
      </c>
      <c r="B51" s="18" t="s">
        <v>102</v>
      </c>
      <c r="C51" s="19" t="s">
        <v>31</v>
      </c>
      <c r="D51" s="20" t="s">
        <v>108</v>
      </c>
      <c r="E51" s="21">
        <v>2700</v>
      </c>
      <c r="F51" s="21" t="s">
        <v>151</v>
      </c>
      <c r="G51" s="22">
        <v>0</v>
      </c>
      <c r="H51" s="22">
        <v>1</v>
      </c>
      <c r="I51" s="21" t="s">
        <v>50</v>
      </c>
      <c r="J51" s="23">
        <v>41275</v>
      </c>
      <c r="K51" s="23">
        <v>42186</v>
      </c>
      <c r="L51" s="23">
        <v>41640</v>
      </c>
      <c r="M51" s="23">
        <v>42155</v>
      </c>
      <c r="N51" s="49"/>
      <c r="O51" s="49"/>
      <c r="Q51" s="8">
        <f t="shared" si="2"/>
        <v>0</v>
      </c>
      <c r="R51" s="8">
        <f t="shared" si="3"/>
        <v>2700</v>
      </c>
    </row>
    <row r="52" spans="1:18" ht="25.5" x14ac:dyDescent="0.2">
      <c r="A52" s="4">
        <v>1</v>
      </c>
      <c r="B52" s="40" t="s">
        <v>221</v>
      </c>
      <c r="C52" s="19" t="s">
        <v>33</v>
      </c>
      <c r="D52" s="20" t="s">
        <v>222</v>
      </c>
      <c r="E52" s="37">
        <v>500</v>
      </c>
      <c r="F52" s="21" t="s">
        <v>37</v>
      </c>
      <c r="G52" s="22">
        <v>1</v>
      </c>
      <c r="H52" s="22">
        <v>0</v>
      </c>
      <c r="I52" s="21" t="s">
        <v>49</v>
      </c>
      <c r="J52" s="23">
        <v>41061</v>
      </c>
      <c r="K52" s="23">
        <v>41609</v>
      </c>
      <c r="L52" s="35">
        <v>41061</v>
      </c>
      <c r="M52" s="35">
        <v>41547</v>
      </c>
      <c r="N52" s="53"/>
      <c r="O52" s="53"/>
      <c r="Q52" s="8">
        <f t="shared" si="2"/>
        <v>500</v>
      </c>
      <c r="R52" s="8">
        <f t="shared" si="3"/>
        <v>0</v>
      </c>
    </row>
    <row r="53" spans="1:18" ht="25.5" x14ac:dyDescent="0.2">
      <c r="A53" s="4">
        <v>1</v>
      </c>
      <c r="B53" s="40" t="s">
        <v>223</v>
      </c>
      <c r="C53" s="19" t="s">
        <v>31</v>
      </c>
      <c r="D53" s="20" t="s">
        <v>224</v>
      </c>
      <c r="E53" s="37">
        <v>3500</v>
      </c>
      <c r="F53" s="21" t="s">
        <v>35</v>
      </c>
      <c r="G53" s="22">
        <v>1</v>
      </c>
      <c r="H53" s="22">
        <v>0</v>
      </c>
      <c r="I53" s="21" t="s">
        <v>49</v>
      </c>
      <c r="J53" s="23">
        <v>41275</v>
      </c>
      <c r="K53" s="23">
        <v>42217</v>
      </c>
      <c r="L53" s="35">
        <v>41548</v>
      </c>
      <c r="M53" s="35">
        <v>41912</v>
      </c>
      <c r="N53" s="53"/>
      <c r="O53" s="53"/>
      <c r="Q53" s="8">
        <f t="shared" si="2"/>
        <v>3500</v>
      </c>
      <c r="R53" s="8">
        <f t="shared" si="3"/>
        <v>0</v>
      </c>
    </row>
    <row r="54" spans="1:18" x14ac:dyDescent="0.2">
      <c r="A54" s="4">
        <v>1</v>
      </c>
      <c r="B54" s="40" t="s">
        <v>225</v>
      </c>
      <c r="C54" s="19" t="s">
        <v>33</v>
      </c>
      <c r="D54" s="20" t="s">
        <v>226</v>
      </c>
      <c r="E54" s="21">
        <v>1000</v>
      </c>
      <c r="F54" s="21" t="s">
        <v>52</v>
      </c>
      <c r="G54" s="22">
        <v>1</v>
      </c>
      <c r="H54" s="22">
        <v>0</v>
      </c>
      <c r="I54" s="21" t="s">
        <v>49</v>
      </c>
      <c r="J54" s="23">
        <v>41244</v>
      </c>
      <c r="K54" s="23">
        <v>41609</v>
      </c>
      <c r="L54" s="35">
        <v>41456</v>
      </c>
      <c r="M54" s="35">
        <v>41851</v>
      </c>
      <c r="N54" s="53"/>
      <c r="O54" s="53"/>
      <c r="Q54" s="8">
        <f t="shared" si="2"/>
        <v>1000</v>
      </c>
      <c r="R54" s="8">
        <f t="shared" si="3"/>
        <v>0</v>
      </c>
    </row>
    <row r="55" spans="1:18" x14ac:dyDescent="0.2">
      <c r="A55" s="4">
        <v>1</v>
      </c>
      <c r="B55" s="40" t="s">
        <v>227</v>
      </c>
      <c r="C55" s="19" t="s">
        <v>33</v>
      </c>
      <c r="D55" s="20" t="s">
        <v>228</v>
      </c>
      <c r="E55" s="21">
        <v>8000</v>
      </c>
      <c r="F55" s="21" t="s">
        <v>52</v>
      </c>
      <c r="G55" s="22">
        <v>1</v>
      </c>
      <c r="H55" s="22">
        <v>0</v>
      </c>
      <c r="I55" s="21" t="s">
        <v>49</v>
      </c>
      <c r="J55" s="23">
        <v>41275</v>
      </c>
      <c r="K55" s="23">
        <v>42217</v>
      </c>
      <c r="L55" s="35">
        <v>41760</v>
      </c>
      <c r="M55" s="35">
        <v>42216</v>
      </c>
      <c r="N55" s="53"/>
      <c r="O55" s="53"/>
      <c r="Q55" s="8">
        <f t="shared" si="2"/>
        <v>8000</v>
      </c>
      <c r="R55" s="8">
        <f t="shared" si="3"/>
        <v>0</v>
      </c>
    </row>
    <row r="56" spans="1:18" ht="38.25" x14ac:dyDescent="0.2">
      <c r="A56" s="4">
        <v>1</v>
      </c>
      <c r="B56" s="40" t="s">
        <v>229</v>
      </c>
      <c r="C56" s="19" t="s">
        <v>33</v>
      </c>
      <c r="D56" s="20" t="s">
        <v>230</v>
      </c>
      <c r="E56" s="21">
        <v>1200</v>
      </c>
      <c r="F56" s="21" t="s">
        <v>52</v>
      </c>
      <c r="G56" s="22">
        <v>1</v>
      </c>
      <c r="H56" s="22">
        <v>0</v>
      </c>
      <c r="I56" s="21" t="s">
        <v>49</v>
      </c>
      <c r="J56" s="23">
        <v>40969</v>
      </c>
      <c r="K56" s="23">
        <v>41609</v>
      </c>
      <c r="L56" s="35">
        <v>40969</v>
      </c>
      <c r="M56" s="35">
        <v>41698</v>
      </c>
      <c r="N56" s="53"/>
      <c r="O56" s="53"/>
      <c r="Q56" s="8">
        <f t="shared" si="2"/>
        <v>1200</v>
      </c>
      <c r="R56" s="8">
        <f t="shared" si="3"/>
        <v>0</v>
      </c>
    </row>
    <row r="57" spans="1:18" ht="69.75" customHeight="1" x14ac:dyDescent="0.2">
      <c r="A57" s="4">
        <v>1</v>
      </c>
      <c r="B57" s="40" t="s">
        <v>231</v>
      </c>
      <c r="C57" s="19" t="s">
        <v>33</v>
      </c>
      <c r="D57" s="20" t="s">
        <v>232</v>
      </c>
      <c r="E57" s="21">
        <v>2820</v>
      </c>
      <c r="F57" s="21" t="s">
        <v>52</v>
      </c>
      <c r="G57" s="22">
        <v>1</v>
      </c>
      <c r="H57" s="22">
        <v>0</v>
      </c>
      <c r="I57" s="21" t="s">
        <v>49</v>
      </c>
      <c r="J57" s="23">
        <v>41030</v>
      </c>
      <c r="K57" s="23">
        <v>41609</v>
      </c>
      <c r="L57" s="35">
        <v>41030</v>
      </c>
      <c r="M57" s="35">
        <v>41729</v>
      </c>
      <c r="N57" s="53"/>
      <c r="O57" s="53"/>
      <c r="Q57" s="8">
        <f t="shared" si="2"/>
        <v>2820</v>
      </c>
      <c r="R57" s="8">
        <f t="shared" si="3"/>
        <v>0</v>
      </c>
    </row>
    <row r="58" spans="1:18" ht="25.5" x14ac:dyDescent="0.2">
      <c r="A58" s="4">
        <v>1</v>
      </c>
      <c r="B58" s="40" t="s">
        <v>233</v>
      </c>
      <c r="C58" s="19" t="s">
        <v>33</v>
      </c>
      <c r="D58" s="20" t="s">
        <v>234</v>
      </c>
      <c r="E58" s="21">
        <v>280</v>
      </c>
      <c r="F58" s="37" t="s">
        <v>37</v>
      </c>
      <c r="G58" s="22">
        <v>1</v>
      </c>
      <c r="H58" s="22">
        <v>0</v>
      </c>
      <c r="I58" s="37" t="s">
        <v>49</v>
      </c>
      <c r="J58" s="23">
        <v>41030</v>
      </c>
      <c r="K58" s="23">
        <v>41609</v>
      </c>
      <c r="L58" s="35">
        <v>41306</v>
      </c>
      <c r="M58" s="35">
        <v>41578</v>
      </c>
      <c r="N58" s="53"/>
      <c r="O58" s="53"/>
      <c r="Q58" s="8">
        <f t="shared" si="2"/>
        <v>280</v>
      </c>
      <c r="R58" s="8">
        <f t="shared" si="3"/>
        <v>0</v>
      </c>
    </row>
    <row r="59" spans="1:18" ht="27" customHeight="1" x14ac:dyDescent="0.2">
      <c r="B59" s="40" t="s">
        <v>235</v>
      </c>
      <c r="C59" s="41" t="s">
        <v>33</v>
      </c>
      <c r="D59" s="20" t="s">
        <v>236</v>
      </c>
      <c r="E59" s="21">
        <v>600</v>
      </c>
      <c r="F59" s="37" t="s">
        <v>37</v>
      </c>
      <c r="G59" s="22">
        <v>1</v>
      </c>
      <c r="H59" s="22">
        <v>0</v>
      </c>
      <c r="I59" s="37" t="s">
        <v>49</v>
      </c>
      <c r="J59" s="23"/>
      <c r="K59" s="23"/>
      <c r="L59" s="35">
        <v>41579</v>
      </c>
      <c r="M59" s="35">
        <v>42216</v>
      </c>
      <c r="N59" s="53"/>
      <c r="O59" s="53"/>
    </row>
    <row r="60" spans="1:18" ht="24.75" customHeight="1" x14ac:dyDescent="0.2">
      <c r="B60" s="40" t="s">
        <v>237</v>
      </c>
      <c r="C60" s="41" t="s">
        <v>32</v>
      </c>
      <c r="D60" s="20" t="s">
        <v>238</v>
      </c>
      <c r="E60" s="21">
        <v>300</v>
      </c>
      <c r="F60" s="37" t="s">
        <v>45</v>
      </c>
      <c r="G60" s="22">
        <v>1</v>
      </c>
      <c r="H60" s="22">
        <v>0</v>
      </c>
      <c r="I60" s="37" t="s">
        <v>49</v>
      </c>
      <c r="J60" s="23"/>
      <c r="K60" s="23"/>
      <c r="L60" s="35">
        <v>41579</v>
      </c>
      <c r="M60" s="35">
        <v>41851</v>
      </c>
      <c r="N60" s="53"/>
      <c r="O60" s="53"/>
    </row>
    <row r="61" spans="1:18" ht="32.25" customHeight="1" x14ac:dyDescent="0.2">
      <c r="B61" s="40" t="s">
        <v>239</v>
      </c>
      <c r="C61" s="41" t="s">
        <v>32</v>
      </c>
      <c r="D61" s="20" t="s">
        <v>240</v>
      </c>
      <c r="E61" s="21">
        <v>200</v>
      </c>
      <c r="F61" s="37" t="s">
        <v>45</v>
      </c>
      <c r="G61" s="22">
        <v>1</v>
      </c>
      <c r="H61" s="22">
        <v>0</v>
      </c>
      <c r="I61" s="37" t="s">
        <v>49</v>
      </c>
      <c r="J61" s="23"/>
      <c r="K61" s="23"/>
      <c r="L61" s="35">
        <v>41579</v>
      </c>
      <c r="M61" s="35">
        <v>41943</v>
      </c>
      <c r="N61" s="53"/>
      <c r="O61" s="53"/>
    </row>
    <row r="62" spans="1:18" ht="32.25" customHeight="1" x14ac:dyDescent="0.2">
      <c r="B62" s="40" t="s">
        <v>241</v>
      </c>
      <c r="C62" s="19" t="s">
        <v>33</v>
      </c>
      <c r="D62" s="20" t="s">
        <v>242</v>
      </c>
      <c r="E62" s="21">
        <v>200</v>
      </c>
      <c r="F62" s="37" t="s">
        <v>37</v>
      </c>
      <c r="G62" s="47">
        <v>1</v>
      </c>
      <c r="H62" s="47">
        <v>0</v>
      </c>
      <c r="I62" s="37" t="s">
        <v>50</v>
      </c>
      <c r="J62" s="23"/>
      <c r="K62" s="23"/>
      <c r="L62" s="35">
        <v>41244</v>
      </c>
      <c r="M62" s="35">
        <v>42063</v>
      </c>
      <c r="N62" s="53"/>
      <c r="O62" s="53"/>
    </row>
    <row r="63" spans="1:18" ht="25.5" x14ac:dyDescent="0.2">
      <c r="A63" s="4">
        <v>1</v>
      </c>
      <c r="B63" s="40" t="s">
        <v>243</v>
      </c>
      <c r="C63" s="19" t="s">
        <v>33</v>
      </c>
      <c r="D63" s="20" t="s">
        <v>244</v>
      </c>
      <c r="E63" s="21">
        <v>600</v>
      </c>
      <c r="F63" s="21" t="s">
        <v>38</v>
      </c>
      <c r="G63" s="22">
        <v>1</v>
      </c>
      <c r="H63" s="22">
        <v>0</v>
      </c>
      <c r="I63" s="21" t="s">
        <v>49</v>
      </c>
      <c r="J63" s="23">
        <v>41030</v>
      </c>
      <c r="K63" s="23">
        <v>41609</v>
      </c>
      <c r="L63" s="35">
        <v>41153</v>
      </c>
      <c r="M63" s="35">
        <v>42185</v>
      </c>
      <c r="N63" s="53"/>
      <c r="O63" s="53"/>
      <c r="Q63" s="8">
        <f t="shared" ref="Q63:Q89" si="4">G63*E63</f>
        <v>600</v>
      </c>
      <c r="R63" s="8">
        <f t="shared" ref="R63:R89" si="5">H63*E63</f>
        <v>0</v>
      </c>
    </row>
    <row r="64" spans="1:18" ht="38.25" x14ac:dyDescent="0.2">
      <c r="A64" s="4">
        <v>1</v>
      </c>
      <c r="B64" s="40" t="s">
        <v>245</v>
      </c>
      <c r="C64" s="19" t="s">
        <v>33</v>
      </c>
      <c r="D64" s="20" t="s">
        <v>246</v>
      </c>
      <c r="E64" s="21">
        <v>1700</v>
      </c>
      <c r="F64" s="21" t="s">
        <v>51</v>
      </c>
      <c r="G64" s="22">
        <v>1</v>
      </c>
      <c r="H64" s="22">
        <v>0</v>
      </c>
      <c r="I64" s="21" t="s">
        <v>49</v>
      </c>
      <c r="J64" s="23">
        <v>41030</v>
      </c>
      <c r="K64" s="23">
        <v>41609</v>
      </c>
      <c r="L64" s="35">
        <v>41214</v>
      </c>
      <c r="M64" s="35">
        <v>41759</v>
      </c>
      <c r="N64" s="53"/>
      <c r="O64" s="53"/>
      <c r="Q64" s="8">
        <f t="shared" si="4"/>
        <v>1700</v>
      </c>
      <c r="R64" s="8">
        <f t="shared" si="5"/>
        <v>0</v>
      </c>
    </row>
    <row r="65" spans="1:18" ht="25.5" x14ac:dyDescent="0.2">
      <c r="A65" s="4">
        <v>1</v>
      </c>
      <c r="B65" s="40" t="s">
        <v>247</v>
      </c>
      <c r="C65" s="19" t="s">
        <v>33</v>
      </c>
      <c r="D65" s="20" t="s">
        <v>248</v>
      </c>
      <c r="E65" s="21">
        <v>500</v>
      </c>
      <c r="F65" s="21" t="s">
        <v>37</v>
      </c>
      <c r="G65" s="22">
        <v>1</v>
      </c>
      <c r="H65" s="22">
        <v>0</v>
      </c>
      <c r="I65" s="21" t="s">
        <v>49</v>
      </c>
      <c r="J65" s="23">
        <v>41061</v>
      </c>
      <c r="K65" s="23">
        <v>41609</v>
      </c>
      <c r="L65" s="35">
        <v>41214</v>
      </c>
      <c r="M65" s="35">
        <v>41759</v>
      </c>
      <c r="N65" s="53"/>
      <c r="O65" s="53"/>
      <c r="Q65" s="8">
        <f t="shared" si="4"/>
        <v>500</v>
      </c>
      <c r="R65" s="8">
        <f t="shared" si="5"/>
        <v>0</v>
      </c>
    </row>
    <row r="66" spans="1:18" ht="25.5" x14ac:dyDescent="0.2">
      <c r="A66" s="4">
        <v>1</v>
      </c>
      <c r="B66" s="40" t="s">
        <v>249</v>
      </c>
      <c r="C66" s="19" t="s">
        <v>33</v>
      </c>
      <c r="D66" s="20" t="s">
        <v>250</v>
      </c>
      <c r="E66" s="21">
        <v>600</v>
      </c>
      <c r="F66" s="21" t="s">
        <v>37</v>
      </c>
      <c r="G66" s="22">
        <v>1</v>
      </c>
      <c r="H66" s="22">
        <v>0</v>
      </c>
      <c r="I66" s="21" t="s">
        <v>50</v>
      </c>
      <c r="J66" s="23">
        <v>41640</v>
      </c>
      <c r="K66" s="23">
        <v>41974</v>
      </c>
      <c r="L66" s="35">
        <v>41791</v>
      </c>
      <c r="M66" s="35">
        <v>42216</v>
      </c>
      <c r="N66" s="53"/>
      <c r="O66" s="53"/>
      <c r="Q66" s="8">
        <f t="shared" si="4"/>
        <v>600</v>
      </c>
      <c r="R66" s="8">
        <f t="shared" si="5"/>
        <v>0</v>
      </c>
    </row>
    <row r="67" spans="1:18" ht="25.5" x14ac:dyDescent="0.2">
      <c r="A67" s="4">
        <v>1</v>
      </c>
      <c r="B67" s="18" t="s">
        <v>11</v>
      </c>
      <c r="C67" s="19" t="s">
        <v>31</v>
      </c>
      <c r="D67" s="20" t="s">
        <v>109</v>
      </c>
      <c r="E67" s="21">
        <v>29000</v>
      </c>
      <c r="F67" s="21" t="s">
        <v>154</v>
      </c>
      <c r="G67" s="22">
        <v>0</v>
      </c>
      <c r="H67" s="22">
        <v>1</v>
      </c>
      <c r="I67" s="21" t="s">
        <v>50</v>
      </c>
      <c r="J67" s="23">
        <v>40269</v>
      </c>
      <c r="K67" s="23">
        <v>40940</v>
      </c>
      <c r="L67" s="11">
        <v>41153</v>
      </c>
      <c r="M67" s="11">
        <v>41305</v>
      </c>
      <c r="N67" s="49" t="s">
        <v>66</v>
      </c>
      <c r="O67" s="49"/>
      <c r="Q67" s="8">
        <f t="shared" si="4"/>
        <v>0</v>
      </c>
      <c r="R67" s="8">
        <f t="shared" si="5"/>
        <v>29000</v>
      </c>
    </row>
    <row r="68" spans="1:18" ht="25.5" x14ac:dyDescent="0.2">
      <c r="A68" s="4">
        <v>1</v>
      </c>
      <c r="B68" s="18" t="s">
        <v>12</v>
      </c>
      <c r="C68" s="19" t="s">
        <v>31</v>
      </c>
      <c r="D68" s="20" t="s">
        <v>110</v>
      </c>
      <c r="E68" s="21">
        <v>10600</v>
      </c>
      <c r="F68" s="21" t="s">
        <v>154</v>
      </c>
      <c r="G68" s="22">
        <v>0</v>
      </c>
      <c r="H68" s="22">
        <v>1</v>
      </c>
      <c r="I68" s="21" t="s">
        <v>50</v>
      </c>
      <c r="J68" s="23">
        <v>41030</v>
      </c>
      <c r="K68" s="23">
        <v>41609</v>
      </c>
      <c r="L68" s="23">
        <v>41030</v>
      </c>
      <c r="M68" s="23">
        <v>41974</v>
      </c>
      <c r="N68" s="49"/>
      <c r="O68" s="49"/>
      <c r="Q68" s="8">
        <f t="shared" si="4"/>
        <v>0</v>
      </c>
      <c r="R68" s="8">
        <f t="shared" si="5"/>
        <v>10600</v>
      </c>
    </row>
    <row r="69" spans="1:18" ht="25.5" x14ac:dyDescent="0.2">
      <c r="A69" s="4">
        <v>1</v>
      </c>
      <c r="B69" s="18" t="s">
        <v>111</v>
      </c>
      <c r="C69" s="19" t="s">
        <v>33</v>
      </c>
      <c r="D69" s="20" t="s">
        <v>114</v>
      </c>
      <c r="E69" s="21">
        <v>200</v>
      </c>
      <c r="F69" s="21" t="s">
        <v>37</v>
      </c>
      <c r="G69" s="22">
        <v>1</v>
      </c>
      <c r="H69" s="22">
        <v>0</v>
      </c>
      <c r="I69" s="21" t="s">
        <v>50</v>
      </c>
      <c r="J69" s="23">
        <v>41275</v>
      </c>
      <c r="K69" s="23">
        <v>41760</v>
      </c>
      <c r="L69" s="23">
        <v>41275</v>
      </c>
      <c r="M69" s="23">
        <v>41274</v>
      </c>
      <c r="N69" s="49"/>
      <c r="O69" s="49"/>
      <c r="Q69" s="8">
        <f t="shared" si="4"/>
        <v>200</v>
      </c>
      <c r="R69" s="8">
        <f t="shared" si="5"/>
        <v>0</v>
      </c>
    </row>
    <row r="70" spans="1:18" ht="25.5" x14ac:dyDescent="0.2">
      <c r="A70" s="4">
        <v>1</v>
      </c>
      <c r="B70" s="18" t="s">
        <v>112</v>
      </c>
      <c r="C70" s="19" t="s">
        <v>31</v>
      </c>
      <c r="D70" s="20" t="s">
        <v>115</v>
      </c>
      <c r="E70" s="21">
        <v>1300</v>
      </c>
      <c r="F70" s="21" t="s">
        <v>35</v>
      </c>
      <c r="G70" s="22">
        <v>1</v>
      </c>
      <c r="H70" s="22">
        <v>0</v>
      </c>
      <c r="I70" s="21" t="s">
        <v>50</v>
      </c>
      <c r="J70" s="23">
        <v>41275</v>
      </c>
      <c r="K70" s="23">
        <v>41974</v>
      </c>
      <c r="L70" s="23">
        <v>41640</v>
      </c>
      <c r="M70" s="23">
        <v>41973</v>
      </c>
      <c r="N70" s="49"/>
      <c r="O70" s="49"/>
      <c r="Q70" s="8">
        <f t="shared" si="4"/>
        <v>1300</v>
      </c>
      <c r="R70" s="8">
        <f t="shared" si="5"/>
        <v>0</v>
      </c>
    </row>
    <row r="71" spans="1:18" ht="25.5" x14ac:dyDescent="0.2">
      <c r="A71" s="4">
        <v>1</v>
      </c>
      <c r="B71" s="18" t="s">
        <v>113</v>
      </c>
      <c r="C71" s="19" t="s">
        <v>31</v>
      </c>
      <c r="D71" s="20" t="s">
        <v>116</v>
      </c>
      <c r="E71" s="21">
        <v>2500</v>
      </c>
      <c r="F71" s="21" t="s">
        <v>35</v>
      </c>
      <c r="G71" s="22">
        <v>1</v>
      </c>
      <c r="H71" s="22">
        <v>0</v>
      </c>
      <c r="I71" s="21" t="s">
        <v>50</v>
      </c>
      <c r="J71" s="23">
        <v>41275</v>
      </c>
      <c r="K71" s="23">
        <v>41974</v>
      </c>
      <c r="L71" s="23">
        <v>41640</v>
      </c>
      <c r="M71" s="23">
        <v>41973</v>
      </c>
      <c r="N71" s="49"/>
      <c r="O71" s="49"/>
      <c r="Q71" s="8">
        <f t="shared" si="4"/>
        <v>2500</v>
      </c>
      <c r="R71" s="8">
        <f t="shared" si="5"/>
        <v>0</v>
      </c>
    </row>
    <row r="72" spans="1:18" ht="25.5" x14ac:dyDescent="0.2">
      <c r="A72" s="4">
        <v>1</v>
      </c>
      <c r="B72" s="18" t="s">
        <v>119</v>
      </c>
      <c r="C72" s="19" t="s">
        <v>33</v>
      </c>
      <c r="D72" s="20" t="s">
        <v>117</v>
      </c>
      <c r="E72" s="21">
        <v>300</v>
      </c>
      <c r="F72" s="21" t="s">
        <v>37</v>
      </c>
      <c r="G72" s="22">
        <v>1</v>
      </c>
      <c r="H72" s="22">
        <v>0</v>
      </c>
      <c r="I72" s="21" t="s">
        <v>50</v>
      </c>
      <c r="J72" s="23">
        <v>41275</v>
      </c>
      <c r="K72" s="23">
        <v>41760</v>
      </c>
      <c r="L72" s="23">
        <v>41275</v>
      </c>
      <c r="M72" s="23">
        <v>41274</v>
      </c>
      <c r="N72" s="49"/>
      <c r="O72" s="49"/>
      <c r="Q72" s="8">
        <f t="shared" si="4"/>
        <v>300</v>
      </c>
      <c r="R72" s="8">
        <f t="shared" si="5"/>
        <v>0</v>
      </c>
    </row>
    <row r="73" spans="1:18" ht="25.5" x14ac:dyDescent="0.2">
      <c r="A73" s="4">
        <v>1</v>
      </c>
      <c r="B73" s="18" t="s">
        <v>120</v>
      </c>
      <c r="C73" s="19" t="s">
        <v>31</v>
      </c>
      <c r="D73" s="20" t="s">
        <v>118</v>
      </c>
      <c r="E73" s="21">
        <v>4200</v>
      </c>
      <c r="F73" s="21" t="s">
        <v>35</v>
      </c>
      <c r="G73" s="22">
        <v>0.88095238095238093</v>
      </c>
      <c r="H73" s="22">
        <v>0.11904761904761904</v>
      </c>
      <c r="I73" s="21" t="s">
        <v>50</v>
      </c>
      <c r="J73" s="23">
        <v>41275</v>
      </c>
      <c r="K73" s="23">
        <v>41974</v>
      </c>
      <c r="L73" s="11">
        <v>41640</v>
      </c>
      <c r="M73" s="11">
        <v>42124</v>
      </c>
      <c r="N73" s="49"/>
      <c r="O73" s="49"/>
      <c r="Q73" s="8">
        <f t="shared" si="4"/>
        <v>3700</v>
      </c>
      <c r="R73" s="8">
        <f t="shared" si="5"/>
        <v>500</v>
      </c>
    </row>
    <row r="74" spans="1:18" ht="25.5" customHeight="1" x14ac:dyDescent="0.2">
      <c r="A74" s="4">
        <v>1</v>
      </c>
      <c r="B74" s="18" t="s">
        <v>13</v>
      </c>
      <c r="C74" s="19" t="s">
        <v>31</v>
      </c>
      <c r="D74" s="20" t="s">
        <v>121</v>
      </c>
      <c r="E74" s="21">
        <v>6800</v>
      </c>
      <c r="F74" s="21" t="s">
        <v>34</v>
      </c>
      <c r="G74" s="22">
        <v>1</v>
      </c>
      <c r="H74" s="22">
        <v>0</v>
      </c>
      <c r="I74" s="19" t="s">
        <v>49</v>
      </c>
      <c r="J74" s="23">
        <v>41275</v>
      </c>
      <c r="K74" s="23">
        <v>41609</v>
      </c>
      <c r="L74" s="11">
        <v>41275</v>
      </c>
      <c r="M74" s="11">
        <v>42063</v>
      </c>
      <c r="N74" s="49" t="s">
        <v>174</v>
      </c>
      <c r="O74" s="49"/>
      <c r="Q74" s="8">
        <f t="shared" si="4"/>
        <v>6800</v>
      </c>
      <c r="R74" s="8">
        <f t="shared" si="5"/>
        <v>0</v>
      </c>
    </row>
    <row r="75" spans="1:18" ht="25.5" x14ac:dyDescent="0.2">
      <c r="A75" s="4">
        <v>1</v>
      </c>
      <c r="B75" s="18" t="s">
        <v>70</v>
      </c>
      <c r="C75" s="19" t="s">
        <v>33</v>
      </c>
      <c r="D75" s="20" t="s">
        <v>122</v>
      </c>
      <c r="E75" s="21">
        <v>200</v>
      </c>
      <c r="F75" s="21" t="s">
        <v>37</v>
      </c>
      <c r="G75" s="22">
        <v>1</v>
      </c>
      <c r="H75" s="22">
        <v>0</v>
      </c>
      <c r="I75" s="21" t="s">
        <v>50</v>
      </c>
      <c r="J75" s="23">
        <v>41030</v>
      </c>
      <c r="K75" s="23">
        <v>41244</v>
      </c>
      <c r="L75" s="11">
        <v>41030</v>
      </c>
      <c r="M75" s="11">
        <v>41167</v>
      </c>
      <c r="N75" s="49" t="s">
        <v>175</v>
      </c>
      <c r="O75" s="49"/>
      <c r="P75" s="3"/>
      <c r="Q75" s="8">
        <f t="shared" si="4"/>
        <v>200</v>
      </c>
      <c r="R75" s="8">
        <f t="shared" si="5"/>
        <v>0</v>
      </c>
    </row>
    <row r="76" spans="1:18" ht="13.5" customHeight="1" x14ac:dyDescent="0.2">
      <c r="A76" s="4">
        <v>1</v>
      </c>
      <c r="B76" s="18" t="s">
        <v>14</v>
      </c>
      <c r="C76" s="19" t="s">
        <v>33</v>
      </c>
      <c r="D76" s="42" t="s">
        <v>5</v>
      </c>
      <c r="E76" s="21">
        <v>600</v>
      </c>
      <c r="F76" s="21" t="s">
        <v>37</v>
      </c>
      <c r="G76" s="22">
        <v>1</v>
      </c>
      <c r="H76" s="22">
        <v>0</v>
      </c>
      <c r="I76" s="21" t="s">
        <v>50</v>
      </c>
      <c r="J76" s="23">
        <v>41244</v>
      </c>
      <c r="K76" s="23">
        <v>42217</v>
      </c>
      <c r="L76" s="11">
        <v>41183</v>
      </c>
      <c r="M76" s="11">
        <v>42216</v>
      </c>
      <c r="N76" s="49" t="s">
        <v>176</v>
      </c>
      <c r="O76" s="52"/>
      <c r="P76" s="3"/>
      <c r="Q76" s="8">
        <f t="shared" si="4"/>
        <v>600</v>
      </c>
      <c r="R76" s="8">
        <f t="shared" si="5"/>
        <v>0</v>
      </c>
    </row>
    <row r="77" spans="1:18" s="17" customFormat="1" ht="25.5" x14ac:dyDescent="0.2">
      <c r="A77" s="4">
        <v>1</v>
      </c>
      <c r="B77" s="18" t="s">
        <v>15</v>
      </c>
      <c r="C77" s="19" t="s">
        <v>33</v>
      </c>
      <c r="D77" s="42" t="s">
        <v>3</v>
      </c>
      <c r="E77" s="21">
        <v>2500</v>
      </c>
      <c r="F77" s="21" t="s">
        <v>52</v>
      </c>
      <c r="G77" s="22">
        <v>1</v>
      </c>
      <c r="H77" s="22">
        <v>0</v>
      </c>
      <c r="I77" s="19" t="s">
        <v>49</v>
      </c>
      <c r="J77" s="23">
        <v>41275</v>
      </c>
      <c r="K77" s="23">
        <v>42217</v>
      </c>
      <c r="L77" s="11">
        <v>41275</v>
      </c>
      <c r="M77" s="11">
        <v>42217</v>
      </c>
      <c r="N77" s="49" t="s">
        <v>163</v>
      </c>
      <c r="O77" s="52"/>
      <c r="Q77" s="8">
        <f t="shared" si="4"/>
        <v>2500</v>
      </c>
      <c r="R77" s="8">
        <f t="shared" si="5"/>
        <v>0</v>
      </c>
    </row>
    <row r="78" spans="1:18" s="17" customFormat="1" ht="12.75" customHeight="1" x14ac:dyDescent="0.2">
      <c r="A78" s="4">
        <v>1</v>
      </c>
      <c r="B78" s="18" t="s">
        <v>123</v>
      </c>
      <c r="C78" s="19" t="s">
        <v>33</v>
      </c>
      <c r="D78" s="55" t="s">
        <v>251</v>
      </c>
      <c r="E78" s="21">
        <v>750</v>
      </c>
      <c r="F78" s="21" t="s">
        <v>37</v>
      </c>
      <c r="G78" s="22">
        <v>0.66666000000000003</v>
      </c>
      <c r="H78" s="22">
        <v>0.33333299999999999</v>
      </c>
      <c r="I78" s="19" t="s">
        <v>50</v>
      </c>
      <c r="J78" s="23">
        <v>41153</v>
      </c>
      <c r="K78" s="23">
        <v>41244</v>
      </c>
      <c r="L78" s="11">
        <v>41275</v>
      </c>
      <c r="M78" s="11">
        <v>42063</v>
      </c>
      <c r="N78" s="49" t="s">
        <v>177</v>
      </c>
      <c r="O78" s="52" t="s">
        <v>178</v>
      </c>
      <c r="Q78" s="8">
        <f t="shared" si="4"/>
        <v>499.995</v>
      </c>
      <c r="R78" s="8">
        <f t="shared" si="5"/>
        <v>249.99975000000001</v>
      </c>
    </row>
    <row r="79" spans="1:18" s="17" customFormat="1" ht="12.75" customHeight="1" x14ac:dyDescent="0.2">
      <c r="A79" s="4">
        <v>1</v>
      </c>
      <c r="B79" s="18" t="s">
        <v>124</v>
      </c>
      <c r="C79" s="19" t="s">
        <v>31</v>
      </c>
      <c r="D79" s="42" t="s">
        <v>58</v>
      </c>
      <c r="E79" s="48">
        <v>0</v>
      </c>
      <c r="F79" s="21" t="s">
        <v>34</v>
      </c>
      <c r="G79" s="22">
        <v>0.95830000000000004</v>
      </c>
      <c r="H79" s="22">
        <v>4.1700000000000001E-2</v>
      </c>
      <c r="I79" s="19" t="s">
        <v>50</v>
      </c>
      <c r="J79" s="23">
        <v>41275</v>
      </c>
      <c r="K79" s="23">
        <v>41974</v>
      </c>
      <c r="L79" s="11"/>
      <c r="M79" s="11"/>
      <c r="N79" s="49" t="s">
        <v>179</v>
      </c>
      <c r="O79" s="49"/>
      <c r="Q79" s="8">
        <f t="shared" si="4"/>
        <v>0</v>
      </c>
      <c r="R79" s="8">
        <f t="shared" si="5"/>
        <v>0</v>
      </c>
    </row>
    <row r="80" spans="1:18" ht="30" customHeight="1" x14ac:dyDescent="0.2">
      <c r="A80" s="4">
        <v>1</v>
      </c>
      <c r="B80" s="18" t="s">
        <v>125</v>
      </c>
      <c r="C80" s="19" t="s">
        <v>31</v>
      </c>
      <c r="D80" s="42" t="s">
        <v>59</v>
      </c>
      <c r="E80" s="49">
        <v>8000</v>
      </c>
      <c r="F80" s="49" t="s">
        <v>34</v>
      </c>
      <c r="G80" s="54">
        <v>0.71875</v>
      </c>
      <c r="H80" s="54">
        <v>0.28125</v>
      </c>
      <c r="I80" s="19" t="s">
        <v>50</v>
      </c>
      <c r="J80" s="23">
        <v>41275</v>
      </c>
      <c r="K80" s="23">
        <v>41730</v>
      </c>
      <c r="L80" s="23">
        <v>41275</v>
      </c>
      <c r="M80" s="23">
        <v>41759</v>
      </c>
      <c r="N80" s="49" t="s">
        <v>180</v>
      </c>
      <c r="O80" s="49" t="s">
        <v>158</v>
      </c>
      <c r="Q80" s="8">
        <f t="shared" si="4"/>
        <v>5750</v>
      </c>
      <c r="R80" s="8">
        <f t="shared" si="5"/>
        <v>2250</v>
      </c>
    </row>
    <row r="81" spans="1:18" ht="13.5" customHeight="1" x14ac:dyDescent="0.2">
      <c r="A81" s="4">
        <v>1</v>
      </c>
      <c r="B81" s="18" t="s">
        <v>67</v>
      </c>
      <c r="C81" s="19" t="s">
        <v>33</v>
      </c>
      <c r="D81" s="42" t="s">
        <v>71</v>
      </c>
      <c r="E81" s="21">
        <v>350</v>
      </c>
      <c r="F81" s="21" t="s">
        <v>37</v>
      </c>
      <c r="G81" s="22">
        <v>1</v>
      </c>
      <c r="H81" s="22">
        <v>0</v>
      </c>
      <c r="I81" s="19" t="s">
        <v>50</v>
      </c>
      <c r="J81" s="23">
        <v>41122</v>
      </c>
      <c r="K81" s="23">
        <v>41609</v>
      </c>
      <c r="L81" s="11">
        <v>41275</v>
      </c>
      <c r="M81" s="11">
        <v>41639</v>
      </c>
      <c r="N81" s="49" t="s">
        <v>181</v>
      </c>
      <c r="O81" s="52"/>
      <c r="Q81" s="8">
        <f t="shared" si="4"/>
        <v>350</v>
      </c>
      <c r="R81" s="8">
        <f t="shared" si="5"/>
        <v>0</v>
      </c>
    </row>
    <row r="82" spans="1:18" ht="25.5" x14ac:dyDescent="0.2">
      <c r="A82" s="4">
        <v>1</v>
      </c>
      <c r="B82" s="18" t="s">
        <v>68</v>
      </c>
      <c r="C82" s="19" t="s">
        <v>33</v>
      </c>
      <c r="D82" s="42" t="s">
        <v>72</v>
      </c>
      <c r="E82" s="21">
        <v>400</v>
      </c>
      <c r="F82" s="21" t="s">
        <v>37</v>
      </c>
      <c r="G82" s="22">
        <v>1</v>
      </c>
      <c r="H82" s="22">
        <v>0</v>
      </c>
      <c r="I82" s="19" t="s">
        <v>50</v>
      </c>
      <c r="J82" s="23">
        <v>41122</v>
      </c>
      <c r="K82" s="23">
        <v>41609</v>
      </c>
      <c r="L82" s="11">
        <v>41122</v>
      </c>
      <c r="M82" s="11">
        <v>41608</v>
      </c>
      <c r="N82" s="49" t="s">
        <v>165</v>
      </c>
      <c r="O82" s="52"/>
      <c r="Q82" s="8">
        <f t="shared" si="4"/>
        <v>400</v>
      </c>
      <c r="R82" s="8">
        <f t="shared" si="5"/>
        <v>0</v>
      </c>
    </row>
    <row r="83" spans="1:18" x14ac:dyDescent="0.2">
      <c r="A83" s="4">
        <v>1</v>
      </c>
      <c r="B83" s="18" t="s">
        <v>18</v>
      </c>
      <c r="C83" s="19" t="s">
        <v>33</v>
      </c>
      <c r="D83" s="42" t="s">
        <v>7</v>
      </c>
      <c r="E83" s="21">
        <v>10000</v>
      </c>
      <c r="F83" s="21" t="s">
        <v>52</v>
      </c>
      <c r="G83" s="22">
        <v>1</v>
      </c>
      <c r="H83" s="22">
        <v>0</v>
      </c>
      <c r="I83" s="19" t="s">
        <v>49</v>
      </c>
      <c r="J83" s="23">
        <v>40756</v>
      </c>
      <c r="K83" s="23">
        <v>42217</v>
      </c>
      <c r="L83" s="23">
        <v>40756</v>
      </c>
      <c r="M83" s="23">
        <v>42217</v>
      </c>
      <c r="N83" s="49" t="s">
        <v>140</v>
      </c>
      <c r="O83" s="52"/>
      <c r="Q83" s="8">
        <f t="shared" si="4"/>
        <v>10000</v>
      </c>
      <c r="R83" s="8">
        <f t="shared" si="5"/>
        <v>0</v>
      </c>
    </row>
    <row r="84" spans="1:18" ht="25.5" customHeight="1" x14ac:dyDescent="0.2">
      <c r="A84" s="4">
        <v>1</v>
      </c>
      <c r="B84" s="18" t="s">
        <v>19</v>
      </c>
      <c r="C84" s="19" t="s">
        <v>33</v>
      </c>
      <c r="D84" s="42" t="s">
        <v>56</v>
      </c>
      <c r="E84" s="21">
        <v>840</v>
      </c>
      <c r="F84" s="21" t="s">
        <v>37</v>
      </c>
      <c r="G84" s="22">
        <v>1</v>
      </c>
      <c r="H84" s="22">
        <v>0</v>
      </c>
      <c r="I84" s="19" t="s">
        <v>49</v>
      </c>
      <c r="J84" s="23">
        <v>40909</v>
      </c>
      <c r="K84" s="23">
        <v>42217</v>
      </c>
      <c r="L84" s="23">
        <v>40909</v>
      </c>
      <c r="M84" s="23">
        <v>42217</v>
      </c>
      <c r="N84" s="49" t="s">
        <v>182</v>
      </c>
      <c r="O84" s="52"/>
      <c r="Q84" s="8">
        <f t="shared" si="4"/>
        <v>840</v>
      </c>
      <c r="R84" s="8">
        <f t="shared" si="5"/>
        <v>0</v>
      </c>
    </row>
    <row r="85" spans="1:18" ht="25.5" x14ac:dyDescent="0.2">
      <c r="A85" s="4">
        <v>1</v>
      </c>
      <c r="B85" s="18" t="s">
        <v>20</v>
      </c>
      <c r="C85" s="19" t="s">
        <v>32</v>
      </c>
      <c r="D85" s="42" t="s">
        <v>57</v>
      </c>
      <c r="E85" s="21">
        <v>280</v>
      </c>
      <c r="F85" s="21" t="s">
        <v>45</v>
      </c>
      <c r="G85" s="22">
        <v>1</v>
      </c>
      <c r="H85" s="22">
        <v>0</v>
      </c>
      <c r="I85" s="19" t="s">
        <v>50</v>
      </c>
      <c r="J85" s="23">
        <v>41275</v>
      </c>
      <c r="K85" s="23">
        <v>41609</v>
      </c>
      <c r="L85" s="23">
        <v>41640</v>
      </c>
      <c r="M85" s="23">
        <v>41973</v>
      </c>
      <c r="N85" s="49"/>
      <c r="O85" s="52"/>
      <c r="Q85" s="8">
        <f t="shared" si="4"/>
        <v>280</v>
      </c>
      <c r="R85" s="8">
        <f t="shared" si="5"/>
        <v>0</v>
      </c>
    </row>
    <row r="86" spans="1:18" ht="12.75" customHeight="1" x14ac:dyDescent="0.2">
      <c r="A86" s="4">
        <v>1</v>
      </c>
      <c r="B86" s="18" t="s">
        <v>62</v>
      </c>
      <c r="C86" s="19" t="s">
        <v>33</v>
      </c>
      <c r="D86" s="42" t="s">
        <v>0</v>
      </c>
      <c r="E86" s="21">
        <v>480</v>
      </c>
      <c r="F86" s="21" t="s">
        <v>37</v>
      </c>
      <c r="G86" s="22">
        <v>1</v>
      </c>
      <c r="H86" s="22">
        <v>0</v>
      </c>
      <c r="I86" s="19" t="s">
        <v>49</v>
      </c>
      <c r="J86" s="23">
        <v>41030</v>
      </c>
      <c r="K86" s="23">
        <v>42217</v>
      </c>
      <c r="L86" s="23">
        <v>41030</v>
      </c>
      <c r="M86" s="23">
        <v>42217</v>
      </c>
      <c r="N86" s="49" t="s">
        <v>183</v>
      </c>
      <c r="O86" s="49"/>
      <c r="Q86" s="8">
        <f t="shared" si="4"/>
        <v>480</v>
      </c>
      <c r="R86" s="8">
        <f t="shared" si="5"/>
        <v>0</v>
      </c>
    </row>
    <row r="87" spans="1:18" x14ac:dyDescent="0.2">
      <c r="A87" s="4">
        <v>1</v>
      </c>
      <c r="B87" s="18" t="s">
        <v>63</v>
      </c>
      <c r="C87" s="19" t="s">
        <v>33</v>
      </c>
      <c r="D87" s="42" t="s">
        <v>4</v>
      </c>
      <c r="E87" s="21">
        <v>3000</v>
      </c>
      <c r="F87" s="21" t="s">
        <v>52</v>
      </c>
      <c r="G87" s="22">
        <v>1</v>
      </c>
      <c r="H87" s="22">
        <v>0</v>
      </c>
      <c r="I87" s="19" t="s">
        <v>49</v>
      </c>
      <c r="J87" s="23">
        <v>41030</v>
      </c>
      <c r="K87" s="23">
        <v>42217</v>
      </c>
      <c r="L87" s="23">
        <v>41030</v>
      </c>
      <c r="M87" s="23">
        <v>42217</v>
      </c>
      <c r="N87" s="49" t="s">
        <v>184</v>
      </c>
      <c r="O87" s="52"/>
      <c r="Q87" s="8">
        <f t="shared" si="4"/>
        <v>3000</v>
      </c>
      <c r="R87" s="8">
        <f t="shared" si="5"/>
        <v>0</v>
      </c>
    </row>
    <row r="88" spans="1:18" ht="13.5" customHeight="1" x14ac:dyDescent="0.2">
      <c r="A88" s="4">
        <v>1</v>
      </c>
      <c r="B88" s="18" t="s">
        <v>64</v>
      </c>
      <c r="C88" s="19" t="s">
        <v>33</v>
      </c>
      <c r="D88" s="42" t="s">
        <v>126</v>
      </c>
      <c r="E88" s="21">
        <v>400</v>
      </c>
      <c r="F88" s="21" t="s">
        <v>37</v>
      </c>
      <c r="G88" s="22">
        <v>1</v>
      </c>
      <c r="H88" s="22">
        <v>0</v>
      </c>
      <c r="I88" s="19" t="s">
        <v>50</v>
      </c>
      <c r="J88" s="23">
        <v>42005</v>
      </c>
      <c r="K88" s="23">
        <v>42217</v>
      </c>
      <c r="L88" s="11">
        <v>41091</v>
      </c>
      <c r="M88" s="11">
        <v>42217</v>
      </c>
      <c r="N88" s="36"/>
      <c r="O88" s="39"/>
      <c r="Q88" s="8">
        <f t="shared" si="4"/>
        <v>400</v>
      </c>
      <c r="R88" s="8">
        <f t="shared" si="5"/>
        <v>0</v>
      </c>
    </row>
    <row r="89" spans="1:18" ht="13.5" customHeight="1" x14ac:dyDescent="0.2">
      <c r="A89" s="4">
        <v>1</v>
      </c>
      <c r="B89" s="18" t="s">
        <v>69</v>
      </c>
      <c r="C89" s="19" t="s">
        <v>61</v>
      </c>
      <c r="D89" s="42" t="s">
        <v>60</v>
      </c>
      <c r="E89" s="21">
        <v>100</v>
      </c>
      <c r="F89" s="21" t="s">
        <v>37</v>
      </c>
      <c r="G89" s="22">
        <v>1</v>
      </c>
      <c r="H89" s="22">
        <v>0</v>
      </c>
      <c r="I89" s="19" t="s">
        <v>50</v>
      </c>
      <c r="J89" s="23">
        <v>41091</v>
      </c>
      <c r="K89" s="23">
        <v>42217</v>
      </c>
      <c r="L89" s="11">
        <v>41609</v>
      </c>
      <c r="M89" s="11">
        <v>42216</v>
      </c>
      <c r="N89" s="36"/>
      <c r="O89" s="39"/>
      <c r="Q89" s="8">
        <f t="shared" si="4"/>
        <v>100</v>
      </c>
      <c r="R89" s="8">
        <f t="shared" si="5"/>
        <v>0</v>
      </c>
    </row>
    <row r="90" spans="1:18" x14ac:dyDescent="0.2">
      <c r="A90" s="4">
        <f>SUM(A7:A89)</f>
        <v>81</v>
      </c>
      <c r="B90" s="32"/>
      <c r="C90" s="30"/>
      <c r="D90" s="43"/>
      <c r="E90" s="44">
        <f>SUM(E7:E89)</f>
        <v>187050</v>
      </c>
      <c r="G90" s="45"/>
      <c r="H90" s="45"/>
      <c r="I90" s="30"/>
      <c r="J90" s="46"/>
      <c r="K90" s="46"/>
      <c r="Q90" s="8">
        <f>SUM(Q7:Q89)</f>
        <v>109949.995</v>
      </c>
      <c r="R90" s="8">
        <f>SUM(R7:R89)</f>
        <v>74009.999750000003</v>
      </c>
    </row>
    <row r="91" spans="1:18" x14ac:dyDescent="0.2">
      <c r="D91" s="14"/>
      <c r="E91" s="2"/>
      <c r="F91" s="31"/>
      <c r="G91" s="9"/>
      <c r="H91" s="9"/>
      <c r="I91" s="2"/>
      <c r="J91" s="5"/>
      <c r="K91" s="5"/>
      <c r="L91" s="5"/>
      <c r="M91" s="5"/>
      <c r="N91" s="2"/>
      <c r="O91" s="2"/>
    </row>
    <row r="92" spans="1:18" x14ac:dyDescent="0.2">
      <c r="D92" s="14"/>
      <c r="E92" s="289" t="s">
        <v>149</v>
      </c>
      <c r="F92" s="289"/>
      <c r="G92" s="289"/>
      <c r="H92" s="9"/>
      <c r="I92" s="2"/>
      <c r="J92" s="5"/>
      <c r="K92" s="5"/>
      <c r="L92" s="5"/>
      <c r="M92" s="5"/>
      <c r="N92" s="2"/>
      <c r="O92" s="2"/>
    </row>
    <row r="93" spans="1:18" x14ac:dyDescent="0.2">
      <c r="C93" s="4" t="s">
        <v>31</v>
      </c>
      <c r="D93" s="283" t="s">
        <v>139</v>
      </c>
      <c r="E93" s="283"/>
      <c r="F93" s="32" t="s">
        <v>34</v>
      </c>
      <c r="G93" s="9" t="s">
        <v>143</v>
      </c>
      <c r="H93" s="9"/>
      <c r="J93" s="33"/>
    </row>
    <row r="94" spans="1:18" x14ac:dyDescent="0.2">
      <c r="C94" s="4" t="s">
        <v>32</v>
      </c>
      <c r="D94" s="283" t="s">
        <v>36</v>
      </c>
      <c r="E94" s="283"/>
      <c r="F94" s="32" t="s">
        <v>35</v>
      </c>
      <c r="G94" s="9" t="s">
        <v>143</v>
      </c>
      <c r="H94" s="9"/>
      <c r="J94" s="33"/>
    </row>
    <row r="95" spans="1:18" x14ac:dyDescent="0.2">
      <c r="C95" s="4" t="s">
        <v>33</v>
      </c>
      <c r="D95" s="283" t="s">
        <v>40</v>
      </c>
      <c r="E95" s="283"/>
      <c r="F95" s="32" t="s">
        <v>154</v>
      </c>
      <c r="G95" s="9" t="s">
        <v>144</v>
      </c>
      <c r="H95" s="9"/>
      <c r="O95" s="3"/>
    </row>
    <row r="96" spans="1:18" x14ac:dyDescent="0.2">
      <c r="C96" s="34" t="s">
        <v>61</v>
      </c>
      <c r="D96" s="283" t="s">
        <v>145</v>
      </c>
      <c r="E96" s="283"/>
      <c r="F96" s="32" t="s">
        <v>146</v>
      </c>
      <c r="G96" s="9" t="s">
        <v>144</v>
      </c>
      <c r="H96" s="9"/>
      <c r="O96" s="3"/>
    </row>
    <row r="97" spans="4:15" x14ac:dyDescent="0.2">
      <c r="D97" s="283" t="s">
        <v>147</v>
      </c>
      <c r="E97" s="283"/>
      <c r="F97" s="32" t="s">
        <v>148</v>
      </c>
      <c r="G97" s="9" t="s">
        <v>144</v>
      </c>
      <c r="H97" s="9"/>
      <c r="O97" s="3"/>
    </row>
    <row r="98" spans="4:15" x14ac:dyDescent="0.2">
      <c r="D98" s="283" t="s">
        <v>46</v>
      </c>
      <c r="E98" s="283"/>
      <c r="F98" s="32" t="s">
        <v>45</v>
      </c>
      <c r="G98" s="9" t="s">
        <v>143</v>
      </c>
      <c r="H98" s="9" t="s">
        <v>144</v>
      </c>
    </row>
    <row r="99" spans="4:15" x14ac:dyDescent="0.2">
      <c r="D99" s="283" t="s">
        <v>39</v>
      </c>
      <c r="E99" s="283"/>
      <c r="F99" s="32" t="s">
        <v>38</v>
      </c>
      <c r="G99" s="9" t="s">
        <v>143</v>
      </c>
      <c r="H99" s="9"/>
    </row>
    <row r="100" spans="4:15" x14ac:dyDescent="0.2">
      <c r="D100" s="283" t="s">
        <v>42</v>
      </c>
      <c r="E100" s="283"/>
      <c r="F100" s="32" t="s">
        <v>37</v>
      </c>
      <c r="G100" s="9" t="s">
        <v>143</v>
      </c>
      <c r="H100" s="9"/>
    </row>
    <row r="101" spans="4:15" x14ac:dyDescent="0.2">
      <c r="D101" s="283" t="s">
        <v>43</v>
      </c>
      <c r="E101" s="283"/>
      <c r="F101" s="32" t="s">
        <v>41</v>
      </c>
      <c r="G101" s="9" t="s">
        <v>143</v>
      </c>
      <c r="H101" s="9"/>
    </row>
    <row r="102" spans="4:15" x14ac:dyDescent="0.2">
      <c r="D102" s="283" t="s">
        <v>44</v>
      </c>
      <c r="E102" s="283"/>
      <c r="F102" s="32" t="s">
        <v>150</v>
      </c>
      <c r="G102" s="9" t="s">
        <v>143</v>
      </c>
      <c r="H102" s="9"/>
    </row>
    <row r="103" spans="4:15" x14ac:dyDescent="0.2">
      <c r="D103" s="283" t="s">
        <v>48</v>
      </c>
      <c r="E103" s="283"/>
      <c r="F103" s="32" t="s">
        <v>47</v>
      </c>
      <c r="G103" s="9" t="s">
        <v>143</v>
      </c>
      <c r="H103" s="9"/>
    </row>
    <row r="104" spans="4:15" x14ac:dyDescent="0.2">
      <c r="D104" s="15"/>
    </row>
    <row r="105" spans="4:15" x14ac:dyDescent="0.2">
      <c r="D105" s="15"/>
      <c r="H105" s="16"/>
    </row>
  </sheetData>
  <mergeCells count="25">
    <mergeCell ref="D101:E101"/>
    <mergeCell ref="D102:E102"/>
    <mergeCell ref="D103:E103"/>
    <mergeCell ref="D95:E95"/>
    <mergeCell ref="D96:E96"/>
    <mergeCell ref="D97:E97"/>
    <mergeCell ref="D98:E98"/>
    <mergeCell ref="D99:E99"/>
    <mergeCell ref="D100:E100"/>
    <mergeCell ref="D94:E94"/>
    <mergeCell ref="B1:O3"/>
    <mergeCell ref="B4:O4"/>
    <mergeCell ref="B5:B6"/>
    <mergeCell ref="C5:C6"/>
    <mergeCell ref="D5:D6"/>
    <mergeCell ref="E5:E6"/>
    <mergeCell ref="F5:F6"/>
    <mergeCell ref="G5:H5"/>
    <mergeCell ref="I5:I6"/>
    <mergeCell ref="J5:K5"/>
    <mergeCell ref="L5:M5"/>
    <mergeCell ref="N5:N6"/>
    <mergeCell ref="O5:O6"/>
    <mergeCell ref="E92:G92"/>
    <mergeCell ref="D93:E93"/>
  </mergeCells>
  <printOptions horizontalCentered="1"/>
  <pageMargins left="0.11811023622047245" right="0.11811023622047245" top="0.39370078740157483" bottom="0.39370078740157483" header="0.31496062992125984" footer="0.11811023622047245"/>
  <pageSetup paperSize="8" scale="45" orientation="portrait" r:id="rId1"/>
  <headerFooter alignWithMargins="0">
    <oddFooter>&amp;L&amp;D  -  &amp;F
&amp;R-  &amp;P  -</oddFooter>
  </headerFooter>
  <rowBreaks count="1" manualBreakCount="1">
    <brk id="45" min="1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22" sqref="C22"/>
    </sheetView>
  </sheetViews>
  <sheetFormatPr defaultRowHeight="12.75" x14ac:dyDescent="0.2"/>
  <cols>
    <col min="2" max="2" width="31.140625" bestFit="1" customWidth="1"/>
  </cols>
  <sheetData>
    <row r="1" spans="1:4" ht="24.75" customHeight="1" x14ac:dyDescent="0.2">
      <c r="A1" s="145" t="s">
        <v>432</v>
      </c>
      <c r="B1" s="145" t="s">
        <v>433</v>
      </c>
      <c r="C1" s="146"/>
      <c r="D1" s="146"/>
    </row>
    <row r="2" spans="1:4" x14ac:dyDescent="0.2">
      <c r="A2" s="144" t="s">
        <v>243</v>
      </c>
      <c r="B2" s="144" t="s">
        <v>435</v>
      </c>
    </row>
    <row r="3" spans="1:4" x14ac:dyDescent="0.2">
      <c r="B3" s="144" t="s">
        <v>434</v>
      </c>
    </row>
    <row r="4" spans="1:4" x14ac:dyDescent="0.2">
      <c r="A4" s="144" t="s">
        <v>292</v>
      </c>
      <c r="B4" s="144" t="s">
        <v>436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66AC620E75297B4A86A5719847B60B48" ma:contentTypeVersion="0" ma:contentTypeDescription="A content type to manage public (operations) IDB documents" ma:contentTypeScope="" ma:versionID="29c373344b8a771a50ff2f08935f34c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39564062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2411/OC-BR</Approval_x0020_Number>
    <Document_x0020_Author xmlns="9c571b2f-e523-4ab2-ba2e-09e151a03ef4">Porto, Andre Grossi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BR-L1210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Plan&lt;/USER_STAGE&gt;&lt;PD_OBJ_TYPE&gt;0&lt;/PD_OBJ_TYPE&gt;&lt;DTAPPROVAL&gt;Apr  9 2015 12:00AM&lt;/DTAPPROVAL&gt;&lt;MAKERECORD&gt;N&lt;/MAKERECORD&gt;&lt;PD_FILEPT_NO&gt;PO-BR-L1210-GS&lt;/PD_FILEPT_NO&gt;&lt;/Data&gt;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PA RIO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Props1.xml><?xml version="1.0" encoding="utf-8"?>
<ds:datastoreItem xmlns:ds="http://schemas.openxmlformats.org/officeDocument/2006/customXml" ds:itemID="{3D7721E4-C38A-43F9-B1C6-53815BD5F9AF}"/>
</file>

<file path=customXml/itemProps2.xml><?xml version="1.0" encoding="utf-8"?>
<ds:datastoreItem xmlns:ds="http://schemas.openxmlformats.org/officeDocument/2006/customXml" ds:itemID="{764B809A-AFA2-4C9B-A39F-517375627120}"/>
</file>

<file path=customXml/itemProps3.xml><?xml version="1.0" encoding="utf-8"?>
<ds:datastoreItem xmlns:ds="http://schemas.openxmlformats.org/officeDocument/2006/customXml" ds:itemID="{F44CE002-0F5B-422D-8BB4-A5895D43F7F1}"/>
</file>

<file path=customXml/itemProps4.xml><?xml version="1.0" encoding="utf-8"?>
<ds:datastoreItem xmlns:ds="http://schemas.openxmlformats.org/officeDocument/2006/customXml" ds:itemID="{75F80095-17A4-44EE-A1D8-72EC087ECE20}"/>
</file>

<file path=customXml/itemProps5.xml><?xml version="1.0" encoding="utf-8"?>
<ds:datastoreItem xmlns:ds="http://schemas.openxmlformats.org/officeDocument/2006/customXml" ds:itemID="{2EA6A5E5-2A47-4031-AB82-397034E534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PA (aberto)</vt:lpstr>
      <vt:lpstr>PA impressão</vt:lpstr>
      <vt:lpstr>PA (copia segurança)</vt:lpstr>
      <vt:lpstr>Plan1</vt:lpstr>
      <vt:lpstr>'PA (aberto)'!Area_de_impressao</vt:lpstr>
      <vt:lpstr>'PA (copia segurança)'!Area_de_impressao</vt:lpstr>
      <vt:lpstr>'PA impressão'!Area_de_impressao</vt:lpstr>
      <vt:lpstr>'PA (aberto)'!Titulos_de_impressao</vt:lpstr>
      <vt:lpstr>'PA (copia segurança)'!Titulos_de_impressao</vt:lpstr>
      <vt:lpstr>'PA impressão'!Titulos_de_impressao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- Prodetur Rio de Janeiro - versão 26</dc:title>
  <dc:creator>Nelson Caldeira</dc:creator>
  <cp:lastModifiedBy>Mariana Lima Verde</cp:lastModifiedBy>
  <cp:lastPrinted>2014-05-16T18:59:19Z</cp:lastPrinted>
  <dcterms:created xsi:type="dcterms:W3CDTF">2009-07-09T21:06:08Z</dcterms:created>
  <dcterms:modified xsi:type="dcterms:W3CDTF">2015-03-31T19:28:24Z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0x01010046CF21643EE8D14686A648AA6DAD08920066AC620E75297B4A86A5719847B60B48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