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bg-my.sharepoint.com/personal/helioo_iadb_org/Documents/BR-L1533 - Profisco II Bahia/Aquisições/"/>
    </mc:Choice>
  </mc:AlternateContent>
  <xr:revisionPtr revIDLastSave="2" documentId="11_6DE5ED492404AB606238F7DC98872FC52AA99E27" xr6:coauthVersionLast="47" xr6:coauthVersionMax="47" xr10:uidLastSave="{3C5141A8-BAE7-4C26-A483-0D533ECD17E9}"/>
  <bookViews>
    <workbookView xWindow="-110" yWindow="-110" windowWidth="19420" windowHeight="10420" tabRatio="754" xr2:uid="{00000000-000D-0000-FFFF-FFFF00000000}"/>
  </bookViews>
  <sheets>
    <sheet name="OBRAS BENS E SERVIÇOS" sheetId="1" r:id="rId1"/>
    <sheet name="SERVIÇOS DE CONSULTORIA" sheetId="2" r:id="rId2"/>
    <sheet name="SISTEMAS NACIONAIS" sheetId="4" r:id="rId3"/>
    <sheet name="100% CONTRAPARTIDA LOCAL" sheetId="5" r:id="rId4"/>
  </sheets>
  <definedNames>
    <definedName name="_xlnm._FilterDatabase" localSheetId="3" hidden="1">'100% CONTRAPARTIDA LOCAL'!$AC$2:$AC$29</definedName>
    <definedName name="_xlnm._FilterDatabase" localSheetId="0" hidden="1">'OBRAS BENS E SERVIÇOS'!$I$1:$I$293</definedName>
    <definedName name="_xlnm._FilterDatabase" localSheetId="1" hidden="1">'SERVIÇOS DE CONSULTORIA'!$A$34:$Y$55</definedName>
    <definedName name="_xlnm._FilterDatabase" localSheetId="2" hidden="1">'SISTEMAS NACIONAIS'!$AA$2:$AA$29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9" i="4" l="1"/>
  <c r="M78" i="4"/>
  <c r="M79" i="1" l="1"/>
  <c r="O79" i="1" s="1"/>
  <c r="D80" i="1"/>
  <c r="F16" i="2" l="1"/>
  <c r="M24" i="2" l="1"/>
  <c r="O24" i="2" s="1"/>
  <c r="Q24" i="2" s="1"/>
  <c r="S24" i="2" s="1"/>
  <c r="U24" i="2" s="1"/>
  <c r="W24" i="2" s="1"/>
  <c r="Y24" i="2" s="1"/>
  <c r="D21" i="2"/>
  <c r="D57" i="2" l="1"/>
  <c r="D49" i="2"/>
  <c r="O10" i="5" l="1"/>
  <c r="O11" i="5"/>
  <c r="M10" i="5"/>
  <c r="M11" i="5"/>
  <c r="D26" i="2" l="1"/>
  <c r="B7" i="1"/>
  <c r="D87" i="2" l="1"/>
  <c r="D90" i="2" s="1"/>
  <c r="B8" i="1" s="1"/>
  <c r="M56" i="2"/>
  <c r="O56" i="2" s="1"/>
  <c r="M55" i="2"/>
  <c r="O55" i="2" s="1"/>
  <c r="M15" i="2" l="1"/>
  <c r="O15" i="2" s="1"/>
  <c r="Q15" i="2" s="1"/>
  <c r="S15" i="2" s="1"/>
  <c r="U15" i="2" s="1"/>
  <c r="W15" i="2" s="1"/>
  <c r="Y15" i="2" s="1"/>
  <c r="M89" i="2"/>
  <c r="M76" i="1"/>
  <c r="O76" i="1" s="1"/>
  <c r="M77" i="1"/>
  <c r="O77" i="1" s="1"/>
  <c r="M78" i="1"/>
  <c r="O78" i="1" s="1"/>
  <c r="D25" i="1"/>
  <c r="M73" i="1" l="1"/>
  <c r="O73" i="1" s="1"/>
  <c r="G76" i="2" l="1"/>
  <c r="M75" i="1" l="1"/>
  <c r="O75" i="1" s="1"/>
  <c r="M74" i="1"/>
  <c r="O74" i="1" s="1"/>
  <c r="M65" i="4" l="1"/>
  <c r="M9" i="5"/>
  <c r="M22" i="2"/>
  <c r="O22" i="2" s="1"/>
  <c r="Q22" i="2" s="1"/>
  <c r="S22" i="2" s="1"/>
  <c r="U22" i="2" s="1"/>
  <c r="W22" i="2" s="1"/>
  <c r="Y22" i="2" s="1"/>
  <c r="M76" i="4"/>
  <c r="M75" i="4"/>
  <c r="M49" i="4" l="1"/>
  <c r="M73" i="4" l="1"/>
  <c r="D59" i="4" l="1"/>
  <c r="F59" i="4" s="1"/>
  <c r="G59" i="4" l="1"/>
  <c r="B6" i="1"/>
  <c r="M87" i="2" l="1"/>
  <c r="M47" i="2"/>
  <c r="O47" i="2" s="1"/>
  <c r="Q47" i="2" s="1"/>
  <c r="S47" i="2" s="1"/>
  <c r="M48" i="2" l="1"/>
  <c r="O48" i="2" s="1"/>
  <c r="Q48" i="2" s="1"/>
  <c r="S48" i="2" s="1"/>
  <c r="M45" i="2"/>
  <c r="O45" i="2" s="1"/>
  <c r="Q45" i="2" s="1"/>
  <c r="S45" i="2" s="1"/>
  <c r="M23" i="2"/>
  <c r="O23" i="2" s="1"/>
  <c r="Q23" i="2" s="1"/>
  <c r="S23" i="2" s="1"/>
  <c r="U23" i="2" s="1"/>
  <c r="W23" i="2" s="1"/>
  <c r="Y23" i="2" s="1"/>
  <c r="M25" i="2"/>
  <c r="O25" i="2" s="1"/>
  <c r="Q25" i="2" s="1"/>
  <c r="S25" i="2" s="1"/>
  <c r="U25" i="2" s="1"/>
  <c r="W25" i="2" s="1"/>
  <c r="Y25" i="2" s="1"/>
  <c r="M46" i="2"/>
  <c r="O46" i="2" s="1"/>
  <c r="Q46" i="2" s="1"/>
  <c r="S46" i="2" s="1"/>
  <c r="M21" i="1"/>
  <c r="O21" i="1" s="1"/>
  <c r="Q21" i="1" s="1"/>
  <c r="S21" i="1" s="1"/>
  <c r="M22" i="1"/>
  <c r="O22" i="1" s="1"/>
  <c r="Q22" i="1" s="1"/>
  <c r="S22" i="1" s="1"/>
  <c r="M23" i="1"/>
  <c r="O23" i="1" s="1"/>
  <c r="Q23" i="1" s="1"/>
  <c r="S23" i="1" s="1"/>
  <c r="M24" i="1"/>
  <c r="O24" i="1" s="1"/>
  <c r="Q24" i="1" s="1"/>
  <c r="S24" i="1" s="1"/>
  <c r="M20" i="1" l="1"/>
  <c r="M54" i="2"/>
  <c r="M21" i="2"/>
  <c r="M17" i="2"/>
  <c r="M16" i="2"/>
  <c r="M13" i="2"/>
  <c r="M12" i="2"/>
  <c r="M10" i="2"/>
  <c r="M9" i="2"/>
  <c r="O9" i="2" s="1"/>
  <c r="Q9" i="2" s="1"/>
  <c r="S9" i="2" s="1"/>
  <c r="M8" i="2"/>
  <c r="O8" i="2" s="1"/>
  <c r="Q8" i="2" s="1"/>
  <c r="S8" i="2" s="1"/>
  <c r="U8" i="2" s="1"/>
  <c r="W8" i="2" s="1"/>
  <c r="Y8" i="2" s="1"/>
  <c r="M84" i="2"/>
  <c r="M85" i="2"/>
  <c r="M86" i="2"/>
  <c r="F76" i="2" l="1"/>
  <c r="G16" i="2"/>
  <c r="O16" i="2" l="1"/>
  <c r="M62" i="2"/>
  <c r="M63" i="2"/>
  <c r="M64" i="2"/>
  <c r="M65" i="2"/>
  <c r="M66" i="2"/>
  <c r="M67" i="2"/>
  <c r="M68" i="2"/>
  <c r="M72" i="2"/>
  <c r="M73" i="2"/>
  <c r="M74" i="2"/>
  <c r="M75" i="2"/>
  <c r="M76" i="2"/>
  <c r="M77" i="2"/>
  <c r="M79" i="2"/>
  <c r="M80" i="2"/>
  <c r="M83" i="2"/>
  <c r="M82" i="2"/>
  <c r="M26" i="4"/>
  <c r="M8" i="4"/>
  <c r="M9" i="4"/>
  <c r="M10" i="4"/>
  <c r="M11" i="4"/>
  <c r="M12" i="4"/>
  <c r="M13" i="4"/>
  <c r="M14" i="4"/>
  <c r="M15" i="4"/>
  <c r="M17" i="4"/>
  <c r="M18" i="4"/>
  <c r="M19" i="4"/>
  <c r="M20" i="4"/>
  <c r="M21" i="4"/>
  <c r="M22" i="4"/>
  <c r="M23" i="4"/>
  <c r="M24" i="4"/>
  <c r="M27" i="4"/>
  <c r="M29" i="4"/>
  <c r="M30" i="4"/>
  <c r="M31" i="4"/>
  <c r="M32" i="4"/>
  <c r="M36" i="4"/>
  <c r="M38" i="4"/>
  <c r="M39" i="4"/>
  <c r="M40" i="4"/>
  <c r="M41" i="4"/>
  <c r="M42" i="4"/>
  <c r="M43" i="4"/>
  <c r="M44" i="4"/>
  <c r="M46" i="4"/>
  <c r="M47" i="4"/>
  <c r="M52" i="4"/>
  <c r="M54" i="4"/>
  <c r="M55" i="4"/>
  <c r="M56" i="4"/>
  <c r="M57" i="4"/>
  <c r="M58" i="4"/>
  <c r="M59" i="4"/>
  <c r="M60" i="4"/>
  <c r="M61" i="4"/>
  <c r="M62" i="4"/>
  <c r="M63" i="4"/>
  <c r="M64" i="4"/>
  <c r="M66" i="4"/>
  <c r="M67" i="4"/>
  <c r="M68" i="4"/>
  <c r="M69" i="4"/>
  <c r="M70" i="4"/>
  <c r="M71" i="4"/>
  <c r="M72" i="4"/>
  <c r="Q16" i="2" l="1"/>
  <c r="S16" i="2" s="1"/>
  <c r="U16" i="2" s="1"/>
  <c r="W16" i="2" s="1"/>
  <c r="Y16" i="2" s="1"/>
  <c r="D57" i="4"/>
  <c r="D80" i="4" s="1"/>
  <c r="B9" i="1" l="1"/>
  <c r="D13" i="5"/>
  <c r="O9" i="5" l="1"/>
  <c r="O54" i="2"/>
  <c r="M39" i="2"/>
  <c r="O39" i="2" s="1"/>
  <c r="Q39" i="2" s="1"/>
  <c r="S39" i="2" s="1"/>
  <c r="M38" i="2"/>
  <c r="O38" i="2" s="1"/>
  <c r="Q38" i="2" s="1"/>
  <c r="S38" i="2" s="1"/>
  <c r="O21" i="2"/>
  <c r="O17" i="2"/>
  <c r="O13" i="2"/>
  <c r="O12" i="2"/>
  <c r="O10" i="2"/>
  <c r="U9" i="2"/>
  <c r="W9" i="2" s="1"/>
  <c r="Y9" i="2" s="1"/>
  <c r="M71" i="1"/>
  <c r="O71" i="1" s="1"/>
  <c r="Q13" i="2" l="1"/>
  <c r="S13" i="2" s="1"/>
  <c r="U13" i="2" s="1"/>
  <c r="W13" i="2" s="1"/>
  <c r="Y13" i="2" s="1"/>
  <c r="Q10" i="2"/>
  <c r="S10" i="2" s="1"/>
  <c r="U10" i="2" s="1"/>
  <c r="W10" i="2" s="1"/>
  <c r="Y10" i="2" s="1"/>
  <c r="Q17" i="2"/>
  <c r="S17" i="2" s="1"/>
  <c r="U17" i="2" s="1"/>
  <c r="W17" i="2" s="1"/>
  <c r="Y17" i="2" s="1"/>
  <c r="Q12" i="2"/>
  <c r="S12" i="2" s="1"/>
  <c r="U12" i="2" s="1"/>
  <c r="W12" i="2" s="1"/>
  <c r="Y12" i="2" s="1"/>
  <c r="Q21" i="2"/>
  <c r="S21" i="2" s="1"/>
  <c r="U21" i="2" s="1"/>
  <c r="W21" i="2" s="1"/>
  <c r="Y21" i="2" s="1"/>
  <c r="O20" i="1"/>
  <c r="Q20" i="1" l="1"/>
  <c r="S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18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V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18" authorId="0" shapeId="0" xr:uid="{00000000-0006-0000-0000-000009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X18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Y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Z1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A18" authorId="0" shapeId="0" xr:uid="{00000000-0006-0000-0000-00000D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9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19" authorId="0" shapeId="0" xr:uid="{00000000-0006-0000-0000-00000F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Data real somente quando se aplica  nos casos de processos em execução ou concluídos </t>
        </r>
      </text>
    </comment>
    <comment ref="M1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19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19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1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28" authorId="0" shapeId="0" xr:uid="{00000000-0006-0000-0000-00001A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B28" authorId="0" shapeId="0" xr:uid="{00000000-0006-0000-0000-00001B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C2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28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28" authorId="0" shapeId="0" xr:uid="{00000000-0006-0000-0000-00001E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F2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G28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29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9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9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9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9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9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29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29" authorId="0" shapeId="0" xr:uid="{00000000-0006-0000-0000-000028000000}">
      <text>
        <r>
          <rPr>
            <b/>
            <sz val="8"/>
            <color rgb="FF000000"/>
            <rFont val="Tahoma"/>
            <family val="2"/>
          </rPr>
          <t xml:space="preserve">Equipo OBP&amp;CM:
</t>
        </r>
        <r>
          <rPr>
            <sz val="8"/>
            <color rgb="FF000000"/>
            <rFont val="Tahoma"/>
            <family val="2"/>
          </rPr>
          <t>Data estimada de acordo com  a planificação de la Unidade Executora.</t>
        </r>
      </text>
    </comment>
    <comment ref="Y29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3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3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3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P3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Q3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R3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S3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5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3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6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45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5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5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5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V45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W4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X4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Y4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46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6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46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46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46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2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2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2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2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2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2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E52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AF52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G52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H52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I52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J52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K52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53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53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3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53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53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53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53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53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Y53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A53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C53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9" authorId="0" shapeId="0" xr:uid="{00000000-0006-0000-0000-00006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9" authorId="0" shapeId="0" xr:uid="{00000000-0006-0000-0000-00006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9" authorId="0" shapeId="0" xr:uid="{00000000-0006-0000-0000-00006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9" authorId="0" shapeId="0" xr:uid="{00000000-0006-0000-0000-00006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9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9" authorId="0" shapeId="0" xr:uid="{00000000-0006-0000-0000-00006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59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59" authorId="0" shapeId="0" xr:uid="{00000000-0006-0000-0000-00006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59" authorId="0" shapeId="0" xr:uid="{00000000-0006-0000-0000-00006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59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59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9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9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Data estimada de acordo com  a planificação de la Unidade Executora.</t>
        </r>
      </text>
    </comment>
    <comment ref="L60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B66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6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6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6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6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6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66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6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6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66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66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V66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W66" authorId="0" shapeId="0" xr:uid="{00000000-0006-0000-0000-000080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67" authorId="0" shapeId="0" xr:uid="{00000000-0006-0000-0000-000081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67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7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67" authorId="0" shapeId="0" xr:uid="{00000000-0006-0000-0000-000084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83" authorId="0" shapeId="0" xr:uid="{00000000-0006-0000-0000-00008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83" authorId="0" shapeId="0" xr:uid="{00000000-0006-0000-0000-00008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83" authorId="0" shapeId="0" xr:uid="{00000000-0006-0000-0000-00008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83" authorId="0" shapeId="0" xr:uid="{00000000-0006-0000-0000-00008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83" authorId="0" shapeId="0" xr:uid="{00000000-0006-0000-0000-00008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83" authorId="0" shapeId="0" xr:uid="{00000000-0006-0000-0000-00008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M83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N83" authorId="0" shapeId="0" xr:uid="{00000000-0006-0000-0000-00008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O83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83" authorId="0" shapeId="0" xr:uid="{00000000-0006-0000-0000-00008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83" authorId="0" shapeId="0" xr:uid="{00000000-0006-0000-0000-00008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R83" authorId="0" shapeId="0" xr:uid="{00000000-0006-0000-0000-00009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S83" authorId="0" shapeId="0" xr:uid="{00000000-0006-0000-0000-00009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84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84" authorId="0" shapeId="0" xr:uid="{00000000-0006-0000-0000-00009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Y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2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2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valor  total do contrato incluindo a contrapartida local e/ou cofinanciamento.</t>
        </r>
      </text>
    </comment>
    <comment ref="G2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29" authorId="0" shapeId="0" xr:uid="{00000000-0006-0000-0100-00001B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Z29" authorId="0" shapeId="0" xr:uid="{00000000-0006-0000-0100-00001C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A29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29" authorId="0" shapeId="0" xr:uid="{00000000-0006-0000-0100-00001E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C29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30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30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30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30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30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30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30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36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6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6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6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6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 acordo com a Matriz de Resultado do Projeto</t>
        </r>
      </text>
    </comment>
    <comment ref="J36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36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V36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36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X36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Y36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37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37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7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37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37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37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52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2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2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2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2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2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52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52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52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52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52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53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53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53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53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60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0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0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0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0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0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60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60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60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0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0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61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61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1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OBP&amp;CM Team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Valor total do contrato, incluindo a  Contrapartida local e/ou cofinanciamento</t>
        </r>
      </text>
    </comment>
    <comment ref="G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J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K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 Publicação de Aviso Específico de Aquisições</t>
        </r>
      </text>
    </comment>
    <comment ref="M6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assinatura do contrato.</t>
        </r>
      </text>
    </comment>
    <comment ref="O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P6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Estabelecer método de aquisição do sistema nacional aprovado pelo Banco. </t>
        </r>
      </text>
    </comment>
    <comment ref="Q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R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 da lista suspensa</t>
        </r>
      </text>
    </comment>
    <comment ref="S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 ou concluídos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 OBP&amp;CM</author>
    <author>OBP&amp;CM Team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Equipo OBP&amp;CM
</t>
        </r>
        <r>
          <rPr>
            <sz val="9"/>
            <color indexed="81"/>
            <rFont val="Tahoma"/>
            <family val="2"/>
          </rPr>
          <t>Valor total do contrato.</t>
        </r>
      </text>
    </comment>
    <comment ref="F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Em todos os casos será 0% (zero).</t>
        </r>
      </text>
    </comment>
    <comment ref="G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Sempre será 100%.</t>
        </r>
      </text>
    </comment>
    <comment ref="I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Projeto.</t>
        </r>
      </text>
    </comment>
    <comment ref="J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 Projeto.</t>
        </r>
      </text>
    </comment>
    <comment ref="Q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R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S6" authorId="0" shapeId="0" xr:uid="{00000000-0006-0000-0300-000009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T6" authorId="0" shapeId="0" xr:uid="{00000000-0006-0000-0300-00000A000000}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U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 
</t>
        </r>
      </text>
    </comment>
    <comment ref="K7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ou concluídos</t>
        </r>
      </text>
    </comment>
  </commentList>
</comments>
</file>

<file path=xl/sharedStrings.xml><?xml version="1.0" encoding="utf-8"?>
<sst xmlns="http://schemas.openxmlformats.org/spreadsheetml/2006/main" count="1765" uniqueCount="489">
  <si>
    <t>Pais</t>
  </si>
  <si>
    <t>BRASIL</t>
  </si>
  <si>
    <t>Licitação Publica Internacional (LPI)</t>
  </si>
  <si>
    <t>Obras</t>
  </si>
  <si>
    <t xml:space="preserve">Sistemas Nacionais </t>
  </si>
  <si>
    <t>Rascunho</t>
  </si>
  <si>
    <t>Numero da Operação</t>
  </si>
  <si>
    <t xml:space="preserve">BR-L1533 - 4970-OC/BR </t>
  </si>
  <si>
    <t>Licitação Publica Nacional (LPN)</t>
  </si>
  <si>
    <t>Bens</t>
  </si>
  <si>
    <t>Ex-ante</t>
  </si>
  <si>
    <t>Em Revisão</t>
  </si>
  <si>
    <t>Numero da Aprovação</t>
  </si>
  <si>
    <t>O-CSC/CBR</t>
  </si>
  <si>
    <t>Serviços diferentes de consultoria</t>
  </si>
  <si>
    <t>Ex-post</t>
  </si>
  <si>
    <t>Modificado</t>
  </si>
  <si>
    <t>Agencia Executora</t>
  </si>
  <si>
    <t>SECRETARIA DA FAZENDA DO ESTADO DA BAHIA</t>
  </si>
  <si>
    <t>Licitação Pública Internacional com Pré-Qualificação</t>
  </si>
  <si>
    <t>Firma de  Consultoria</t>
  </si>
  <si>
    <t>Previsto</t>
  </si>
  <si>
    <t>Período de Cobertura</t>
  </si>
  <si>
    <t>NOVEMBRO/2022 à NOVEMBRO/2023</t>
  </si>
  <si>
    <t>Licitação Publica Nacional com Pré-qualificação</t>
  </si>
  <si>
    <t>Consultor Individual</t>
  </si>
  <si>
    <t>Processo em curso</t>
  </si>
  <si>
    <t>Total Obras</t>
  </si>
  <si>
    <t>Avaliação de Ofertas/Propostas</t>
  </si>
  <si>
    <t xml:space="preserve">Total de Bens e Serviços  </t>
  </si>
  <si>
    <t>Comparação de Preços/Por convite aberta</t>
  </si>
  <si>
    <t>Rejeição de Ofertas</t>
  </si>
  <si>
    <t>Total Serviços de Consultoria</t>
  </si>
  <si>
    <t>Comparação de Preços/Mínimo 3 Cotizações</t>
  </si>
  <si>
    <t>Processo Deserto</t>
  </si>
  <si>
    <t>Sistemas Nacionais</t>
  </si>
  <si>
    <t>Licitação Limitada</t>
  </si>
  <si>
    <t>Contrato Finalizado</t>
  </si>
  <si>
    <t>Versão</t>
  </si>
  <si>
    <t>Versão-05</t>
  </si>
  <si>
    <t>Contrato Rescindido</t>
  </si>
  <si>
    <r>
      <t xml:space="preserve">Ref.: </t>
    </r>
    <r>
      <rPr>
        <sz val="11"/>
        <color rgb="FFFF000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 campos  obrigatórios</t>
    </r>
  </si>
  <si>
    <t>Licitação em uma só etapa com dois envelopes com pré-qualificação</t>
  </si>
  <si>
    <t>Cancelado</t>
  </si>
  <si>
    <t>Q</t>
  </si>
  <si>
    <t xml:space="preserve">Aquisição Inelegível </t>
  </si>
  <si>
    <t xml:space="preserve">OBRAS, BENS E SERVIÇOS </t>
  </si>
  <si>
    <t>Licitação em uma só  etapa com  dois envelopes</t>
  </si>
  <si>
    <t>Aquisição Completa</t>
  </si>
  <si>
    <t>Contratação Direta</t>
  </si>
  <si>
    <t>LPN - LPI</t>
  </si>
  <si>
    <t>Informação geral</t>
  </si>
  <si>
    <t>Financiamento</t>
  </si>
  <si>
    <t>Etapas</t>
  </si>
  <si>
    <t>Aquisição</t>
  </si>
  <si>
    <t>Administração Direta</t>
  </si>
  <si>
    <t>Proc. Id</t>
  </si>
  <si>
    <r>
      <t xml:space="preserve">Nome do Processo </t>
    </r>
    <r>
      <rPr>
        <sz val="12"/>
        <color rgb="FFFF0000"/>
        <rFont val="Calibri"/>
        <family val="2"/>
        <scheme val="minor"/>
      </rPr>
      <t>*</t>
    </r>
  </si>
  <si>
    <t>Descrição</t>
  </si>
  <si>
    <r>
      <t xml:space="preserve">Valor Estimado (USD) </t>
    </r>
    <r>
      <rPr>
        <sz val="12"/>
        <color rgb="FFFF0000"/>
        <rFont val="Calibri"/>
        <family val="2"/>
        <scheme val="minor"/>
      </rPr>
      <t>*</t>
    </r>
  </si>
  <si>
    <t>Valor Real  (USD)</t>
  </si>
  <si>
    <r>
      <t xml:space="preserve">% Custo BID </t>
    </r>
    <r>
      <rPr>
        <sz val="12"/>
        <color rgb="FFFF0000"/>
        <rFont val="Calibri"/>
        <family val="2"/>
        <scheme val="minor"/>
      </rPr>
      <t>*</t>
    </r>
  </si>
  <si>
    <r>
      <t xml:space="preserve">%  Contrapartida Local </t>
    </r>
    <r>
      <rPr>
        <sz val="12"/>
        <color rgb="FFFF0000"/>
        <rFont val="Calibri"/>
        <family val="2"/>
        <scheme val="minor"/>
      </rPr>
      <t>*</t>
    </r>
  </si>
  <si>
    <r>
      <t xml:space="preserve">% Cofinanciamento </t>
    </r>
    <r>
      <rPr>
        <sz val="12"/>
        <color rgb="FFFF0000"/>
        <rFont val="Calibri"/>
        <family val="2"/>
        <scheme val="minor"/>
      </rPr>
      <t>*</t>
    </r>
  </si>
  <si>
    <r>
      <t xml:space="preserve">Componente </t>
    </r>
    <r>
      <rPr>
        <sz val="12"/>
        <color rgb="FFFF0000"/>
        <rFont val="Calibri"/>
        <family val="2"/>
        <scheme val="minor"/>
      </rPr>
      <t>*</t>
    </r>
  </si>
  <si>
    <r>
      <t xml:space="preserve">Produto </t>
    </r>
    <r>
      <rPr>
        <sz val="12"/>
        <color rgb="FFFF0000"/>
        <rFont val="Calibri"/>
        <family val="2"/>
        <scheme val="minor"/>
      </rPr>
      <t>*</t>
    </r>
  </si>
  <si>
    <t>Publicação Solicitação de Ofertas</t>
  </si>
  <si>
    <t>Recepção de Ofertas</t>
  </si>
  <si>
    <t>Relatório de Avaliação</t>
  </si>
  <si>
    <t>Publicação de Adjudicação de Contrato</t>
  </si>
  <si>
    <t>Assinatura de Contrato</t>
  </si>
  <si>
    <r>
      <t xml:space="preserve">Tipo de Seleção </t>
    </r>
    <r>
      <rPr>
        <sz val="12"/>
        <color rgb="FFFF0000"/>
        <rFont val="Calibri"/>
        <family val="2"/>
        <scheme val="minor"/>
      </rPr>
      <t>*</t>
    </r>
  </si>
  <si>
    <r>
      <t xml:space="preserve">Método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</si>
  <si>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Tipo de Supervisão </t>
    </r>
    <r>
      <rPr>
        <sz val="12"/>
        <color rgb="FFFF0000"/>
        <rFont val="Calibri"/>
        <family val="2"/>
        <scheme val="minor"/>
      </rPr>
      <t>*</t>
    </r>
  </si>
  <si>
    <r>
      <t xml:space="preserve">Estado </t>
    </r>
    <r>
      <rPr>
        <sz val="12"/>
        <color rgb="FFFF0000"/>
        <rFont val="Calibri"/>
        <family val="2"/>
        <scheme val="minor"/>
      </rPr>
      <t>*</t>
    </r>
  </si>
  <si>
    <t>Lotes</t>
  </si>
  <si>
    <t>BAFO</t>
  </si>
  <si>
    <t>Bens/Serviços de Consultoria
(Novo/Arrendamento/Usado)</t>
  </si>
  <si>
    <r>
      <t>Data Estimada</t>
    </r>
    <r>
      <rPr>
        <b/>
        <sz val="12"/>
        <color rgb="FFFF0000"/>
        <rFont val="Calibri"/>
        <family val="2"/>
      </rPr>
      <t>*</t>
    </r>
  </si>
  <si>
    <t>Data Real</t>
  </si>
  <si>
    <t>1-LPN</t>
  </si>
  <si>
    <t>Requalificação de Central de Ar Condicionado da DAT Metro</t>
  </si>
  <si>
    <t>DG</t>
  </si>
  <si>
    <t>2.6</t>
  </si>
  <si>
    <t>2- LPN</t>
  </si>
  <si>
    <t>Requalificação do Complexo Barros Reis: UCS, antiga Dat Metro e Almoxarifado.</t>
  </si>
  <si>
    <t>UCS</t>
  </si>
  <si>
    <t>1.2</t>
  </si>
  <si>
    <t>3- LPN</t>
  </si>
  <si>
    <t xml:space="preserve">Requalificação do Ed. Sede da SEFAZ </t>
  </si>
  <si>
    <t>4- LPN</t>
  </si>
  <si>
    <t>Requalificação da Dat Norte e Postos Fiscais</t>
  </si>
  <si>
    <t>5- LPN</t>
  </si>
  <si>
    <t>Requalificação da DatSul e Postos Fiscais</t>
  </si>
  <si>
    <t xml:space="preserve">LPI/LPN com PRÉ-QUALIFICAÇÃO </t>
  </si>
  <si>
    <t>Publicação de Solicitação de Ofertas  - Conv. a pré-qualificar</t>
  </si>
  <si>
    <t xml:space="preserve">Recepção de Pré-qualificação </t>
  </si>
  <si>
    <t xml:space="preserve">Relatório de Avaliação de Pré-qualificação </t>
  </si>
  <si>
    <t>Convite aos Oferentes</t>
  </si>
  <si>
    <t>Ata de Abertura de Ofertas</t>
  </si>
  <si>
    <r>
      <t xml:space="preserve">Tipo de Aquisição </t>
    </r>
    <r>
      <rPr>
        <sz val="12"/>
        <color rgb="FFFF0000"/>
        <rFont val="Calibri"/>
        <family val="2"/>
        <scheme val="minor"/>
      </rPr>
      <t>*</t>
    </r>
  </si>
  <si>
    <t>Comparação de preços por convite aberto &amp; Comparação de preços com o mínimo de 3 Cotações</t>
  </si>
  <si>
    <t>Relatório de Avaliação e Recomendação de Adjudicação</t>
  </si>
  <si>
    <t>Assinatura de Contrato (Ordem de Compra)</t>
  </si>
  <si>
    <t>1-CP</t>
  </si>
  <si>
    <t>Capacitação em Gestão da Informação</t>
  </si>
  <si>
    <t>CANCELADO</t>
  </si>
  <si>
    <t>2-CP</t>
  </si>
  <si>
    <t>Capapacitação da área financeira</t>
  </si>
  <si>
    <t>Licitação limitada</t>
  </si>
  <si>
    <t>LPI/LPN  com uma etapa com dois  envelopes com pré-qualificação</t>
  </si>
  <si>
    <t>Avaliação Final e Negociação do Contrato</t>
  </si>
  <si>
    <t>Estado *</t>
  </si>
  <si>
    <t>LPI/LPN com uma etapa com dois  envelopes</t>
  </si>
  <si>
    <t>Data Estimada</t>
  </si>
  <si>
    <t>Solicitação de Contratação Direta</t>
  </si>
  <si>
    <t>Notificação de Adjudicação</t>
  </si>
  <si>
    <t>1-CD</t>
  </si>
  <si>
    <t xml:space="preserve">Licenças de uso e desenvolvimento do Produto Plataforma PPP Bahia </t>
  </si>
  <si>
    <t>2-CD</t>
  </si>
  <si>
    <t>Capacitação por meio de Instrutoria interna</t>
  </si>
  <si>
    <t>3-CD</t>
  </si>
  <si>
    <t>Capacitação em Ciência de dados</t>
  </si>
  <si>
    <t>4-CD</t>
  </si>
  <si>
    <t>Participação em eventos externos, congressos, seminários  (Vários Eventos que requerem inscrição)</t>
  </si>
  <si>
    <t xml:space="preserve">UCS </t>
  </si>
  <si>
    <t xml:space="preserve">1.2 </t>
  </si>
  <si>
    <t>5-CD</t>
  </si>
  <si>
    <t>6-CD</t>
  </si>
  <si>
    <t>Capacitação e gestão da mudança</t>
  </si>
  <si>
    <t>CQGP</t>
  </si>
  <si>
    <t>3.6</t>
  </si>
  <si>
    <t>7-CD</t>
  </si>
  <si>
    <t xml:space="preserve">Capacitação de técnicos das unidades de controle dos contratos de parceria </t>
  </si>
  <si>
    <t>PPP</t>
  </si>
  <si>
    <t>3.3</t>
  </si>
  <si>
    <t>8-CD</t>
  </si>
  <si>
    <t xml:space="preserve">Visita Técnica </t>
  </si>
  <si>
    <t xml:space="preserve">3.3 </t>
  </si>
  <si>
    <t>9-CD</t>
  </si>
  <si>
    <t>Capacitação UCP</t>
  </si>
  <si>
    <t>UCP</t>
  </si>
  <si>
    <t>A-1</t>
  </si>
  <si>
    <t>10-CD</t>
  </si>
  <si>
    <t>Capacitação DTI</t>
  </si>
  <si>
    <t>DTI</t>
  </si>
  <si>
    <t>1.3</t>
  </si>
  <si>
    <t>11-CD</t>
  </si>
  <si>
    <t>SAF</t>
  </si>
  <si>
    <t>3.1</t>
  </si>
  <si>
    <t>12-CD</t>
  </si>
  <si>
    <t>Licenciamento Suporte Microsoft Premier para infraestrutura e para otimização de processos ligados ao ciclo de desenvolvimento de sistemas (ALM) e DevOps e Softwaree e SGBD</t>
  </si>
  <si>
    <t xml:space="preserve">Administração Direta </t>
  </si>
  <si>
    <t>Justificação de Execução Direta</t>
  </si>
  <si>
    <t>Bens/Serviços de Consultoria
(Nuevo/Arrendamento/Usado)</t>
  </si>
  <si>
    <t xml:space="preserve">Legenda </t>
  </si>
  <si>
    <t>Inclusões PA 5</t>
  </si>
  <si>
    <t>Inclusões PA 4</t>
  </si>
  <si>
    <t>Cancelados</t>
  </si>
  <si>
    <t>Em execução Processo em Curso</t>
  </si>
  <si>
    <t>Seleção Baseada na  Qualidade e Custo (SBCC)</t>
  </si>
  <si>
    <t>Seleção de Consultor Individual (3CV)</t>
  </si>
  <si>
    <t>SERVIÇOS DE CONSULTORIA</t>
  </si>
  <si>
    <t>Seleção Baseada no Menor Custo  (SBMC)</t>
  </si>
  <si>
    <t>Seleção de Consultor Individual (por convite aberta)</t>
  </si>
  <si>
    <t>Seleção Baseada no Orçamento Fixo  (SBPF)</t>
  </si>
  <si>
    <t>Seleção Baseada na Qualidade e Custo (SBQC) / Seleção Baseada no Menor Custo (SMC) / Seleção com Orçamento Fixo (SOF)</t>
  </si>
  <si>
    <t>Seleção  Baseada na Qualificação  dos Consultores  (SCC)</t>
  </si>
  <si>
    <t>Seleção Direta (SD)</t>
  </si>
  <si>
    <t>Publicação de Solicitação de Expressão de Interesse</t>
  </si>
  <si>
    <t>Solicitação de Proposta</t>
  </si>
  <si>
    <t>Ata de Abertura de Propostas</t>
  </si>
  <si>
    <t>Avaliação Final e Negociação de Contrato</t>
  </si>
  <si>
    <t>Seleção Direta de Consultor Individual (SD)</t>
  </si>
  <si>
    <t>Seleção Baseada na Qualidade (SBC)</t>
  </si>
  <si>
    <t>Contrato em Execução</t>
  </si>
  <si>
    <r>
      <t xml:space="preserve">Data Estimada </t>
    </r>
    <r>
      <rPr>
        <b/>
        <sz val="11"/>
        <color rgb="FFFF0000"/>
        <rFont val="Calibri"/>
        <family val="2"/>
        <scheme val="minor"/>
      </rPr>
      <t>*</t>
    </r>
  </si>
  <si>
    <t>1-SBQC</t>
  </si>
  <si>
    <t>Planejamento estratégico da SEFAZ, escritório de gestão de projetos e processos</t>
  </si>
  <si>
    <t>APG</t>
  </si>
  <si>
    <t>1.1</t>
  </si>
  <si>
    <t xml:space="preserve"> </t>
  </si>
  <si>
    <t>2-SBQC</t>
  </si>
  <si>
    <t>Programa de Gestão em Saúde Ocupacional e Segurança no Trabalho</t>
  </si>
  <si>
    <t>NDSH</t>
  </si>
  <si>
    <t>3-SBQC</t>
  </si>
  <si>
    <t>Contratação de consultoria para validação do Plano Diretor de Tecnologia da Informação, Gap Analysis de Governança ITIL, implantação de Acompanhamento da governança de TI através de indicadores e Revisão da Arquitetura de Aplicações</t>
  </si>
  <si>
    <t>4-SBQC</t>
  </si>
  <si>
    <t>Assessoramento estratégico e imparcial na área de TIC</t>
  </si>
  <si>
    <t>5-SBQC</t>
  </si>
  <si>
    <t>Metodologia de estudos econômico-tributários e mapeamento de processo de política tributária</t>
  </si>
  <si>
    <t>SAT</t>
  </si>
  <si>
    <t>2.1</t>
  </si>
  <si>
    <t>6-SBQC</t>
  </si>
  <si>
    <t>Consultoria em Ciência de Dados  (mineração de dados e machine learning)</t>
  </si>
  <si>
    <t>2.3</t>
  </si>
  <si>
    <t>7-SBQC</t>
  </si>
  <si>
    <t>Contratar consultores especializados em Data Science – cientista de dados (Metodologia em Data Science)</t>
  </si>
  <si>
    <t>8-SBQC</t>
  </si>
  <si>
    <t xml:space="preserve">Mapeamento e revisão de processos </t>
  </si>
  <si>
    <t>9-SBQC</t>
  </si>
  <si>
    <t>Ampliação da base de DW e dos painéis de BI da Área Financeira</t>
  </si>
  <si>
    <t>SAF/DTI</t>
  </si>
  <si>
    <t>10-SBQC</t>
  </si>
  <si>
    <t>Captura, tratamento e estruturação de dados institucionais que permitam a gestão dos ativos e passivos do contencioso</t>
  </si>
  <si>
    <t>PGE</t>
  </si>
  <si>
    <t>3.2</t>
  </si>
  <si>
    <t>11-SBQC</t>
  </si>
  <si>
    <t>Definição e aplicação de metodologia e parâmetros para definição de regras de contingenciamento</t>
  </si>
  <si>
    <t>12-SBQC</t>
  </si>
  <si>
    <t>Fábrica de software</t>
  </si>
  <si>
    <t>13-SBQC</t>
  </si>
  <si>
    <t>Fábrica lowcode e nocode</t>
  </si>
  <si>
    <t>14-SBQC</t>
  </si>
  <si>
    <t>Mapeamento dos processos de aquisições e contratações públicas, incluindo o Plano estratégico de aquisições e contratações públicas</t>
  </si>
  <si>
    <t>SAEB</t>
  </si>
  <si>
    <t>1.4</t>
  </si>
  <si>
    <t>15-SBQC</t>
  </si>
  <si>
    <t>Implantação do centro de operações de segurança (SOC) incluindo mecanismos para combate a ataques cibernéticos</t>
  </si>
  <si>
    <t>16-SBQC</t>
  </si>
  <si>
    <t xml:space="preserve">Metodologia e Módulo da Gestão do Conhecimento </t>
  </si>
  <si>
    <t>17-SBQC</t>
  </si>
  <si>
    <t>Elaboração de Macro Requisitos para o Sistema Integrado de Logística</t>
  </si>
  <si>
    <t>18-SBQC</t>
  </si>
  <si>
    <t>Modernização dos canais de interação com ambiente externo - Site Sefaz</t>
  </si>
  <si>
    <t>DIRAT</t>
  </si>
  <si>
    <t>Seleção Baseada na Qualidade (SBQ)</t>
  </si>
  <si>
    <t>Relatório de Avaliação Final e Negociação de Contrato</t>
  </si>
  <si>
    <t>Seleção Baseada na Qualificação dos Consultores (SQC)</t>
  </si>
  <si>
    <t>Publicação da Solicitação de Expressão de Interesse</t>
  </si>
  <si>
    <t>1-SQC</t>
  </si>
  <si>
    <t xml:space="preserve">Implantação de Trilhas de Aprendizagem </t>
  </si>
  <si>
    <t>2-SQC</t>
  </si>
  <si>
    <t xml:space="preserve">Ampliação do Programa de Educação a Distancia – EAD </t>
  </si>
  <si>
    <t>3-SQC</t>
  </si>
  <si>
    <t>interligação do Data Center da SEFAZ aos Data Centers da PRODEB e SSP</t>
  </si>
  <si>
    <t>4-SQC</t>
  </si>
  <si>
    <t xml:space="preserve">Mapeamento e redesenho dos processos de aquisições e contratos </t>
  </si>
  <si>
    <t>5-SQC</t>
  </si>
  <si>
    <t>Apoio à PGE no desenvolvimento da expertise necessária à negociação e celebração de acordos diretos com os Credores de precatórios</t>
  </si>
  <si>
    <t>6-SQC</t>
  </si>
  <si>
    <t>Consultores especializados em Estratégia/Gestão da Informação</t>
  </si>
  <si>
    <t>7-SQC</t>
  </si>
  <si>
    <t>Diagnóstico e plano de ação</t>
  </si>
  <si>
    <t>8-SQC</t>
  </si>
  <si>
    <t>Metodologia e Módulo de avaliação de Desempenho e Carreira</t>
  </si>
  <si>
    <t>9-SQC</t>
  </si>
  <si>
    <t>Portal da Intranet agregando novas funcionalidades.</t>
  </si>
  <si>
    <t>10-SQC</t>
  </si>
  <si>
    <t>Módulo de Simulação das regras contratuais</t>
  </si>
  <si>
    <t>3.5</t>
  </si>
  <si>
    <t>11-SQC</t>
  </si>
  <si>
    <t xml:space="preserve">Modelagem para estimação de gap fiscal </t>
  </si>
  <si>
    <t>Seleção Direta (SD) / Seleção Direta de Consultor Individual</t>
  </si>
  <si>
    <t>Solicitação de Seleção Direta</t>
  </si>
  <si>
    <t>1-SD</t>
  </si>
  <si>
    <t>Assessoramento estratégico e imparcial na área de TIC (013.16550.2022.0046078-11)</t>
  </si>
  <si>
    <t>2-SD</t>
  </si>
  <si>
    <t xml:space="preserve">Consultor Individual para Elaboração de projetos </t>
  </si>
  <si>
    <t>3-SD</t>
  </si>
  <si>
    <t>Elaboração de projetos de gerenciamento</t>
  </si>
  <si>
    <t>Seleção de Consultor Individual (3CV) / Seleção de Consultor Individual (por convite aberto)</t>
  </si>
  <si>
    <t>1-CI</t>
  </si>
  <si>
    <t>Apoio a definição de arquitetura de aplicações (CI)(013.1416.2022.0040694-37)</t>
  </si>
  <si>
    <t>2-CI</t>
  </si>
  <si>
    <t>Apoio a especificação e projetos de infraestrutura (CI)</t>
  </si>
  <si>
    <t>3-CI</t>
  </si>
  <si>
    <t>Apoio a especificação e projetos de BI/Analytics/Mineração/Big data (CI)</t>
  </si>
  <si>
    <t>4-CI</t>
  </si>
  <si>
    <t>Aquisições (013.1311.2022.0035251-01)</t>
  </si>
  <si>
    <t>5-CI</t>
  </si>
  <si>
    <t>Administração financeira e contábil (013.1311.2022.0035001-16)</t>
  </si>
  <si>
    <t>6-CI</t>
  </si>
  <si>
    <t>CI para apoiar ampliação do Programa de Gestão de Riscos</t>
  </si>
  <si>
    <t>AGE</t>
  </si>
  <si>
    <t>1.5</t>
  </si>
  <si>
    <t>7-CI</t>
  </si>
  <si>
    <t xml:space="preserve">CI para apoiar desenvolver e implementar programa de integridade </t>
  </si>
  <si>
    <t>8-CI</t>
  </si>
  <si>
    <t>Consultor individual Engenheiro de Dados para desenho arquitetura de Data Lake</t>
  </si>
  <si>
    <t>9-CI</t>
  </si>
  <si>
    <t>CI - Adequação do Regulamento do Processo Administrativo Fiscal - RPAF ao novo Código de Processo Civil - CPC (Lei 13.105/15):</t>
  </si>
  <si>
    <t>10-CI</t>
  </si>
  <si>
    <t>Consultor invidual em geração de requisitos - ERP</t>
  </si>
  <si>
    <t>11-CI</t>
  </si>
  <si>
    <t>Consultor Individual Metodologia de Cobrança</t>
  </si>
  <si>
    <t>2.7</t>
  </si>
  <si>
    <t>12-CI</t>
  </si>
  <si>
    <t>Consultoria técnica especializada: fluxo de caixa e gestão caixa; regularização pgtº folha; adequação a Programação e Comcessão Financeira (013.14587.2022.0044214-41)</t>
  </si>
  <si>
    <t>13-CI</t>
  </si>
  <si>
    <t>Consultoria técnica especializada: Implantação de Data Warehouse e aperfeiçoamentos BI (013.14.587.2022.0047554-98)</t>
  </si>
  <si>
    <t>14-CI</t>
  </si>
  <si>
    <t xml:space="preserve"> Manual de Parceria PPP elaborado</t>
  </si>
  <si>
    <t>15-CI</t>
  </si>
  <si>
    <t>Consultoria técnica especializada do SAF 013.14587.2022.00.55.428-71</t>
  </si>
  <si>
    <t>3.4</t>
  </si>
  <si>
    <t>16-CI</t>
  </si>
  <si>
    <t>Consultoria técnica especializada: Readequar o processo de Ingresso de Recurso Financeiro e integração de sistemas</t>
  </si>
  <si>
    <t>17-CI</t>
  </si>
  <si>
    <t>18-CI</t>
  </si>
  <si>
    <t>Gestão de Portfólio de Projetos (013.16550.2022.0039915-11)</t>
  </si>
  <si>
    <t>19-CI</t>
  </si>
  <si>
    <t>Apoio a especificação e projetos de segurança da informação (013.1412.2022.0039890-53)</t>
  </si>
  <si>
    <t>20-CI</t>
  </si>
  <si>
    <t xml:space="preserve">Elaboração de projetos </t>
  </si>
  <si>
    <t>21-CI</t>
  </si>
  <si>
    <t>22-CI</t>
  </si>
  <si>
    <t>Apoio na gestão dos projetos do PROFISCO da SAT 013.10785.2022.0056369-89</t>
  </si>
  <si>
    <t>23-CI</t>
  </si>
  <si>
    <t>Elaboração de Projetos Básicos, Executivos e orçamento das obras do PROFISCO II</t>
  </si>
  <si>
    <t>24-CI</t>
  </si>
  <si>
    <t>Metodologia de Auditoria por desempenho definida e implantada</t>
  </si>
  <si>
    <t>25-CI</t>
  </si>
  <si>
    <t>Consultor Individual para avaliação e monitoramento</t>
  </si>
  <si>
    <t>A-2</t>
  </si>
  <si>
    <t>26-CI</t>
  </si>
  <si>
    <t xml:space="preserve"> Consultor Assistente em Aquisições</t>
  </si>
  <si>
    <t>27-CI</t>
  </si>
  <si>
    <t xml:space="preserve"> 30-06-2023</t>
  </si>
  <si>
    <t>28-CI</t>
  </si>
  <si>
    <t>SISTEMAS NACIONAIS</t>
  </si>
  <si>
    <t>Método de Aquisição Sistema Nacional</t>
  </si>
  <si>
    <t>Inicio</t>
  </si>
  <si>
    <t>Termino</t>
  </si>
  <si>
    <t>1-SN</t>
  </si>
  <si>
    <t>Ferramenta de Gestão de Portifílio de Projetos e Planejamento Estratégico</t>
  </si>
  <si>
    <t>Pregão Eletrônico</t>
  </si>
  <si>
    <t>2-SN</t>
  </si>
  <si>
    <t>Atualização de solução de processamento massivo de dados 013.1415.2022.0053288-62</t>
  </si>
  <si>
    <t>3-SN</t>
  </si>
  <si>
    <t>Adquirir ampliação do Licenciamento de backup</t>
  </si>
  <si>
    <t>4-SN</t>
  </si>
  <si>
    <t>Adquirir ampliação de equipamentos servidores (Blade System)</t>
  </si>
  <si>
    <t>5-SN</t>
  </si>
  <si>
    <t>Aquisição de solução de mineração de dados, Big Data, Analytics e Data Science</t>
  </si>
  <si>
    <t>6-SN</t>
  </si>
  <si>
    <t>Adquirir nova solução de Armazenamento de Backup em Disco</t>
  </si>
  <si>
    <t>7-SN</t>
  </si>
  <si>
    <t>Adquirir solução de backup para proteção de dados na nuvem Microsoft</t>
  </si>
  <si>
    <t>8-SN</t>
  </si>
  <si>
    <t>Aquisição de equipamentos storage</t>
  </si>
  <si>
    <t>9-SN</t>
  </si>
  <si>
    <t xml:space="preserve">Adquirir ampliação da Solução de Armazenamento de Backup em Fita </t>
  </si>
  <si>
    <t>10-SN</t>
  </si>
  <si>
    <t>Adquirir computadores desktop com configuração avançada</t>
  </si>
  <si>
    <t>11-SN</t>
  </si>
  <si>
    <t>Adquirir solução e infraestrutura para salas de videoconferência (013.1417.2022.0044777-02)</t>
  </si>
  <si>
    <t>12-SN</t>
  </si>
  <si>
    <t>Adquirir equipamentos Thin Client para solução de VDI</t>
  </si>
  <si>
    <t>13-SN</t>
  </si>
  <si>
    <t>Adquirir Ferramenta de automação e gerenciamento do parque de equipamentos</t>
  </si>
  <si>
    <t>14-SN</t>
  </si>
  <si>
    <t>Adquirir Solução de controle remoto (acesso e suporte) de estações (Appliance) 013.1417.2022.0048251-66</t>
  </si>
  <si>
    <t>15-SN</t>
  </si>
  <si>
    <t>Adquirir Ferramenta de Chatbot</t>
  </si>
  <si>
    <t>16-SN</t>
  </si>
  <si>
    <t>Adquirir Ferramenta para geração de imagem e clonagem de disco</t>
  </si>
  <si>
    <t>17-SN</t>
  </si>
  <si>
    <t>Adquirir Software de diagnostico de hardware</t>
  </si>
  <si>
    <t>18-SN</t>
  </si>
  <si>
    <t>Adquirir licenças de ferramentas autorais para desktop (Autocad, Photoshop e Corel Draw)</t>
  </si>
  <si>
    <t>19-SN</t>
  </si>
  <si>
    <t>Adquirir computadores notebook com configuração avançada</t>
  </si>
  <si>
    <t>20-SN</t>
  </si>
  <si>
    <t>Adquirir infraestrutura de LAN/WAN/SAN para suportar o Data Center de Contingência</t>
  </si>
  <si>
    <t>21-SN</t>
  </si>
  <si>
    <t>Aquisição de infraestrutura BigData e Data Warehouse</t>
  </si>
  <si>
    <t>22-SN</t>
  </si>
  <si>
    <t>Solução para análise forense computacional</t>
  </si>
  <si>
    <t>2.4</t>
  </si>
  <si>
    <t>23-SN</t>
  </si>
  <si>
    <t>Ferramenta para análise visual de vínculos</t>
  </si>
  <si>
    <t>24-SN</t>
  </si>
  <si>
    <t>Renovação de frota de veículos</t>
  </si>
  <si>
    <t>25-SN</t>
  </si>
  <si>
    <t>Aquisição de uma Plataforma</t>
  </si>
  <si>
    <t>2.5</t>
  </si>
  <si>
    <t>26-SN</t>
  </si>
  <si>
    <t>Aquisição do “Portal da Dívida Ativa”</t>
  </si>
  <si>
    <t>27-SN</t>
  </si>
  <si>
    <t>Desenvolvimento, configuração e uso de solução para chatbot</t>
  </si>
  <si>
    <t>28-SN</t>
  </si>
  <si>
    <t>Aquisição de solução de automação com IA para automação de fluxos de processos judiciais</t>
  </si>
  <si>
    <t>29-SN</t>
  </si>
  <si>
    <t>Aquisição de software de virtualização de desktops (VDI)</t>
  </si>
  <si>
    <t>30-SN</t>
  </si>
  <si>
    <t>31-SN</t>
  </si>
  <si>
    <t>Aquisição de mini-desktops (013.1417.2022.0045582-90)</t>
  </si>
  <si>
    <t>32-SN</t>
  </si>
  <si>
    <t>Aquisição de servidores para inspetorias</t>
  </si>
  <si>
    <t>33-SN</t>
  </si>
  <si>
    <t>Aquisição de solução para gerenciamento de acesso privilegiado (PAM/Cofre de Senhas)</t>
  </si>
  <si>
    <t>34-SN</t>
  </si>
  <si>
    <t>Adquirir infraestrutura de segurança de rede para suportar o Data Center de Contingência</t>
  </si>
  <si>
    <t>35-SN</t>
  </si>
  <si>
    <t>Adquirir infraestrutura de balanceadores de carga  para suportar operação dos data centers principal e contingência do modoativo-ativo</t>
  </si>
  <si>
    <t>36-SN</t>
  </si>
  <si>
    <t>Adquirir Software AntiSpan</t>
  </si>
  <si>
    <t>37-SN</t>
  </si>
  <si>
    <t>Adquirir solução para autenticação multifatores</t>
  </si>
  <si>
    <t>38-SN</t>
  </si>
  <si>
    <t xml:space="preserve">Sistema de gestão de precatórios e RPV integrado ao FIPLAN e aos sistemas da PGE e TJ </t>
  </si>
  <si>
    <t>39-SN</t>
  </si>
  <si>
    <t xml:space="preserve"> Eventos corporativos - Diversos Eventos</t>
  </si>
  <si>
    <t>40-SN</t>
  </si>
  <si>
    <t>Viagens</t>
  </si>
  <si>
    <t>41-SN</t>
  </si>
  <si>
    <t>Software como serviço para Saneamento de dados</t>
  </si>
  <si>
    <t>42-SN</t>
  </si>
  <si>
    <t>Software como serviço para enriquecimento de dados com fontes de dados pagas de mercado</t>
  </si>
  <si>
    <t>43-SN</t>
  </si>
  <si>
    <t>Suporte à Plataforma (incluindo Armazenamento)</t>
  </si>
  <si>
    <t>44-SN</t>
  </si>
  <si>
    <t>Implantação de Programa de capacitação</t>
  </si>
  <si>
    <t>45-SN</t>
  </si>
  <si>
    <t>Capacitação em auditoria, risco e controle</t>
  </si>
  <si>
    <t>46-SN</t>
  </si>
  <si>
    <t>Capacitação por meio de Instrutoria Interna</t>
  </si>
  <si>
    <t>47-SN</t>
  </si>
  <si>
    <t>Adquirir solução tecnológica HCI para implementação de nuvem privada</t>
  </si>
  <si>
    <t>48-SN</t>
  </si>
  <si>
    <t>Software de gestão de continuidade de negócios (GCN)</t>
  </si>
  <si>
    <t>49-SN</t>
  </si>
  <si>
    <t>Adquirir e contratar serviço de implantação de versão corporativa da solução SONARQUBE</t>
  </si>
  <si>
    <t>50-SN</t>
  </si>
  <si>
    <t>Contratação de desenvolvimento de sistemas no modelo Fábrica de Software - Empresa de TI a ser contratada para atender a diversos Produtos</t>
  </si>
  <si>
    <t>1,2,3</t>
  </si>
  <si>
    <t>1.2,2.1/2.2/2.4/2.5/2.7, 3.5/3.6</t>
  </si>
  <si>
    <t>51-SN</t>
  </si>
  <si>
    <t>Serviços de publicidade legal</t>
  </si>
  <si>
    <t>52-SN</t>
  </si>
  <si>
    <t xml:space="preserve">Contratação de Desenvolvimento software lowcode/nocode. </t>
  </si>
  <si>
    <t>1 e 2</t>
  </si>
  <si>
    <t>1.3/1.5/2.4/2.6</t>
  </si>
  <si>
    <t>53-SN</t>
  </si>
  <si>
    <t>Nova Solução de gerenciamento de serviços (ITIL)</t>
  </si>
  <si>
    <t>54-SN</t>
  </si>
  <si>
    <t>Adquirir solução de armazenamento de documentos não estruturados (No-SQL)</t>
  </si>
  <si>
    <t>55-SN</t>
  </si>
  <si>
    <t xml:space="preserve">Adquirir nova solução de Armazenamento de Backup em Fita </t>
  </si>
  <si>
    <t>56-SN</t>
  </si>
  <si>
    <t>Adquirir novos balanceadores de carga para suportar operação dos data centers principal e contingência no modo ativo-ativo</t>
  </si>
  <si>
    <t>57-SN</t>
  </si>
  <si>
    <t>Adquirir solução de Análise de Vulnerabilidades de Aplicações (Caixa Preta)</t>
  </si>
  <si>
    <t>58-SN</t>
  </si>
  <si>
    <t xml:space="preserve">Aquisição de solução Virtual Patching </t>
  </si>
  <si>
    <t>59-SN</t>
  </si>
  <si>
    <t>Mobiliário</t>
  </si>
  <si>
    <t>60-SN</t>
  </si>
  <si>
    <t>Equipamentos e software</t>
  </si>
  <si>
    <t>UCS/DTI</t>
  </si>
  <si>
    <t>61-SN</t>
  </si>
  <si>
    <t xml:space="preserve">Ferramenta "motor de busca" para os Acórdãos do Consef </t>
  </si>
  <si>
    <t>CONSEF</t>
  </si>
  <si>
    <t>62-SN</t>
  </si>
  <si>
    <t>Uso de software de inteligência artificial (Robô) para pesquisa da jurisprudência e elaboração de texto (votos) com base em peças do processo</t>
  </si>
  <si>
    <t>63-SN</t>
  </si>
  <si>
    <t>Ferramenta para acompanhamento e controle de acesso das partes.</t>
  </si>
  <si>
    <t>64-SN</t>
  </si>
  <si>
    <t>Instalação de grupos geradores</t>
  </si>
  <si>
    <t>65-SN</t>
  </si>
  <si>
    <t>Realização de reunião externa, contemplando locação de espaço, alimentação e infraestrutura.</t>
  </si>
  <si>
    <t>66-SN</t>
  </si>
  <si>
    <t>Solução de inteligência de dados para ingerir, analisar, preparar, gerenciar, governar e entregar dados em escala de alto volume</t>
  </si>
  <si>
    <t>67-SN</t>
  </si>
  <si>
    <t>Aquisição de licença (Autocad e Adobe)</t>
  </si>
  <si>
    <t>68-SN</t>
  </si>
  <si>
    <t xml:space="preserve">Desenvolvimento de funcionalidades sistema PPP </t>
  </si>
  <si>
    <t>69-SN</t>
  </si>
  <si>
    <t>70-SN</t>
  </si>
  <si>
    <t xml:space="preserve"> Mapeamento de tabelas de receita e despesas contábeis mensal no DW da SAF</t>
  </si>
  <si>
    <t>71-SN</t>
  </si>
  <si>
    <t>Adquirir Solução de Rede Wi-fi</t>
  </si>
  <si>
    <t>72-SN</t>
  </si>
  <si>
    <t>Desenvolvimento de software - FIPLAN</t>
  </si>
  <si>
    <t>3.1/3.4</t>
  </si>
  <si>
    <t xml:space="preserve">Total </t>
  </si>
  <si>
    <t>100% CONTRAPARTIDA LOCAL</t>
  </si>
  <si>
    <t>Aquisições financiadas 100% com recursos do Executor</t>
  </si>
  <si>
    <t>Nome do Processo</t>
  </si>
  <si>
    <t>Publicação de Aviso Específico de Aquisições</t>
  </si>
  <si>
    <t xml:space="preserve">Documento de Licitação </t>
  </si>
  <si>
    <t>1-CL</t>
  </si>
  <si>
    <t xml:space="preserve">cancelado </t>
  </si>
  <si>
    <t>2-CL</t>
  </si>
  <si>
    <t>Instrutoria Interna</t>
  </si>
  <si>
    <t>3-CL</t>
  </si>
  <si>
    <t>4- CL</t>
  </si>
  <si>
    <t>Equipamentos para parada seletiva de veículos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</si>
</sst>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mm/dd/yy;@"/>
    <numFmt numFmtId="166" formatCode="yyyy\-mm\-dd;@"/>
    <numFmt numFmtId="167" formatCode="_(* #,##0_);_(* \(#,##0\);_(* \-??_);_(@_)"/>
    <numFmt numFmtId="168" formatCode="_-[$$-409]* #,##0.00_ ;_-[$$-409]* \-#,##0.00\ ;_-[$$-409]* &quot;-&quot;??_ ;_-@_ "/>
  </numFmts>
  <fonts count="5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48"/>
      <color theme="1"/>
      <name val="Calibri"/>
      <family val="2"/>
    </font>
    <font>
      <b/>
      <sz val="48"/>
      <color theme="1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1"/>
      <name val="Calibri (Cuerpo)"/>
    </font>
    <font>
      <sz val="48"/>
      <color theme="1"/>
      <name val="Calibri (Cuerpo)"/>
    </font>
    <font>
      <sz val="24"/>
      <color theme="1"/>
      <name val="Calibri (Cuerpo)"/>
    </font>
    <font>
      <sz val="12"/>
      <color theme="0"/>
      <name val="Calibri (Cuerpo)"/>
    </font>
    <font>
      <sz val="24"/>
      <color theme="0"/>
      <name val="Calibri (Cuerpo)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45" fillId="0" borderId="0"/>
    <xf numFmtId="0" fontId="45" fillId="0" borderId="0"/>
    <xf numFmtId="9" fontId="14" fillId="0" borderId="0" applyFont="0" applyFill="0" applyBorder="0" applyAlignment="0" applyProtection="0"/>
  </cellStyleXfs>
  <cellXfs count="328">
    <xf numFmtId="0" fontId="0" fillId="0" borderId="0" xfId="0"/>
    <xf numFmtId="0" fontId="15" fillId="4" borderId="0" xfId="0" applyFont="1" applyFill="1"/>
    <xf numFmtId="0" fontId="3" fillId="4" borderId="0" xfId="0" applyFont="1" applyFill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4" borderId="0" xfId="0" applyFont="1" applyFill="1"/>
    <xf numFmtId="0" fontId="4" fillId="4" borderId="0" xfId="0" applyFont="1" applyFill="1"/>
    <xf numFmtId="0" fontId="19" fillId="0" borderId="0" xfId="0" applyFont="1"/>
    <xf numFmtId="0" fontId="20" fillId="0" borderId="0" xfId="0" applyFont="1"/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43" fontId="5" fillId="5" borderId="3" xfId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43" fontId="17" fillId="0" borderId="0" xfId="1" applyFont="1" applyProtection="1">
      <protection locked="0"/>
    </xf>
    <xf numFmtId="0" fontId="22" fillId="2" borderId="1" xfId="0" applyFont="1" applyFill="1" applyBorder="1" applyAlignment="1">
      <alignment vertical="top" wrapText="1" readingOrder="1"/>
    </xf>
    <xf numFmtId="0" fontId="23" fillId="3" borderId="1" xfId="0" applyFont="1" applyFill="1" applyBorder="1" applyAlignment="1" applyProtection="1">
      <alignment vertical="top" wrapText="1" readingOrder="1"/>
      <protection locked="0"/>
    </xf>
    <xf numFmtId="0" fontId="24" fillId="0" borderId="0" xfId="0" applyFont="1"/>
    <xf numFmtId="0" fontId="22" fillId="2" borderId="2" xfId="0" applyFont="1" applyFill="1" applyBorder="1" applyAlignment="1">
      <alignment vertical="top" wrapText="1" readingOrder="1"/>
    </xf>
    <xf numFmtId="0" fontId="26" fillId="2" borderId="1" xfId="0" applyFont="1" applyFill="1" applyBorder="1" applyAlignment="1">
      <alignment vertical="top" wrapText="1" readingOrder="1"/>
    </xf>
    <xf numFmtId="0" fontId="27" fillId="4" borderId="0" xfId="0" applyFont="1" applyFill="1"/>
    <xf numFmtId="0" fontId="27" fillId="0" borderId="0" xfId="0" applyFont="1"/>
    <xf numFmtId="0" fontId="24" fillId="0" borderId="0" xfId="0" applyFont="1" applyProtection="1">
      <protection locked="0"/>
    </xf>
    <xf numFmtId="0" fontId="29" fillId="4" borderId="0" xfId="0" applyFont="1" applyFill="1"/>
    <xf numFmtId="0" fontId="29" fillId="0" borderId="0" xfId="0" applyFont="1"/>
    <xf numFmtId="0" fontId="25" fillId="5" borderId="3" xfId="0" applyFont="1" applyFill="1" applyBorder="1" applyAlignment="1">
      <alignment horizontal="center" vertical="center" wrapText="1"/>
    </xf>
    <xf numFmtId="2" fontId="25" fillId="5" borderId="3" xfId="0" applyNumberFormat="1" applyFont="1" applyFill="1" applyBorder="1" applyAlignment="1">
      <alignment horizontal="center" vertical="center" wrapText="1"/>
    </xf>
    <xf numFmtId="43" fontId="25" fillId="5" borderId="3" xfId="1" applyFont="1" applyFill="1" applyBorder="1" applyAlignment="1" applyProtection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0" fontId="24" fillId="0" borderId="12" xfId="0" applyFont="1" applyBorder="1" applyProtection="1">
      <protection locked="0"/>
    </xf>
    <xf numFmtId="43" fontId="24" fillId="0" borderId="12" xfId="1" applyFont="1" applyBorder="1" applyProtection="1">
      <protection locked="0"/>
    </xf>
    <xf numFmtId="166" fontId="24" fillId="0" borderId="12" xfId="0" applyNumberFormat="1" applyFont="1" applyBorder="1" applyProtection="1">
      <protection locked="0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12" xfId="0" applyNumberFormat="1" applyFont="1" applyFill="1" applyBorder="1" applyAlignment="1">
      <alignment horizontal="center" vertical="center" wrapText="1"/>
    </xf>
    <xf numFmtId="165" fontId="31" fillId="4" borderId="16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1" fillId="4" borderId="0" xfId="0" applyFont="1" applyFill="1"/>
    <xf numFmtId="0" fontId="41" fillId="0" borderId="0" xfId="0" applyFont="1"/>
    <xf numFmtId="0" fontId="40" fillId="0" borderId="0" xfId="0" applyFont="1" applyProtection="1">
      <protection locked="0"/>
    </xf>
    <xf numFmtId="0" fontId="42" fillId="0" borderId="0" xfId="0" applyFont="1"/>
    <xf numFmtId="0" fontId="42" fillId="4" borderId="0" xfId="0" applyFont="1" applyFill="1"/>
    <xf numFmtId="2" fontId="40" fillId="5" borderId="3" xfId="0" applyNumberFormat="1" applyFont="1" applyFill="1" applyBorder="1" applyAlignment="1">
      <alignment horizontal="center" vertical="center" wrapText="1"/>
    </xf>
    <xf numFmtId="0" fontId="40" fillId="0" borderId="12" xfId="0" applyFont="1" applyBorder="1" applyProtection="1">
      <protection locked="0"/>
    </xf>
    <xf numFmtId="0" fontId="16" fillId="4" borderId="0" xfId="0" applyFont="1" applyFill="1"/>
    <xf numFmtId="0" fontId="2" fillId="0" borderId="0" xfId="0" applyFont="1" applyProtection="1">
      <protection locked="0"/>
    </xf>
    <xf numFmtId="0" fontId="43" fillId="0" borderId="0" xfId="0" applyFont="1"/>
    <xf numFmtId="0" fontId="43" fillId="0" borderId="0" xfId="0" applyFont="1" applyProtection="1">
      <protection locked="0"/>
    </xf>
    <xf numFmtId="0" fontId="44" fillId="0" borderId="0" xfId="0" applyFont="1"/>
    <xf numFmtId="0" fontId="44" fillId="4" borderId="0" xfId="0" applyFont="1" applyFill="1"/>
    <xf numFmtId="2" fontId="43" fillId="5" borderId="3" xfId="0" applyNumberFormat="1" applyFont="1" applyFill="1" applyBorder="1" applyAlignment="1">
      <alignment horizontal="center" vertical="center" wrapText="1"/>
    </xf>
    <xf numFmtId="0" fontId="43" fillId="0" borderId="12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24" fillId="4" borderId="0" xfId="0" applyFont="1" applyFill="1"/>
    <xf numFmtId="0" fontId="24" fillId="7" borderId="12" xfId="0" applyFont="1" applyFill="1" applyBorder="1" applyProtection="1">
      <protection locked="0"/>
    </xf>
    <xf numFmtId="43" fontId="24" fillId="6" borderId="12" xfId="1" applyFont="1" applyFill="1" applyBorder="1" applyProtection="1">
      <protection locked="0"/>
    </xf>
    <xf numFmtId="0" fontId="24" fillId="0" borderId="12" xfId="0" applyFont="1" applyBorder="1" applyAlignment="1" applyProtection="1">
      <alignment wrapText="1"/>
      <protection locked="0"/>
    </xf>
    <xf numFmtId="3" fontId="4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46" fillId="6" borderId="12" xfId="0" applyFont="1" applyFill="1" applyBorder="1" applyProtection="1">
      <protection locked="0"/>
    </xf>
    <xf numFmtId="166" fontId="24" fillId="6" borderId="12" xfId="0" applyNumberFormat="1" applyFont="1" applyFill="1" applyBorder="1" applyProtection="1">
      <protection locked="0"/>
    </xf>
    <xf numFmtId="166" fontId="46" fillId="6" borderId="12" xfId="0" applyNumberFormat="1" applyFont="1" applyFill="1" applyBorder="1" applyProtection="1">
      <protection locked="0"/>
    </xf>
    <xf numFmtId="3" fontId="47" fillId="0" borderId="21" xfId="0" applyNumberFormat="1" applyFont="1" applyBorder="1" applyAlignment="1" applyProtection="1">
      <alignment horizontal="left" vertical="center" wrapText="1"/>
      <protection locked="0"/>
    </xf>
    <xf numFmtId="43" fontId="1" fillId="0" borderId="12" xfId="1" applyFont="1" applyBorder="1" applyProtection="1">
      <protection locked="0"/>
    </xf>
    <xf numFmtId="166" fontId="1" fillId="0" borderId="12" xfId="0" applyNumberFormat="1" applyFont="1" applyBorder="1" applyProtection="1">
      <protection locked="0"/>
    </xf>
    <xf numFmtId="3" fontId="47" fillId="6" borderId="21" xfId="0" applyNumberFormat="1" applyFont="1" applyFill="1" applyBorder="1" applyAlignment="1" applyProtection="1">
      <alignment horizontal="left" vertical="center" wrapText="1"/>
      <protection locked="0"/>
    </xf>
    <xf numFmtId="43" fontId="47" fillId="0" borderId="12" xfId="1" applyFont="1" applyBorder="1" applyProtection="1">
      <protection locked="0"/>
    </xf>
    <xf numFmtId="0" fontId="47" fillId="0" borderId="12" xfId="0" applyFont="1" applyBorder="1" applyProtection="1">
      <protection locked="0"/>
    </xf>
    <xf numFmtId="166" fontId="47" fillId="6" borderId="12" xfId="0" applyNumberFormat="1" applyFont="1" applyFill="1" applyBorder="1" applyProtection="1">
      <protection locked="0"/>
    </xf>
    <xf numFmtId="166" fontId="47" fillId="0" borderId="12" xfId="0" applyNumberFormat="1" applyFont="1" applyBorder="1" applyProtection="1">
      <protection locked="0"/>
    </xf>
    <xf numFmtId="167" fontId="47" fillId="6" borderId="12" xfId="1" applyNumberFormat="1" applyFont="1" applyFill="1" applyBorder="1" applyAlignment="1" applyProtection="1">
      <alignment vertical="center"/>
      <protection locked="0"/>
    </xf>
    <xf numFmtId="43" fontId="47" fillId="6" borderId="12" xfId="1" applyFont="1" applyFill="1" applyBorder="1" applyProtection="1">
      <protection locked="0"/>
    </xf>
    <xf numFmtId="0" fontId="47" fillId="6" borderId="12" xfId="0" applyFont="1" applyFill="1" applyBorder="1" applyProtection="1">
      <protection locked="0"/>
    </xf>
    <xf numFmtId="43" fontId="1" fillId="6" borderId="12" xfId="1" applyFont="1" applyFill="1" applyBorder="1" applyProtection="1">
      <protection locked="0"/>
    </xf>
    <xf numFmtId="166" fontId="1" fillId="6" borderId="12" xfId="0" applyNumberFormat="1" applyFont="1" applyFill="1" applyBorder="1" applyProtection="1">
      <protection locked="0"/>
    </xf>
    <xf numFmtId="167" fontId="47" fillId="6" borderId="12" xfId="1" applyNumberFormat="1" applyFont="1" applyFill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wrapText="1"/>
      <protection locked="0"/>
    </xf>
    <xf numFmtId="3" fontId="47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3" fontId="1" fillId="0" borderId="0" xfId="1" applyFont="1" applyProtection="1">
      <protection locked="0"/>
    </xf>
    <xf numFmtId="3" fontId="48" fillId="6" borderId="24" xfId="0" applyNumberFormat="1" applyFont="1" applyFill="1" applyBorder="1" applyAlignment="1">
      <alignment horizontal="left" vertical="center" wrapText="1"/>
    </xf>
    <xf numFmtId="3" fontId="48" fillId="6" borderId="25" xfId="0" applyNumberFormat="1" applyFont="1" applyFill="1" applyBorder="1" applyAlignment="1">
      <alignment horizontal="left" vertical="center" wrapText="1"/>
    </xf>
    <xf numFmtId="3" fontId="48" fillId="6" borderId="25" xfId="0" quotePrefix="1" applyNumberFormat="1" applyFont="1" applyFill="1" applyBorder="1" applyAlignment="1">
      <alignment horizontal="left" vertical="center" wrapText="1"/>
    </xf>
    <xf numFmtId="0" fontId="47" fillId="6" borderId="23" xfId="0" applyFont="1" applyFill="1" applyBorder="1" applyAlignment="1">
      <alignment horizontal="center" vertical="center" wrapText="1"/>
    </xf>
    <xf numFmtId="3" fontId="47" fillId="6" borderId="12" xfId="0" applyNumberFormat="1" applyFont="1" applyFill="1" applyBorder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/>
      <protection locked="0"/>
    </xf>
    <xf numFmtId="3" fontId="46" fillId="6" borderId="24" xfId="0" applyNumberFormat="1" applyFont="1" applyFill="1" applyBorder="1" applyAlignment="1">
      <alignment horizontal="center" vertical="center" wrapText="1"/>
    </xf>
    <xf numFmtId="3" fontId="46" fillId="6" borderId="25" xfId="0" quotePrefix="1" applyNumberFormat="1" applyFont="1" applyFill="1" applyBorder="1" applyAlignment="1">
      <alignment horizontal="center" vertical="center" wrapText="1"/>
    </xf>
    <xf numFmtId="3" fontId="46" fillId="6" borderId="25" xfId="0" applyNumberFormat="1" applyFont="1" applyFill="1" applyBorder="1" applyAlignment="1">
      <alignment horizontal="center" vertical="center" wrapText="1"/>
    </xf>
    <xf numFmtId="0" fontId="24" fillId="8" borderId="12" xfId="0" applyFont="1" applyFill="1" applyBorder="1" applyProtection="1">
      <protection locked="0"/>
    </xf>
    <xf numFmtId="0" fontId="24" fillId="9" borderId="12" xfId="0" applyFont="1" applyFill="1" applyBorder="1" applyProtection="1"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43" fontId="24" fillId="0" borderId="12" xfId="1" applyFont="1" applyBorder="1" applyAlignment="1" applyProtection="1">
      <alignment horizontal="center" vertical="center"/>
      <protection locked="0"/>
    </xf>
    <xf numFmtId="3" fontId="46" fillId="6" borderId="21" xfId="0" applyNumberFormat="1" applyFont="1" applyFill="1" applyBorder="1" applyAlignment="1">
      <alignment horizontal="left" vertical="center" wrapText="1"/>
    </xf>
    <xf numFmtId="3" fontId="46" fillId="6" borderId="21" xfId="0" applyNumberFormat="1" applyFont="1" applyFill="1" applyBorder="1" applyAlignment="1">
      <alignment horizontal="center" vertical="center" wrapText="1"/>
    </xf>
    <xf numFmtId="0" fontId="46" fillId="8" borderId="12" xfId="0" applyFont="1" applyFill="1" applyBorder="1" applyProtection="1">
      <protection locked="0"/>
    </xf>
    <xf numFmtId="3" fontId="46" fillId="0" borderId="21" xfId="0" applyNumberFormat="1" applyFont="1" applyBorder="1" applyAlignment="1">
      <alignment horizontal="left" vertical="center" wrapText="1"/>
    </xf>
    <xf numFmtId="0" fontId="47" fillId="6" borderId="12" xfId="0" applyFont="1" applyFill="1" applyBorder="1" applyAlignment="1">
      <alignment horizontal="right" vertical="center" wrapText="1"/>
    </xf>
    <xf numFmtId="164" fontId="24" fillId="0" borderId="0" xfId="0" applyNumberFormat="1" applyFont="1" applyProtection="1">
      <protection locked="0"/>
    </xf>
    <xf numFmtId="3" fontId="47" fillId="0" borderId="2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5" fillId="11" borderId="0" xfId="0" applyFont="1" applyFill="1"/>
    <xf numFmtId="0" fontId="3" fillId="11" borderId="0" xfId="0" applyFont="1" applyFill="1"/>
    <xf numFmtId="3" fontId="47" fillId="6" borderId="12" xfId="0" applyNumberFormat="1" applyFont="1" applyFill="1" applyBorder="1" applyAlignment="1" applyProtection="1">
      <alignment horizontal="left" vertical="center" wrapText="1"/>
      <protection locked="0"/>
    </xf>
    <xf numFmtId="167" fontId="47" fillId="6" borderId="12" xfId="1" applyNumberFormat="1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46" fillId="0" borderId="12" xfId="0" applyFont="1" applyBorder="1" applyAlignment="1" applyProtection="1">
      <alignment horizontal="center" vertical="center"/>
      <protection locked="0"/>
    </xf>
    <xf numFmtId="0" fontId="46" fillId="8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47" fillId="6" borderId="12" xfId="0" applyFont="1" applyFill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wrapText="1"/>
      <protection locked="0"/>
    </xf>
    <xf numFmtId="14" fontId="1" fillId="6" borderId="12" xfId="0" applyNumberFormat="1" applyFont="1" applyFill="1" applyBorder="1" applyAlignment="1" applyProtection="1">
      <alignment horizontal="center" vertical="center"/>
      <protection locked="0"/>
    </xf>
    <xf numFmtId="43" fontId="1" fillId="0" borderId="12" xfId="1" applyFont="1" applyBorder="1" applyAlignment="1" applyProtection="1">
      <alignment horizontal="center" vertical="center"/>
      <protection locked="0"/>
    </xf>
    <xf numFmtId="43" fontId="1" fillId="6" borderId="12" xfId="1" applyFont="1" applyFill="1" applyBorder="1" applyAlignment="1" applyProtection="1">
      <alignment horizontal="center" vertical="center"/>
      <protection locked="0"/>
    </xf>
    <xf numFmtId="43" fontId="47" fillId="0" borderId="12" xfId="1" applyFont="1" applyBorder="1" applyAlignment="1" applyProtection="1">
      <alignment horizontal="center" vertical="center"/>
      <protection locked="0"/>
    </xf>
    <xf numFmtId="0" fontId="47" fillId="6" borderId="12" xfId="0" applyFont="1" applyFill="1" applyBorder="1" applyAlignment="1" applyProtection="1">
      <alignment horizontal="center" vertical="center" wrapText="1"/>
      <protection locked="0"/>
    </xf>
    <xf numFmtId="0" fontId="46" fillId="6" borderId="2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5" fillId="11" borderId="0" xfId="0" applyFont="1" applyFill="1" applyAlignment="1">
      <alignment horizontal="center" vertical="center"/>
    </xf>
    <xf numFmtId="43" fontId="1" fillId="0" borderId="0" xfId="1" applyFont="1" applyAlignment="1" applyProtection="1">
      <alignment horizontal="center" vertical="center"/>
      <protection locked="0"/>
    </xf>
    <xf numFmtId="43" fontId="17" fillId="0" borderId="0" xfId="1" applyFont="1" applyAlignment="1" applyProtection="1">
      <alignment horizontal="center" vertical="center"/>
      <protection locked="0"/>
    </xf>
    <xf numFmtId="3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Protection="1">
      <protection locked="0"/>
    </xf>
    <xf numFmtId="3" fontId="47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12" xfId="0" applyFont="1" applyFill="1" applyBorder="1" applyAlignment="1" applyProtection="1">
      <alignment horizontal="center" vertical="center"/>
      <protection locked="0"/>
    </xf>
    <xf numFmtId="166" fontId="47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9" fillId="6" borderId="12" xfId="0" applyFont="1" applyFill="1" applyBorder="1" applyProtection="1">
      <protection locked="0"/>
    </xf>
    <xf numFmtId="167" fontId="9" fillId="6" borderId="12" xfId="1" applyNumberFormat="1" applyFont="1" applyFill="1" applyBorder="1" applyAlignment="1">
      <alignment vertical="center"/>
    </xf>
    <xf numFmtId="0" fontId="24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3" fillId="6" borderId="0" xfId="0" applyFont="1" applyFill="1" applyProtection="1">
      <protection locked="0"/>
    </xf>
    <xf numFmtId="0" fontId="46" fillId="0" borderId="12" xfId="0" applyFont="1" applyBorder="1" applyAlignment="1" applyProtection="1">
      <alignment wrapText="1"/>
      <protection locked="0"/>
    </xf>
    <xf numFmtId="0" fontId="1" fillId="6" borderId="0" xfId="0" applyFont="1" applyFill="1" applyProtection="1">
      <protection locked="0"/>
    </xf>
    <xf numFmtId="167" fontId="9" fillId="6" borderId="12" xfId="1" applyNumberFormat="1" applyFont="1" applyFill="1" applyBorder="1" applyAlignment="1" applyProtection="1">
      <alignment vertical="center"/>
      <protection locked="0"/>
    </xf>
    <xf numFmtId="0" fontId="5" fillId="6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3" fontId="47" fillId="6" borderId="23" xfId="0" applyNumberFormat="1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8" borderId="12" xfId="0" applyFont="1" applyFill="1" applyBorder="1" applyAlignment="1" applyProtection="1">
      <alignment horizontal="center" vertical="center"/>
      <protection locked="0"/>
    </xf>
    <xf numFmtId="0" fontId="46" fillId="7" borderId="12" xfId="0" applyFont="1" applyFill="1" applyBorder="1" applyProtection="1">
      <protection locked="0"/>
    </xf>
    <xf numFmtId="167" fontId="46" fillId="6" borderId="23" xfId="1" applyNumberFormat="1" applyFont="1" applyFill="1" applyBorder="1" applyAlignment="1">
      <alignment horizontal="center" vertical="center"/>
    </xf>
    <xf numFmtId="167" fontId="46" fillId="6" borderId="12" xfId="1" applyNumberFormat="1" applyFont="1" applyFill="1" applyBorder="1" applyAlignment="1">
      <alignment horizontal="center" vertical="center"/>
    </xf>
    <xf numFmtId="43" fontId="47" fillId="6" borderId="12" xfId="1" applyFont="1" applyFill="1" applyBorder="1" applyAlignment="1" applyProtection="1">
      <alignment horizontal="center" vertical="center"/>
      <protection locked="0"/>
    </xf>
    <xf numFmtId="167" fontId="47" fillId="6" borderId="12" xfId="1" applyNumberFormat="1" applyFont="1" applyFill="1" applyBorder="1" applyAlignment="1">
      <alignment horizontal="center" vertical="center"/>
    </xf>
    <xf numFmtId="167" fontId="46" fillId="6" borderId="12" xfId="1" applyNumberFormat="1" applyFont="1" applyFill="1" applyBorder="1" applyAlignment="1">
      <alignment vertical="center"/>
    </xf>
    <xf numFmtId="3" fontId="47" fillId="6" borderId="30" xfId="0" applyNumberFormat="1" applyFont="1" applyFill="1" applyBorder="1" applyAlignment="1">
      <alignment horizontal="center" vertical="center" wrapText="1"/>
    </xf>
    <xf numFmtId="167" fontId="47" fillId="6" borderId="30" xfId="1" applyNumberFormat="1" applyFont="1" applyFill="1" applyBorder="1" applyAlignment="1">
      <alignment vertical="center"/>
    </xf>
    <xf numFmtId="43" fontId="1" fillId="6" borderId="30" xfId="1" applyFont="1" applyFill="1" applyBorder="1" applyProtection="1"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47" fillId="6" borderId="30" xfId="0" applyFont="1" applyFill="1" applyBorder="1" applyAlignment="1">
      <alignment horizontal="center" vertical="center" wrapText="1"/>
    </xf>
    <xf numFmtId="0" fontId="46" fillId="0" borderId="23" xfId="0" applyFont="1" applyBorder="1" applyAlignment="1" applyProtection="1">
      <alignment horizontal="center" vertical="center"/>
      <protection locked="0"/>
    </xf>
    <xf numFmtId="0" fontId="47" fillId="0" borderId="23" xfId="0" applyFont="1" applyBorder="1" applyAlignment="1" applyProtection="1">
      <alignment horizontal="center" vertical="center"/>
      <protection locked="0"/>
    </xf>
    <xf numFmtId="0" fontId="47" fillId="7" borderId="12" xfId="0" applyFont="1" applyFill="1" applyBorder="1" applyAlignment="1" applyProtection="1">
      <alignment horizontal="center" vertical="center"/>
      <protection locked="0"/>
    </xf>
    <xf numFmtId="0" fontId="1" fillId="8" borderId="23" xfId="0" applyFont="1" applyFill="1" applyBorder="1" applyAlignment="1" applyProtection="1">
      <alignment horizontal="center" vertical="center"/>
      <protection locked="0"/>
    </xf>
    <xf numFmtId="166" fontId="1" fillId="6" borderId="12" xfId="0" applyNumberFormat="1" applyFont="1" applyFill="1" applyBorder="1" applyAlignment="1" applyProtection="1">
      <alignment horizontal="center" vertical="center"/>
      <protection locked="0"/>
    </xf>
    <xf numFmtId="166" fontId="1" fillId="0" borderId="12" xfId="0" applyNumberFormat="1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 wrapText="1"/>
      <protection locked="0"/>
    </xf>
    <xf numFmtId="166" fontId="47" fillId="6" borderId="12" xfId="0" applyNumberFormat="1" applyFont="1" applyFill="1" applyBorder="1" applyAlignment="1" applyProtection="1">
      <alignment horizontal="center" vertical="center"/>
      <protection locked="0"/>
    </xf>
    <xf numFmtId="3" fontId="47" fillId="6" borderId="12" xfId="0" applyNumberFormat="1" applyFont="1" applyFill="1" applyBorder="1" applyAlignment="1" applyProtection="1">
      <alignment horizontal="center" vertical="center" wrapText="1"/>
      <protection locked="0"/>
    </xf>
    <xf numFmtId="167" fontId="47" fillId="6" borderId="23" xfId="1" applyNumberFormat="1" applyFont="1" applyFill="1" applyBorder="1" applyAlignment="1">
      <alignment horizontal="center" vertical="center"/>
    </xf>
    <xf numFmtId="43" fontId="1" fillId="6" borderId="23" xfId="1" applyFont="1" applyFill="1" applyBorder="1" applyAlignment="1" applyProtection="1">
      <alignment horizontal="center" vertical="center"/>
      <protection locked="0"/>
    </xf>
    <xf numFmtId="3" fontId="47" fillId="6" borderId="23" xfId="0" applyNumberFormat="1" applyFont="1" applyFill="1" applyBorder="1" applyAlignment="1" applyProtection="1">
      <alignment horizontal="center" vertical="center" wrapText="1"/>
      <protection locked="0"/>
    </xf>
    <xf numFmtId="3" fontId="47" fillId="6" borderId="31" xfId="0" applyNumberFormat="1" applyFont="1" applyFill="1" applyBorder="1" applyAlignment="1" applyProtection="1">
      <alignment horizontal="left" vertical="center" wrapText="1"/>
      <protection locked="0"/>
    </xf>
    <xf numFmtId="3" fontId="47" fillId="6" borderId="29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23" xfId="0" applyNumberFormat="1" applyFont="1" applyBorder="1" applyAlignment="1" applyProtection="1">
      <alignment horizontal="center" vertical="center" wrapText="1"/>
      <protection locked="0"/>
    </xf>
    <xf numFmtId="3" fontId="47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46" fillId="6" borderId="23" xfId="0" applyFont="1" applyFill="1" applyBorder="1" applyAlignment="1" applyProtection="1">
      <alignment horizontal="center" vertical="center"/>
      <protection locked="0"/>
    </xf>
    <xf numFmtId="3" fontId="47" fillId="6" borderId="28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3" fontId="46" fillId="8" borderId="24" xfId="0" applyNumberFormat="1" applyFont="1" applyFill="1" applyBorder="1" applyAlignment="1">
      <alignment horizontal="center" vertical="center" wrapText="1"/>
    </xf>
    <xf numFmtId="3" fontId="48" fillId="6" borderId="24" xfId="0" applyNumberFormat="1" applyFont="1" applyFill="1" applyBorder="1" applyAlignment="1">
      <alignment horizontal="center" vertical="center" wrapText="1"/>
    </xf>
    <xf numFmtId="3" fontId="48" fillId="6" borderId="25" xfId="0" quotePrefix="1" applyNumberFormat="1" applyFont="1" applyFill="1" applyBorder="1" applyAlignment="1">
      <alignment horizontal="center" vertical="center" wrapText="1"/>
    </xf>
    <xf numFmtId="3" fontId="48" fillId="6" borderId="25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166" fontId="24" fillId="6" borderId="12" xfId="0" applyNumberFormat="1" applyFont="1" applyFill="1" applyBorder="1" applyAlignment="1" applyProtection="1">
      <alignment horizontal="center"/>
      <protection locked="0"/>
    </xf>
    <xf numFmtId="0" fontId="47" fillId="6" borderId="12" xfId="0" applyFont="1" applyFill="1" applyBorder="1" applyAlignment="1" applyProtection="1">
      <alignment wrapText="1"/>
      <protection locked="0"/>
    </xf>
    <xf numFmtId="168" fontId="23" fillId="3" borderId="1" xfId="0" applyNumberFormat="1" applyFont="1" applyFill="1" applyBorder="1" applyAlignment="1" applyProtection="1">
      <alignment vertical="top" wrapText="1" readingOrder="1"/>
      <protection locked="0"/>
    </xf>
    <xf numFmtId="168" fontId="24" fillId="0" borderId="0" xfId="0" applyNumberFormat="1" applyFont="1"/>
    <xf numFmtId="0" fontId="46" fillId="6" borderId="12" xfId="0" applyFont="1" applyFill="1" applyBorder="1" applyAlignment="1" applyProtection="1">
      <alignment wrapText="1"/>
      <protection locked="0"/>
    </xf>
    <xf numFmtId="0" fontId="24" fillId="6" borderId="12" xfId="0" applyFont="1" applyFill="1" applyBorder="1" applyAlignment="1" applyProtection="1">
      <alignment horizontal="center" vertical="center"/>
      <protection locked="0"/>
    </xf>
    <xf numFmtId="3" fontId="9" fillId="6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32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6" fillId="6" borderId="12" xfId="0" applyFont="1" applyFill="1" applyBorder="1" applyAlignment="1" applyProtection="1">
      <alignment horizontal="center"/>
      <protection locked="0"/>
    </xf>
    <xf numFmtId="0" fontId="47" fillId="6" borderId="12" xfId="0" applyFont="1" applyFill="1" applyBorder="1" applyAlignment="1" applyProtection="1">
      <alignment horizontal="center"/>
      <protection locked="0"/>
    </xf>
    <xf numFmtId="168" fontId="24" fillId="0" borderId="0" xfId="0" applyNumberFormat="1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46" fillId="0" borderId="12" xfId="0" applyFont="1" applyBorder="1" applyAlignment="1" applyProtection="1">
      <alignment vertical="center"/>
      <protection locked="0"/>
    </xf>
    <xf numFmtId="43" fontId="46" fillId="6" borderId="12" xfId="1" applyFont="1" applyFill="1" applyBorder="1" applyAlignment="1" applyProtection="1">
      <alignment vertical="center"/>
      <protection locked="0"/>
    </xf>
    <xf numFmtId="43" fontId="46" fillId="0" borderId="12" xfId="1" applyFont="1" applyBorder="1" applyAlignment="1" applyProtection="1">
      <alignment vertical="center"/>
      <protection locked="0"/>
    </xf>
    <xf numFmtId="166" fontId="24" fillId="0" borderId="12" xfId="0" applyNumberFormat="1" applyFont="1" applyBorder="1" applyAlignment="1" applyProtection="1">
      <alignment vertical="center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43" fontId="46" fillId="6" borderId="12" xfId="1" applyFont="1" applyFill="1" applyBorder="1" applyAlignment="1" applyProtection="1">
      <alignment horizontal="center" vertical="center"/>
      <protection locked="0"/>
    </xf>
    <xf numFmtId="43" fontId="46" fillId="0" borderId="12" xfId="1" applyFont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vertical="center"/>
      <protection locked="0"/>
    </xf>
    <xf numFmtId="0" fontId="24" fillId="7" borderId="12" xfId="0" applyFont="1" applyFill="1" applyBorder="1" applyAlignment="1" applyProtection="1">
      <alignment vertical="center"/>
      <protection locked="0"/>
    </xf>
    <xf numFmtId="43" fontId="24" fillId="6" borderId="12" xfId="1" applyFont="1" applyFill="1" applyBorder="1" applyAlignment="1" applyProtection="1">
      <alignment vertical="center"/>
      <protection locked="0"/>
    </xf>
    <xf numFmtId="0" fontId="46" fillId="7" borderId="12" xfId="0" applyFont="1" applyFill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horizontal="left" vertical="center"/>
      <protection locked="0"/>
    </xf>
    <xf numFmtId="3" fontId="47" fillId="6" borderId="23" xfId="0" applyNumberFormat="1" applyFont="1" applyFill="1" applyBorder="1" applyAlignment="1" applyProtection="1">
      <alignment vertical="center" wrapText="1"/>
      <protection locked="0"/>
    </xf>
    <xf numFmtId="43" fontId="46" fillId="6" borderId="12" xfId="1" applyFont="1" applyFill="1" applyBorder="1" applyAlignment="1" applyProtection="1">
      <alignment horizontal="center"/>
      <protection locked="0"/>
    </xf>
    <xf numFmtId="43" fontId="47" fillId="6" borderId="12" xfId="1" applyFont="1" applyFill="1" applyBorder="1" applyAlignment="1" applyProtection="1">
      <alignment horizontal="center"/>
      <protection locked="0"/>
    </xf>
    <xf numFmtId="167" fontId="47" fillId="6" borderId="12" xfId="1" applyNumberFormat="1" applyFont="1" applyFill="1" applyBorder="1" applyAlignment="1">
      <alignment horizontal="left" vertical="center"/>
    </xf>
    <xf numFmtId="0" fontId="46" fillId="6" borderId="12" xfId="0" applyFont="1" applyFill="1" applyBorder="1" applyAlignment="1" applyProtection="1">
      <alignment horizontal="left" vertical="center" wrapText="1"/>
      <protection locked="0"/>
    </xf>
    <xf numFmtId="0" fontId="46" fillId="0" borderId="12" xfId="0" applyFont="1" applyBorder="1" applyAlignment="1" applyProtection="1">
      <alignment horizontal="left" vertical="center" wrapText="1"/>
      <protection locked="0"/>
    </xf>
    <xf numFmtId="0" fontId="46" fillId="6" borderId="12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7" fillId="8" borderId="12" xfId="0" applyFont="1" applyFill="1" applyBorder="1" applyAlignment="1" applyProtection="1">
      <alignment horizontal="center" vertical="center"/>
      <protection locked="0"/>
    </xf>
    <xf numFmtId="0" fontId="46" fillId="7" borderId="12" xfId="0" applyFont="1" applyFill="1" applyBorder="1" applyAlignment="1" applyProtection="1">
      <alignment horizontal="center" vertical="center"/>
      <protection locked="0"/>
    </xf>
    <xf numFmtId="0" fontId="1" fillId="10" borderId="12" xfId="0" applyFont="1" applyFill="1" applyBorder="1" applyAlignment="1" applyProtection="1">
      <alignment horizontal="center" vertical="center"/>
      <protection locked="0"/>
    </xf>
    <xf numFmtId="168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3" fontId="46" fillId="6" borderId="12" xfId="1" applyFont="1" applyFill="1" applyBorder="1" applyProtection="1">
      <protection locked="0"/>
    </xf>
    <xf numFmtId="0" fontId="46" fillId="0" borderId="12" xfId="0" applyFont="1" applyBorder="1" applyProtection="1">
      <protection locked="0"/>
    </xf>
    <xf numFmtId="43" fontId="46" fillId="0" borderId="12" xfId="1" applyFont="1" applyBorder="1" applyProtection="1">
      <protection locked="0"/>
    </xf>
    <xf numFmtId="166" fontId="46" fillId="0" borderId="12" xfId="0" applyNumberFormat="1" applyFont="1" applyBorder="1" applyProtection="1">
      <protection locked="0"/>
    </xf>
    <xf numFmtId="166" fontId="46" fillId="0" borderId="12" xfId="0" applyNumberFormat="1" applyFont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vertical="center" wrapText="1"/>
      <protection locked="0"/>
    </xf>
    <xf numFmtId="43" fontId="47" fillId="0" borderId="12" xfId="1" applyFont="1" applyBorder="1" applyAlignment="1" applyProtection="1">
      <alignment horizontal="center"/>
      <protection locked="0"/>
    </xf>
    <xf numFmtId="0" fontId="47" fillId="0" borderId="12" xfId="0" applyFont="1" applyBorder="1" applyAlignment="1" applyProtection="1">
      <alignment horizontal="center"/>
      <protection locked="0"/>
    </xf>
    <xf numFmtId="43" fontId="47" fillId="0" borderId="12" xfId="1" applyFont="1" applyBorder="1" applyAlignment="1" applyProtection="1">
      <alignment horizontal="left" vertical="center"/>
      <protection locked="0"/>
    </xf>
    <xf numFmtId="0" fontId="47" fillId="0" borderId="12" xfId="0" applyFont="1" applyBorder="1" applyAlignment="1" applyProtection="1">
      <alignment horizontal="left" vertical="center"/>
      <protection locked="0"/>
    </xf>
    <xf numFmtId="166" fontId="46" fillId="6" borderId="12" xfId="0" applyNumberFormat="1" applyFont="1" applyFill="1" applyBorder="1" applyAlignment="1" applyProtection="1">
      <alignment horizontal="right"/>
      <protection locked="0"/>
    </xf>
    <xf numFmtId="166" fontId="46" fillId="0" borderId="12" xfId="0" applyNumberFormat="1" applyFont="1" applyBorder="1" applyAlignment="1" applyProtection="1">
      <alignment horizontal="right"/>
      <protection locked="0"/>
    </xf>
    <xf numFmtId="0" fontId="46" fillId="8" borderId="12" xfId="0" applyFont="1" applyFill="1" applyBorder="1" applyAlignment="1" applyProtection="1">
      <alignment horizontal="left" vertical="center"/>
      <protection locked="0"/>
    </xf>
    <xf numFmtId="16" fontId="47" fillId="0" borderId="12" xfId="0" applyNumberFormat="1" applyFont="1" applyBorder="1" applyAlignment="1" applyProtection="1">
      <alignment horizontal="center" vertical="center"/>
      <protection locked="0"/>
    </xf>
    <xf numFmtId="9" fontId="47" fillId="6" borderId="12" xfId="4" applyFont="1" applyFill="1" applyBorder="1" applyAlignment="1" applyProtection="1">
      <alignment horizontal="center" vertical="center"/>
    </xf>
    <xf numFmtId="0" fontId="47" fillId="6" borderId="0" xfId="0" applyFont="1" applyFill="1" applyAlignment="1" applyProtection="1">
      <alignment horizontal="center" vertical="center"/>
      <protection locked="0"/>
    </xf>
    <xf numFmtId="43" fontId="47" fillId="0" borderId="12" xfId="1" applyFont="1" applyFill="1" applyBorder="1" applyProtection="1">
      <protection locked="0"/>
    </xf>
    <xf numFmtId="0" fontId="47" fillId="0" borderId="23" xfId="0" applyFont="1" applyBorder="1" applyAlignment="1" applyProtection="1">
      <alignment horizontal="center" vertical="center" wrapText="1"/>
      <protection locked="0"/>
    </xf>
    <xf numFmtId="166" fontId="47" fillId="0" borderId="23" xfId="0" applyNumberFormat="1" applyFont="1" applyBorder="1" applyAlignment="1" applyProtection="1">
      <alignment horizontal="center" vertical="center" wrapText="1"/>
      <protection locked="0"/>
    </xf>
    <xf numFmtId="9" fontId="47" fillId="6" borderId="26" xfId="4" applyFont="1" applyFill="1" applyBorder="1" applyAlignment="1" applyProtection="1">
      <alignment horizontal="center" vertical="center" wrapText="1"/>
    </xf>
    <xf numFmtId="0" fontId="46" fillId="8" borderId="23" xfId="0" applyFont="1" applyFill="1" applyBorder="1" applyAlignment="1" applyProtection="1">
      <alignment horizontal="center" vertical="center"/>
      <protection locked="0"/>
    </xf>
    <xf numFmtId="3" fontId="46" fillId="0" borderId="24" xfId="0" applyNumberFormat="1" applyFont="1" applyBorder="1" applyAlignment="1">
      <alignment horizontal="left" vertical="center" wrapText="1"/>
    </xf>
    <xf numFmtId="43" fontId="1" fillId="0" borderId="23" xfId="1" applyFont="1" applyBorder="1" applyProtection="1">
      <protection locked="0"/>
    </xf>
    <xf numFmtId="0" fontId="47" fillId="6" borderId="23" xfId="0" applyFont="1" applyFill="1" applyBorder="1" applyAlignment="1" applyProtection="1">
      <alignment horizontal="center" vertical="center"/>
      <protection locked="0"/>
    </xf>
    <xf numFmtId="166" fontId="47" fillId="6" borderId="23" xfId="0" applyNumberFormat="1" applyFont="1" applyFill="1" applyBorder="1" applyProtection="1">
      <protection locked="0"/>
    </xf>
    <xf numFmtId="0" fontId="47" fillId="6" borderId="23" xfId="0" applyFont="1" applyFill="1" applyBorder="1" applyAlignment="1" applyProtection="1">
      <alignment wrapText="1"/>
      <protection locked="0"/>
    </xf>
    <xf numFmtId="0" fontId="47" fillId="6" borderId="23" xfId="0" applyFont="1" applyFill="1" applyBorder="1" applyProtection="1">
      <protection locked="0"/>
    </xf>
    <xf numFmtId="0" fontId="47" fillId="0" borderId="23" xfId="0" applyFont="1" applyBorder="1" applyAlignment="1" applyProtection="1">
      <alignment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43" fontId="1" fillId="0" borderId="26" xfId="1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protection locked="0"/>
    </xf>
    <xf numFmtId="0" fontId="1" fillId="8" borderId="12" xfId="0" applyFont="1" applyFill="1" applyBorder="1" applyProtection="1">
      <protection locked="0"/>
    </xf>
    <xf numFmtId="3" fontId="47" fillId="6" borderId="27" xfId="0" applyNumberFormat="1" applyFont="1" applyFill="1" applyBorder="1" applyAlignment="1" applyProtection="1">
      <alignment horizontal="center" vertical="center" wrapText="1"/>
      <protection locked="0"/>
    </xf>
    <xf numFmtId="167" fontId="47" fillId="6" borderId="23" xfId="1" applyNumberFormat="1" applyFont="1" applyFill="1" applyBorder="1" applyAlignment="1" applyProtection="1">
      <alignment vertical="center" wrapText="1"/>
      <protection locked="0"/>
    </xf>
    <xf numFmtId="43" fontId="47" fillId="6" borderId="23" xfId="1" applyFont="1" applyFill="1" applyBorder="1" applyAlignment="1" applyProtection="1">
      <alignment wrapText="1"/>
      <protection locked="0"/>
    </xf>
    <xf numFmtId="9" fontId="47" fillId="6" borderId="23" xfId="4" applyFont="1" applyFill="1" applyBorder="1" applyAlignment="1" applyProtection="1">
      <alignment horizontal="center" vertical="center" wrapText="1"/>
    </xf>
    <xf numFmtId="0" fontId="47" fillId="6" borderId="23" xfId="0" applyFont="1" applyFill="1" applyBorder="1" applyAlignment="1" applyProtection="1">
      <alignment horizontal="center" vertical="center" wrapText="1"/>
      <protection locked="0"/>
    </xf>
    <xf numFmtId="167" fontId="47" fillId="6" borderId="12" xfId="1" applyNumberFormat="1" applyFont="1" applyFill="1" applyBorder="1" applyAlignment="1" applyProtection="1">
      <alignment vertical="center" wrapText="1"/>
      <protection locked="0"/>
    </xf>
    <xf numFmtId="43" fontId="47" fillId="6" borderId="12" xfId="1" applyFont="1" applyFill="1" applyBorder="1" applyAlignment="1" applyProtection="1">
      <alignment wrapText="1"/>
      <protection locked="0"/>
    </xf>
    <xf numFmtId="0" fontId="46" fillId="10" borderId="12" xfId="0" applyFont="1" applyFill="1" applyBorder="1" applyAlignment="1" applyProtection="1">
      <alignment horizontal="center" vertical="center"/>
      <protection locked="0"/>
    </xf>
    <xf numFmtId="0" fontId="47" fillId="10" borderId="12" xfId="0" applyFont="1" applyFill="1" applyBorder="1" applyAlignment="1" applyProtection="1">
      <alignment horizontal="center" vertical="center"/>
      <protection locked="0"/>
    </xf>
    <xf numFmtId="0" fontId="46" fillId="12" borderId="12" xfId="0" applyFont="1" applyFill="1" applyBorder="1" applyProtection="1">
      <protection locked="0"/>
    </xf>
    <xf numFmtId="0" fontId="46" fillId="12" borderId="12" xfId="0" applyFont="1" applyFill="1" applyBorder="1" applyAlignment="1" applyProtection="1">
      <alignment horizontal="center" vertical="center"/>
      <protection locked="0"/>
    </xf>
    <xf numFmtId="0" fontId="32" fillId="12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50" fillId="0" borderId="7" xfId="0" applyFont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165" fontId="31" fillId="4" borderId="13" xfId="0" applyNumberFormat="1" applyFont="1" applyFill="1" applyBorder="1" applyAlignment="1">
      <alignment horizontal="center" vertical="center" wrapText="1"/>
    </xf>
    <xf numFmtId="165" fontId="31" fillId="4" borderId="14" xfId="0" applyNumberFormat="1" applyFont="1" applyFill="1" applyBorder="1" applyAlignment="1">
      <alignment horizontal="center" vertical="center" wrapText="1"/>
    </xf>
    <xf numFmtId="165" fontId="31" fillId="4" borderId="15" xfId="0" applyNumberFormat="1" applyFont="1" applyFill="1" applyBorder="1" applyAlignment="1">
      <alignment horizontal="center" vertical="center" wrapText="1"/>
    </xf>
    <xf numFmtId="165" fontId="31" fillId="4" borderId="12" xfId="0" applyNumberFormat="1" applyFont="1" applyFill="1" applyBorder="1" applyAlignment="1">
      <alignment horizontal="center" vertical="center" wrapText="1"/>
    </xf>
    <xf numFmtId="165" fontId="31" fillId="4" borderId="16" xfId="0" applyNumberFormat="1" applyFont="1" applyFill="1" applyBorder="1" applyAlignment="1">
      <alignment horizontal="center" vertical="center" wrapText="1"/>
    </xf>
    <xf numFmtId="165" fontId="31" fillId="4" borderId="7" xfId="0" applyNumberFormat="1" applyFont="1" applyFill="1" applyBorder="1" applyAlignment="1">
      <alignment horizontal="center" vertical="center" wrapText="1"/>
    </xf>
    <xf numFmtId="165" fontId="31" fillId="4" borderId="8" xfId="0" applyNumberFormat="1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26" fillId="5" borderId="20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166" fontId="1" fillId="6" borderId="23" xfId="0" applyNumberFormat="1" applyFont="1" applyFill="1" applyBorder="1" applyAlignment="1" applyProtection="1">
      <alignment horizontal="center" vertical="center"/>
      <protection locked="0"/>
    </xf>
    <xf numFmtId="166" fontId="1" fillId="6" borderId="30" xfId="0" applyNumberFormat="1" applyFont="1" applyFill="1" applyBorder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1" fillId="6" borderId="12" xfId="0" applyFont="1" applyFill="1" applyBorder="1" applyProtection="1">
      <protection locked="0"/>
    </xf>
    <xf numFmtId="167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43" fontId="1" fillId="0" borderId="0" xfId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167" fontId="1" fillId="0" borderId="0" xfId="0" applyNumberFormat="1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6" borderId="12" xfId="0" applyFont="1" applyFill="1" applyBorder="1" applyAlignment="1" applyProtection="1">
      <alignment wrapText="1"/>
      <protection locked="0"/>
    </xf>
  </cellXfs>
  <cellStyles count="5">
    <cellStyle name="Comma" xfId="1" builtinId="3"/>
    <cellStyle name="Normal" xfId="0" builtinId="0"/>
    <cellStyle name="Normal 2 2" xfId="2" xr:uid="{00000000-0005-0000-0000-000001000000}"/>
    <cellStyle name="Normal 2 2 2" xfId="3" xr:uid="{00000000-0005-0000-0000-000002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X293"/>
  <sheetViews>
    <sheetView showGridLines="0" tabSelected="1" zoomScale="80" zoomScaleNormal="80" workbookViewId="0">
      <selection activeCell="B2" sqref="B2"/>
    </sheetView>
  </sheetViews>
  <sheetFormatPr defaultColWidth="11.42578125" defaultRowHeight="15.6"/>
  <cols>
    <col min="1" max="1" width="17.140625" style="21" customWidth="1"/>
    <col min="2" max="2" width="53" style="21" customWidth="1"/>
    <col min="3" max="3" width="15.42578125" style="198" customWidth="1"/>
    <col min="4" max="4" width="20.42578125" style="21" customWidth="1"/>
    <col min="5" max="5" width="15.5703125" style="21" hidden="1" customWidth="1"/>
    <col min="6" max="6" width="17.5703125" style="21" customWidth="1"/>
    <col min="7" max="7" width="15.7109375" style="21" hidden="1" customWidth="1"/>
    <col min="8" max="8" width="18.7109375" style="21" hidden="1" customWidth="1"/>
    <col min="9" max="9" width="17.7109375" style="198" customWidth="1"/>
    <col min="10" max="10" width="13.5703125" style="198" customWidth="1"/>
    <col min="11" max="11" width="15.7109375" style="21" customWidth="1"/>
    <col min="12" max="12" width="10.85546875" style="21" customWidth="1"/>
    <col min="13" max="13" width="18.140625" style="21" customWidth="1"/>
    <col min="14" max="14" width="10.5703125" style="21" customWidth="1"/>
    <col min="15" max="15" width="16.42578125" style="21" customWidth="1"/>
    <col min="16" max="16" width="11.140625" style="21" customWidth="1"/>
    <col min="17" max="17" width="16.5703125" style="21" customWidth="1"/>
    <col min="18" max="18" width="11" style="21" customWidth="1"/>
    <col min="19" max="19" width="17.42578125" style="21" customWidth="1"/>
    <col min="20" max="20" width="15.85546875" style="21" customWidth="1"/>
    <col min="21" max="21" width="14.5703125" style="21" customWidth="1"/>
    <col min="22" max="22" width="19.140625" style="21" customWidth="1"/>
    <col min="23" max="23" width="16.7109375" style="21" customWidth="1"/>
    <col min="24" max="24" width="16" style="21" customWidth="1"/>
    <col min="25" max="25" width="12.28515625" style="21" customWidth="1"/>
    <col min="26" max="26" width="13" style="21" customWidth="1"/>
    <col min="27" max="27" width="19" style="21" customWidth="1"/>
    <col min="28" max="28" width="22.42578125" style="21" customWidth="1"/>
    <col min="29" max="29" width="16.42578125" style="21" customWidth="1"/>
    <col min="30" max="30" width="11.42578125" style="21"/>
    <col min="31" max="31" width="16.42578125" style="21" customWidth="1"/>
    <col min="32" max="32" width="21.7109375" style="21" customWidth="1"/>
    <col min="33" max="33" width="18.28515625" style="21" customWidth="1"/>
    <col min="34" max="34" width="22.140625" style="39" customWidth="1"/>
    <col min="35" max="35" width="11.42578125" style="39"/>
    <col min="36" max="36" width="48.28515625" style="49" bestFit="1" customWidth="1"/>
    <col min="37" max="37" width="47.140625" style="49" customWidth="1"/>
    <col min="38" max="38" width="33.140625" style="49" customWidth="1"/>
    <col min="39" max="39" width="19.28515625" style="49" customWidth="1"/>
    <col min="40" max="41" width="11.42578125" style="49"/>
    <col min="42" max="55" width="11.42578125" style="39"/>
    <col min="56" max="16384" width="11.42578125" style="21"/>
  </cols>
  <sheetData>
    <row r="1" spans="1:250">
      <c r="A1" s="19" t="s">
        <v>0</v>
      </c>
      <c r="B1" s="20" t="s">
        <v>1</v>
      </c>
      <c r="AJ1" s="7" t="s">
        <v>2</v>
      </c>
      <c r="AK1" s="7" t="s">
        <v>3</v>
      </c>
      <c r="AL1" s="7" t="s">
        <v>4</v>
      </c>
      <c r="AM1" s="7" t="s">
        <v>5</v>
      </c>
      <c r="AN1" s="7" t="s">
        <v>5</v>
      </c>
      <c r="AO1" s="7"/>
      <c r="AP1" s="7"/>
      <c r="AQ1" s="7"/>
      <c r="AR1" s="7"/>
      <c r="AS1" s="7"/>
      <c r="AT1" s="7"/>
    </row>
    <row r="2" spans="1:250" ht="35.25" customHeight="1">
      <c r="A2" s="19" t="s">
        <v>6</v>
      </c>
      <c r="B2" s="20" t="s">
        <v>7</v>
      </c>
      <c r="AJ2" s="7" t="s">
        <v>8</v>
      </c>
      <c r="AK2" s="7" t="s">
        <v>9</v>
      </c>
      <c r="AL2" s="7" t="s">
        <v>10</v>
      </c>
      <c r="AM2" s="7" t="s">
        <v>11</v>
      </c>
      <c r="AN2" s="7" t="s">
        <v>11</v>
      </c>
      <c r="AO2" s="7"/>
      <c r="AP2" s="7"/>
      <c r="AQ2" s="7"/>
      <c r="AR2" s="7"/>
      <c r="AS2" s="7"/>
      <c r="AT2" s="7"/>
    </row>
    <row r="3" spans="1:250" ht="34.5" customHeight="1">
      <c r="A3" s="19" t="s">
        <v>12</v>
      </c>
      <c r="B3" s="20" t="s">
        <v>13</v>
      </c>
      <c r="AJ3" s="7"/>
      <c r="AK3" s="7" t="s">
        <v>14</v>
      </c>
      <c r="AL3" s="7" t="s">
        <v>15</v>
      </c>
      <c r="AM3" s="7" t="s">
        <v>16</v>
      </c>
      <c r="AN3" s="7" t="s">
        <v>16</v>
      </c>
      <c r="AO3" s="7"/>
      <c r="AP3" s="7"/>
      <c r="AQ3" s="7"/>
      <c r="AR3" s="7"/>
      <c r="AS3" s="7"/>
      <c r="AT3" s="7"/>
    </row>
    <row r="4" spans="1:250" ht="34.5" customHeight="1">
      <c r="A4" s="19" t="s">
        <v>17</v>
      </c>
      <c r="B4" s="20" t="s">
        <v>18</v>
      </c>
      <c r="AJ4" s="7" t="s">
        <v>19</v>
      </c>
      <c r="AK4" s="7" t="s">
        <v>20</v>
      </c>
      <c r="AL4" s="7"/>
      <c r="AM4" s="7" t="s">
        <v>21</v>
      </c>
      <c r="AN4" s="7" t="s">
        <v>21</v>
      </c>
      <c r="AO4" s="7"/>
      <c r="AP4" s="7"/>
      <c r="AQ4" s="7"/>
      <c r="AR4" s="7"/>
      <c r="AS4" s="7"/>
      <c r="AT4" s="7"/>
    </row>
    <row r="5" spans="1:250" ht="36" customHeight="1">
      <c r="A5" s="19" t="s">
        <v>22</v>
      </c>
      <c r="B5" s="20" t="s">
        <v>23</v>
      </c>
      <c r="AJ5" s="7" t="s">
        <v>24</v>
      </c>
      <c r="AK5" s="7" t="s">
        <v>25</v>
      </c>
      <c r="AL5" s="7"/>
      <c r="AM5" s="7" t="s">
        <v>26</v>
      </c>
      <c r="AN5" s="7" t="s">
        <v>26</v>
      </c>
      <c r="AO5" s="7"/>
      <c r="AP5" s="7"/>
      <c r="AQ5" s="7"/>
      <c r="AR5" s="7"/>
      <c r="AS5" s="7"/>
      <c r="AT5" s="7"/>
    </row>
    <row r="6" spans="1:250" ht="38.25" customHeight="1">
      <c r="A6" s="19" t="s">
        <v>27</v>
      </c>
      <c r="B6" s="193">
        <f>D25</f>
        <v>3927866</v>
      </c>
      <c r="AJ6" s="7"/>
      <c r="AK6" s="7"/>
      <c r="AL6" s="7"/>
      <c r="AM6" s="7" t="s">
        <v>28</v>
      </c>
      <c r="AN6" s="7" t="s">
        <v>28</v>
      </c>
      <c r="AO6" s="7"/>
      <c r="AP6" s="7"/>
      <c r="AQ6" s="7"/>
      <c r="AR6" s="7"/>
      <c r="AS6" s="7"/>
      <c r="AT6" s="7"/>
    </row>
    <row r="7" spans="1:250" ht="53.25" customHeight="1">
      <c r="A7" s="19" t="s">
        <v>29</v>
      </c>
      <c r="B7" s="193">
        <f>D80</f>
        <v>1670680</v>
      </c>
      <c r="D7" s="194"/>
      <c r="F7" s="194"/>
      <c r="I7" s="205"/>
      <c r="J7" s="205"/>
      <c r="AJ7" s="7" t="s">
        <v>30</v>
      </c>
      <c r="AK7" s="7"/>
      <c r="AL7" s="7"/>
      <c r="AM7" s="7" t="s">
        <v>31</v>
      </c>
      <c r="AN7" s="7" t="s">
        <v>31</v>
      </c>
      <c r="AO7" s="7"/>
      <c r="AP7" s="7"/>
      <c r="AQ7" s="7"/>
      <c r="AR7" s="7"/>
      <c r="AS7" s="7"/>
      <c r="AT7" s="7"/>
    </row>
    <row r="8" spans="1:250" ht="52.5" customHeight="1">
      <c r="A8" s="19" t="s">
        <v>32</v>
      </c>
      <c r="B8" s="193">
        <f>'SERVIÇOS DE CONSULTORIA'!D49+'SERVIÇOS DE CONSULTORIA'!D57+'SERVIÇOS DE CONSULTORIA'!D26+'SERVIÇOS DE CONSULTORIA'!D90</f>
        <v>11770240</v>
      </c>
      <c r="I8" s="205"/>
      <c r="AJ8" s="7" t="s">
        <v>33</v>
      </c>
      <c r="AK8" s="7"/>
      <c r="AL8" s="7"/>
      <c r="AM8" s="7" t="s">
        <v>34</v>
      </c>
      <c r="AN8" s="7" t="s">
        <v>34</v>
      </c>
      <c r="AO8" s="7"/>
      <c r="AP8" s="7"/>
      <c r="AQ8" s="7"/>
      <c r="AR8" s="7"/>
      <c r="AS8" s="7"/>
      <c r="AT8" s="7"/>
    </row>
    <row r="9" spans="1:250" ht="39" customHeight="1">
      <c r="A9" s="22" t="s">
        <v>35</v>
      </c>
      <c r="B9" s="193">
        <f>'SISTEMAS NACIONAIS'!D80</f>
        <v>26763174</v>
      </c>
      <c r="D9" s="238"/>
      <c r="E9" s="239"/>
      <c r="F9" s="238"/>
      <c r="G9" s="239"/>
      <c r="H9" s="239"/>
      <c r="I9" s="238"/>
      <c r="AJ9" s="7" t="s">
        <v>36</v>
      </c>
      <c r="AK9" s="7"/>
      <c r="AL9" s="7"/>
      <c r="AM9" s="7" t="s">
        <v>37</v>
      </c>
      <c r="AN9" s="7" t="s">
        <v>37</v>
      </c>
      <c r="AO9" s="7"/>
      <c r="AP9" s="7"/>
      <c r="AQ9" s="7"/>
      <c r="AR9" s="7"/>
      <c r="AS9" s="7"/>
      <c r="AT9" s="7"/>
    </row>
    <row r="10" spans="1:250" ht="38.450000000000003" customHeight="1">
      <c r="A10" s="19" t="s">
        <v>38</v>
      </c>
      <c r="B10" s="20" t="s">
        <v>39</v>
      </c>
      <c r="D10" s="239"/>
      <c r="E10" s="239"/>
      <c r="F10" s="238"/>
      <c r="G10" s="239"/>
      <c r="H10" s="239"/>
      <c r="I10" s="238"/>
      <c r="AJ10" s="7"/>
      <c r="AK10" s="7"/>
      <c r="AL10" s="7"/>
      <c r="AM10" s="7" t="s">
        <v>40</v>
      </c>
      <c r="AN10" s="7" t="s">
        <v>40</v>
      </c>
      <c r="AO10" s="7"/>
      <c r="AP10" s="7"/>
      <c r="AQ10" s="7"/>
      <c r="AR10" s="7"/>
      <c r="AS10" s="7"/>
      <c r="AT10" s="7"/>
    </row>
    <row r="11" spans="1:250" ht="36" customHeight="1">
      <c r="A11" s="23" t="s">
        <v>41</v>
      </c>
      <c r="B11" s="194"/>
      <c r="C11" s="205"/>
      <c r="D11" s="194"/>
      <c r="AJ11" s="7" t="s">
        <v>42</v>
      </c>
      <c r="AK11" s="7"/>
      <c r="AL11" s="7"/>
      <c r="AM11" s="7" t="s">
        <v>43</v>
      </c>
      <c r="AN11" s="7" t="s">
        <v>43</v>
      </c>
      <c r="AO11" s="7"/>
      <c r="AP11" s="7"/>
      <c r="AQ11" s="7"/>
      <c r="AR11" s="7"/>
      <c r="AS11" s="7"/>
      <c r="AT11" s="7"/>
    </row>
    <row r="12" spans="1:250" ht="9.75" customHeight="1">
      <c r="U12" s="21">
        <v>1</v>
      </c>
      <c r="V12" s="21" t="s">
        <v>44</v>
      </c>
      <c r="AJ12" s="7"/>
      <c r="AK12" s="7"/>
      <c r="AL12" s="7"/>
      <c r="AM12" s="7"/>
      <c r="AN12" s="7" t="s">
        <v>45</v>
      </c>
      <c r="AO12" s="7"/>
      <c r="AP12" s="7"/>
      <c r="AQ12" s="7"/>
      <c r="AR12" s="7"/>
      <c r="AS12" s="7"/>
      <c r="AT12" s="7"/>
    </row>
    <row r="13" spans="1:250" s="24" customFormat="1" ht="62.1">
      <c r="C13" s="199" t="s">
        <v>46</v>
      </c>
      <c r="I13" s="206"/>
      <c r="J13" s="206"/>
      <c r="AH13" s="40"/>
      <c r="AI13" s="40"/>
      <c r="AJ13" s="47"/>
      <c r="AK13" s="7" t="s">
        <v>47</v>
      </c>
      <c r="AL13" s="7"/>
      <c r="AM13" s="7"/>
      <c r="AN13" s="7" t="s">
        <v>48</v>
      </c>
      <c r="AO13" s="7"/>
      <c r="AP13" s="7"/>
      <c r="AQ13" s="7"/>
      <c r="AR13" s="7"/>
      <c r="AS13" s="3"/>
      <c r="AT13" s="3"/>
      <c r="AU13" s="41"/>
      <c r="AV13" s="41"/>
      <c r="AW13" s="41"/>
      <c r="AX13" s="41"/>
      <c r="AY13" s="41"/>
      <c r="AZ13" s="41"/>
      <c r="BA13" s="41"/>
      <c r="BB13" s="41"/>
      <c r="BC13" s="41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</row>
    <row r="14" spans="1:250" s="26" customFormat="1">
      <c r="C14" s="200"/>
      <c r="I14" s="200"/>
      <c r="J14" s="200"/>
      <c r="AH14" s="42"/>
      <c r="AI14" s="42"/>
      <c r="AJ14" s="17"/>
      <c r="AK14" s="7"/>
      <c r="AL14" s="7"/>
      <c r="AM14" s="17"/>
      <c r="AN14" s="17"/>
      <c r="AO14" s="17"/>
      <c r="AP14" s="17"/>
      <c r="AQ14" s="17"/>
      <c r="AR14" s="17"/>
      <c r="AS14" s="17"/>
      <c r="AT14" s="17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250" s="26" customFormat="1" ht="5.25" customHeight="1">
      <c r="C15" s="200"/>
      <c r="I15" s="200"/>
      <c r="J15" s="200"/>
      <c r="AH15" s="42"/>
      <c r="AI15" s="42"/>
      <c r="AJ15" s="17"/>
      <c r="AK15" s="7" t="s">
        <v>49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250" s="28" customFormat="1" ht="30.95">
      <c r="A16" s="57"/>
      <c r="B16" s="57"/>
      <c r="C16" s="201" t="s">
        <v>50</v>
      </c>
      <c r="D16" s="57"/>
      <c r="E16" s="57"/>
      <c r="F16" s="57"/>
      <c r="G16" s="57"/>
      <c r="H16" s="57"/>
      <c r="I16" s="207"/>
      <c r="J16" s="20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H16" s="43"/>
      <c r="AI16" s="43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1:1558" ht="15.75" customHeight="1">
      <c r="A17" s="289" t="s">
        <v>51</v>
      </c>
      <c r="B17" s="290"/>
      <c r="C17" s="290"/>
      <c r="D17" s="289" t="s">
        <v>52</v>
      </c>
      <c r="E17" s="290"/>
      <c r="F17" s="290"/>
      <c r="G17" s="290"/>
      <c r="H17" s="292"/>
      <c r="K17" s="287" t="s">
        <v>53</v>
      </c>
      <c r="L17" s="288"/>
      <c r="M17" s="288"/>
      <c r="N17" s="288"/>
      <c r="O17" s="288"/>
      <c r="P17" s="288"/>
      <c r="Q17" s="288"/>
      <c r="R17" s="288"/>
      <c r="S17" s="288"/>
      <c r="T17" s="291"/>
      <c r="U17" s="287" t="s">
        <v>54</v>
      </c>
      <c r="V17" s="288"/>
      <c r="W17" s="288"/>
      <c r="X17" s="288"/>
      <c r="Y17" s="288"/>
      <c r="Z17" s="288"/>
      <c r="AA17" s="288"/>
      <c r="AJ17" s="7"/>
      <c r="AK17" s="7" t="s">
        <v>55</v>
      </c>
      <c r="AL17" s="7"/>
      <c r="AM17" s="7"/>
      <c r="AN17" s="7"/>
      <c r="AO17" s="7"/>
      <c r="AP17" s="7"/>
      <c r="AQ17" s="7"/>
      <c r="AR17" s="7"/>
      <c r="AS17" s="7"/>
      <c r="AT17" s="7"/>
    </row>
    <row r="18" spans="1:1558" ht="63" customHeight="1">
      <c r="A18" s="29" t="s">
        <v>56</v>
      </c>
      <c r="B18" s="30" t="s">
        <v>57</v>
      </c>
      <c r="C18" s="30" t="s">
        <v>58</v>
      </c>
      <c r="D18" s="30" t="s">
        <v>59</v>
      </c>
      <c r="E18" s="30" t="s">
        <v>60</v>
      </c>
      <c r="F18" s="30" t="s">
        <v>61</v>
      </c>
      <c r="G18" s="30" t="s">
        <v>62</v>
      </c>
      <c r="H18" s="30" t="s">
        <v>63</v>
      </c>
      <c r="I18" s="29" t="s">
        <v>64</v>
      </c>
      <c r="J18" s="29" t="s">
        <v>65</v>
      </c>
      <c r="K18" s="293" t="s">
        <v>66</v>
      </c>
      <c r="L18" s="294"/>
      <c r="M18" s="295" t="s">
        <v>67</v>
      </c>
      <c r="N18" s="294"/>
      <c r="O18" s="295" t="s">
        <v>68</v>
      </c>
      <c r="P18" s="294"/>
      <c r="Q18" s="295" t="s">
        <v>69</v>
      </c>
      <c r="R18" s="294"/>
      <c r="S18" s="295" t="s">
        <v>70</v>
      </c>
      <c r="T18" s="294"/>
      <c r="U18" s="30" t="s">
        <v>71</v>
      </c>
      <c r="V18" s="30" t="s">
        <v>72</v>
      </c>
      <c r="W18" s="30" t="s">
        <v>73</v>
      </c>
      <c r="X18" s="30" t="s">
        <v>74</v>
      </c>
      <c r="Y18" s="30" t="s">
        <v>75</v>
      </c>
      <c r="Z18" s="30" t="s">
        <v>76</v>
      </c>
      <c r="AA18" s="30" t="s">
        <v>77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1558" ht="17.45" customHeight="1">
      <c r="A19" s="29"/>
      <c r="B19" s="29"/>
      <c r="C19" s="29"/>
      <c r="D19" s="31"/>
      <c r="E19" s="31"/>
      <c r="F19" s="29"/>
      <c r="G19" s="29"/>
      <c r="H19" s="29"/>
      <c r="I19" s="29"/>
      <c r="J19" s="29"/>
      <c r="K19" s="32" t="s">
        <v>78</v>
      </c>
      <c r="L19" s="32" t="s">
        <v>79</v>
      </c>
      <c r="M19" s="32" t="s">
        <v>78</v>
      </c>
      <c r="N19" s="32" t="s">
        <v>79</v>
      </c>
      <c r="O19" s="32" t="s">
        <v>78</v>
      </c>
      <c r="P19" s="32" t="s">
        <v>79</v>
      </c>
      <c r="Q19" s="32" t="s">
        <v>78</v>
      </c>
      <c r="R19" s="32" t="s">
        <v>79</v>
      </c>
      <c r="S19" s="32" t="s">
        <v>78</v>
      </c>
      <c r="T19" s="32" t="s">
        <v>79</v>
      </c>
      <c r="U19" s="30"/>
      <c r="V19" s="30"/>
      <c r="W19" s="30"/>
      <c r="X19" s="30"/>
      <c r="Y19" s="30"/>
      <c r="Z19" s="30"/>
      <c r="AA19" s="30"/>
    </row>
    <row r="20" spans="1:1558" s="26" customFormat="1" ht="60.75" customHeight="1">
      <c r="A20" s="100" t="s">
        <v>80</v>
      </c>
      <c r="B20" s="190" t="s">
        <v>81</v>
      </c>
      <c r="C20" s="100" t="s">
        <v>82</v>
      </c>
      <c r="D20" s="155">
        <v>500000</v>
      </c>
      <c r="E20" s="101"/>
      <c r="F20" s="100">
        <v>100</v>
      </c>
      <c r="G20" s="94"/>
      <c r="H20" s="94"/>
      <c r="I20" s="100">
        <v>2</v>
      </c>
      <c r="J20" s="100" t="s">
        <v>83</v>
      </c>
      <c r="K20" s="184">
        <v>45015</v>
      </c>
      <c r="L20" s="191"/>
      <c r="M20" s="184">
        <f>K20+60</f>
        <v>45075</v>
      </c>
      <c r="N20" s="191"/>
      <c r="O20" s="184">
        <f>M20+30</f>
        <v>45105</v>
      </c>
      <c r="P20" s="184"/>
      <c r="Q20" s="184">
        <f>O20+30</f>
        <v>45135</v>
      </c>
      <c r="R20" s="184"/>
      <c r="S20" s="184">
        <f>Q20+30</f>
        <v>45165</v>
      </c>
      <c r="T20" s="184"/>
      <c r="U20" s="94" t="s">
        <v>3</v>
      </c>
      <c r="V20" s="185" t="s">
        <v>8</v>
      </c>
      <c r="W20" s="94" t="s">
        <v>15</v>
      </c>
      <c r="X20" s="94" t="s">
        <v>21</v>
      </c>
      <c r="Y20" s="94"/>
      <c r="Z20" s="94"/>
      <c r="AA20" s="94"/>
      <c r="AB20" s="21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1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</row>
    <row r="21" spans="1:1558" s="88" customFormat="1" ht="63.75" customHeight="1">
      <c r="A21" s="186" t="s">
        <v>84</v>
      </c>
      <c r="B21" s="95" t="s">
        <v>85</v>
      </c>
      <c r="C21" s="95" t="s">
        <v>86</v>
      </c>
      <c r="D21" s="155">
        <v>880000</v>
      </c>
      <c r="E21" s="95"/>
      <c r="F21" s="100">
        <v>100</v>
      </c>
      <c r="G21" s="187"/>
      <c r="H21" s="187"/>
      <c r="I21" s="95">
        <v>1</v>
      </c>
      <c r="J21" s="91" t="s">
        <v>87</v>
      </c>
      <c r="K21" s="184">
        <v>45381</v>
      </c>
      <c r="L21" s="187"/>
      <c r="M21" s="184">
        <f>K21+60</f>
        <v>45441</v>
      </c>
      <c r="N21" s="187"/>
      <c r="O21" s="184">
        <f>M21+30</f>
        <v>45471</v>
      </c>
      <c r="P21" s="187"/>
      <c r="Q21" s="184">
        <f>O21+30</f>
        <v>45501</v>
      </c>
      <c r="R21" s="187"/>
      <c r="S21" s="184">
        <f>Q21+30</f>
        <v>45531</v>
      </c>
      <c r="T21" s="187"/>
      <c r="U21" s="94" t="s">
        <v>3</v>
      </c>
      <c r="V21" s="185" t="s">
        <v>8</v>
      </c>
      <c r="W21" s="94" t="s">
        <v>15</v>
      </c>
      <c r="X21" s="94" t="s">
        <v>21</v>
      </c>
      <c r="Y21" s="187"/>
      <c r="Z21" s="187"/>
      <c r="AA21" s="187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8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</row>
    <row r="22" spans="1:1558" s="90" customFormat="1" ht="58.5" customHeight="1">
      <c r="A22" s="186" t="s">
        <v>88</v>
      </c>
      <c r="B22" s="96" t="s">
        <v>89</v>
      </c>
      <c r="C22" s="96" t="s">
        <v>82</v>
      </c>
      <c r="D22" s="156">
        <v>1296800</v>
      </c>
      <c r="E22" s="96"/>
      <c r="F22" s="100">
        <v>100</v>
      </c>
      <c r="G22" s="188"/>
      <c r="H22" s="188"/>
      <c r="I22" s="96">
        <v>2</v>
      </c>
      <c r="J22" s="92" t="s">
        <v>83</v>
      </c>
      <c r="K22" s="184">
        <v>45107</v>
      </c>
      <c r="L22" s="188"/>
      <c r="M22" s="184">
        <f>K22+60</f>
        <v>45167</v>
      </c>
      <c r="N22" s="188"/>
      <c r="O22" s="184">
        <f>M22+30</f>
        <v>45197</v>
      </c>
      <c r="P22" s="188"/>
      <c r="Q22" s="184">
        <f>O22+30</f>
        <v>45227</v>
      </c>
      <c r="R22" s="188"/>
      <c r="S22" s="184">
        <f>Q22+30</f>
        <v>45257</v>
      </c>
      <c r="T22" s="188"/>
      <c r="U22" s="94" t="s">
        <v>3</v>
      </c>
      <c r="V22" s="185" t="s">
        <v>8</v>
      </c>
      <c r="W22" s="94" t="s">
        <v>15</v>
      </c>
      <c r="X22" s="94" t="s">
        <v>21</v>
      </c>
      <c r="Y22" s="188"/>
      <c r="Z22" s="188"/>
      <c r="AA22" s="188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</row>
    <row r="23" spans="1:1558" s="89" customFormat="1" ht="59.25" customHeight="1">
      <c r="A23" s="186" t="s">
        <v>90</v>
      </c>
      <c r="B23" s="97" t="s">
        <v>91</v>
      </c>
      <c r="C23" s="97" t="s">
        <v>82</v>
      </c>
      <c r="D23" s="156">
        <v>680000</v>
      </c>
      <c r="E23" s="97"/>
      <c r="F23" s="100">
        <v>100</v>
      </c>
      <c r="G23" s="189"/>
      <c r="H23" s="189"/>
      <c r="I23" s="97">
        <v>2</v>
      </c>
      <c r="J23" s="93" t="s">
        <v>83</v>
      </c>
      <c r="K23" s="184">
        <v>45290</v>
      </c>
      <c r="L23" s="189"/>
      <c r="M23" s="184">
        <f>K23+60</f>
        <v>45350</v>
      </c>
      <c r="N23" s="189"/>
      <c r="O23" s="184">
        <f>M23+30</f>
        <v>45380</v>
      </c>
      <c r="P23" s="189"/>
      <c r="Q23" s="184">
        <f>O23+30</f>
        <v>45410</v>
      </c>
      <c r="R23" s="189"/>
      <c r="S23" s="184">
        <f>Q23+30</f>
        <v>45440</v>
      </c>
      <c r="T23" s="189"/>
      <c r="U23" s="94" t="s">
        <v>3</v>
      </c>
      <c r="V23" s="185" t="s">
        <v>8</v>
      </c>
      <c r="W23" s="94" t="s">
        <v>15</v>
      </c>
      <c r="X23" s="94" t="s">
        <v>21</v>
      </c>
      <c r="Y23" s="189"/>
      <c r="Z23" s="189"/>
      <c r="AA23" s="189"/>
      <c r="AB23" s="21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1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</row>
    <row r="24" spans="1:1558" s="89" customFormat="1" ht="59.25" customHeight="1">
      <c r="A24" s="186" t="s">
        <v>92</v>
      </c>
      <c r="B24" s="97" t="s">
        <v>93</v>
      </c>
      <c r="C24" s="97" t="s">
        <v>82</v>
      </c>
      <c r="D24" s="156">
        <v>571066</v>
      </c>
      <c r="E24" s="97"/>
      <c r="F24" s="100">
        <v>100</v>
      </c>
      <c r="G24" s="189"/>
      <c r="H24" s="189"/>
      <c r="I24" s="97">
        <v>2</v>
      </c>
      <c r="J24" s="93" t="s">
        <v>83</v>
      </c>
      <c r="K24" s="184">
        <v>45290</v>
      </c>
      <c r="L24" s="189"/>
      <c r="M24" s="184">
        <f>K24+60</f>
        <v>45350</v>
      </c>
      <c r="N24" s="189"/>
      <c r="O24" s="184">
        <f>M24+30</f>
        <v>45380</v>
      </c>
      <c r="P24" s="189"/>
      <c r="Q24" s="184">
        <f>O24+30</f>
        <v>45410</v>
      </c>
      <c r="R24" s="189"/>
      <c r="S24" s="184">
        <f>Q24+30</f>
        <v>45440</v>
      </c>
      <c r="T24" s="189"/>
      <c r="U24" s="94" t="s">
        <v>3</v>
      </c>
      <c r="V24" s="185" t="s">
        <v>8</v>
      </c>
      <c r="W24" s="94" t="s">
        <v>15</v>
      </c>
      <c r="X24" s="94" t="s">
        <v>21</v>
      </c>
      <c r="Y24" s="189"/>
      <c r="Z24" s="189"/>
      <c r="AA24" s="189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8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</row>
    <row r="25" spans="1:1558" s="26" customFormat="1">
      <c r="A25" s="33"/>
      <c r="B25" s="33"/>
      <c r="C25" s="100"/>
      <c r="D25" s="34">
        <f>SUM(D20:D24)</f>
        <v>3927866</v>
      </c>
      <c r="E25" s="34"/>
      <c r="F25" s="33"/>
      <c r="G25" s="33"/>
      <c r="H25" s="33"/>
      <c r="I25" s="100"/>
      <c r="J25" s="100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3"/>
      <c r="V25" s="33"/>
      <c r="W25" s="33"/>
      <c r="X25" s="33"/>
      <c r="Y25" s="33"/>
      <c r="Z25" s="33"/>
      <c r="AA25" s="33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</row>
    <row r="26" spans="1:1558" s="28" customFormat="1" ht="30.95">
      <c r="A26" s="57"/>
      <c r="B26" s="57"/>
      <c r="C26" s="201" t="s">
        <v>94</v>
      </c>
      <c r="D26" s="57"/>
      <c r="E26" s="57"/>
      <c r="F26" s="57"/>
      <c r="G26" s="57"/>
      <c r="H26" s="57"/>
      <c r="I26" s="207"/>
      <c r="J26" s="20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1558" ht="15.75" customHeight="1">
      <c r="A27" s="289" t="s">
        <v>51</v>
      </c>
      <c r="B27" s="290"/>
      <c r="C27" s="292"/>
      <c r="D27" s="289" t="s">
        <v>52</v>
      </c>
      <c r="E27" s="290"/>
      <c r="F27" s="290"/>
      <c r="G27" s="290"/>
      <c r="H27" s="292"/>
      <c r="K27" s="287" t="s">
        <v>53</v>
      </c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91"/>
      <c r="AA27" s="287" t="s">
        <v>54</v>
      </c>
      <c r="AB27" s="288"/>
      <c r="AC27" s="288"/>
      <c r="AD27" s="288"/>
      <c r="AE27" s="288"/>
      <c r="AF27" s="288"/>
      <c r="AG27" s="288"/>
    </row>
    <row r="28" spans="1:1558" ht="63" customHeight="1">
      <c r="A28" s="29" t="s">
        <v>56</v>
      </c>
      <c r="B28" s="30" t="s">
        <v>57</v>
      </c>
      <c r="C28" s="30" t="s">
        <v>58</v>
      </c>
      <c r="D28" s="30" t="s">
        <v>59</v>
      </c>
      <c r="E28" s="30" t="s">
        <v>60</v>
      </c>
      <c r="F28" s="30" t="s">
        <v>61</v>
      </c>
      <c r="G28" s="30" t="s">
        <v>62</v>
      </c>
      <c r="H28" s="30" t="s">
        <v>63</v>
      </c>
      <c r="I28" s="29" t="s">
        <v>64</v>
      </c>
      <c r="J28" s="29" t="s">
        <v>65</v>
      </c>
      <c r="K28" s="36" t="s">
        <v>95</v>
      </c>
      <c r="L28" s="36"/>
      <c r="M28" s="36" t="s">
        <v>96</v>
      </c>
      <c r="N28" s="36"/>
      <c r="O28" s="36" t="s">
        <v>97</v>
      </c>
      <c r="P28" s="36"/>
      <c r="Q28" s="37" t="s">
        <v>98</v>
      </c>
      <c r="R28" s="37"/>
      <c r="S28" s="37" t="s">
        <v>99</v>
      </c>
      <c r="T28" s="38"/>
      <c r="U28" s="36" t="s">
        <v>68</v>
      </c>
      <c r="V28" s="36"/>
      <c r="W28" s="37" t="s">
        <v>69</v>
      </c>
      <c r="X28" s="37"/>
      <c r="Y28" s="37" t="s">
        <v>70</v>
      </c>
      <c r="Z28" s="37"/>
      <c r="AA28" s="30" t="s">
        <v>100</v>
      </c>
      <c r="AB28" s="30" t="s">
        <v>72</v>
      </c>
      <c r="AC28" s="30" t="s">
        <v>73</v>
      </c>
      <c r="AD28" s="30" t="s">
        <v>74</v>
      </c>
      <c r="AE28" s="30" t="s">
        <v>75</v>
      </c>
      <c r="AF28" s="30" t="s">
        <v>76</v>
      </c>
      <c r="AG28" s="30" t="s">
        <v>77</v>
      </c>
    </row>
    <row r="29" spans="1:1558" ht="17.45" customHeight="1">
      <c r="A29" s="29"/>
      <c r="B29" s="29"/>
      <c r="C29" s="29"/>
      <c r="D29" s="31"/>
      <c r="E29" s="31"/>
      <c r="F29" s="29"/>
      <c r="G29" s="29"/>
      <c r="H29" s="29"/>
      <c r="I29" s="29"/>
      <c r="J29" s="29"/>
      <c r="K29" s="32" t="s">
        <v>78</v>
      </c>
      <c r="L29" s="32" t="s">
        <v>79</v>
      </c>
      <c r="M29" s="32" t="s">
        <v>78</v>
      </c>
      <c r="N29" s="32" t="s">
        <v>79</v>
      </c>
      <c r="O29" s="32" t="s">
        <v>78</v>
      </c>
      <c r="P29" s="32" t="s">
        <v>79</v>
      </c>
      <c r="Q29" s="32" t="s">
        <v>78</v>
      </c>
      <c r="R29" s="32" t="s">
        <v>79</v>
      </c>
      <c r="S29" s="32" t="s">
        <v>78</v>
      </c>
      <c r="T29" s="32" t="s">
        <v>79</v>
      </c>
      <c r="U29" s="32" t="s">
        <v>78</v>
      </c>
      <c r="V29" s="32" t="s">
        <v>79</v>
      </c>
      <c r="W29" s="32" t="s">
        <v>78</v>
      </c>
      <c r="X29" s="32" t="s">
        <v>79</v>
      </c>
      <c r="Y29" s="32" t="s">
        <v>78</v>
      </c>
      <c r="Z29" s="32" t="s">
        <v>79</v>
      </c>
      <c r="AA29" s="30"/>
      <c r="AB29" s="30"/>
      <c r="AC29" s="30"/>
      <c r="AD29" s="30"/>
      <c r="AE29" s="30"/>
      <c r="AF29" s="30"/>
      <c r="AG29" s="30"/>
    </row>
    <row r="30" spans="1:1558" s="26" customFormat="1">
      <c r="A30" s="33"/>
      <c r="B30" s="33"/>
      <c r="C30" s="100"/>
      <c r="D30" s="34"/>
      <c r="E30" s="34"/>
      <c r="F30" s="33"/>
      <c r="G30" s="33"/>
      <c r="H30" s="33"/>
      <c r="I30" s="100"/>
      <c r="J30" s="100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3"/>
      <c r="AB30" s="33"/>
      <c r="AC30" s="33"/>
      <c r="AD30" s="33"/>
      <c r="AE30" s="33"/>
      <c r="AF30" s="33"/>
      <c r="AG30" s="33"/>
      <c r="AH30" s="42"/>
      <c r="AI30" s="42"/>
      <c r="AJ30" s="50"/>
      <c r="AK30" s="50"/>
      <c r="AL30" s="50"/>
      <c r="AM30" s="50"/>
      <c r="AN30" s="50"/>
      <c r="AO30" s="50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1558" s="26" customFormat="1">
      <c r="A31" s="33"/>
      <c r="B31" s="33"/>
      <c r="C31" s="100"/>
      <c r="D31" s="34"/>
      <c r="E31" s="34"/>
      <c r="F31" s="33"/>
      <c r="G31" s="33"/>
      <c r="H31" s="33"/>
      <c r="I31" s="100"/>
      <c r="J31" s="100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3"/>
      <c r="AB31" s="33"/>
      <c r="AC31" s="33"/>
      <c r="AD31" s="33"/>
      <c r="AE31" s="33"/>
      <c r="AF31" s="33"/>
      <c r="AG31" s="33"/>
      <c r="AH31" s="42"/>
      <c r="AI31" s="42"/>
      <c r="AJ31" s="50"/>
      <c r="AK31" s="50"/>
      <c r="AL31" s="50"/>
      <c r="AM31" s="50"/>
      <c r="AN31" s="50"/>
      <c r="AO31" s="50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1558" s="26" customFormat="1">
      <c r="A32" s="33"/>
      <c r="B32" s="33"/>
      <c r="C32" s="100"/>
      <c r="D32" s="34"/>
      <c r="E32" s="34"/>
      <c r="F32" s="33"/>
      <c r="G32" s="33"/>
      <c r="H32" s="33"/>
      <c r="I32" s="100"/>
      <c r="J32" s="100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3"/>
      <c r="AB32" s="33"/>
      <c r="AC32" s="33"/>
      <c r="AD32" s="33"/>
      <c r="AE32" s="33"/>
      <c r="AF32" s="33"/>
      <c r="AG32" s="33"/>
      <c r="AH32" s="42"/>
      <c r="AI32" s="42"/>
      <c r="AJ32" s="50"/>
      <c r="AK32" s="50"/>
      <c r="AL32" s="50"/>
      <c r="AM32" s="50"/>
      <c r="AN32" s="50"/>
      <c r="AO32" s="50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</row>
    <row r="33" spans="1:55" s="28" customFormat="1" ht="30.95">
      <c r="A33" s="57"/>
      <c r="B33" s="57"/>
      <c r="C33" s="201" t="s">
        <v>101</v>
      </c>
      <c r="D33" s="57"/>
      <c r="E33" s="57"/>
      <c r="F33" s="57"/>
      <c r="G33" s="57"/>
      <c r="H33" s="57"/>
      <c r="I33" s="207"/>
      <c r="J33" s="20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AH33" s="43"/>
      <c r="AI33" s="43"/>
      <c r="AJ33" s="51"/>
      <c r="AK33" s="51"/>
      <c r="AL33" s="51"/>
      <c r="AM33" s="51"/>
      <c r="AN33" s="51"/>
      <c r="AO33" s="51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</row>
    <row r="34" spans="1:55" ht="15.75" customHeight="1">
      <c r="A34" s="289" t="s">
        <v>51</v>
      </c>
      <c r="B34" s="290"/>
      <c r="C34" s="292"/>
      <c r="D34" s="289" t="s">
        <v>52</v>
      </c>
      <c r="E34" s="290"/>
      <c r="F34" s="290"/>
      <c r="G34" s="290"/>
      <c r="H34" s="292"/>
      <c r="K34" s="287" t="s">
        <v>53</v>
      </c>
      <c r="L34" s="288"/>
      <c r="M34" s="288"/>
      <c r="N34" s="288"/>
      <c r="O34" s="287" t="s">
        <v>54</v>
      </c>
      <c r="P34" s="288"/>
      <c r="Q34" s="288"/>
      <c r="R34" s="288"/>
      <c r="S34" s="288"/>
      <c r="T34" s="288"/>
      <c r="U34" s="288"/>
    </row>
    <row r="35" spans="1:55" ht="63" customHeight="1">
      <c r="A35" s="29" t="s">
        <v>56</v>
      </c>
      <c r="B35" s="30" t="s">
        <v>57</v>
      </c>
      <c r="C35" s="30" t="s">
        <v>58</v>
      </c>
      <c r="D35" s="30" t="s">
        <v>59</v>
      </c>
      <c r="E35" s="30" t="s">
        <v>60</v>
      </c>
      <c r="F35" s="30" t="s">
        <v>61</v>
      </c>
      <c r="G35" s="30" t="s">
        <v>62</v>
      </c>
      <c r="H35" s="30" t="s">
        <v>63</v>
      </c>
      <c r="I35" s="29" t="s">
        <v>64</v>
      </c>
      <c r="J35" s="29" t="s">
        <v>65</v>
      </c>
      <c r="K35" s="299" t="s">
        <v>102</v>
      </c>
      <c r="L35" s="298"/>
      <c r="M35" s="296" t="s">
        <v>103</v>
      </c>
      <c r="N35" s="296"/>
      <c r="O35" s="30" t="s">
        <v>100</v>
      </c>
      <c r="P35" s="30" t="s">
        <v>72</v>
      </c>
      <c r="Q35" s="30" t="s">
        <v>73</v>
      </c>
      <c r="R35" s="30" t="s">
        <v>74</v>
      </c>
      <c r="S35" s="30" t="s">
        <v>75</v>
      </c>
      <c r="T35" s="30" t="s">
        <v>76</v>
      </c>
      <c r="U35" s="30" t="s">
        <v>77</v>
      </c>
    </row>
    <row r="36" spans="1:55" ht="17.45" customHeight="1">
      <c r="A36" s="29"/>
      <c r="B36" s="29"/>
      <c r="C36" s="29"/>
      <c r="D36" s="31"/>
      <c r="E36" s="31"/>
      <c r="F36" s="29"/>
      <c r="G36" s="29"/>
      <c r="H36" s="29"/>
      <c r="I36" s="29"/>
      <c r="J36" s="29"/>
      <c r="K36" s="32" t="s">
        <v>78</v>
      </c>
      <c r="L36" s="32" t="s">
        <v>79</v>
      </c>
      <c r="M36" s="32" t="s">
        <v>78</v>
      </c>
      <c r="N36" s="32" t="s">
        <v>79</v>
      </c>
      <c r="O36" s="30"/>
      <c r="P36" s="30"/>
      <c r="Q36" s="30"/>
      <c r="R36" s="30"/>
      <c r="S36" s="30"/>
      <c r="T36" s="30"/>
      <c r="U36" s="30"/>
    </row>
    <row r="37" spans="1:55" s="215" customFormat="1" ht="28.5" customHeight="1">
      <c r="A37" s="221" t="s">
        <v>104</v>
      </c>
      <c r="B37" s="220" t="s">
        <v>105</v>
      </c>
      <c r="C37" s="220" t="s">
        <v>106</v>
      </c>
      <c r="D37" s="222"/>
      <c r="E37" s="222"/>
      <c r="F37" s="220"/>
      <c r="G37" s="220"/>
      <c r="H37" s="220"/>
      <c r="I37" s="220"/>
      <c r="J37" s="220"/>
      <c r="K37" s="212"/>
      <c r="L37" s="212"/>
      <c r="M37" s="212"/>
      <c r="N37" s="212"/>
      <c r="O37" s="213"/>
      <c r="P37" s="213"/>
      <c r="Q37" s="214"/>
      <c r="R37" s="214"/>
      <c r="S37" s="214"/>
      <c r="T37" s="214"/>
      <c r="U37" s="214"/>
      <c r="AH37" s="216"/>
      <c r="AI37" s="216"/>
      <c r="AJ37" s="217"/>
      <c r="AK37" s="217"/>
      <c r="AL37" s="217"/>
      <c r="AM37" s="217"/>
      <c r="AN37" s="217"/>
      <c r="AO37" s="217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</row>
    <row r="38" spans="1:55" s="215" customFormat="1">
      <c r="A38" s="223" t="s">
        <v>107</v>
      </c>
      <c r="B38" s="209" t="s">
        <v>108</v>
      </c>
      <c r="C38" s="220" t="s">
        <v>106</v>
      </c>
      <c r="D38" s="210"/>
      <c r="E38" s="211"/>
      <c r="F38" s="209"/>
      <c r="G38" s="209"/>
      <c r="H38" s="209"/>
      <c r="I38" s="209"/>
      <c r="J38" s="209"/>
      <c r="K38" s="212"/>
      <c r="L38" s="212"/>
      <c r="M38" s="212"/>
      <c r="N38" s="212"/>
      <c r="O38" s="213"/>
      <c r="P38" s="213"/>
      <c r="Q38" s="214"/>
      <c r="R38" s="214"/>
      <c r="S38" s="214"/>
      <c r="T38" s="214"/>
      <c r="U38" s="214"/>
      <c r="AH38" s="216"/>
      <c r="AI38" s="216"/>
      <c r="AJ38" s="217"/>
      <c r="AK38" s="217"/>
      <c r="AL38" s="217"/>
      <c r="AM38" s="217"/>
      <c r="AN38" s="217"/>
      <c r="AO38" s="217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</row>
    <row r="39" spans="1:55" s="26" customFormat="1">
      <c r="A39" s="33"/>
      <c r="B39" s="33"/>
      <c r="C39" s="100"/>
      <c r="D39" s="59"/>
      <c r="E39" s="34"/>
      <c r="F39" s="33"/>
      <c r="G39" s="33"/>
      <c r="H39" s="33"/>
      <c r="I39" s="100"/>
      <c r="J39" s="100"/>
      <c r="K39" s="35"/>
      <c r="L39" s="35"/>
      <c r="M39" s="35"/>
      <c r="N39" s="35"/>
      <c r="O39" s="33"/>
      <c r="P39" s="33"/>
      <c r="Q39" s="33"/>
      <c r="R39" s="33"/>
      <c r="S39" s="33"/>
      <c r="T39" s="33"/>
      <c r="U39" s="33"/>
      <c r="AH39" s="42"/>
      <c r="AI39" s="42"/>
      <c r="AJ39" s="50"/>
      <c r="AK39" s="50"/>
      <c r="AL39" s="50"/>
      <c r="AM39" s="50"/>
      <c r="AN39" s="50"/>
      <c r="AO39" s="50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</row>
    <row r="40" spans="1:55" s="26" customFormat="1">
      <c r="A40" s="33"/>
      <c r="B40" s="33"/>
      <c r="C40" s="100"/>
      <c r="D40" s="34"/>
      <c r="E40" s="34"/>
      <c r="F40" s="33"/>
      <c r="G40" s="33"/>
      <c r="H40" s="33"/>
      <c r="I40" s="100"/>
      <c r="J40" s="100"/>
      <c r="K40" s="35"/>
      <c r="L40" s="35"/>
      <c r="M40" s="35"/>
      <c r="N40" s="35"/>
      <c r="O40" s="33"/>
      <c r="P40" s="33"/>
      <c r="Q40" s="33"/>
      <c r="R40" s="33"/>
      <c r="S40" s="33"/>
      <c r="T40" s="33"/>
      <c r="U40" s="33"/>
      <c r="AH40" s="42"/>
      <c r="AI40" s="42"/>
      <c r="AJ40" s="50"/>
      <c r="AK40" s="50"/>
      <c r="AL40" s="50"/>
      <c r="AM40" s="50"/>
      <c r="AN40" s="50"/>
      <c r="AO40" s="50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</row>
    <row r="41" spans="1:55" s="26" customFormat="1">
      <c r="A41" s="33"/>
      <c r="B41" s="33"/>
      <c r="C41" s="100"/>
      <c r="D41" s="34"/>
      <c r="E41" s="34"/>
      <c r="F41" s="33"/>
      <c r="G41" s="33"/>
      <c r="H41" s="33"/>
      <c r="I41" s="100"/>
      <c r="J41" s="100"/>
      <c r="K41" s="35"/>
      <c r="L41" s="35"/>
      <c r="M41" s="35"/>
      <c r="N41" s="35"/>
      <c r="O41" s="33"/>
      <c r="P41" s="33"/>
      <c r="Q41" s="33"/>
      <c r="R41" s="33"/>
      <c r="S41" s="33"/>
      <c r="T41" s="33"/>
      <c r="U41" s="33"/>
      <c r="AH41" s="42"/>
      <c r="AI41" s="42"/>
      <c r="AJ41" s="50"/>
      <c r="AK41" s="50"/>
      <c r="AL41" s="50"/>
      <c r="AM41" s="50"/>
      <c r="AN41" s="50"/>
      <c r="AO41" s="50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</row>
    <row r="42" spans="1:55" s="26" customFormat="1">
      <c r="A42" s="33"/>
      <c r="B42" s="33"/>
      <c r="C42" s="100"/>
      <c r="D42" s="34"/>
      <c r="E42" s="34"/>
      <c r="F42" s="33"/>
      <c r="G42" s="33"/>
      <c r="H42" s="33"/>
      <c r="I42" s="100"/>
      <c r="J42" s="100"/>
      <c r="K42" s="35"/>
      <c r="L42" s="35"/>
      <c r="M42" s="35"/>
      <c r="N42" s="35"/>
      <c r="O42" s="33"/>
      <c r="P42" s="33"/>
      <c r="Q42" s="33"/>
      <c r="R42" s="33"/>
      <c r="S42" s="33"/>
      <c r="T42" s="33"/>
      <c r="U42" s="33"/>
      <c r="AH42" s="42"/>
      <c r="AI42" s="42"/>
      <c r="AJ42" s="50"/>
      <c r="AK42" s="50"/>
      <c r="AL42" s="50"/>
      <c r="AM42" s="50"/>
      <c r="AN42" s="50"/>
      <c r="AO42" s="50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</row>
    <row r="43" spans="1:55" s="28" customFormat="1" ht="30.95">
      <c r="A43" s="57"/>
      <c r="B43" s="57"/>
      <c r="C43" s="201" t="s">
        <v>109</v>
      </c>
      <c r="D43" s="57"/>
      <c r="E43" s="57"/>
      <c r="F43" s="57"/>
      <c r="G43" s="57"/>
      <c r="H43" s="57"/>
      <c r="I43" s="207"/>
      <c r="J43" s="20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H43" s="43"/>
      <c r="AI43" s="43"/>
      <c r="AJ43" s="51"/>
      <c r="AK43" s="51"/>
      <c r="AL43" s="51"/>
      <c r="AM43" s="51"/>
      <c r="AN43" s="51"/>
      <c r="AO43" s="51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</row>
    <row r="44" spans="1:55" ht="15.75" customHeight="1">
      <c r="A44" s="289" t="s">
        <v>51</v>
      </c>
      <c r="B44" s="290"/>
      <c r="C44" s="292"/>
      <c r="D44" s="289" t="s">
        <v>52</v>
      </c>
      <c r="E44" s="290"/>
      <c r="F44" s="290"/>
      <c r="G44" s="290"/>
      <c r="H44" s="292"/>
      <c r="K44" s="287" t="s">
        <v>53</v>
      </c>
      <c r="L44" s="288"/>
      <c r="M44" s="288"/>
      <c r="N44" s="288"/>
      <c r="O44" s="288"/>
      <c r="P44" s="288"/>
      <c r="Q44" s="288"/>
      <c r="R44" s="288"/>
      <c r="S44" s="288"/>
      <c r="T44" s="291"/>
      <c r="U44" s="287" t="s">
        <v>54</v>
      </c>
      <c r="V44" s="288"/>
      <c r="W44" s="288"/>
      <c r="X44" s="288"/>
      <c r="Y44" s="288"/>
      <c r="Z44" s="288"/>
      <c r="AA44" s="288"/>
    </row>
    <row r="45" spans="1:55" ht="63" customHeight="1">
      <c r="A45" s="29" t="s">
        <v>56</v>
      </c>
      <c r="B45" s="30" t="s">
        <v>57</v>
      </c>
      <c r="C45" s="30" t="s">
        <v>58</v>
      </c>
      <c r="D45" s="30" t="s">
        <v>59</v>
      </c>
      <c r="E45" s="30" t="s">
        <v>60</v>
      </c>
      <c r="F45" s="30" t="s">
        <v>61</v>
      </c>
      <c r="G45" s="30" t="s">
        <v>62</v>
      </c>
      <c r="H45" s="30" t="s">
        <v>63</v>
      </c>
      <c r="I45" s="29" t="s">
        <v>64</v>
      </c>
      <c r="J45" s="29" t="s">
        <v>65</v>
      </c>
      <c r="K45" s="296" t="s">
        <v>98</v>
      </c>
      <c r="L45" s="296"/>
      <c r="M45" s="297" t="s">
        <v>99</v>
      </c>
      <c r="N45" s="298"/>
      <c r="O45" s="299" t="s">
        <v>68</v>
      </c>
      <c r="P45" s="298"/>
      <c r="Q45" s="296" t="s">
        <v>69</v>
      </c>
      <c r="R45" s="296"/>
      <c r="S45" s="296" t="s">
        <v>70</v>
      </c>
      <c r="T45" s="296"/>
      <c r="U45" s="30" t="s">
        <v>100</v>
      </c>
      <c r="V45" s="30" t="s">
        <v>72</v>
      </c>
      <c r="W45" s="30" t="s">
        <v>73</v>
      </c>
      <c r="X45" s="30" t="s">
        <v>74</v>
      </c>
      <c r="Y45" s="30" t="s">
        <v>75</v>
      </c>
      <c r="Z45" s="30" t="s">
        <v>76</v>
      </c>
      <c r="AA45" s="30" t="s">
        <v>77</v>
      </c>
    </row>
    <row r="46" spans="1:55" ht="17.45" customHeight="1">
      <c r="A46" s="29"/>
      <c r="B46" s="29"/>
      <c r="C46" s="29"/>
      <c r="D46" s="31"/>
      <c r="E46" s="31"/>
      <c r="F46" s="29"/>
      <c r="G46" s="29"/>
      <c r="H46" s="29"/>
      <c r="I46" s="29"/>
      <c r="J46" s="29"/>
      <c r="K46" s="32" t="s">
        <v>78</v>
      </c>
      <c r="L46" s="32" t="s">
        <v>79</v>
      </c>
      <c r="M46" s="32" t="s">
        <v>78</v>
      </c>
      <c r="N46" s="32" t="s">
        <v>79</v>
      </c>
      <c r="O46" s="32" t="s">
        <v>78</v>
      </c>
      <c r="P46" s="32" t="s">
        <v>79</v>
      </c>
      <c r="Q46" s="32" t="s">
        <v>78</v>
      </c>
      <c r="R46" s="32" t="s">
        <v>79</v>
      </c>
      <c r="S46" s="32" t="s">
        <v>78</v>
      </c>
      <c r="T46" s="32" t="s">
        <v>79</v>
      </c>
      <c r="U46" s="30"/>
      <c r="V46" s="30"/>
      <c r="W46" s="30"/>
      <c r="X46" s="30"/>
      <c r="Y46" s="30"/>
      <c r="Z46" s="30"/>
      <c r="AA46" s="30"/>
    </row>
    <row r="47" spans="1:55" s="26" customFormat="1">
      <c r="A47" s="33"/>
      <c r="B47" s="33"/>
      <c r="C47" s="100"/>
      <c r="D47" s="34"/>
      <c r="E47" s="34"/>
      <c r="F47" s="33"/>
      <c r="G47" s="33"/>
      <c r="H47" s="33"/>
      <c r="I47" s="100"/>
      <c r="J47" s="100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3"/>
      <c r="V47" s="33"/>
      <c r="W47" s="33"/>
      <c r="X47" s="33"/>
      <c r="Y47" s="33"/>
      <c r="Z47" s="33"/>
      <c r="AA47" s="33"/>
      <c r="AH47" s="42"/>
      <c r="AI47" s="42"/>
      <c r="AJ47" s="50"/>
      <c r="AK47" s="50"/>
      <c r="AL47" s="50"/>
      <c r="AM47" s="50"/>
      <c r="AN47" s="50"/>
      <c r="AO47" s="50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</row>
    <row r="48" spans="1:55" s="26" customFormat="1">
      <c r="A48" s="33"/>
      <c r="B48" s="33"/>
      <c r="C48" s="100"/>
      <c r="D48" s="34"/>
      <c r="E48" s="34"/>
      <c r="F48" s="33"/>
      <c r="G48" s="33"/>
      <c r="H48" s="33"/>
      <c r="I48" s="100"/>
      <c r="J48" s="100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3"/>
      <c r="V48" s="33"/>
      <c r="W48" s="33"/>
      <c r="X48" s="33"/>
      <c r="Y48" s="33"/>
      <c r="Z48" s="33"/>
      <c r="AA48" s="33"/>
      <c r="AH48" s="42"/>
      <c r="AI48" s="42"/>
      <c r="AJ48" s="50"/>
      <c r="AK48" s="50"/>
      <c r="AL48" s="50"/>
      <c r="AM48" s="50"/>
      <c r="AN48" s="50"/>
      <c r="AO48" s="50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</row>
    <row r="49" spans="1:55" s="26" customFormat="1">
      <c r="A49" s="33"/>
      <c r="B49" s="33"/>
      <c r="C49" s="100"/>
      <c r="D49" s="34"/>
      <c r="E49" s="34"/>
      <c r="F49" s="33"/>
      <c r="G49" s="33"/>
      <c r="H49" s="33"/>
      <c r="I49" s="100"/>
      <c r="J49" s="100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3"/>
      <c r="V49" s="33"/>
      <c r="W49" s="33"/>
      <c r="X49" s="33"/>
      <c r="Y49" s="33"/>
      <c r="Z49" s="33"/>
      <c r="AA49" s="33"/>
      <c r="AH49" s="42"/>
      <c r="AI49" s="42"/>
      <c r="AJ49" s="50"/>
      <c r="AK49" s="50"/>
      <c r="AL49" s="50"/>
      <c r="AM49" s="50"/>
      <c r="AN49" s="50"/>
      <c r="AO49" s="50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</row>
    <row r="50" spans="1:55" s="28" customFormat="1" ht="30.95">
      <c r="A50" s="57"/>
      <c r="B50" s="57"/>
      <c r="C50" s="201" t="s">
        <v>110</v>
      </c>
      <c r="D50" s="57"/>
      <c r="E50" s="57"/>
      <c r="F50" s="57"/>
      <c r="G50" s="57"/>
      <c r="H50" s="57"/>
      <c r="I50" s="207"/>
      <c r="J50" s="20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4"/>
      <c r="AI50" s="44"/>
      <c r="AJ50" s="52"/>
      <c r="AK50" s="52"/>
      <c r="AL50" s="51"/>
      <c r="AM50" s="51"/>
      <c r="AN50" s="51"/>
      <c r="AO50" s="51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</row>
    <row r="51" spans="1:55" ht="15.75" customHeight="1">
      <c r="A51" s="289" t="s">
        <v>51</v>
      </c>
      <c r="B51" s="290"/>
      <c r="C51" s="292"/>
      <c r="D51" s="289" t="s">
        <v>52</v>
      </c>
      <c r="E51" s="290"/>
      <c r="F51" s="290"/>
      <c r="G51" s="290"/>
      <c r="H51" s="292"/>
      <c r="K51" s="300" t="s">
        <v>53</v>
      </c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2"/>
      <c r="AE51" s="287" t="s">
        <v>54</v>
      </c>
      <c r="AF51" s="288"/>
      <c r="AG51" s="288"/>
      <c r="AH51" s="288"/>
      <c r="AI51" s="288"/>
      <c r="AJ51" s="288"/>
      <c r="AK51" s="288"/>
    </row>
    <row r="52" spans="1:55" ht="63" customHeight="1">
      <c r="A52" s="29" t="s">
        <v>56</v>
      </c>
      <c r="B52" s="30" t="s">
        <v>57</v>
      </c>
      <c r="C52" s="30" t="s">
        <v>58</v>
      </c>
      <c r="D52" s="30" t="s">
        <v>59</v>
      </c>
      <c r="E52" s="30" t="s">
        <v>60</v>
      </c>
      <c r="F52" s="30" t="s">
        <v>61</v>
      </c>
      <c r="G52" s="30" t="s">
        <v>62</v>
      </c>
      <c r="H52" s="30" t="s">
        <v>63</v>
      </c>
      <c r="I52" s="29" t="s">
        <v>64</v>
      </c>
      <c r="J52" s="29" t="s">
        <v>65</v>
      </c>
      <c r="K52" s="299" t="s">
        <v>95</v>
      </c>
      <c r="L52" s="298"/>
      <c r="M52" s="299" t="s">
        <v>96</v>
      </c>
      <c r="N52" s="298"/>
      <c r="O52" s="299" t="s">
        <v>97</v>
      </c>
      <c r="P52" s="298"/>
      <c r="Q52" s="296" t="s">
        <v>98</v>
      </c>
      <c r="R52" s="296"/>
      <c r="S52" s="299" t="s">
        <v>67</v>
      </c>
      <c r="T52" s="298"/>
      <c r="U52" s="299" t="s">
        <v>68</v>
      </c>
      <c r="V52" s="298"/>
      <c r="W52" s="299" t="s">
        <v>99</v>
      </c>
      <c r="X52" s="298"/>
      <c r="Y52" s="299" t="s">
        <v>111</v>
      </c>
      <c r="Z52" s="298"/>
      <c r="AA52" s="296" t="s">
        <v>69</v>
      </c>
      <c r="AB52" s="296"/>
      <c r="AC52" s="296" t="s">
        <v>70</v>
      </c>
      <c r="AD52" s="296"/>
      <c r="AE52" s="30" t="s">
        <v>100</v>
      </c>
      <c r="AF52" s="30" t="s">
        <v>72</v>
      </c>
      <c r="AG52" s="30" t="s">
        <v>73</v>
      </c>
      <c r="AH52" s="45" t="s">
        <v>112</v>
      </c>
      <c r="AI52" s="45" t="s">
        <v>75</v>
      </c>
      <c r="AJ52" s="53" t="s">
        <v>76</v>
      </c>
      <c r="AK52" s="53" t="s">
        <v>77</v>
      </c>
    </row>
    <row r="53" spans="1:55" ht="17.45" customHeight="1">
      <c r="A53" s="29"/>
      <c r="B53" s="29"/>
      <c r="C53" s="29"/>
      <c r="D53" s="31"/>
      <c r="E53" s="31"/>
      <c r="F53" s="29"/>
      <c r="G53" s="29"/>
      <c r="H53" s="29"/>
      <c r="I53" s="29"/>
      <c r="J53" s="29"/>
      <c r="K53" s="32" t="s">
        <v>78</v>
      </c>
      <c r="L53" s="32" t="s">
        <v>79</v>
      </c>
      <c r="M53" s="32" t="s">
        <v>78</v>
      </c>
      <c r="N53" s="32" t="s">
        <v>79</v>
      </c>
      <c r="O53" s="32" t="s">
        <v>78</v>
      </c>
      <c r="P53" s="32" t="s">
        <v>79</v>
      </c>
      <c r="Q53" s="32" t="s">
        <v>78</v>
      </c>
      <c r="R53" s="32" t="s">
        <v>79</v>
      </c>
      <c r="S53" s="32" t="s">
        <v>78</v>
      </c>
      <c r="T53" s="32" t="s">
        <v>79</v>
      </c>
      <c r="U53" s="32" t="s">
        <v>78</v>
      </c>
      <c r="V53" s="32" t="s">
        <v>79</v>
      </c>
      <c r="W53" s="32" t="s">
        <v>78</v>
      </c>
      <c r="X53" s="32" t="s">
        <v>79</v>
      </c>
      <c r="Y53" s="32" t="s">
        <v>78</v>
      </c>
      <c r="Z53" s="32" t="s">
        <v>79</v>
      </c>
      <c r="AA53" s="32" t="s">
        <v>78</v>
      </c>
      <c r="AB53" s="32" t="s">
        <v>79</v>
      </c>
      <c r="AC53" s="32" t="s">
        <v>78</v>
      </c>
      <c r="AD53" s="32" t="s">
        <v>79</v>
      </c>
      <c r="AE53" s="30"/>
      <c r="AF53" s="30"/>
      <c r="AG53" s="30"/>
      <c r="AH53" s="45"/>
      <c r="AI53" s="45"/>
      <c r="AJ53" s="53"/>
      <c r="AK53" s="53"/>
    </row>
    <row r="54" spans="1:55" s="26" customFormat="1">
      <c r="A54" s="33"/>
      <c r="B54" s="33"/>
      <c r="C54" s="100"/>
      <c r="D54" s="34"/>
      <c r="E54" s="34"/>
      <c r="F54" s="33"/>
      <c r="G54" s="33"/>
      <c r="H54" s="33"/>
      <c r="I54" s="100"/>
      <c r="J54" s="100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3"/>
      <c r="AG54" s="33"/>
      <c r="AH54" s="46"/>
      <c r="AI54" s="46"/>
      <c r="AJ54" s="54"/>
      <c r="AK54" s="54"/>
      <c r="AL54" s="50"/>
      <c r="AM54" s="50"/>
      <c r="AN54" s="50"/>
      <c r="AO54" s="50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</row>
    <row r="55" spans="1:55" s="26" customFormat="1">
      <c r="A55" s="33"/>
      <c r="B55" s="33"/>
      <c r="C55" s="100"/>
      <c r="D55" s="34"/>
      <c r="E55" s="34"/>
      <c r="F55" s="33"/>
      <c r="G55" s="33"/>
      <c r="H55" s="33"/>
      <c r="I55" s="100"/>
      <c r="J55" s="100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3"/>
      <c r="AF55" s="33"/>
      <c r="AG55" s="33"/>
      <c r="AH55" s="46"/>
      <c r="AI55" s="46"/>
      <c r="AJ55" s="54"/>
      <c r="AK55" s="54"/>
      <c r="AL55" s="50"/>
      <c r="AM55" s="50"/>
      <c r="AN55" s="50"/>
      <c r="AO55" s="50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</row>
    <row r="56" spans="1:55" s="26" customFormat="1">
      <c r="A56" s="33"/>
      <c r="B56" s="33"/>
      <c r="C56" s="100"/>
      <c r="D56" s="34"/>
      <c r="E56" s="34"/>
      <c r="F56" s="33"/>
      <c r="G56" s="33"/>
      <c r="H56" s="33"/>
      <c r="I56" s="100"/>
      <c r="J56" s="100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3"/>
      <c r="AF56" s="33"/>
      <c r="AG56" s="33"/>
      <c r="AH56" s="46"/>
      <c r="AI56" s="46"/>
      <c r="AJ56" s="54"/>
      <c r="AK56" s="54"/>
      <c r="AL56" s="50"/>
      <c r="AM56" s="50"/>
      <c r="AN56" s="50"/>
      <c r="AO56" s="50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</row>
    <row r="57" spans="1:55" s="28" customFormat="1" ht="30.95">
      <c r="A57" s="57"/>
      <c r="B57" s="57"/>
      <c r="C57" s="201" t="s">
        <v>113</v>
      </c>
      <c r="D57" s="57"/>
      <c r="E57" s="57"/>
      <c r="F57" s="57"/>
      <c r="G57" s="57"/>
      <c r="H57" s="57"/>
      <c r="I57" s="207"/>
      <c r="J57" s="20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H57" s="43"/>
      <c r="AI57" s="43"/>
      <c r="AJ57" s="51"/>
      <c r="AK57" s="51"/>
      <c r="AL57" s="51"/>
      <c r="AM57" s="51"/>
      <c r="AN57" s="51"/>
      <c r="AO57" s="51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</row>
    <row r="58" spans="1:55" ht="15.75" customHeight="1">
      <c r="A58" s="289" t="s">
        <v>51</v>
      </c>
      <c r="B58" s="290"/>
      <c r="C58" s="292"/>
      <c r="D58" s="289" t="s">
        <v>52</v>
      </c>
      <c r="E58" s="290"/>
      <c r="F58" s="290"/>
      <c r="G58" s="290"/>
      <c r="H58" s="292"/>
      <c r="K58" s="287" t="s">
        <v>53</v>
      </c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91"/>
      <c r="Y58" s="287" t="s">
        <v>54</v>
      </c>
      <c r="Z58" s="288"/>
      <c r="AA58" s="288"/>
      <c r="AB58" s="288"/>
      <c r="AC58" s="288"/>
      <c r="AD58" s="288"/>
      <c r="AE58" s="288"/>
    </row>
    <row r="59" spans="1:55" ht="63" customHeight="1">
      <c r="A59" s="29" t="s">
        <v>56</v>
      </c>
      <c r="B59" s="30" t="s">
        <v>57</v>
      </c>
      <c r="C59" s="30" t="s">
        <v>58</v>
      </c>
      <c r="D59" s="30" t="s">
        <v>59</v>
      </c>
      <c r="E59" s="30" t="s">
        <v>60</v>
      </c>
      <c r="F59" s="30" t="s">
        <v>61</v>
      </c>
      <c r="G59" s="30" t="s">
        <v>62</v>
      </c>
      <c r="H59" s="30" t="s">
        <v>63</v>
      </c>
      <c r="I59" s="29" t="s">
        <v>64</v>
      </c>
      <c r="J59" s="29" t="s">
        <v>65</v>
      </c>
      <c r="K59" s="297" t="s">
        <v>66</v>
      </c>
      <c r="L59" s="298"/>
      <c r="M59" s="299" t="s">
        <v>99</v>
      </c>
      <c r="N59" s="298"/>
      <c r="O59" s="299" t="s">
        <v>68</v>
      </c>
      <c r="P59" s="298"/>
      <c r="Q59" s="299" t="s">
        <v>99</v>
      </c>
      <c r="R59" s="298"/>
      <c r="S59" s="299" t="s">
        <v>111</v>
      </c>
      <c r="T59" s="298"/>
      <c r="U59" s="296" t="s">
        <v>69</v>
      </c>
      <c r="V59" s="296"/>
      <c r="W59" s="296" t="s">
        <v>70</v>
      </c>
      <c r="X59" s="296"/>
      <c r="Y59" s="30" t="s">
        <v>100</v>
      </c>
      <c r="Z59" s="30" t="s">
        <v>72</v>
      </c>
      <c r="AA59" s="30" t="s">
        <v>73</v>
      </c>
      <c r="AB59" s="30" t="s">
        <v>74</v>
      </c>
      <c r="AC59" s="30" t="s">
        <v>75</v>
      </c>
      <c r="AD59" s="30" t="s">
        <v>76</v>
      </c>
      <c r="AE59" s="30" t="s">
        <v>77</v>
      </c>
    </row>
    <row r="60" spans="1:55" ht="17.45" customHeight="1">
      <c r="A60" s="29"/>
      <c r="B60" s="29"/>
      <c r="C60" s="29"/>
      <c r="D60" s="31"/>
      <c r="E60" s="31"/>
      <c r="F60" s="29"/>
      <c r="G60" s="29"/>
      <c r="H60" s="29"/>
      <c r="I60" s="29"/>
      <c r="J60" s="29"/>
      <c r="K60" s="32" t="s">
        <v>114</v>
      </c>
      <c r="L60" s="32" t="s">
        <v>79</v>
      </c>
      <c r="M60" s="32" t="s">
        <v>114</v>
      </c>
      <c r="N60" s="32" t="s">
        <v>79</v>
      </c>
      <c r="O60" s="32" t="s">
        <v>114</v>
      </c>
      <c r="P60" s="32" t="s">
        <v>79</v>
      </c>
      <c r="Q60" s="32" t="s">
        <v>114</v>
      </c>
      <c r="R60" s="32" t="s">
        <v>79</v>
      </c>
      <c r="S60" s="32" t="s">
        <v>114</v>
      </c>
      <c r="T60" s="32" t="s">
        <v>79</v>
      </c>
      <c r="U60" s="32" t="s">
        <v>114</v>
      </c>
      <c r="V60" s="32" t="s">
        <v>79</v>
      </c>
      <c r="W60" s="32" t="s">
        <v>114</v>
      </c>
      <c r="X60" s="32" t="s">
        <v>79</v>
      </c>
      <c r="Y60" s="29"/>
      <c r="Z60" s="29"/>
      <c r="AA60" s="29"/>
      <c r="AB60" s="29"/>
      <c r="AC60" s="29"/>
      <c r="AD60" s="29"/>
      <c r="AE60" s="29"/>
    </row>
    <row r="61" spans="1:55" s="26" customFormat="1">
      <c r="A61" s="33"/>
      <c r="B61" s="33"/>
      <c r="C61" s="100"/>
      <c r="D61" s="34"/>
      <c r="E61" s="34"/>
      <c r="F61" s="33"/>
      <c r="G61" s="33"/>
      <c r="H61" s="33"/>
      <c r="I61" s="100"/>
      <c r="J61" s="100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3"/>
      <c r="Z61" s="33"/>
      <c r="AA61" s="33"/>
      <c r="AB61" s="33"/>
      <c r="AC61" s="33"/>
      <c r="AD61" s="33"/>
      <c r="AE61" s="33"/>
      <c r="AH61" s="42"/>
      <c r="AI61" s="42"/>
      <c r="AJ61" s="50"/>
      <c r="AK61" s="50"/>
      <c r="AL61" s="50"/>
      <c r="AM61" s="50"/>
      <c r="AN61" s="50"/>
      <c r="AO61" s="50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55" s="26" customFormat="1">
      <c r="A62" s="33"/>
      <c r="B62" s="33"/>
      <c r="C62" s="100"/>
      <c r="D62" s="34"/>
      <c r="E62" s="34"/>
      <c r="F62" s="33"/>
      <c r="G62" s="33"/>
      <c r="H62" s="33"/>
      <c r="I62" s="100"/>
      <c r="J62" s="100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3"/>
      <c r="Z62" s="33"/>
      <c r="AA62" s="33"/>
      <c r="AB62" s="33"/>
      <c r="AC62" s="33"/>
      <c r="AD62" s="33"/>
      <c r="AE62" s="33"/>
      <c r="AH62" s="42"/>
      <c r="AI62" s="42"/>
      <c r="AJ62" s="50"/>
      <c r="AK62" s="50"/>
      <c r="AL62" s="50"/>
      <c r="AM62" s="50"/>
      <c r="AN62" s="50"/>
      <c r="AO62" s="50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55" s="26" customFormat="1">
      <c r="A63" s="33"/>
      <c r="B63" s="33"/>
      <c r="C63" s="100"/>
      <c r="D63" s="34"/>
      <c r="E63" s="34"/>
      <c r="F63" s="33"/>
      <c r="G63" s="33"/>
      <c r="H63" s="33"/>
      <c r="I63" s="100"/>
      <c r="J63" s="100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3"/>
      <c r="Z63" s="33"/>
      <c r="AA63" s="33"/>
      <c r="AB63" s="33"/>
      <c r="AC63" s="33"/>
      <c r="AD63" s="33"/>
      <c r="AE63" s="33"/>
      <c r="AH63" s="42"/>
      <c r="AI63" s="42"/>
      <c r="AJ63" s="50"/>
      <c r="AK63" s="50"/>
      <c r="AL63" s="50"/>
      <c r="AM63" s="50"/>
      <c r="AN63" s="50"/>
      <c r="AO63" s="50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</row>
    <row r="64" spans="1:55" s="28" customFormat="1" ht="30.95">
      <c r="A64" s="57"/>
      <c r="B64" s="57"/>
      <c r="C64" s="201" t="s">
        <v>49</v>
      </c>
      <c r="D64" s="57"/>
      <c r="E64" s="57"/>
      <c r="F64" s="57"/>
      <c r="G64" s="57"/>
      <c r="H64" s="57"/>
      <c r="I64" s="207"/>
      <c r="J64" s="20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AH64" s="43"/>
      <c r="AI64" s="43"/>
      <c r="AJ64" s="51"/>
      <c r="AK64" s="51"/>
      <c r="AL64" s="51"/>
      <c r="AM64" s="51"/>
      <c r="AN64" s="51"/>
      <c r="AO64" s="51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</row>
    <row r="65" spans="1:55" ht="15.75" customHeight="1">
      <c r="A65" s="289" t="s">
        <v>51</v>
      </c>
      <c r="B65" s="290"/>
      <c r="C65" s="292"/>
      <c r="D65" s="289" t="s">
        <v>52</v>
      </c>
      <c r="E65" s="290"/>
      <c r="F65" s="290"/>
      <c r="G65" s="290"/>
      <c r="H65" s="292"/>
      <c r="K65" s="292" t="s">
        <v>53</v>
      </c>
      <c r="L65" s="303"/>
      <c r="M65" s="303"/>
      <c r="N65" s="303"/>
      <c r="O65" s="303"/>
      <c r="P65" s="303"/>
      <c r="Q65" s="287" t="s">
        <v>54</v>
      </c>
      <c r="R65" s="288"/>
      <c r="S65" s="288"/>
      <c r="T65" s="288"/>
      <c r="U65" s="288"/>
      <c r="V65" s="288"/>
      <c r="W65" s="288"/>
    </row>
    <row r="66" spans="1:55" ht="63" customHeight="1">
      <c r="A66" s="29" t="s">
        <v>56</v>
      </c>
      <c r="B66" s="30" t="s">
        <v>57</v>
      </c>
      <c r="C66" s="30" t="s">
        <v>58</v>
      </c>
      <c r="D66" s="30" t="s">
        <v>59</v>
      </c>
      <c r="E66" s="30" t="s">
        <v>60</v>
      </c>
      <c r="F66" s="30" t="s">
        <v>61</v>
      </c>
      <c r="G66" s="30" t="s">
        <v>62</v>
      </c>
      <c r="H66" s="30" t="s">
        <v>63</v>
      </c>
      <c r="I66" s="29" t="s">
        <v>64</v>
      </c>
      <c r="J66" s="29" t="s">
        <v>65</v>
      </c>
      <c r="K66" s="297" t="s">
        <v>115</v>
      </c>
      <c r="L66" s="298"/>
      <c r="M66" s="299" t="s">
        <v>116</v>
      </c>
      <c r="N66" s="298"/>
      <c r="O66" s="296" t="s">
        <v>70</v>
      </c>
      <c r="P66" s="296"/>
      <c r="Q66" s="30" t="s">
        <v>100</v>
      </c>
      <c r="R66" s="30" t="s">
        <v>72</v>
      </c>
      <c r="S66" s="30" t="s">
        <v>73</v>
      </c>
      <c r="T66" s="30" t="s">
        <v>74</v>
      </c>
      <c r="U66" s="30" t="s">
        <v>75</v>
      </c>
      <c r="V66" s="30" t="s">
        <v>76</v>
      </c>
      <c r="W66" s="30" t="s">
        <v>77</v>
      </c>
    </row>
    <row r="67" spans="1:55" ht="17.45" customHeight="1">
      <c r="A67" s="29"/>
      <c r="B67" s="29"/>
      <c r="C67" s="29"/>
      <c r="D67" s="31"/>
      <c r="E67" s="31"/>
      <c r="F67" s="29"/>
      <c r="G67" s="29"/>
      <c r="H67" s="29"/>
      <c r="I67" s="29"/>
      <c r="J67" s="29"/>
      <c r="K67" s="32" t="s">
        <v>78</v>
      </c>
      <c r="L67" s="32" t="s">
        <v>79</v>
      </c>
      <c r="M67" s="32" t="s">
        <v>78</v>
      </c>
      <c r="N67" s="32" t="s">
        <v>79</v>
      </c>
      <c r="O67" s="32" t="s">
        <v>78</v>
      </c>
      <c r="P67" s="32" t="s">
        <v>79</v>
      </c>
      <c r="Q67" s="29"/>
      <c r="R67" s="29"/>
      <c r="S67" s="29"/>
      <c r="T67" s="29"/>
      <c r="U67" s="29"/>
      <c r="V67" s="29"/>
      <c r="W67" s="29"/>
    </row>
    <row r="68" spans="1:55" s="26" customFormat="1" ht="30.95">
      <c r="A68" s="154" t="s">
        <v>117</v>
      </c>
      <c r="B68" s="123" t="s">
        <v>118</v>
      </c>
      <c r="C68" s="196" t="s">
        <v>106</v>
      </c>
      <c r="D68" s="59"/>
      <c r="E68" s="34"/>
      <c r="F68" s="33"/>
      <c r="G68" s="33">
        <v>0</v>
      </c>
      <c r="H68" s="33">
        <v>0</v>
      </c>
      <c r="I68" s="100"/>
      <c r="J68" s="100"/>
      <c r="K68" s="63"/>
      <c r="L68" s="35"/>
      <c r="M68" s="35"/>
      <c r="N68" s="35"/>
      <c r="O68" s="35"/>
      <c r="P68" s="35"/>
      <c r="Q68" s="60"/>
      <c r="R68" s="60"/>
      <c r="S68" s="33"/>
      <c r="T68" s="241" t="s">
        <v>43</v>
      </c>
      <c r="U68" s="33"/>
      <c r="V68" s="33"/>
      <c r="W68" s="33"/>
      <c r="AH68" s="42"/>
      <c r="AI68" s="42"/>
      <c r="AJ68" s="50"/>
      <c r="AK68" s="50"/>
      <c r="AL68" s="50"/>
      <c r="AM68" s="50"/>
      <c r="AN68" s="50"/>
      <c r="AO68" s="50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55" s="26" customFormat="1" ht="24" customHeight="1">
      <c r="A69" s="154" t="s">
        <v>119</v>
      </c>
      <c r="B69" s="115" t="s">
        <v>120</v>
      </c>
      <c r="C69" s="137" t="s">
        <v>106</v>
      </c>
      <c r="D69" s="240"/>
      <c r="E69" s="240"/>
      <c r="F69" s="62"/>
      <c r="G69" s="62"/>
      <c r="H69" s="62"/>
      <c r="I69" s="137"/>
      <c r="J69" s="137"/>
      <c r="K69" s="64"/>
      <c r="L69" s="64"/>
      <c r="M69" s="64"/>
      <c r="N69" s="64"/>
      <c r="O69" s="64"/>
      <c r="P69" s="64"/>
      <c r="Q69" s="62"/>
      <c r="R69" s="62"/>
      <c r="S69" s="62"/>
      <c r="T69" s="241" t="s">
        <v>43</v>
      </c>
      <c r="U69" s="241"/>
      <c r="V69" s="241"/>
      <c r="W69" s="241"/>
      <c r="AH69" s="42"/>
      <c r="AI69" s="42"/>
      <c r="AJ69" s="50"/>
      <c r="AK69" s="50"/>
      <c r="AL69" s="50"/>
      <c r="AM69" s="50"/>
      <c r="AN69" s="50"/>
      <c r="AO69" s="50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0" spans="1:55" s="26" customFormat="1" ht="22.5" customHeight="1">
      <c r="A70" s="154" t="s">
        <v>121</v>
      </c>
      <c r="B70" s="61" t="s">
        <v>122</v>
      </c>
      <c r="C70" s="137" t="s">
        <v>106</v>
      </c>
      <c r="D70" s="240"/>
      <c r="E70" s="242"/>
      <c r="F70" s="241"/>
      <c r="G70" s="241">
        <v>0</v>
      </c>
      <c r="H70" s="241">
        <v>0</v>
      </c>
      <c r="I70" s="118"/>
      <c r="J70" s="118"/>
      <c r="K70" s="243"/>
      <c r="L70" s="243"/>
      <c r="M70" s="243"/>
      <c r="N70" s="243"/>
      <c r="O70" s="243"/>
      <c r="P70" s="243"/>
      <c r="Q70" s="241"/>
      <c r="R70" s="241"/>
      <c r="S70" s="241"/>
      <c r="T70" s="241" t="s">
        <v>43</v>
      </c>
      <c r="U70" s="241"/>
      <c r="V70" s="241"/>
      <c r="W70" s="241"/>
      <c r="AH70" s="42"/>
      <c r="AI70" s="42"/>
      <c r="AJ70" s="50"/>
      <c r="AK70" s="50"/>
      <c r="AL70" s="50"/>
      <c r="AM70" s="50"/>
      <c r="AN70" s="50"/>
      <c r="AO70" s="50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55" s="215" customFormat="1" ht="53.25" customHeight="1">
      <c r="A71" s="209" t="s">
        <v>123</v>
      </c>
      <c r="B71" s="225" t="s">
        <v>124</v>
      </c>
      <c r="C71" s="137" t="s">
        <v>125</v>
      </c>
      <c r="D71" s="218">
        <v>800000</v>
      </c>
      <c r="E71" s="219"/>
      <c r="F71" s="118">
        <v>100</v>
      </c>
      <c r="G71" s="118">
        <v>0</v>
      </c>
      <c r="H71" s="118">
        <v>0</v>
      </c>
      <c r="I71" s="122">
        <v>1</v>
      </c>
      <c r="J71" s="122" t="s">
        <v>126</v>
      </c>
      <c r="K71" s="244">
        <v>44866</v>
      </c>
      <c r="L71" s="244"/>
      <c r="M71" s="244">
        <f>K71+60</f>
        <v>44926</v>
      </c>
      <c r="N71" s="244"/>
      <c r="O71" s="244">
        <f t="shared" ref="O71:O74" si="0">M71+30</f>
        <v>44956</v>
      </c>
      <c r="P71" s="244"/>
      <c r="Q71" s="245" t="s">
        <v>14</v>
      </c>
      <c r="R71" s="245" t="s">
        <v>49</v>
      </c>
      <c r="S71" s="209" t="s">
        <v>15</v>
      </c>
      <c r="T71" s="245" t="s">
        <v>26</v>
      </c>
      <c r="U71" s="209"/>
      <c r="V71" s="209"/>
      <c r="W71" s="209"/>
      <c r="AH71" s="216"/>
      <c r="AI71" s="216"/>
      <c r="AJ71" s="217"/>
      <c r="AK71" s="217"/>
      <c r="AL71" s="217"/>
      <c r="AM71" s="217"/>
      <c r="AN71" s="217"/>
      <c r="AO71" s="217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</row>
    <row r="72" spans="1:55" s="26" customFormat="1" ht="27" customHeight="1">
      <c r="A72" s="154" t="s">
        <v>127</v>
      </c>
      <c r="B72" s="62" t="s">
        <v>105</v>
      </c>
      <c r="C72" s="137" t="s">
        <v>106</v>
      </c>
      <c r="D72" s="226"/>
      <c r="E72" s="226"/>
      <c r="F72" s="203"/>
      <c r="G72" s="203"/>
      <c r="H72" s="203"/>
      <c r="I72" s="137"/>
      <c r="J72" s="137"/>
      <c r="K72" s="64"/>
      <c r="L72" s="64"/>
      <c r="M72" s="243"/>
      <c r="N72" s="64"/>
      <c r="O72" s="243"/>
      <c r="P72" s="62"/>
      <c r="Q72" s="145"/>
      <c r="R72" s="145"/>
      <c r="S72" s="62"/>
      <c r="T72" s="241" t="s">
        <v>43</v>
      </c>
      <c r="U72" s="241"/>
      <c r="V72" s="241"/>
      <c r="W72" s="241"/>
      <c r="AH72" s="42"/>
      <c r="AI72" s="42"/>
      <c r="AJ72" s="50"/>
      <c r="AK72" s="50"/>
      <c r="AL72" s="50"/>
      <c r="AM72" s="50"/>
      <c r="AN72" s="50"/>
      <c r="AO72" s="50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55" s="26" customFormat="1" ht="46.5" customHeight="1">
      <c r="A73" s="104" t="s">
        <v>128</v>
      </c>
      <c r="B73" s="61" t="s">
        <v>129</v>
      </c>
      <c r="C73" s="92" t="s">
        <v>130</v>
      </c>
      <c r="D73" s="158">
        <v>50000</v>
      </c>
      <c r="E73" s="227"/>
      <c r="F73" s="204">
        <v>100</v>
      </c>
      <c r="G73" s="204"/>
      <c r="H73" s="204"/>
      <c r="I73" s="122">
        <v>3</v>
      </c>
      <c r="J73" s="122" t="s">
        <v>131</v>
      </c>
      <c r="K73" s="64">
        <v>45473</v>
      </c>
      <c r="L73" s="116"/>
      <c r="M73" s="64">
        <f t="shared" ref="M73" si="1">K73+60</f>
        <v>45533</v>
      </c>
      <c r="N73" s="116"/>
      <c r="O73" s="64">
        <f t="shared" si="0"/>
        <v>45563</v>
      </c>
      <c r="P73" s="116"/>
      <c r="Q73" s="195" t="s">
        <v>14</v>
      </c>
      <c r="R73" s="145" t="s">
        <v>49</v>
      </c>
      <c r="S73" s="62" t="s">
        <v>15</v>
      </c>
      <c r="T73" s="241" t="s">
        <v>21</v>
      </c>
      <c r="U73" s="241"/>
      <c r="V73" s="241"/>
      <c r="W73" s="241"/>
      <c r="AH73" s="42"/>
      <c r="AI73" s="42"/>
      <c r="AJ73" s="50"/>
      <c r="AK73" s="50"/>
      <c r="AL73" s="50"/>
      <c r="AM73" s="50"/>
      <c r="AN73" s="50"/>
      <c r="AO73" s="50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55" s="26" customFormat="1" ht="40.5" customHeight="1">
      <c r="A74" s="104" t="s">
        <v>132</v>
      </c>
      <c r="B74" s="115" t="s">
        <v>133</v>
      </c>
      <c r="C74" s="92" t="s">
        <v>134</v>
      </c>
      <c r="D74" s="158">
        <v>40000</v>
      </c>
      <c r="E74" s="227"/>
      <c r="F74" s="204">
        <v>100</v>
      </c>
      <c r="G74" s="204"/>
      <c r="H74" s="204"/>
      <c r="I74" s="122">
        <v>3</v>
      </c>
      <c r="J74" s="122" t="s">
        <v>135</v>
      </c>
      <c r="K74" s="64">
        <v>45534</v>
      </c>
      <c r="L74" s="116"/>
      <c r="M74" s="64">
        <f>K74+60</f>
        <v>45594</v>
      </c>
      <c r="N74" s="116"/>
      <c r="O74" s="243">
        <f t="shared" si="0"/>
        <v>45624</v>
      </c>
      <c r="P74" s="116"/>
      <c r="Q74" s="145" t="s">
        <v>14</v>
      </c>
      <c r="R74" s="145" t="s">
        <v>49</v>
      </c>
      <c r="S74" s="62" t="s">
        <v>15</v>
      </c>
      <c r="T74" s="241" t="s">
        <v>21</v>
      </c>
      <c r="U74" s="241"/>
      <c r="V74" s="241"/>
      <c r="W74" s="241"/>
      <c r="AH74" s="42"/>
      <c r="AI74" s="42"/>
      <c r="AJ74" s="50"/>
      <c r="AK74" s="50"/>
      <c r="AL74" s="50"/>
      <c r="AM74" s="50"/>
      <c r="AN74" s="50"/>
      <c r="AO74" s="50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55" s="26" customFormat="1" ht="46.5">
      <c r="A75" s="104" t="s">
        <v>136</v>
      </c>
      <c r="B75" s="115" t="s">
        <v>137</v>
      </c>
      <c r="C75" s="92" t="s">
        <v>134</v>
      </c>
      <c r="D75" s="158">
        <v>9180</v>
      </c>
      <c r="E75" s="246"/>
      <c r="F75" s="204">
        <v>100</v>
      </c>
      <c r="G75" s="247"/>
      <c r="H75" s="247"/>
      <c r="I75" s="81">
        <v>3</v>
      </c>
      <c r="J75" s="81" t="s">
        <v>138</v>
      </c>
      <c r="K75" s="64">
        <v>45534</v>
      </c>
      <c r="L75" s="116"/>
      <c r="M75" s="64">
        <f>K75+60</f>
        <v>45594</v>
      </c>
      <c r="N75" s="116"/>
      <c r="O75" s="64">
        <f>M75+60</f>
        <v>45654</v>
      </c>
      <c r="P75" s="116"/>
      <c r="Q75" s="145" t="s">
        <v>14</v>
      </c>
      <c r="R75" s="145" t="s">
        <v>49</v>
      </c>
      <c r="S75" s="62" t="s">
        <v>15</v>
      </c>
      <c r="T75" s="241" t="s">
        <v>21</v>
      </c>
      <c r="U75" s="241"/>
      <c r="V75" s="241"/>
      <c r="W75" s="241"/>
      <c r="AH75" s="42"/>
      <c r="AI75" s="42"/>
      <c r="AJ75" s="50"/>
      <c r="AK75" s="50"/>
      <c r="AL75" s="50"/>
      <c r="AM75" s="50"/>
      <c r="AN75" s="50"/>
      <c r="AO75" s="50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55" s="26" customFormat="1" ht="46.5">
      <c r="A76" s="104" t="s">
        <v>139</v>
      </c>
      <c r="B76" s="115" t="s">
        <v>140</v>
      </c>
      <c r="C76" s="92" t="s">
        <v>141</v>
      </c>
      <c r="D76" s="158">
        <v>31500</v>
      </c>
      <c r="E76" s="246"/>
      <c r="F76" s="204">
        <v>100</v>
      </c>
      <c r="G76" s="247"/>
      <c r="H76" s="247"/>
      <c r="I76" s="81">
        <v>4</v>
      </c>
      <c r="J76" s="122" t="s">
        <v>142</v>
      </c>
      <c r="K76" s="64">
        <v>45321</v>
      </c>
      <c r="L76" s="116"/>
      <c r="M76" s="64">
        <f t="shared" ref="M76:M77" si="2">K76+60</f>
        <v>45381</v>
      </c>
      <c r="N76" s="116"/>
      <c r="O76" s="64">
        <f t="shared" ref="O76:O79" si="3">M76+60</f>
        <v>45441</v>
      </c>
      <c r="P76" s="116"/>
      <c r="Q76" s="195" t="s">
        <v>14</v>
      </c>
      <c r="R76" s="145" t="s">
        <v>49</v>
      </c>
      <c r="S76" s="62" t="s">
        <v>15</v>
      </c>
      <c r="T76" s="241" t="s">
        <v>21</v>
      </c>
      <c r="U76" s="241"/>
      <c r="V76" s="241"/>
      <c r="W76" s="241"/>
      <c r="AH76" s="42"/>
      <c r="AI76" s="42"/>
      <c r="AJ76" s="50"/>
      <c r="AK76" s="50"/>
      <c r="AL76" s="50"/>
      <c r="AM76" s="50"/>
      <c r="AN76" s="50"/>
      <c r="AO76" s="50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55" s="232" customFormat="1" ht="28.5" customHeight="1">
      <c r="A77" s="252" t="s">
        <v>143</v>
      </c>
      <c r="B77" s="115" t="s">
        <v>144</v>
      </c>
      <c r="C77" s="92" t="s">
        <v>145</v>
      </c>
      <c r="D77" s="228">
        <v>100000</v>
      </c>
      <c r="E77" s="248"/>
      <c r="F77" s="122">
        <v>100</v>
      </c>
      <c r="G77" s="249"/>
      <c r="H77" s="249"/>
      <c r="I77" s="81">
        <v>1</v>
      </c>
      <c r="J77" s="81" t="s">
        <v>146</v>
      </c>
      <c r="K77" s="64">
        <v>45168</v>
      </c>
      <c r="L77" s="116"/>
      <c r="M77" s="250">
        <f t="shared" si="2"/>
        <v>45228</v>
      </c>
      <c r="N77" s="116"/>
      <c r="O77" s="250">
        <f t="shared" si="3"/>
        <v>45288</v>
      </c>
      <c r="P77" s="228"/>
      <c r="Q77" s="229" t="s">
        <v>14</v>
      </c>
      <c r="R77" s="230" t="s">
        <v>49</v>
      </c>
      <c r="S77" s="231" t="s">
        <v>15</v>
      </c>
      <c r="T77" s="224" t="s">
        <v>21</v>
      </c>
      <c r="U77" s="224"/>
      <c r="V77" s="224"/>
      <c r="W77" s="224"/>
      <c r="AH77" s="233"/>
      <c r="AI77" s="233"/>
      <c r="AJ77" s="234"/>
      <c r="AK77" s="234"/>
      <c r="AL77" s="234"/>
      <c r="AM77" s="234"/>
      <c r="AN77" s="234"/>
      <c r="AO77" s="234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</row>
    <row r="78" spans="1:55" s="26" customFormat="1" ht="28.5" customHeight="1">
      <c r="A78" s="104" t="s">
        <v>147</v>
      </c>
      <c r="B78" s="224" t="s">
        <v>108</v>
      </c>
      <c r="C78" s="118" t="s">
        <v>148</v>
      </c>
      <c r="D78" s="218">
        <v>40000</v>
      </c>
      <c r="E78" s="219"/>
      <c r="F78" s="118">
        <v>100</v>
      </c>
      <c r="G78" s="118">
        <v>0</v>
      </c>
      <c r="H78" s="118">
        <v>0</v>
      </c>
      <c r="I78" s="118">
        <v>3</v>
      </c>
      <c r="J78" s="118" t="s">
        <v>149</v>
      </c>
      <c r="K78" s="251">
        <v>45166</v>
      </c>
      <c r="L78" s="116"/>
      <c r="M78" s="251">
        <f>K78+60</f>
        <v>45226</v>
      </c>
      <c r="N78" s="116"/>
      <c r="O78" s="64">
        <f t="shared" si="3"/>
        <v>45286</v>
      </c>
      <c r="P78" s="116"/>
      <c r="Q78" s="195" t="s">
        <v>14</v>
      </c>
      <c r="R78" s="145" t="s">
        <v>49</v>
      </c>
      <c r="S78" s="62" t="s">
        <v>15</v>
      </c>
      <c r="T78" s="241" t="s">
        <v>21</v>
      </c>
      <c r="U78" s="241"/>
      <c r="V78" s="241"/>
      <c r="W78" s="241"/>
      <c r="AH78" s="42"/>
      <c r="AI78" s="42"/>
      <c r="AJ78" s="50"/>
      <c r="AK78" s="50"/>
      <c r="AL78" s="50"/>
      <c r="AM78" s="50"/>
      <c r="AN78" s="50"/>
      <c r="AO78" s="50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26" customFormat="1" ht="92.25" customHeight="1">
      <c r="A79" s="281" t="s">
        <v>150</v>
      </c>
      <c r="B79" s="65" t="s">
        <v>151</v>
      </c>
      <c r="C79" s="81" t="s">
        <v>145</v>
      </c>
      <c r="D79" s="218">
        <v>600000</v>
      </c>
      <c r="E79" s="219"/>
      <c r="F79" s="118">
        <v>100</v>
      </c>
      <c r="G79" s="118"/>
      <c r="H79" s="118"/>
      <c r="I79" s="118">
        <v>1</v>
      </c>
      <c r="J79" s="118" t="s">
        <v>146</v>
      </c>
      <c r="K79" s="251">
        <v>45046</v>
      </c>
      <c r="L79" s="116"/>
      <c r="M79" s="251">
        <f>K79+60</f>
        <v>45106</v>
      </c>
      <c r="N79" s="116"/>
      <c r="O79" s="64">
        <f t="shared" si="3"/>
        <v>45166</v>
      </c>
      <c r="P79" s="116"/>
      <c r="Q79" s="195" t="s">
        <v>9</v>
      </c>
      <c r="R79" s="145"/>
      <c r="S79" s="62" t="s">
        <v>10</v>
      </c>
      <c r="T79" s="241" t="s">
        <v>21</v>
      </c>
      <c r="U79" s="241"/>
      <c r="V79" s="241"/>
      <c r="W79" s="241"/>
      <c r="AH79" s="42"/>
      <c r="AI79" s="42"/>
      <c r="AJ79" s="50"/>
      <c r="AK79" s="50"/>
      <c r="AL79" s="50"/>
      <c r="AM79" s="50"/>
      <c r="AN79" s="50"/>
      <c r="AO79" s="50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142" customFormat="1">
      <c r="A80" s="140"/>
      <c r="B80" s="134"/>
      <c r="C80" s="197"/>
      <c r="D80" s="141">
        <f>SUM(D68:D79)</f>
        <v>1670680</v>
      </c>
      <c r="E80" s="76"/>
      <c r="F80" s="135"/>
      <c r="G80" s="135"/>
      <c r="H80" s="135"/>
      <c r="I80" s="121"/>
      <c r="J80" s="121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AH80" s="143"/>
      <c r="AI80" s="143"/>
      <c r="AJ80" s="144"/>
      <c r="AK80" s="144"/>
      <c r="AL80" s="144"/>
      <c r="AM80" s="144"/>
      <c r="AN80" s="144"/>
      <c r="AO80" s="144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</row>
    <row r="81" spans="1:55" s="28" customFormat="1" ht="30.95">
      <c r="A81" s="27"/>
      <c r="B81" s="27"/>
      <c r="C81" s="202" t="s">
        <v>152</v>
      </c>
      <c r="D81" s="27"/>
      <c r="E81" s="27"/>
      <c r="F81" s="27"/>
      <c r="G81" s="27"/>
      <c r="H81" s="27"/>
      <c r="I81" s="208"/>
      <c r="J81" s="208"/>
      <c r="K81" s="27"/>
      <c r="L81" s="27"/>
      <c r="M81" s="27"/>
      <c r="N81" s="27"/>
      <c r="O81" s="27"/>
      <c r="P81" s="27"/>
      <c r="Q81" s="27"/>
      <c r="R81" s="27"/>
      <c r="S81" s="27"/>
      <c r="AH81" s="43"/>
      <c r="AI81" s="43"/>
      <c r="AJ81" s="51"/>
      <c r="AK81" s="51"/>
      <c r="AL81" s="51"/>
      <c r="AM81" s="51"/>
      <c r="AN81" s="51"/>
      <c r="AO81" s="51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</row>
    <row r="82" spans="1:55" ht="15.75" customHeight="1">
      <c r="A82" s="289" t="s">
        <v>51</v>
      </c>
      <c r="B82" s="290"/>
      <c r="C82" s="292"/>
      <c r="D82" s="289" t="s">
        <v>52</v>
      </c>
      <c r="E82" s="290"/>
      <c r="F82" s="290"/>
      <c r="G82" s="290"/>
      <c r="H82" s="292"/>
      <c r="K82" s="287" t="s">
        <v>53</v>
      </c>
      <c r="L82" s="288"/>
      <c r="M82" s="287" t="s">
        <v>54</v>
      </c>
      <c r="N82" s="288"/>
      <c r="O82" s="288"/>
      <c r="P82" s="288"/>
      <c r="Q82" s="288"/>
      <c r="R82" s="288"/>
      <c r="S82" s="288"/>
    </row>
    <row r="83" spans="1:55" ht="63" customHeight="1">
      <c r="A83" s="29" t="s">
        <v>56</v>
      </c>
      <c r="B83" s="30" t="s">
        <v>57</v>
      </c>
      <c r="C83" s="30" t="s">
        <v>58</v>
      </c>
      <c r="D83" s="30" t="s">
        <v>59</v>
      </c>
      <c r="E83" s="30" t="s">
        <v>60</v>
      </c>
      <c r="F83" s="30" t="s">
        <v>61</v>
      </c>
      <c r="G83" s="30" t="s">
        <v>62</v>
      </c>
      <c r="H83" s="30" t="s">
        <v>63</v>
      </c>
      <c r="I83" s="29" t="s">
        <v>64</v>
      </c>
      <c r="J83" s="29" t="s">
        <v>65</v>
      </c>
      <c r="K83" s="296" t="s">
        <v>153</v>
      </c>
      <c r="L83" s="296"/>
      <c r="M83" s="30" t="s">
        <v>100</v>
      </c>
      <c r="N83" s="30" t="s">
        <v>72</v>
      </c>
      <c r="O83" s="30" t="s">
        <v>73</v>
      </c>
      <c r="P83" s="30" t="s">
        <v>74</v>
      </c>
      <c r="Q83" s="30" t="s">
        <v>75</v>
      </c>
      <c r="R83" s="30" t="s">
        <v>76</v>
      </c>
      <c r="S83" s="30" t="s">
        <v>154</v>
      </c>
    </row>
    <row r="84" spans="1:55" ht="17.45" customHeight="1">
      <c r="A84" s="29"/>
      <c r="B84" s="29"/>
      <c r="C84" s="29"/>
      <c r="D84" s="31"/>
      <c r="E84" s="31"/>
      <c r="F84" s="29"/>
      <c r="G84" s="29"/>
      <c r="H84" s="29"/>
      <c r="I84" s="29"/>
      <c r="J84" s="29"/>
      <c r="K84" s="32" t="s">
        <v>78</v>
      </c>
      <c r="L84" s="32" t="s">
        <v>79</v>
      </c>
      <c r="M84" s="30"/>
      <c r="N84" s="30"/>
      <c r="O84" s="30"/>
      <c r="P84" s="30"/>
      <c r="Q84" s="30"/>
      <c r="R84" s="30"/>
      <c r="S84" s="30"/>
    </row>
    <row r="85" spans="1:55" s="26" customFormat="1">
      <c r="A85" s="33"/>
      <c r="B85" s="33"/>
      <c r="C85" s="100"/>
      <c r="D85" s="34"/>
      <c r="E85" s="34"/>
      <c r="F85" s="33"/>
      <c r="G85" s="33"/>
      <c r="H85" s="33"/>
      <c r="I85" s="100"/>
      <c r="J85" s="100"/>
      <c r="K85" s="35"/>
      <c r="L85" s="35"/>
      <c r="M85" s="33"/>
      <c r="N85" s="33"/>
      <c r="O85" s="33"/>
      <c r="P85" s="33"/>
      <c r="Q85" s="33"/>
      <c r="R85" s="33"/>
      <c r="S85" s="33"/>
      <c r="AH85" s="42"/>
      <c r="AI85" s="42"/>
      <c r="AJ85" s="50"/>
      <c r="AK85" s="50"/>
      <c r="AL85" s="50"/>
      <c r="AM85" s="50"/>
      <c r="AN85" s="50"/>
      <c r="AO85" s="50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</row>
    <row r="86" spans="1:55" s="26" customFormat="1">
      <c r="A86" s="33"/>
      <c r="B86" s="33"/>
      <c r="C86" s="100"/>
      <c r="D86" s="34"/>
      <c r="E86" s="34"/>
      <c r="F86" s="33"/>
      <c r="G86" s="33"/>
      <c r="H86" s="33"/>
      <c r="I86" s="100"/>
      <c r="J86" s="100"/>
      <c r="K86" s="35"/>
      <c r="L86" s="35"/>
      <c r="M86" s="33"/>
      <c r="N86" s="33"/>
      <c r="O86" s="33"/>
      <c r="P86" s="33"/>
      <c r="Q86" s="33"/>
      <c r="R86" s="33"/>
      <c r="S86" s="33"/>
      <c r="AH86" s="42"/>
      <c r="AI86" s="42"/>
      <c r="AJ86" s="50"/>
      <c r="AK86" s="50"/>
      <c r="AL86" s="50"/>
      <c r="AM86" s="50"/>
      <c r="AN86" s="50"/>
      <c r="AO86" s="50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55" s="26" customFormat="1">
      <c r="A87" s="33"/>
      <c r="B87" s="33"/>
      <c r="C87" s="100"/>
      <c r="D87" s="34"/>
      <c r="E87" s="34"/>
      <c r="F87" s="33"/>
      <c r="G87" s="33"/>
      <c r="H87" s="33"/>
      <c r="I87" s="100"/>
      <c r="J87" s="100"/>
      <c r="K87" s="35"/>
      <c r="L87" s="35"/>
      <c r="M87" s="33"/>
      <c r="N87" s="33"/>
      <c r="O87" s="33"/>
      <c r="P87" s="33"/>
      <c r="Q87" s="33"/>
      <c r="R87" s="33"/>
      <c r="S87" s="33"/>
      <c r="AH87" s="42"/>
      <c r="AI87" s="42"/>
      <c r="AJ87" s="50"/>
      <c r="AK87" s="50"/>
      <c r="AL87" s="50"/>
      <c r="AM87" s="50"/>
      <c r="AN87" s="50"/>
      <c r="AO87" s="50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  <row r="88" spans="1:55" s="26" customFormat="1">
      <c r="A88" s="33"/>
      <c r="B88" s="33"/>
      <c r="C88" s="100"/>
      <c r="D88" s="34"/>
      <c r="E88" s="34"/>
      <c r="F88" s="33"/>
      <c r="G88" s="33"/>
      <c r="H88" s="33"/>
      <c r="I88" s="100"/>
      <c r="J88" s="100"/>
      <c r="K88" s="35"/>
      <c r="L88" s="35"/>
      <c r="M88" s="33"/>
      <c r="N88" s="33"/>
      <c r="O88" s="33"/>
      <c r="P88" s="33"/>
      <c r="Q88" s="33"/>
      <c r="R88" s="33"/>
      <c r="S88" s="33"/>
      <c r="AH88" s="42"/>
      <c r="AI88" s="42"/>
      <c r="AJ88" s="50"/>
      <c r="AK88" s="50"/>
      <c r="AL88" s="50"/>
      <c r="AM88" s="50"/>
      <c r="AN88" s="50"/>
      <c r="AO88" s="50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</row>
    <row r="89" spans="1:55" s="26" customFormat="1">
      <c r="A89" s="33"/>
      <c r="B89" s="33"/>
      <c r="C89" s="100"/>
      <c r="D89" s="34"/>
      <c r="E89" s="34"/>
      <c r="F89" s="33"/>
      <c r="G89" s="33"/>
      <c r="H89" s="33"/>
      <c r="I89" s="100"/>
      <c r="J89" s="100"/>
      <c r="K89" s="35"/>
      <c r="L89" s="35"/>
      <c r="M89" s="33"/>
      <c r="N89" s="33"/>
      <c r="O89" s="33"/>
      <c r="P89" s="33"/>
      <c r="Q89" s="33"/>
      <c r="R89" s="33"/>
      <c r="S89" s="33"/>
      <c r="AH89" s="42"/>
      <c r="AI89" s="42"/>
      <c r="AJ89" s="50"/>
      <c r="AK89" s="50"/>
      <c r="AL89" s="50"/>
      <c r="AM89" s="50"/>
      <c r="AN89" s="50"/>
      <c r="AO89" s="50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</row>
    <row r="90" spans="1:55" s="26" customFormat="1">
      <c r="A90" s="33"/>
      <c r="B90" s="33"/>
      <c r="C90" s="100"/>
      <c r="D90" s="34"/>
      <c r="E90" s="34"/>
      <c r="F90" s="33"/>
      <c r="G90" s="33"/>
      <c r="H90" s="33"/>
      <c r="I90" s="100"/>
      <c r="J90" s="100"/>
      <c r="K90" s="35"/>
      <c r="L90" s="35"/>
      <c r="M90" s="33"/>
      <c r="N90" s="33"/>
      <c r="O90" s="33"/>
      <c r="P90" s="33"/>
      <c r="Q90" s="33"/>
      <c r="R90" s="33"/>
      <c r="S90" s="33"/>
      <c r="AH90" s="42"/>
      <c r="AI90" s="42"/>
      <c r="AJ90" s="50"/>
      <c r="AK90" s="50"/>
      <c r="AL90" s="50"/>
      <c r="AM90" s="50"/>
      <c r="AN90" s="50"/>
      <c r="AO90" s="50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</row>
    <row r="91" spans="1:55" s="26" customFormat="1">
      <c r="A91" s="33"/>
      <c r="B91" s="33"/>
      <c r="C91" s="100"/>
      <c r="D91" s="34"/>
      <c r="E91" s="34"/>
      <c r="F91" s="33"/>
      <c r="G91" s="33"/>
      <c r="H91" s="33"/>
      <c r="I91" s="100"/>
      <c r="J91" s="100"/>
      <c r="K91" s="35"/>
      <c r="L91" s="35"/>
      <c r="M91" s="33"/>
      <c r="N91" s="33"/>
      <c r="O91" s="33"/>
      <c r="P91" s="33"/>
      <c r="Q91" s="33"/>
      <c r="R91" s="33"/>
      <c r="S91" s="33"/>
      <c r="AH91" s="42"/>
      <c r="AI91" s="42"/>
      <c r="AJ91" s="50"/>
      <c r="AK91" s="50"/>
      <c r="AL91" s="50"/>
      <c r="AM91" s="50"/>
      <c r="AN91" s="50"/>
      <c r="AO91" s="50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</row>
    <row r="92" spans="1:55" s="26" customFormat="1">
      <c r="A92" s="33"/>
      <c r="B92" s="33"/>
      <c r="C92" s="100"/>
      <c r="D92" s="34"/>
      <c r="E92" s="34"/>
      <c r="F92" s="33"/>
      <c r="G92" s="33"/>
      <c r="H92" s="33"/>
      <c r="I92" s="100"/>
      <c r="J92" s="100"/>
      <c r="K92" s="35"/>
      <c r="L92" s="35"/>
      <c r="M92" s="33"/>
      <c r="N92" s="33"/>
      <c r="O92" s="33"/>
      <c r="P92" s="33"/>
      <c r="Q92" s="33"/>
      <c r="R92" s="33"/>
      <c r="S92" s="33"/>
      <c r="AH92" s="42"/>
      <c r="AI92" s="42"/>
      <c r="AJ92" s="50"/>
      <c r="AK92" s="50"/>
      <c r="AL92" s="50"/>
      <c r="AM92" s="50"/>
      <c r="AN92" s="50"/>
      <c r="AO92" s="50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</row>
    <row r="93" spans="1:55" s="26" customFormat="1">
      <c r="A93" s="33"/>
      <c r="B93" s="33"/>
      <c r="C93" s="100"/>
      <c r="D93" s="34"/>
      <c r="E93" s="34"/>
      <c r="F93" s="33"/>
      <c r="G93" s="33"/>
      <c r="H93" s="33"/>
      <c r="I93" s="100"/>
      <c r="J93" s="100"/>
      <c r="K93" s="35"/>
      <c r="L93" s="35"/>
      <c r="M93" s="33"/>
      <c r="N93" s="33"/>
      <c r="O93" s="33"/>
      <c r="P93" s="33"/>
      <c r="Q93" s="33"/>
      <c r="R93" s="33"/>
      <c r="S93" s="33"/>
      <c r="AH93" s="42"/>
      <c r="AI93" s="42"/>
      <c r="AJ93" s="50"/>
      <c r="AK93" s="50"/>
      <c r="AL93" s="50"/>
      <c r="AM93" s="50"/>
      <c r="AN93" s="50"/>
      <c r="AO93" s="50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1:55" s="26" customFormat="1">
      <c r="A94" s="33"/>
      <c r="B94" s="33"/>
      <c r="C94" s="100"/>
      <c r="D94" s="34"/>
      <c r="E94" s="34"/>
      <c r="F94" s="33"/>
      <c r="G94" s="33"/>
      <c r="H94" s="33"/>
      <c r="I94" s="100"/>
      <c r="J94" s="100"/>
      <c r="K94" s="35"/>
      <c r="L94" s="35"/>
      <c r="M94" s="33"/>
      <c r="N94" s="33"/>
      <c r="O94" s="33"/>
      <c r="P94" s="33"/>
      <c r="Q94" s="33"/>
      <c r="R94" s="33"/>
      <c r="S94" s="33"/>
      <c r="AH94" s="42"/>
      <c r="AI94" s="42"/>
      <c r="AJ94" s="50"/>
      <c r="AK94" s="50"/>
      <c r="AL94" s="50"/>
      <c r="AM94" s="50"/>
      <c r="AN94" s="50"/>
      <c r="AO94" s="50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</row>
    <row r="95" spans="1:55" s="26" customFormat="1">
      <c r="A95" s="33"/>
      <c r="B95" s="33"/>
      <c r="C95" s="100"/>
      <c r="D95" s="34"/>
      <c r="E95" s="34"/>
      <c r="F95" s="33"/>
      <c r="G95" s="33"/>
      <c r="H95" s="33"/>
      <c r="I95" s="100"/>
      <c r="J95" s="100"/>
      <c r="K95" s="35"/>
      <c r="L95" s="35"/>
      <c r="M95" s="33"/>
      <c r="N95" s="33"/>
      <c r="O95" s="33"/>
      <c r="P95" s="33"/>
      <c r="Q95" s="33"/>
      <c r="R95" s="33"/>
      <c r="S95" s="33"/>
      <c r="AH95" s="42"/>
      <c r="AI95" s="42"/>
      <c r="AJ95" s="50"/>
      <c r="AK95" s="50"/>
      <c r="AL95" s="50"/>
      <c r="AM95" s="50"/>
      <c r="AN95" s="50"/>
      <c r="AO95" s="50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</row>
    <row r="96" spans="1:55" s="26" customFormat="1">
      <c r="A96" s="33"/>
      <c r="B96" s="33"/>
      <c r="C96" s="100"/>
      <c r="D96" s="34"/>
      <c r="E96" s="34"/>
      <c r="F96" s="33"/>
      <c r="G96" s="33"/>
      <c r="H96" s="33"/>
      <c r="I96" s="100"/>
      <c r="J96" s="100"/>
      <c r="K96" s="35"/>
      <c r="L96" s="35"/>
      <c r="M96" s="33"/>
      <c r="N96" s="33"/>
      <c r="O96" s="33"/>
      <c r="P96" s="33"/>
      <c r="Q96" s="33"/>
      <c r="R96" s="33"/>
      <c r="S96" s="33"/>
      <c r="AH96" s="42"/>
      <c r="AI96" s="42"/>
      <c r="AJ96" s="50"/>
      <c r="AK96" s="50"/>
      <c r="AL96" s="50"/>
      <c r="AM96" s="50"/>
      <c r="AN96" s="50"/>
      <c r="AO96" s="50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</row>
    <row r="97" spans="1:55" s="26" customFormat="1">
      <c r="A97" s="33"/>
      <c r="B97" s="33"/>
      <c r="C97" s="100"/>
      <c r="D97" s="34"/>
      <c r="E97" s="34"/>
      <c r="F97" s="33"/>
      <c r="G97" s="33"/>
      <c r="H97" s="33"/>
      <c r="I97" s="100"/>
      <c r="J97" s="100"/>
      <c r="K97" s="35"/>
      <c r="L97" s="35"/>
      <c r="M97" s="33"/>
      <c r="N97" s="33"/>
      <c r="O97" s="33"/>
      <c r="P97" s="33"/>
      <c r="Q97" s="33"/>
      <c r="R97" s="33"/>
      <c r="S97" s="33"/>
      <c r="AH97" s="42"/>
      <c r="AI97" s="42"/>
      <c r="AJ97" s="50"/>
      <c r="AK97" s="50"/>
      <c r="AL97" s="50"/>
      <c r="AM97" s="50"/>
      <c r="AN97" s="50"/>
      <c r="AO97" s="50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</row>
    <row r="98" spans="1:55" s="26" customFormat="1">
      <c r="A98" s="33"/>
      <c r="B98" s="33"/>
      <c r="C98" s="100"/>
      <c r="D98" s="34"/>
      <c r="E98" s="34"/>
      <c r="F98" s="33"/>
      <c r="G98" s="33"/>
      <c r="H98" s="33"/>
      <c r="I98" s="100"/>
      <c r="J98" s="100"/>
      <c r="K98" s="35"/>
      <c r="L98" s="35"/>
      <c r="M98" s="33"/>
      <c r="N98" s="33"/>
      <c r="O98" s="33"/>
      <c r="P98" s="33"/>
      <c r="Q98" s="33"/>
      <c r="R98" s="33"/>
      <c r="S98" s="33"/>
      <c r="AH98" s="42"/>
      <c r="AI98" s="42"/>
      <c r="AJ98" s="50"/>
      <c r="AK98" s="50"/>
      <c r="AL98" s="50"/>
      <c r="AM98" s="50"/>
      <c r="AN98" s="50"/>
      <c r="AO98" s="50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</row>
    <row r="99" spans="1:55" s="26" customFormat="1">
      <c r="A99" s="33"/>
      <c r="B99" s="33"/>
      <c r="C99" s="100"/>
      <c r="D99" s="34"/>
      <c r="E99" s="34"/>
      <c r="F99" s="33"/>
      <c r="G99" s="33"/>
      <c r="H99" s="33"/>
      <c r="I99" s="100"/>
      <c r="J99" s="100"/>
      <c r="K99" s="35"/>
      <c r="L99" s="35"/>
      <c r="M99" s="33"/>
      <c r="N99" s="33"/>
      <c r="O99" s="33"/>
      <c r="P99" s="33"/>
      <c r="Q99" s="33"/>
      <c r="R99" s="33"/>
      <c r="S99" s="33"/>
      <c r="AH99" s="42"/>
      <c r="AI99" s="42"/>
      <c r="AJ99" s="50"/>
      <c r="AK99" s="50"/>
      <c r="AL99" s="50"/>
      <c r="AM99" s="50"/>
      <c r="AN99" s="50"/>
      <c r="AO99" s="50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</row>
    <row r="100" spans="1:55" s="26" customFormat="1">
      <c r="A100" s="33"/>
      <c r="B100" s="33"/>
      <c r="C100" s="100"/>
      <c r="D100" s="34"/>
      <c r="E100" s="34"/>
      <c r="F100" s="33"/>
      <c r="G100" s="33"/>
      <c r="H100" s="33"/>
      <c r="I100" s="100"/>
      <c r="J100" s="100"/>
      <c r="K100" s="35"/>
      <c r="L100" s="35"/>
      <c r="M100" s="33"/>
      <c r="N100" s="33"/>
      <c r="O100" s="33"/>
      <c r="P100" s="33"/>
      <c r="Q100" s="33"/>
      <c r="R100" s="33"/>
      <c r="S100" s="33"/>
      <c r="AH100" s="42"/>
      <c r="AI100" s="42"/>
      <c r="AJ100" s="50"/>
      <c r="AK100" s="50"/>
      <c r="AL100" s="50"/>
      <c r="AM100" s="50"/>
      <c r="AN100" s="50"/>
      <c r="AO100" s="50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</row>
    <row r="101" spans="1:55" s="26" customFormat="1">
      <c r="A101" s="33"/>
      <c r="B101" s="33"/>
      <c r="C101" s="100"/>
      <c r="D101" s="34"/>
      <c r="E101" s="34"/>
      <c r="F101" s="33"/>
      <c r="G101" s="33"/>
      <c r="H101" s="33"/>
      <c r="I101" s="100"/>
      <c r="J101" s="100"/>
      <c r="K101" s="35"/>
      <c r="L101" s="35"/>
      <c r="M101" s="33"/>
      <c r="N101" s="33"/>
      <c r="O101" s="33"/>
      <c r="P101" s="33"/>
      <c r="Q101" s="33"/>
      <c r="R101" s="33"/>
      <c r="S101" s="33"/>
      <c r="AH101" s="42"/>
      <c r="AI101" s="42"/>
      <c r="AJ101" s="50"/>
      <c r="AK101" s="50"/>
      <c r="AL101" s="50"/>
      <c r="AM101" s="50"/>
      <c r="AN101" s="50"/>
      <c r="AO101" s="50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</row>
    <row r="102" spans="1:55" s="26" customFormat="1">
      <c r="A102" s="33"/>
      <c r="B102" s="33"/>
      <c r="C102" s="100"/>
      <c r="D102" s="34"/>
      <c r="E102" s="34"/>
      <c r="F102" s="33"/>
      <c r="G102" s="33"/>
      <c r="H102" s="33"/>
      <c r="I102" s="100"/>
      <c r="J102" s="100"/>
      <c r="K102" s="35"/>
      <c r="L102" s="35"/>
      <c r="M102" s="33"/>
      <c r="N102" s="33"/>
      <c r="O102" s="33"/>
      <c r="P102" s="33"/>
      <c r="Q102" s="33"/>
      <c r="R102" s="33"/>
      <c r="S102" s="33"/>
      <c r="AH102" s="42"/>
      <c r="AI102" s="42"/>
      <c r="AJ102" s="50"/>
      <c r="AK102" s="50"/>
      <c r="AL102" s="50"/>
      <c r="AM102" s="50"/>
      <c r="AN102" s="50"/>
      <c r="AO102" s="50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</row>
    <row r="103" spans="1:55" s="26" customFormat="1">
      <c r="A103" s="33"/>
      <c r="B103" s="33"/>
      <c r="C103" s="100"/>
      <c r="D103" s="34"/>
      <c r="E103" s="34"/>
      <c r="F103" s="33"/>
      <c r="G103" s="33"/>
      <c r="H103" s="33"/>
      <c r="I103" s="100"/>
      <c r="J103" s="100"/>
      <c r="K103" s="35"/>
      <c r="L103" s="35"/>
      <c r="M103" s="33"/>
      <c r="N103" s="33"/>
      <c r="O103" s="33"/>
      <c r="P103" s="33"/>
      <c r="Q103" s="33"/>
      <c r="R103" s="33"/>
      <c r="S103" s="33"/>
      <c r="AH103" s="42"/>
      <c r="AI103" s="42"/>
      <c r="AJ103" s="50"/>
      <c r="AK103" s="50"/>
      <c r="AL103" s="50"/>
      <c r="AM103" s="50"/>
      <c r="AN103" s="50"/>
      <c r="AO103" s="50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</row>
    <row r="104" spans="1:55" s="26" customFormat="1">
      <c r="A104" s="33"/>
      <c r="B104" s="33"/>
      <c r="C104" s="100"/>
      <c r="D104" s="34"/>
      <c r="E104" s="34"/>
      <c r="F104" s="33"/>
      <c r="G104" s="33"/>
      <c r="H104" s="33"/>
      <c r="I104" s="100"/>
      <c r="J104" s="100"/>
      <c r="K104" s="35"/>
      <c r="L104" s="35"/>
      <c r="M104" s="33"/>
      <c r="N104" s="33"/>
      <c r="O104" s="33"/>
      <c r="P104" s="33"/>
      <c r="Q104" s="33"/>
      <c r="R104" s="33"/>
      <c r="S104" s="33"/>
      <c r="AH104" s="42"/>
      <c r="AI104" s="42"/>
      <c r="AJ104" s="50"/>
      <c r="AK104" s="50"/>
      <c r="AL104" s="50"/>
      <c r="AM104" s="50"/>
      <c r="AN104" s="50"/>
      <c r="AO104" s="50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</row>
    <row r="105" spans="1:55" s="26" customFormat="1">
      <c r="A105" s="33"/>
      <c r="B105" s="33"/>
      <c r="C105" s="100"/>
      <c r="D105" s="34"/>
      <c r="E105" s="34"/>
      <c r="F105" s="33"/>
      <c r="G105" s="33"/>
      <c r="H105" s="33"/>
      <c r="I105" s="100"/>
      <c r="J105" s="100"/>
      <c r="K105" s="35"/>
      <c r="L105" s="35"/>
      <c r="M105" s="33"/>
      <c r="N105" s="33"/>
      <c r="O105" s="33"/>
      <c r="P105" s="33"/>
      <c r="Q105" s="33"/>
      <c r="R105" s="33"/>
      <c r="S105" s="33"/>
      <c r="AH105" s="42"/>
      <c r="AI105" s="42"/>
      <c r="AJ105" s="50"/>
      <c r="AK105" s="50"/>
      <c r="AL105" s="50"/>
      <c r="AM105" s="50"/>
      <c r="AN105" s="50"/>
      <c r="AO105" s="50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1:55" s="26" customFormat="1">
      <c r="A106" s="33"/>
      <c r="B106" s="33"/>
      <c r="C106" s="100"/>
      <c r="D106" s="34"/>
      <c r="E106" s="34"/>
      <c r="F106" s="33"/>
      <c r="G106" s="33"/>
      <c r="H106" s="33"/>
      <c r="I106" s="100"/>
      <c r="J106" s="100"/>
      <c r="K106" s="35"/>
      <c r="L106" s="35"/>
      <c r="M106" s="33"/>
      <c r="N106" s="33"/>
      <c r="O106" s="33"/>
      <c r="P106" s="33"/>
      <c r="Q106" s="33"/>
      <c r="R106" s="33"/>
      <c r="S106" s="33"/>
      <c r="AH106" s="42"/>
      <c r="AI106" s="42"/>
      <c r="AJ106" s="50"/>
      <c r="AK106" s="50"/>
      <c r="AL106" s="50"/>
      <c r="AM106" s="50"/>
      <c r="AN106" s="50"/>
      <c r="AO106" s="50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</row>
    <row r="107" spans="1:55" s="26" customFormat="1">
      <c r="A107" s="33"/>
      <c r="B107" s="33"/>
      <c r="C107" s="100"/>
      <c r="D107" s="34"/>
      <c r="E107" s="34"/>
      <c r="F107" s="33"/>
      <c r="G107" s="33"/>
      <c r="H107" s="33"/>
      <c r="I107" s="100"/>
      <c r="J107" s="100"/>
      <c r="K107" s="35"/>
      <c r="L107" s="35"/>
      <c r="M107" s="33"/>
      <c r="N107" s="33"/>
      <c r="O107" s="33"/>
      <c r="P107" s="33"/>
      <c r="Q107" s="33"/>
      <c r="R107" s="33"/>
      <c r="S107" s="33"/>
      <c r="AH107" s="42"/>
      <c r="AI107" s="42"/>
      <c r="AJ107" s="50"/>
      <c r="AK107" s="50"/>
      <c r="AL107" s="50"/>
      <c r="AM107" s="50"/>
      <c r="AN107" s="50"/>
      <c r="AO107" s="50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</row>
    <row r="108" spans="1:55" s="26" customFormat="1">
      <c r="A108" s="33"/>
      <c r="B108" s="33"/>
      <c r="C108" s="100"/>
      <c r="D108" s="34"/>
      <c r="E108" s="34"/>
      <c r="F108" s="33"/>
      <c r="G108" s="33"/>
      <c r="H108" s="33"/>
      <c r="I108" s="100"/>
      <c r="J108" s="100"/>
      <c r="K108" s="35"/>
      <c r="L108" s="35"/>
      <c r="M108" s="33"/>
      <c r="N108" s="33"/>
      <c r="O108" s="33"/>
      <c r="P108" s="33"/>
      <c r="Q108" s="33"/>
      <c r="R108" s="33"/>
      <c r="S108" s="33"/>
      <c r="AH108" s="42"/>
      <c r="AI108" s="42"/>
      <c r="AJ108" s="50"/>
      <c r="AK108" s="50"/>
      <c r="AL108" s="50"/>
      <c r="AM108" s="50"/>
      <c r="AN108" s="50"/>
      <c r="AO108" s="50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</row>
    <row r="109" spans="1:55" s="26" customFormat="1">
      <c r="C109" s="200"/>
      <c r="I109" s="200"/>
      <c r="J109" s="200"/>
      <c r="AH109" s="42"/>
      <c r="AI109" s="42"/>
      <c r="AJ109" s="50"/>
      <c r="AK109" s="50"/>
      <c r="AL109" s="50"/>
      <c r="AM109" s="50"/>
      <c r="AN109" s="50"/>
      <c r="AO109" s="50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</row>
    <row r="110" spans="1:55" s="26" customFormat="1">
      <c r="C110" s="200"/>
      <c r="I110" s="200"/>
      <c r="J110" s="200"/>
      <c r="AH110" s="42"/>
      <c r="AI110" s="42"/>
      <c r="AJ110" s="50"/>
      <c r="AK110" s="50"/>
      <c r="AL110" s="50"/>
      <c r="AM110" s="50"/>
      <c r="AN110" s="50"/>
      <c r="AO110" s="50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</row>
    <row r="111" spans="1:55" s="26" customFormat="1">
      <c r="C111" s="200"/>
      <c r="I111" s="200"/>
      <c r="J111" s="200"/>
      <c r="AH111" s="42"/>
      <c r="AI111" s="42"/>
      <c r="AJ111" s="50"/>
      <c r="AK111" s="50"/>
      <c r="AL111" s="50"/>
      <c r="AM111" s="50"/>
      <c r="AN111" s="50"/>
      <c r="AO111" s="50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</row>
    <row r="112" spans="1:55" s="26" customFormat="1">
      <c r="C112" s="200"/>
      <c r="I112" s="200"/>
      <c r="J112" s="200"/>
      <c r="AH112" s="42"/>
      <c r="AI112" s="42"/>
      <c r="AJ112" s="50"/>
      <c r="AK112" s="50"/>
      <c r="AL112" s="50"/>
      <c r="AM112" s="50"/>
      <c r="AN112" s="50"/>
      <c r="AO112" s="50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</row>
    <row r="113" spans="1:55" s="26" customFormat="1">
      <c r="A113" s="285" t="s">
        <v>155</v>
      </c>
      <c r="B113" s="286"/>
      <c r="C113" s="200"/>
      <c r="I113" s="200"/>
      <c r="J113" s="200"/>
      <c r="AH113" s="42"/>
      <c r="AI113" s="42"/>
      <c r="AJ113" s="50"/>
      <c r="AK113" s="50"/>
      <c r="AL113" s="50"/>
      <c r="AM113" s="50"/>
      <c r="AN113" s="50"/>
      <c r="AO113" s="50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</row>
    <row r="114" spans="1:55" s="26" customFormat="1">
      <c r="A114" s="283"/>
      <c r="B114" s="284" t="s">
        <v>156</v>
      </c>
      <c r="C114" s="200"/>
      <c r="I114" s="200"/>
      <c r="J114" s="200"/>
      <c r="AH114" s="42"/>
      <c r="AI114" s="42"/>
      <c r="AJ114" s="50"/>
      <c r="AK114" s="50"/>
      <c r="AL114" s="50"/>
      <c r="AM114" s="50"/>
      <c r="AN114" s="50"/>
      <c r="AO114" s="50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</row>
    <row r="115" spans="1:55" s="26" customFormat="1">
      <c r="A115" s="98"/>
      <c r="B115" s="33" t="s">
        <v>157</v>
      </c>
      <c r="C115" s="200"/>
      <c r="I115" s="200"/>
      <c r="J115" s="200"/>
      <c r="AH115" s="42"/>
      <c r="AI115" s="42"/>
      <c r="AJ115" s="50"/>
      <c r="AK115" s="50"/>
      <c r="AL115" s="50"/>
      <c r="AM115" s="50"/>
      <c r="AN115" s="50"/>
      <c r="AO115" s="50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</row>
    <row r="116" spans="1:55" s="26" customFormat="1">
      <c r="A116" s="58"/>
      <c r="B116" s="33" t="s">
        <v>158</v>
      </c>
      <c r="C116" s="200"/>
      <c r="I116" s="200"/>
      <c r="J116" s="200"/>
      <c r="AH116" s="42"/>
      <c r="AI116" s="42"/>
      <c r="AJ116" s="50"/>
      <c r="AK116" s="50"/>
      <c r="AL116" s="50"/>
      <c r="AM116" s="50"/>
      <c r="AN116" s="50"/>
      <c r="AO116" s="50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</row>
    <row r="117" spans="1:55" s="26" customFormat="1">
      <c r="A117" s="99"/>
      <c r="B117" s="33" t="s">
        <v>159</v>
      </c>
      <c r="C117" s="200"/>
      <c r="I117" s="200"/>
      <c r="J117" s="200"/>
      <c r="AH117" s="42"/>
      <c r="AI117" s="42"/>
      <c r="AJ117" s="50"/>
      <c r="AK117" s="50"/>
      <c r="AL117" s="50"/>
      <c r="AM117" s="50"/>
      <c r="AN117" s="50"/>
      <c r="AO117" s="50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</row>
    <row r="118" spans="1:55" s="26" customFormat="1">
      <c r="C118" s="200"/>
      <c r="I118" s="200"/>
      <c r="J118" s="200"/>
      <c r="AH118" s="42"/>
      <c r="AI118" s="42"/>
      <c r="AJ118" s="50"/>
      <c r="AK118" s="50"/>
      <c r="AL118" s="50"/>
      <c r="AM118" s="50"/>
      <c r="AN118" s="50"/>
      <c r="AO118" s="50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</row>
    <row r="119" spans="1:55" s="26" customFormat="1">
      <c r="C119" s="200"/>
      <c r="I119" s="200"/>
      <c r="J119" s="200"/>
      <c r="AH119" s="42"/>
      <c r="AI119" s="42"/>
      <c r="AJ119" s="50"/>
      <c r="AK119" s="50"/>
      <c r="AL119" s="50"/>
      <c r="AM119" s="50"/>
      <c r="AN119" s="50"/>
      <c r="AO119" s="50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</row>
    <row r="120" spans="1:55" s="26" customFormat="1">
      <c r="C120" s="200"/>
      <c r="I120" s="200"/>
      <c r="J120" s="200"/>
      <c r="AH120" s="42"/>
      <c r="AI120" s="42"/>
      <c r="AJ120" s="50"/>
      <c r="AK120" s="50"/>
      <c r="AL120" s="50"/>
      <c r="AM120" s="50"/>
      <c r="AN120" s="50"/>
      <c r="AO120" s="50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</row>
    <row r="121" spans="1:55" s="26" customFormat="1">
      <c r="C121" s="200"/>
      <c r="D121" s="107"/>
      <c r="I121" s="200"/>
      <c r="J121" s="200"/>
      <c r="AH121" s="42"/>
      <c r="AI121" s="42"/>
      <c r="AJ121" s="50"/>
      <c r="AK121" s="50"/>
      <c r="AL121" s="50"/>
      <c r="AM121" s="50"/>
      <c r="AN121" s="50"/>
      <c r="AO121" s="50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</row>
    <row r="122" spans="1:55" s="26" customFormat="1">
      <c r="C122" s="200"/>
      <c r="I122" s="200"/>
      <c r="J122" s="200"/>
      <c r="AH122" s="42"/>
      <c r="AI122" s="42"/>
      <c r="AJ122" s="50"/>
      <c r="AK122" s="50"/>
      <c r="AL122" s="50"/>
      <c r="AM122" s="50"/>
      <c r="AN122" s="50"/>
      <c r="AO122" s="50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</row>
    <row r="123" spans="1:55" s="26" customFormat="1">
      <c r="C123" s="200"/>
      <c r="I123" s="200"/>
      <c r="J123" s="200"/>
      <c r="AH123" s="42"/>
      <c r="AI123" s="42"/>
      <c r="AJ123" s="50"/>
      <c r="AK123" s="50"/>
      <c r="AL123" s="50"/>
      <c r="AM123" s="50"/>
      <c r="AN123" s="50"/>
      <c r="AO123" s="50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1:55" s="26" customFormat="1">
      <c r="C124" s="200"/>
      <c r="I124" s="200"/>
      <c r="J124" s="200"/>
      <c r="AH124" s="42"/>
      <c r="AI124" s="42"/>
      <c r="AJ124" s="50"/>
      <c r="AK124" s="50"/>
      <c r="AL124" s="50"/>
      <c r="AM124" s="50"/>
      <c r="AN124" s="50"/>
      <c r="AO124" s="50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</row>
    <row r="125" spans="1:55" s="26" customFormat="1">
      <c r="C125" s="200"/>
      <c r="I125" s="200"/>
      <c r="J125" s="200"/>
      <c r="AH125" s="42"/>
      <c r="AI125" s="42"/>
      <c r="AJ125" s="50"/>
      <c r="AK125" s="50"/>
      <c r="AL125" s="50"/>
      <c r="AM125" s="50"/>
      <c r="AN125" s="50"/>
      <c r="AO125" s="50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</row>
    <row r="126" spans="1:55" s="26" customFormat="1">
      <c r="C126" s="200"/>
      <c r="I126" s="200"/>
      <c r="J126" s="200"/>
      <c r="AH126" s="42"/>
      <c r="AI126" s="42"/>
      <c r="AJ126" s="50"/>
      <c r="AK126" s="50"/>
      <c r="AL126" s="50"/>
      <c r="AM126" s="50"/>
      <c r="AN126" s="50"/>
      <c r="AO126" s="50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</row>
    <row r="127" spans="1:55" s="26" customFormat="1">
      <c r="C127" s="200"/>
      <c r="I127" s="200"/>
      <c r="J127" s="200"/>
      <c r="AH127" s="42"/>
      <c r="AI127" s="42"/>
      <c r="AJ127" s="50"/>
      <c r="AK127" s="50"/>
      <c r="AL127" s="50"/>
      <c r="AM127" s="50"/>
      <c r="AN127" s="50"/>
      <c r="AO127" s="50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</row>
    <row r="128" spans="1:55" s="26" customFormat="1">
      <c r="C128" s="200"/>
      <c r="I128" s="200"/>
      <c r="J128" s="200"/>
      <c r="AH128" s="42"/>
      <c r="AI128" s="42"/>
      <c r="AJ128" s="50"/>
      <c r="AK128" s="50"/>
      <c r="AL128" s="50"/>
      <c r="AM128" s="50"/>
      <c r="AN128" s="50"/>
      <c r="AO128" s="50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</row>
    <row r="129" spans="3:55" s="26" customFormat="1">
      <c r="C129" s="200"/>
      <c r="I129" s="200"/>
      <c r="J129" s="200"/>
      <c r="AH129" s="42"/>
      <c r="AI129" s="42"/>
      <c r="AJ129" s="50"/>
      <c r="AK129" s="50"/>
      <c r="AL129" s="50"/>
      <c r="AM129" s="50"/>
      <c r="AN129" s="50"/>
      <c r="AO129" s="50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</row>
    <row r="130" spans="3:55" s="26" customFormat="1">
      <c r="C130" s="200"/>
      <c r="I130" s="200"/>
      <c r="J130" s="200"/>
      <c r="AH130" s="42"/>
      <c r="AI130" s="42"/>
      <c r="AJ130" s="50"/>
      <c r="AK130" s="50"/>
      <c r="AL130" s="50"/>
      <c r="AM130" s="50"/>
      <c r="AN130" s="50"/>
      <c r="AO130" s="50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</row>
    <row r="131" spans="3:55" s="26" customFormat="1">
      <c r="C131" s="200"/>
      <c r="I131" s="200"/>
      <c r="J131" s="200"/>
      <c r="AH131" s="42"/>
      <c r="AI131" s="42"/>
      <c r="AJ131" s="50"/>
      <c r="AK131" s="50"/>
      <c r="AL131" s="50"/>
      <c r="AM131" s="50"/>
      <c r="AN131" s="50"/>
      <c r="AO131" s="50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</row>
    <row r="132" spans="3:55" s="26" customFormat="1">
      <c r="C132" s="200"/>
      <c r="I132" s="200"/>
      <c r="J132" s="200"/>
      <c r="AH132" s="42"/>
      <c r="AI132" s="42"/>
      <c r="AJ132" s="50"/>
      <c r="AK132" s="50"/>
      <c r="AL132" s="50"/>
      <c r="AM132" s="50"/>
      <c r="AN132" s="50"/>
      <c r="AO132" s="50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</row>
    <row r="133" spans="3:55" s="26" customFormat="1">
      <c r="C133" s="200"/>
      <c r="I133" s="200"/>
      <c r="J133" s="200"/>
      <c r="AH133" s="42"/>
      <c r="AI133" s="42"/>
      <c r="AJ133" s="50"/>
      <c r="AK133" s="50"/>
      <c r="AL133" s="50"/>
      <c r="AM133" s="50"/>
      <c r="AN133" s="50"/>
      <c r="AO133" s="50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</row>
    <row r="134" spans="3:55" s="26" customFormat="1">
      <c r="C134" s="200"/>
      <c r="I134" s="200"/>
      <c r="J134" s="200"/>
      <c r="AH134" s="42"/>
      <c r="AI134" s="42"/>
      <c r="AJ134" s="50"/>
      <c r="AK134" s="50"/>
      <c r="AL134" s="50"/>
      <c r="AM134" s="50"/>
      <c r="AN134" s="50"/>
      <c r="AO134" s="50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</row>
    <row r="135" spans="3:55" s="26" customFormat="1">
      <c r="C135" s="200"/>
      <c r="I135" s="200"/>
      <c r="J135" s="200"/>
      <c r="AH135" s="42"/>
      <c r="AI135" s="42"/>
      <c r="AJ135" s="50"/>
      <c r="AK135" s="50"/>
      <c r="AL135" s="50"/>
      <c r="AM135" s="50"/>
      <c r="AN135" s="50"/>
      <c r="AO135" s="50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</row>
    <row r="136" spans="3:55" s="26" customFormat="1">
      <c r="C136" s="200"/>
      <c r="I136" s="200"/>
      <c r="J136" s="200"/>
      <c r="AH136" s="42"/>
      <c r="AI136" s="42"/>
      <c r="AJ136" s="50"/>
      <c r="AK136" s="50"/>
      <c r="AL136" s="50"/>
      <c r="AM136" s="50"/>
      <c r="AN136" s="50"/>
      <c r="AO136" s="50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</row>
    <row r="137" spans="3:55" s="26" customFormat="1">
      <c r="C137" s="200"/>
      <c r="I137" s="200"/>
      <c r="J137" s="200"/>
      <c r="AH137" s="42"/>
      <c r="AI137" s="42"/>
      <c r="AJ137" s="50"/>
      <c r="AK137" s="50"/>
      <c r="AL137" s="50"/>
      <c r="AM137" s="50"/>
      <c r="AN137" s="50"/>
      <c r="AO137" s="50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</row>
    <row r="138" spans="3:55" s="26" customFormat="1">
      <c r="C138" s="200"/>
      <c r="I138" s="200"/>
      <c r="J138" s="200"/>
      <c r="AH138" s="42"/>
      <c r="AI138" s="42"/>
      <c r="AJ138" s="50"/>
      <c r="AK138" s="50"/>
      <c r="AL138" s="50"/>
      <c r="AM138" s="50"/>
      <c r="AN138" s="50"/>
      <c r="AO138" s="50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</row>
    <row r="139" spans="3:55" s="26" customFormat="1">
      <c r="C139" s="200"/>
      <c r="I139" s="200"/>
      <c r="J139" s="200"/>
      <c r="AH139" s="42"/>
      <c r="AI139" s="42"/>
      <c r="AJ139" s="50"/>
      <c r="AK139" s="50"/>
      <c r="AL139" s="50"/>
      <c r="AM139" s="50"/>
      <c r="AN139" s="50"/>
      <c r="AO139" s="50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</row>
    <row r="140" spans="3:55" s="26" customFormat="1">
      <c r="C140" s="200"/>
      <c r="I140" s="200"/>
      <c r="J140" s="200"/>
      <c r="AH140" s="42"/>
      <c r="AI140" s="42"/>
      <c r="AJ140" s="50"/>
      <c r="AK140" s="50"/>
      <c r="AL140" s="50"/>
      <c r="AM140" s="50"/>
      <c r="AN140" s="50"/>
      <c r="AO140" s="50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</row>
    <row r="141" spans="3:55" s="26" customFormat="1">
      <c r="C141" s="200"/>
      <c r="I141" s="200"/>
      <c r="J141" s="200"/>
      <c r="AH141" s="42"/>
      <c r="AI141" s="42"/>
      <c r="AJ141" s="50"/>
      <c r="AK141" s="50"/>
      <c r="AL141" s="50"/>
      <c r="AM141" s="50"/>
      <c r="AN141" s="50"/>
      <c r="AO141" s="50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</row>
    <row r="142" spans="3:55" s="26" customFormat="1">
      <c r="C142" s="200"/>
      <c r="I142" s="200"/>
      <c r="J142" s="200"/>
      <c r="AH142" s="42"/>
      <c r="AI142" s="42"/>
      <c r="AJ142" s="50"/>
      <c r="AK142" s="50"/>
      <c r="AL142" s="50"/>
      <c r="AM142" s="50"/>
      <c r="AN142" s="50"/>
      <c r="AO142" s="50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</row>
    <row r="143" spans="3:55" s="26" customFormat="1">
      <c r="C143" s="200"/>
      <c r="I143" s="200"/>
      <c r="J143" s="200"/>
      <c r="AH143" s="42"/>
      <c r="AI143" s="42"/>
      <c r="AJ143" s="50"/>
      <c r="AK143" s="50"/>
      <c r="AL143" s="50"/>
      <c r="AM143" s="50"/>
      <c r="AN143" s="50"/>
      <c r="AO143" s="50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</row>
    <row r="144" spans="3:55" s="26" customFormat="1">
      <c r="C144" s="200"/>
      <c r="I144" s="200"/>
      <c r="J144" s="200"/>
      <c r="AH144" s="42"/>
      <c r="AI144" s="42"/>
      <c r="AJ144" s="50"/>
      <c r="AK144" s="50"/>
      <c r="AL144" s="50"/>
      <c r="AM144" s="50"/>
      <c r="AN144" s="50"/>
      <c r="AO144" s="50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</row>
    <row r="145" spans="3:55" s="26" customFormat="1">
      <c r="C145" s="200"/>
      <c r="I145" s="200"/>
      <c r="J145" s="200"/>
      <c r="AH145" s="42"/>
      <c r="AI145" s="42"/>
      <c r="AJ145" s="50"/>
      <c r="AK145" s="50"/>
      <c r="AL145" s="50"/>
      <c r="AM145" s="50"/>
      <c r="AN145" s="50"/>
      <c r="AO145" s="50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</row>
    <row r="146" spans="3:55" s="26" customFormat="1">
      <c r="C146" s="200"/>
      <c r="I146" s="200"/>
      <c r="J146" s="200"/>
      <c r="AH146" s="42"/>
      <c r="AI146" s="42"/>
      <c r="AJ146" s="50"/>
      <c r="AK146" s="50"/>
      <c r="AL146" s="50"/>
      <c r="AM146" s="50"/>
      <c r="AN146" s="50"/>
      <c r="AO146" s="50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</row>
    <row r="147" spans="3:55" s="26" customFormat="1">
      <c r="C147" s="200"/>
      <c r="I147" s="200"/>
      <c r="J147" s="200"/>
      <c r="AH147" s="42"/>
      <c r="AI147" s="42"/>
      <c r="AJ147" s="50"/>
      <c r="AK147" s="50"/>
      <c r="AL147" s="50"/>
      <c r="AM147" s="50"/>
      <c r="AN147" s="50"/>
      <c r="AO147" s="50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</row>
    <row r="148" spans="3:55" s="26" customFormat="1">
      <c r="C148" s="200"/>
      <c r="I148" s="200"/>
      <c r="J148" s="200"/>
      <c r="AH148" s="42"/>
      <c r="AI148" s="42"/>
      <c r="AJ148" s="50"/>
      <c r="AK148" s="50"/>
      <c r="AL148" s="50"/>
      <c r="AM148" s="50"/>
      <c r="AN148" s="50"/>
      <c r="AO148" s="50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</row>
    <row r="149" spans="3:55" s="26" customFormat="1">
      <c r="C149" s="200"/>
      <c r="I149" s="200"/>
      <c r="J149" s="200"/>
      <c r="AH149" s="42"/>
      <c r="AI149" s="42"/>
      <c r="AJ149" s="50"/>
      <c r="AK149" s="50"/>
      <c r="AL149" s="50"/>
      <c r="AM149" s="50"/>
      <c r="AN149" s="50"/>
      <c r="AO149" s="50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</row>
    <row r="150" spans="3:55" s="26" customFormat="1">
      <c r="C150" s="200"/>
      <c r="I150" s="200"/>
      <c r="J150" s="200"/>
      <c r="AH150" s="42"/>
      <c r="AI150" s="42"/>
      <c r="AJ150" s="50"/>
      <c r="AK150" s="50"/>
      <c r="AL150" s="50"/>
      <c r="AM150" s="50"/>
      <c r="AN150" s="50"/>
      <c r="AO150" s="50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</row>
    <row r="151" spans="3:55" s="26" customFormat="1">
      <c r="C151" s="200"/>
      <c r="I151" s="200"/>
      <c r="J151" s="200"/>
      <c r="AH151" s="42"/>
      <c r="AI151" s="42"/>
      <c r="AJ151" s="50"/>
      <c r="AK151" s="50"/>
      <c r="AL151" s="50"/>
      <c r="AM151" s="50"/>
      <c r="AN151" s="50"/>
      <c r="AO151" s="50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</row>
    <row r="152" spans="3:55" s="26" customFormat="1">
      <c r="C152" s="200"/>
      <c r="I152" s="200"/>
      <c r="J152" s="200"/>
      <c r="AH152" s="42"/>
      <c r="AI152" s="42"/>
      <c r="AJ152" s="50"/>
      <c r="AK152" s="50"/>
      <c r="AL152" s="50"/>
      <c r="AM152" s="50"/>
      <c r="AN152" s="50"/>
      <c r="AO152" s="50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</row>
    <row r="153" spans="3:55" s="26" customFormat="1">
      <c r="C153" s="200"/>
      <c r="I153" s="200"/>
      <c r="J153" s="200"/>
      <c r="AH153" s="42"/>
      <c r="AI153" s="42"/>
      <c r="AJ153" s="50"/>
      <c r="AK153" s="50"/>
      <c r="AL153" s="50"/>
      <c r="AM153" s="50"/>
      <c r="AN153" s="50"/>
      <c r="AO153" s="50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</row>
    <row r="154" spans="3:55" s="26" customFormat="1">
      <c r="C154" s="200"/>
      <c r="I154" s="200"/>
      <c r="J154" s="200"/>
      <c r="AH154" s="42"/>
      <c r="AI154" s="42"/>
      <c r="AJ154" s="50"/>
      <c r="AK154" s="50"/>
      <c r="AL154" s="50"/>
      <c r="AM154" s="50"/>
      <c r="AN154" s="50"/>
      <c r="AO154" s="50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</row>
    <row r="155" spans="3:55" s="26" customFormat="1">
      <c r="C155" s="200"/>
      <c r="I155" s="200"/>
      <c r="J155" s="200"/>
      <c r="AH155" s="42"/>
      <c r="AI155" s="42"/>
      <c r="AJ155" s="50"/>
      <c r="AK155" s="50"/>
      <c r="AL155" s="50"/>
      <c r="AM155" s="50"/>
      <c r="AN155" s="50"/>
      <c r="AO155" s="50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</row>
    <row r="156" spans="3:55" s="26" customFormat="1">
      <c r="C156" s="200"/>
      <c r="I156" s="200"/>
      <c r="J156" s="200"/>
      <c r="AH156" s="42"/>
      <c r="AI156" s="42"/>
      <c r="AJ156" s="50"/>
      <c r="AK156" s="50"/>
      <c r="AL156" s="50"/>
      <c r="AM156" s="50"/>
      <c r="AN156" s="50"/>
      <c r="AO156" s="50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</row>
    <row r="157" spans="3:55" s="26" customFormat="1">
      <c r="C157" s="200"/>
      <c r="I157" s="200"/>
      <c r="J157" s="200"/>
      <c r="AH157" s="42"/>
      <c r="AI157" s="42"/>
      <c r="AJ157" s="50"/>
      <c r="AK157" s="50"/>
      <c r="AL157" s="50"/>
      <c r="AM157" s="50"/>
      <c r="AN157" s="50"/>
      <c r="AO157" s="50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</row>
    <row r="158" spans="3:55" s="26" customFormat="1">
      <c r="C158" s="200"/>
      <c r="I158" s="200"/>
      <c r="J158" s="200"/>
      <c r="AH158" s="42"/>
      <c r="AI158" s="42"/>
      <c r="AJ158" s="50"/>
      <c r="AK158" s="50"/>
      <c r="AL158" s="50"/>
      <c r="AM158" s="50"/>
      <c r="AN158" s="50"/>
      <c r="AO158" s="50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</row>
    <row r="159" spans="3:55" s="26" customFormat="1">
      <c r="C159" s="200"/>
      <c r="I159" s="200"/>
      <c r="J159" s="200"/>
      <c r="AH159" s="42"/>
      <c r="AI159" s="42"/>
      <c r="AJ159" s="50"/>
      <c r="AK159" s="50"/>
      <c r="AL159" s="50"/>
      <c r="AM159" s="50"/>
      <c r="AN159" s="50"/>
      <c r="AO159" s="50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</row>
    <row r="160" spans="3:55" s="26" customFormat="1">
      <c r="C160" s="200"/>
      <c r="I160" s="200"/>
      <c r="J160" s="200"/>
      <c r="AH160" s="42"/>
      <c r="AI160" s="42"/>
      <c r="AJ160" s="50"/>
      <c r="AK160" s="50"/>
      <c r="AL160" s="50"/>
      <c r="AM160" s="50"/>
      <c r="AN160" s="50"/>
      <c r="AO160" s="50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</row>
    <row r="161" spans="3:55" s="26" customFormat="1">
      <c r="C161" s="200"/>
      <c r="I161" s="200"/>
      <c r="J161" s="200"/>
      <c r="AH161" s="42"/>
      <c r="AI161" s="42"/>
      <c r="AJ161" s="50"/>
      <c r="AK161" s="50"/>
      <c r="AL161" s="50"/>
      <c r="AM161" s="50"/>
      <c r="AN161" s="50"/>
      <c r="AO161" s="50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</row>
    <row r="162" spans="3:55" s="26" customFormat="1">
      <c r="C162" s="200"/>
      <c r="I162" s="200"/>
      <c r="J162" s="200"/>
      <c r="AH162" s="42"/>
      <c r="AI162" s="42"/>
      <c r="AJ162" s="50"/>
      <c r="AK162" s="50"/>
      <c r="AL162" s="50"/>
      <c r="AM162" s="50"/>
      <c r="AN162" s="50"/>
      <c r="AO162" s="50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</row>
    <row r="163" spans="3:55" s="26" customFormat="1">
      <c r="C163" s="200"/>
      <c r="I163" s="200"/>
      <c r="J163" s="200"/>
      <c r="AH163" s="42"/>
      <c r="AI163" s="42"/>
      <c r="AJ163" s="50"/>
      <c r="AK163" s="50"/>
      <c r="AL163" s="50"/>
      <c r="AM163" s="50"/>
      <c r="AN163" s="50"/>
      <c r="AO163" s="50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</row>
    <row r="164" spans="3:55" s="26" customFormat="1">
      <c r="C164" s="200"/>
      <c r="I164" s="200"/>
      <c r="J164" s="200"/>
      <c r="AH164" s="42"/>
      <c r="AI164" s="42"/>
      <c r="AJ164" s="50"/>
      <c r="AK164" s="50"/>
      <c r="AL164" s="50"/>
      <c r="AM164" s="50"/>
      <c r="AN164" s="50"/>
      <c r="AO164" s="50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</row>
    <row r="165" spans="3:55" s="26" customFormat="1">
      <c r="C165" s="200"/>
      <c r="I165" s="200"/>
      <c r="J165" s="200"/>
      <c r="AH165" s="42"/>
      <c r="AI165" s="42"/>
      <c r="AJ165" s="50"/>
      <c r="AK165" s="50"/>
      <c r="AL165" s="50"/>
      <c r="AM165" s="50"/>
      <c r="AN165" s="50"/>
      <c r="AO165" s="50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</row>
    <row r="166" spans="3:55" s="26" customFormat="1">
      <c r="C166" s="200"/>
      <c r="I166" s="200"/>
      <c r="J166" s="200"/>
      <c r="AH166" s="42"/>
      <c r="AI166" s="42"/>
      <c r="AJ166" s="50"/>
      <c r="AK166" s="50"/>
      <c r="AL166" s="50"/>
      <c r="AM166" s="50"/>
      <c r="AN166" s="50"/>
      <c r="AO166" s="50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</row>
    <row r="167" spans="3:55" s="26" customFormat="1">
      <c r="C167" s="200"/>
      <c r="I167" s="200"/>
      <c r="J167" s="200"/>
      <c r="AH167" s="42"/>
      <c r="AI167" s="42"/>
      <c r="AJ167" s="50"/>
      <c r="AK167" s="50"/>
      <c r="AL167" s="50"/>
      <c r="AM167" s="50"/>
      <c r="AN167" s="50"/>
      <c r="AO167" s="50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</row>
    <row r="168" spans="3:55" s="26" customFormat="1">
      <c r="C168" s="200"/>
      <c r="I168" s="200"/>
      <c r="J168" s="200"/>
      <c r="AH168" s="42"/>
      <c r="AI168" s="42"/>
      <c r="AJ168" s="50"/>
      <c r="AK168" s="50"/>
      <c r="AL168" s="50"/>
      <c r="AM168" s="50"/>
      <c r="AN168" s="50"/>
      <c r="AO168" s="50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</row>
    <row r="169" spans="3:55" s="26" customFormat="1">
      <c r="C169" s="200"/>
      <c r="I169" s="200"/>
      <c r="J169" s="200"/>
      <c r="AH169" s="42"/>
      <c r="AI169" s="42"/>
      <c r="AJ169" s="50"/>
      <c r="AK169" s="50"/>
      <c r="AL169" s="50"/>
      <c r="AM169" s="50"/>
      <c r="AN169" s="50"/>
      <c r="AO169" s="50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</row>
    <row r="170" spans="3:55" s="26" customFormat="1">
      <c r="C170" s="200"/>
      <c r="I170" s="200"/>
      <c r="J170" s="200"/>
      <c r="AH170" s="42"/>
      <c r="AI170" s="42"/>
      <c r="AJ170" s="50"/>
      <c r="AK170" s="50"/>
      <c r="AL170" s="50"/>
      <c r="AM170" s="50"/>
      <c r="AN170" s="50"/>
      <c r="AO170" s="50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</row>
    <row r="171" spans="3:55" s="26" customFormat="1">
      <c r="C171" s="200"/>
      <c r="I171" s="200"/>
      <c r="J171" s="200"/>
      <c r="AH171" s="42"/>
      <c r="AI171" s="42"/>
      <c r="AJ171" s="50"/>
      <c r="AK171" s="50"/>
      <c r="AL171" s="50"/>
      <c r="AM171" s="50"/>
      <c r="AN171" s="50"/>
      <c r="AO171" s="50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</row>
    <row r="172" spans="3:55" s="26" customFormat="1">
      <c r="C172" s="200"/>
      <c r="I172" s="200"/>
      <c r="J172" s="200"/>
      <c r="AH172" s="42"/>
      <c r="AI172" s="42"/>
      <c r="AJ172" s="50"/>
      <c r="AK172" s="50"/>
      <c r="AL172" s="50"/>
      <c r="AM172" s="50"/>
      <c r="AN172" s="50"/>
      <c r="AO172" s="50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</row>
    <row r="173" spans="3:55" s="26" customFormat="1">
      <c r="C173" s="200"/>
      <c r="I173" s="200"/>
      <c r="J173" s="200"/>
      <c r="AH173" s="42"/>
      <c r="AI173" s="42"/>
      <c r="AJ173" s="50"/>
      <c r="AK173" s="50"/>
      <c r="AL173" s="50"/>
      <c r="AM173" s="50"/>
      <c r="AN173" s="50"/>
      <c r="AO173" s="50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</row>
    <row r="174" spans="3:55" s="26" customFormat="1">
      <c r="C174" s="200"/>
      <c r="I174" s="200"/>
      <c r="J174" s="200"/>
      <c r="AH174" s="42"/>
      <c r="AI174" s="42"/>
      <c r="AJ174" s="50"/>
      <c r="AK174" s="50"/>
      <c r="AL174" s="50"/>
      <c r="AM174" s="50"/>
      <c r="AN174" s="50"/>
      <c r="AO174" s="50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</row>
    <row r="175" spans="3:55" s="26" customFormat="1">
      <c r="C175" s="200"/>
      <c r="I175" s="200"/>
      <c r="J175" s="200"/>
      <c r="AH175" s="42"/>
      <c r="AI175" s="42"/>
      <c r="AJ175" s="50"/>
      <c r="AK175" s="50"/>
      <c r="AL175" s="50"/>
      <c r="AM175" s="50"/>
      <c r="AN175" s="50"/>
      <c r="AO175" s="50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</row>
    <row r="176" spans="3:55" s="26" customFormat="1">
      <c r="C176" s="200"/>
      <c r="I176" s="200"/>
      <c r="J176" s="200"/>
      <c r="AH176" s="42"/>
      <c r="AI176" s="42"/>
      <c r="AJ176" s="50"/>
      <c r="AK176" s="50"/>
      <c r="AL176" s="50"/>
      <c r="AM176" s="50"/>
      <c r="AN176" s="50"/>
      <c r="AO176" s="50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</row>
    <row r="177" spans="3:55" s="26" customFormat="1">
      <c r="C177" s="200"/>
      <c r="I177" s="200"/>
      <c r="J177" s="200"/>
      <c r="AH177" s="42"/>
      <c r="AI177" s="42"/>
      <c r="AJ177" s="50"/>
      <c r="AK177" s="50"/>
      <c r="AL177" s="50"/>
      <c r="AM177" s="50"/>
      <c r="AN177" s="50"/>
      <c r="AO177" s="50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</row>
    <row r="178" spans="3:55" s="26" customFormat="1">
      <c r="C178" s="200"/>
      <c r="I178" s="200"/>
      <c r="J178" s="200"/>
      <c r="AH178" s="42"/>
      <c r="AI178" s="42"/>
      <c r="AJ178" s="50"/>
      <c r="AK178" s="50"/>
      <c r="AL178" s="50"/>
      <c r="AM178" s="50"/>
      <c r="AN178" s="50"/>
      <c r="AO178" s="50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</row>
    <row r="179" spans="3:55" s="26" customFormat="1">
      <c r="C179" s="200"/>
      <c r="I179" s="200"/>
      <c r="J179" s="200"/>
      <c r="AH179" s="42"/>
      <c r="AI179" s="42"/>
      <c r="AJ179" s="50"/>
      <c r="AK179" s="50"/>
      <c r="AL179" s="50"/>
      <c r="AM179" s="50"/>
      <c r="AN179" s="50"/>
      <c r="AO179" s="50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</row>
    <row r="180" spans="3:55" s="26" customFormat="1">
      <c r="C180" s="200"/>
      <c r="I180" s="200"/>
      <c r="J180" s="200"/>
      <c r="AH180" s="42"/>
      <c r="AI180" s="42"/>
      <c r="AJ180" s="50"/>
      <c r="AK180" s="50"/>
      <c r="AL180" s="50"/>
      <c r="AM180" s="50"/>
      <c r="AN180" s="50"/>
      <c r="AO180" s="50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</row>
    <row r="181" spans="3:55" s="26" customFormat="1">
      <c r="C181" s="200"/>
      <c r="I181" s="200"/>
      <c r="J181" s="200"/>
      <c r="AH181" s="42"/>
      <c r="AI181" s="42"/>
      <c r="AJ181" s="50"/>
      <c r="AK181" s="50"/>
      <c r="AL181" s="50"/>
      <c r="AM181" s="50"/>
      <c r="AN181" s="50"/>
      <c r="AO181" s="50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</row>
    <row r="182" spans="3:55" s="26" customFormat="1">
      <c r="C182" s="200"/>
      <c r="I182" s="200"/>
      <c r="J182" s="200"/>
      <c r="AH182" s="42"/>
      <c r="AI182" s="42"/>
      <c r="AJ182" s="50"/>
      <c r="AK182" s="50"/>
      <c r="AL182" s="50"/>
      <c r="AM182" s="50"/>
      <c r="AN182" s="50"/>
      <c r="AO182" s="50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</row>
    <row r="183" spans="3:55" s="26" customFormat="1">
      <c r="C183" s="200"/>
      <c r="I183" s="200"/>
      <c r="J183" s="200"/>
      <c r="AH183" s="42"/>
      <c r="AI183" s="42"/>
      <c r="AJ183" s="50"/>
      <c r="AK183" s="50"/>
      <c r="AL183" s="50"/>
      <c r="AM183" s="50"/>
      <c r="AN183" s="50"/>
      <c r="AO183" s="50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</row>
    <row r="184" spans="3:55" s="26" customFormat="1">
      <c r="C184" s="200"/>
      <c r="I184" s="200"/>
      <c r="J184" s="200"/>
      <c r="AH184" s="42"/>
      <c r="AI184" s="42"/>
      <c r="AJ184" s="50"/>
      <c r="AK184" s="50"/>
      <c r="AL184" s="50"/>
      <c r="AM184" s="50"/>
      <c r="AN184" s="50"/>
      <c r="AO184" s="50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</row>
    <row r="185" spans="3:55" s="26" customFormat="1">
      <c r="C185" s="200"/>
      <c r="I185" s="200"/>
      <c r="J185" s="200"/>
      <c r="AH185" s="42"/>
      <c r="AI185" s="42"/>
      <c r="AJ185" s="50"/>
      <c r="AK185" s="50"/>
      <c r="AL185" s="50"/>
      <c r="AM185" s="50"/>
      <c r="AN185" s="50"/>
      <c r="AO185" s="50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</row>
    <row r="186" spans="3:55" s="26" customFormat="1">
      <c r="C186" s="200"/>
      <c r="I186" s="200"/>
      <c r="J186" s="200"/>
      <c r="AH186" s="42"/>
      <c r="AI186" s="42"/>
      <c r="AJ186" s="50"/>
      <c r="AK186" s="50"/>
      <c r="AL186" s="50"/>
      <c r="AM186" s="50"/>
      <c r="AN186" s="50"/>
      <c r="AO186" s="50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</row>
    <row r="187" spans="3:55" s="26" customFormat="1">
      <c r="C187" s="200"/>
      <c r="I187" s="200"/>
      <c r="J187" s="200"/>
      <c r="AH187" s="42"/>
      <c r="AI187" s="42"/>
      <c r="AJ187" s="50"/>
      <c r="AK187" s="50"/>
      <c r="AL187" s="50"/>
      <c r="AM187" s="50"/>
      <c r="AN187" s="50"/>
      <c r="AO187" s="50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</row>
    <row r="188" spans="3:55" s="26" customFormat="1">
      <c r="C188" s="200"/>
      <c r="I188" s="200"/>
      <c r="J188" s="200"/>
      <c r="AH188" s="42"/>
      <c r="AI188" s="42"/>
      <c r="AJ188" s="50"/>
      <c r="AK188" s="50"/>
      <c r="AL188" s="50"/>
      <c r="AM188" s="50"/>
      <c r="AN188" s="50"/>
      <c r="AO188" s="50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</row>
    <row r="189" spans="3:55" s="26" customFormat="1">
      <c r="C189" s="200"/>
      <c r="I189" s="200"/>
      <c r="J189" s="200"/>
      <c r="AH189" s="42"/>
      <c r="AI189" s="42"/>
      <c r="AJ189" s="50"/>
      <c r="AK189" s="50"/>
      <c r="AL189" s="50"/>
      <c r="AM189" s="50"/>
      <c r="AN189" s="50"/>
      <c r="AO189" s="50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</row>
    <row r="190" spans="3:55" s="26" customFormat="1">
      <c r="C190" s="200"/>
      <c r="I190" s="200"/>
      <c r="J190" s="200"/>
      <c r="AH190" s="42"/>
      <c r="AI190" s="42"/>
      <c r="AJ190" s="50"/>
      <c r="AK190" s="50"/>
      <c r="AL190" s="50"/>
      <c r="AM190" s="50"/>
      <c r="AN190" s="50"/>
      <c r="AO190" s="50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</row>
    <row r="191" spans="3:55" s="26" customFormat="1">
      <c r="C191" s="200"/>
      <c r="I191" s="200"/>
      <c r="J191" s="200"/>
      <c r="AH191" s="42"/>
      <c r="AI191" s="42"/>
      <c r="AJ191" s="50"/>
      <c r="AK191" s="50"/>
      <c r="AL191" s="50"/>
      <c r="AM191" s="50"/>
      <c r="AN191" s="50"/>
      <c r="AO191" s="50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</row>
    <row r="192" spans="3:55" s="26" customFormat="1">
      <c r="C192" s="200"/>
      <c r="I192" s="200"/>
      <c r="J192" s="200"/>
      <c r="AH192" s="42"/>
      <c r="AI192" s="42"/>
      <c r="AJ192" s="50"/>
      <c r="AK192" s="50"/>
      <c r="AL192" s="50"/>
      <c r="AM192" s="50"/>
      <c r="AN192" s="50"/>
      <c r="AO192" s="50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</row>
    <row r="193" spans="3:55" s="26" customFormat="1">
      <c r="C193" s="200"/>
      <c r="I193" s="200"/>
      <c r="J193" s="200"/>
      <c r="AH193" s="42"/>
      <c r="AI193" s="42"/>
      <c r="AJ193" s="50"/>
      <c r="AK193" s="50"/>
      <c r="AL193" s="50"/>
      <c r="AM193" s="50"/>
      <c r="AN193" s="50"/>
      <c r="AO193" s="50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</row>
    <row r="194" spans="3:55" s="26" customFormat="1">
      <c r="C194" s="200"/>
      <c r="I194" s="200"/>
      <c r="J194" s="200"/>
      <c r="AH194" s="42"/>
      <c r="AI194" s="42"/>
      <c r="AJ194" s="50"/>
      <c r="AK194" s="50"/>
      <c r="AL194" s="50"/>
      <c r="AM194" s="50"/>
      <c r="AN194" s="50"/>
      <c r="AO194" s="50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</row>
    <row r="195" spans="3:55" s="26" customFormat="1">
      <c r="C195" s="200"/>
      <c r="I195" s="200"/>
      <c r="J195" s="200"/>
      <c r="AH195" s="42"/>
      <c r="AI195" s="42"/>
      <c r="AJ195" s="50"/>
      <c r="AK195" s="50"/>
      <c r="AL195" s="50"/>
      <c r="AM195" s="50"/>
      <c r="AN195" s="50"/>
      <c r="AO195" s="50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</row>
    <row r="196" spans="3:55" s="26" customFormat="1">
      <c r="C196" s="200"/>
      <c r="I196" s="200"/>
      <c r="J196" s="200"/>
      <c r="AH196" s="42"/>
      <c r="AI196" s="42"/>
      <c r="AJ196" s="50"/>
      <c r="AK196" s="50"/>
      <c r="AL196" s="50"/>
      <c r="AM196" s="50"/>
      <c r="AN196" s="50"/>
      <c r="AO196" s="50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</row>
    <row r="197" spans="3:55" s="26" customFormat="1">
      <c r="C197" s="200"/>
      <c r="I197" s="200"/>
      <c r="J197" s="200"/>
      <c r="AH197" s="42"/>
      <c r="AI197" s="42"/>
      <c r="AJ197" s="50"/>
      <c r="AK197" s="50"/>
      <c r="AL197" s="50"/>
      <c r="AM197" s="50"/>
      <c r="AN197" s="50"/>
      <c r="AO197" s="50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</row>
    <row r="198" spans="3:55" s="26" customFormat="1">
      <c r="C198" s="200"/>
      <c r="I198" s="200"/>
      <c r="J198" s="200"/>
      <c r="AH198" s="42"/>
      <c r="AI198" s="42"/>
      <c r="AJ198" s="50"/>
      <c r="AK198" s="50"/>
      <c r="AL198" s="50"/>
      <c r="AM198" s="50"/>
      <c r="AN198" s="50"/>
      <c r="AO198" s="50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</row>
    <row r="199" spans="3:55" s="26" customFormat="1">
      <c r="C199" s="200"/>
      <c r="I199" s="200"/>
      <c r="J199" s="200"/>
      <c r="AH199" s="42"/>
      <c r="AI199" s="42"/>
      <c r="AJ199" s="50"/>
      <c r="AK199" s="50"/>
      <c r="AL199" s="50"/>
      <c r="AM199" s="50"/>
      <c r="AN199" s="50"/>
      <c r="AO199" s="50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</row>
    <row r="200" spans="3:55" s="26" customFormat="1">
      <c r="C200" s="200"/>
      <c r="I200" s="200"/>
      <c r="J200" s="200"/>
      <c r="AH200" s="42"/>
      <c r="AI200" s="42"/>
      <c r="AJ200" s="50"/>
      <c r="AK200" s="50"/>
      <c r="AL200" s="50"/>
      <c r="AM200" s="50"/>
      <c r="AN200" s="50"/>
      <c r="AO200" s="50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</row>
    <row r="201" spans="3:55" s="26" customFormat="1">
      <c r="C201" s="200"/>
      <c r="I201" s="200"/>
      <c r="J201" s="200"/>
      <c r="AH201" s="42"/>
      <c r="AI201" s="42"/>
      <c r="AJ201" s="50"/>
      <c r="AK201" s="50"/>
      <c r="AL201" s="50"/>
      <c r="AM201" s="50"/>
      <c r="AN201" s="50"/>
      <c r="AO201" s="50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</row>
    <row r="202" spans="3:55" s="26" customFormat="1">
      <c r="C202" s="200"/>
      <c r="I202" s="200"/>
      <c r="J202" s="200"/>
      <c r="AH202" s="42"/>
      <c r="AI202" s="42"/>
      <c r="AJ202" s="50"/>
      <c r="AK202" s="50"/>
      <c r="AL202" s="50"/>
      <c r="AM202" s="50"/>
      <c r="AN202" s="50"/>
      <c r="AO202" s="50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</row>
    <row r="203" spans="3:55" s="26" customFormat="1">
      <c r="C203" s="200"/>
      <c r="I203" s="200"/>
      <c r="J203" s="200"/>
      <c r="AH203" s="42"/>
      <c r="AI203" s="42"/>
      <c r="AJ203" s="50"/>
      <c r="AK203" s="50"/>
      <c r="AL203" s="50"/>
      <c r="AM203" s="50"/>
      <c r="AN203" s="50"/>
      <c r="AO203" s="50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</row>
    <row r="204" spans="3:55" s="26" customFormat="1">
      <c r="C204" s="200"/>
      <c r="I204" s="200"/>
      <c r="J204" s="200"/>
      <c r="AH204" s="42"/>
      <c r="AI204" s="42"/>
      <c r="AJ204" s="50"/>
      <c r="AK204" s="50"/>
      <c r="AL204" s="50"/>
      <c r="AM204" s="50"/>
      <c r="AN204" s="50"/>
      <c r="AO204" s="50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</row>
    <row r="205" spans="3:55" s="26" customFormat="1">
      <c r="C205" s="200"/>
      <c r="I205" s="200"/>
      <c r="J205" s="200"/>
      <c r="AH205" s="42"/>
      <c r="AI205" s="42"/>
      <c r="AJ205" s="50"/>
      <c r="AK205" s="50"/>
      <c r="AL205" s="50"/>
      <c r="AM205" s="50"/>
      <c r="AN205" s="50"/>
      <c r="AO205" s="50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</row>
    <row r="206" spans="3:55" s="26" customFormat="1">
      <c r="C206" s="200"/>
      <c r="I206" s="200"/>
      <c r="J206" s="200"/>
      <c r="AH206" s="42"/>
      <c r="AI206" s="42"/>
      <c r="AJ206" s="50"/>
      <c r="AK206" s="50"/>
      <c r="AL206" s="50"/>
      <c r="AM206" s="50"/>
      <c r="AN206" s="50"/>
      <c r="AO206" s="50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</row>
    <row r="207" spans="3:55" s="26" customFormat="1">
      <c r="C207" s="200"/>
      <c r="I207" s="200"/>
      <c r="J207" s="200"/>
      <c r="AH207" s="42"/>
      <c r="AI207" s="42"/>
      <c r="AJ207" s="50"/>
      <c r="AK207" s="50"/>
      <c r="AL207" s="50"/>
      <c r="AM207" s="50"/>
      <c r="AN207" s="50"/>
      <c r="AO207" s="50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</row>
    <row r="208" spans="3:55" s="26" customFormat="1">
      <c r="C208" s="200"/>
      <c r="I208" s="200"/>
      <c r="J208" s="200"/>
      <c r="AH208" s="42"/>
      <c r="AI208" s="42"/>
      <c r="AJ208" s="50"/>
      <c r="AK208" s="50"/>
      <c r="AL208" s="50"/>
      <c r="AM208" s="50"/>
      <c r="AN208" s="50"/>
      <c r="AO208" s="50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</row>
    <row r="209" spans="3:55" s="26" customFormat="1">
      <c r="C209" s="200"/>
      <c r="I209" s="200"/>
      <c r="J209" s="200"/>
      <c r="AH209" s="42"/>
      <c r="AI209" s="42"/>
      <c r="AJ209" s="50"/>
      <c r="AK209" s="50"/>
      <c r="AL209" s="50"/>
      <c r="AM209" s="50"/>
      <c r="AN209" s="50"/>
      <c r="AO209" s="50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</row>
    <row r="210" spans="3:55" s="26" customFormat="1">
      <c r="C210" s="200"/>
      <c r="I210" s="200"/>
      <c r="J210" s="200"/>
      <c r="AH210" s="42"/>
      <c r="AI210" s="42"/>
      <c r="AJ210" s="50"/>
      <c r="AK210" s="50"/>
      <c r="AL210" s="50"/>
      <c r="AM210" s="50"/>
      <c r="AN210" s="50"/>
      <c r="AO210" s="50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</row>
    <row r="211" spans="3:55" s="26" customFormat="1">
      <c r="C211" s="200"/>
      <c r="I211" s="200"/>
      <c r="J211" s="200"/>
      <c r="AH211" s="42"/>
      <c r="AI211" s="42"/>
      <c r="AJ211" s="50"/>
      <c r="AK211" s="50"/>
      <c r="AL211" s="50"/>
      <c r="AM211" s="50"/>
      <c r="AN211" s="50"/>
      <c r="AO211" s="50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</row>
    <row r="212" spans="3:55" s="26" customFormat="1">
      <c r="C212" s="200"/>
      <c r="I212" s="200"/>
      <c r="J212" s="200"/>
      <c r="AH212" s="42"/>
      <c r="AI212" s="42"/>
      <c r="AJ212" s="50"/>
      <c r="AK212" s="50"/>
      <c r="AL212" s="50"/>
      <c r="AM212" s="50"/>
      <c r="AN212" s="50"/>
      <c r="AO212" s="50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</row>
    <row r="213" spans="3:55" s="26" customFormat="1">
      <c r="C213" s="200"/>
      <c r="I213" s="200"/>
      <c r="J213" s="200"/>
      <c r="AH213" s="42"/>
      <c r="AI213" s="42"/>
      <c r="AJ213" s="50"/>
      <c r="AK213" s="50"/>
      <c r="AL213" s="50"/>
      <c r="AM213" s="50"/>
      <c r="AN213" s="50"/>
      <c r="AO213" s="50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</row>
    <row r="214" spans="3:55" s="26" customFormat="1">
      <c r="C214" s="200"/>
      <c r="I214" s="200"/>
      <c r="J214" s="200"/>
      <c r="AH214" s="42"/>
      <c r="AI214" s="42"/>
      <c r="AJ214" s="50"/>
      <c r="AK214" s="50"/>
      <c r="AL214" s="50"/>
      <c r="AM214" s="50"/>
      <c r="AN214" s="50"/>
      <c r="AO214" s="50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</row>
    <row r="215" spans="3:55" s="26" customFormat="1">
      <c r="C215" s="200"/>
      <c r="I215" s="200"/>
      <c r="J215" s="200"/>
      <c r="AH215" s="42"/>
      <c r="AI215" s="42"/>
      <c r="AJ215" s="50"/>
      <c r="AK215" s="50"/>
      <c r="AL215" s="50"/>
      <c r="AM215" s="50"/>
      <c r="AN215" s="50"/>
      <c r="AO215" s="50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</row>
    <row r="216" spans="3:55" s="26" customFormat="1">
      <c r="C216" s="200"/>
      <c r="I216" s="200"/>
      <c r="J216" s="200"/>
      <c r="AH216" s="42"/>
      <c r="AI216" s="42"/>
      <c r="AJ216" s="50"/>
      <c r="AK216" s="50"/>
      <c r="AL216" s="50"/>
      <c r="AM216" s="50"/>
      <c r="AN216" s="50"/>
      <c r="AO216" s="50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</row>
    <row r="217" spans="3:55" s="26" customFormat="1">
      <c r="C217" s="200"/>
      <c r="I217" s="200"/>
      <c r="J217" s="200"/>
      <c r="AH217" s="42"/>
      <c r="AI217" s="42"/>
      <c r="AJ217" s="50"/>
      <c r="AK217" s="50"/>
      <c r="AL217" s="50"/>
      <c r="AM217" s="50"/>
      <c r="AN217" s="50"/>
      <c r="AO217" s="50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</row>
    <row r="218" spans="3:55" s="26" customFormat="1">
      <c r="C218" s="200"/>
      <c r="I218" s="200"/>
      <c r="J218" s="200"/>
      <c r="AH218" s="42"/>
      <c r="AI218" s="42"/>
      <c r="AJ218" s="50"/>
      <c r="AK218" s="50"/>
      <c r="AL218" s="50"/>
      <c r="AM218" s="50"/>
      <c r="AN218" s="50"/>
      <c r="AO218" s="50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</row>
    <row r="219" spans="3:55" s="26" customFormat="1">
      <c r="C219" s="200"/>
      <c r="I219" s="200"/>
      <c r="J219" s="200"/>
      <c r="AH219" s="42"/>
      <c r="AI219" s="42"/>
      <c r="AJ219" s="50"/>
      <c r="AK219" s="50"/>
      <c r="AL219" s="50"/>
      <c r="AM219" s="50"/>
      <c r="AN219" s="50"/>
      <c r="AO219" s="50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</row>
    <row r="220" spans="3:55" s="26" customFormat="1">
      <c r="C220" s="200"/>
      <c r="I220" s="200"/>
      <c r="J220" s="200"/>
      <c r="AH220" s="42"/>
      <c r="AI220" s="42"/>
      <c r="AJ220" s="50"/>
      <c r="AK220" s="50"/>
      <c r="AL220" s="50"/>
      <c r="AM220" s="50"/>
      <c r="AN220" s="50"/>
      <c r="AO220" s="50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</row>
    <row r="221" spans="3:55" s="26" customFormat="1">
      <c r="C221" s="200"/>
      <c r="I221" s="200"/>
      <c r="J221" s="200"/>
      <c r="AH221" s="42"/>
      <c r="AI221" s="42"/>
      <c r="AJ221" s="50"/>
      <c r="AK221" s="50"/>
      <c r="AL221" s="50"/>
      <c r="AM221" s="50"/>
      <c r="AN221" s="50"/>
      <c r="AO221" s="50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</row>
    <row r="222" spans="3:55" s="26" customFormat="1">
      <c r="C222" s="200"/>
      <c r="I222" s="200"/>
      <c r="J222" s="200"/>
      <c r="AH222" s="42"/>
      <c r="AI222" s="42"/>
      <c r="AJ222" s="50"/>
      <c r="AK222" s="50"/>
      <c r="AL222" s="50"/>
      <c r="AM222" s="50"/>
      <c r="AN222" s="50"/>
      <c r="AO222" s="50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</row>
    <row r="223" spans="3:55" s="26" customFormat="1">
      <c r="C223" s="200"/>
      <c r="I223" s="200"/>
      <c r="J223" s="200"/>
      <c r="AH223" s="42"/>
      <c r="AI223" s="42"/>
      <c r="AJ223" s="50"/>
      <c r="AK223" s="50"/>
      <c r="AL223" s="50"/>
      <c r="AM223" s="50"/>
      <c r="AN223" s="50"/>
      <c r="AO223" s="50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</row>
    <row r="224" spans="3:55" s="26" customFormat="1">
      <c r="C224" s="200"/>
      <c r="I224" s="200"/>
      <c r="J224" s="200"/>
      <c r="AH224" s="42"/>
      <c r="AI224" s="42"/>
      <c r="AJ224" s="50"/>
      <c r="AK224" s="50"/>
      <c r="AL224" s="50"/>
      <c r="AM224" s="50"/>
      <c r="AN224" s="50"/>
      <c r="AO224" s="50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</row>
    <row r="225" spans="3:55" s="26" customFormat="1">
      <c r="C225" s="200"/>
      <c r="I225" s="200"/>
      <c r="J225" s="200"/>
      <c r="AH225" s="42"/>
      <c r="AI225" s="42"/>
      <c r="AJ225" s="50"/>
      <c r="AK225" s="50"/>
      <c r="AL225" s="50"/>
      <c r="AM225" s="50"/>
      <c r="AN225" s="50"/>
      <c r="AO225" s="50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</row>
    <row r="226" spans="3:55" s="26" customFormat="1">
      <c r="C226" s="200"/>
      <c r="I226" s="200"/>
      <c r="J226" s="200"/>
      <c r="AH226" s="42"/>
      <c r="AI226" s="42"/>
      <c r="AJ226" s="50"/>
      <c r="AK226" s="50"/>
      <c r="AL226" s="50"/>
      <c r="AM226" s="50"/>
      <c r="AN226" s="50"/>
      <c r="AO226" s="50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</row>
    <row r="227" spans="3:55" s="26" customFormat="1">
      <c r="C227" s="200"/>
      <c r="I227" s="200"/>
      <c r="J227" s="200"/>
      <c r="AH227" s="42"/>
      <c r="AI227" s="42"/>
      <c r="AJ227" s="50"/>
      <c r="AK227" s="50"/>
      <c r="AL227" s="50"/>
      <c r="AM227" s="50"/>
      <c r="AN227" s="50"/>
      <c r="AO227" s="50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</row>
    <row r="228" spans="3:55" s="26" customFormat="1">
      <c r="C228" s="200"/>
      <c r="I228" s="200"/>
      <c r="J228" s="200"/>
      <c r="AH228" s="42"/>
      <c r="AI228" s="42"/>
      <c r="AJ228" s="50"/>
      <c r="AK228" s="50"/>
      <c r="AL228" s="50"/>
      <c r="AM228" s="50"/>
      <c r="AN228" s="50"/>
      <c r="AO228" s="50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</row>
    <row r="229" spans="3:55" s="26" customFormat="1">
      <c r="C229" s="200"/>
      <c r="I229" s="200"/>
      <c r="J229" s="200"/>
      <c r="AH229" s="42"/>
      <c r="AI229" s="42"/>
      <c r="AJ229" s="50"/>
      <c r="AK229" s="50"/>
      <c r="AL229" s="50"/>
      <c r="AM229" s="50"/>
      <c r="AN229" s="50"/>
      <c r="AO229" s="50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</row>
    <row r="230" spans="3:55" s="26" customFormat="1">
      <c r="C230" s="200"/>
      <c r="I230" s="200"/>
      <c r="J230" s="200"/>
      <c r="AH230" s="42"/>
      <c r="AI230" s="42"/>
      <c r="AJ230" s="50"/>
      <c r="AK230" s="50"/>
      <c r="AL230" s="50"/>
      <c r="AM230" s="50"/>
      <c r="AN230" s="50"/>
      <c r="AO230" s="50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</row>
    <row r="231" spans="3:55" s="26" customFormat="1">
      <c r="C231" s="200"/>
      <c r="I231" s="200"/>
      <c r="J231" s="200"/>
      <c r="AH231" s="42"/>
      <c r="AI231" s="42"/>
      <c r="AJ231" s="50"/>
      <c r="AK231" s="50"/>
      <c r="AL231" s="50"/>
      <c r="AM231" s="50"/>
      <c r="AN231" s="50"/>
      <c r="AO231" s="50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</row>
    <row r="232" spans="3:55" s="26" customFormat="1">
      <c r="C232" s="200"/>
      <c r="I232" s="200"/>
      <c r="J232" s="200"/>
      <c r="AH232" s="42"/>
      <c r="AI232" s="42"/>
      <c r="AJ232" s="50"/>
      <c r="AK232" s="50"/>
      <c r="AL232" s="50"/>
      <c r="AM232" s="50"/>
      <c r="AN232" s="50"/>
      <c r="AO232" s="50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</row>
    <row r="233" spans="3:55" s="26" customFormat="1">
      <c r="C233" s="200"/>
      <c r="I233" s="200"/>
      <c r="J233" s="200"/>
      <c r="AH233" s="42"/>
      <c r="AI233" s="42"/>
      <c r="AJ233" s="50"/>
      <c r="AK233" s="50"/>
      <c r="AL233" s="50"/>
      <c r="AM233" s="50"/>
      <c r="AN233" s="50"/>
      <c r="AO233" s="50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</row>
    <row r="234" spans="3:55" s="26" customFormat="1">
      <c r="C234" s="200"/>
      <c r="I234" s="200"/>
      <c r="J234" s="200"/>
      <c r="AH234" s="42"/>
      <c r="AI234" s="42"/>
      <c r="AJ234" s="50"/>
      <c r="AK234" s="50"/>
      <c r="AL234" s="50"/>
      <c r="AM234" s="50"/>
      <c r="AN234" s="50"/>
      <c r="AO234" s="50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</row>
    <row r="235" spans="3:55" s="26" customFormat="1">
      <c r="C235" s="200"/>
      <c r="I235" s="200"/>
      <c r="J235" s="200"/>
      <c r="AH235" s="42"/>
      <c r="AI235" s="42"/>
      <c r="AJ235" s="50"/>
      <c r="AK235" s="50"/>
      <c r="AL235" s="50"/>
      <c r="AM235" s="50"/>
      <c r="AN235" s="50"/>
      <c r="AO235" s="50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</row>
    <row r="236" spans="3:55" s="26" customFormat="1">
      <c r="C236" s="200"/>
      <c r="I236" s="200"/>
      <c r="J236" s="200"/>
      <c r="AH236" s="42"/>
      <c r="AI236" s="42"/>
      <c r="AJ236" s="50"/>
      <c r="AK236" s="50"/>
      <c r="AL236" s="50"/>
      <c r="AM236" s="50"/>
      <c r="AN236" s="50"/>
      <c r="AO236" s="50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</row>
    <row r="237" spans="3:55" s="26" customFormat="1">
      <c r="C237" s="200"/>
      <c r="I237" s="200"/>
      <c r="J237" s="200"/>
      <c r="AH237" s="42"/>
      <c r="AI237" s="42"/>
      <c r="AJ237" s="50"/>
      <c r="AK237" s="50"/>
      <c r="AL237" s="50"/>
      <c r="AM237" s="50"/>
      <c r="AN237" s="50"/>
      <c r="AO237" s="50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</row>
    <row r="238" spans="3:55" s="26" customFormat="1">
      <c r="C238" s="200"/>
      <c r="I238" s="200"/>
      <c r="J238" s="200"/>
      <c r="AH238" s="42"/>
      <c r="AI238" s="42"/>
      <c r="AJ238" s="50"/>
      <c r="AK238" s="50"/>
      <c r="AL238" s="50"/>
      <c r="AM238" s="50"/>
      <c r="AN238" s="50"/>
      <c r="AO238" s="50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</row>
    <row r="239" spans="3:55" s="26" customFormat="1">
      <c r="C239" s="200"/>
      <c r="I239" s="200"/>
      <c r="J239" s="200"/>
      <c r="AH239" s="42"/>
      <c r="AI239" s="42"/>
      <c r="AJ239" s="50"/>
      <c r="AK239" s="50"/>
      <c r="AL239" s="50"/>
      <c r="AM239" s="50"/>
      <c r="AN239" s="50"/>
      <c r="AO239" s="50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</row>
    <row r="240" spans="3:55" s="26" customFormat="1">
      <c r="C240" s="200"/>
      <c r="I240" s="200"/>
      <c r="J240" s="200"/>
      <c r="AH240" s="42"/>
      <c r="AI240" s="42"/>
      <c r="AJ240" s="50"/>
      <c r="AK240" s="50"/>
      <c r="AL240" s="50"/>
      <c r="AM240" s="50"/>
      <c r="AN240" s="50"/>
      <c r="AO240" s="50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</row>
    <row r="241" spans="3:55" s="26" customFormat="1">
      <c r="C241" s="200"/>
      <c r="I241" s="200"/>
      <c r="J241" s="200"/>
      <c r="AH241" s="42"/>
      <c r="AI241" s="42"/>
      <c r="AJ241" s="50"/>
      <c r="AK241" s="50"/>
      <c r="AL241" s="50"/>
      <c r="AM241" s="50"/>
      <c r="AN241" s="50"/>
      <c r="AO241" s="50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</row>
    <row r="242" spans="3:55" s="26" customFormat="1">
      <c r="C242" s="200"/>
      <c r="I242" s="200"/>
      <c r="J242" s="200"/>
      <c r="AH242" s="42"/>
      <c r="AI242" s="42"/>
      <c r="AJ242" s="50"/>
      <c r="AK242" s="50"/>
      <c r="AL242" s="50"/>
      <c r="AM242" s="50"/>
      <c r="AN242" s="50"/>
      <c r="AO242" s="50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</row>
    <row r="243" spans="3:55" s="26" customFormat="1">
      <c r="C243" s="200"/>
      <c r="I243" s="200"/>
      <c r="J243" s="200"/>
      <c r="AH243" s="42"/>
      <c r="AI243" s="42"/>
      <c r="AJ243" s="50"/>
      <c r="AK243" s="50"/>
      <c r="AL243" s="50"/>
      <c r="AM243" s="50"/>
      <c r="AN243" s="50"/>
      <c r="AO243" s="50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</row>
    <row r="244" spans="3:55" s="26" customFormat="1">
      <c r="C244" s="200"/>
      <c r="I244" s="200"/>
      <c r="J244" s="200"/>
      <c r="AH244" s="42"/>
      <c r="AI244" s="42"/>
      <c r="AJ244" s="50"/>
      <c r="AK244" s="50"/>
      <c r="AL244" s="50"/>
      <c r="AM244" s="50"/>
      <c r="AN244" s="50"/>
      <c r="AO244" s="50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</row>
    <row r="245" spans="3:55" s="26" customFormat="1">
      <c r="C245" s="200"/>
      <c r="I245" s="200"/>
      <c r="J245" s="200"/>
      <c r="AH245" s="42"/>
      <c r="AI245" s="42"/>
      <c r="AJ245" s="50"/>
      <c r="AK245" s="50"/>
      <c r="AL245" s="50"/>
      <c r="AM245" s="50"/>
      <c r="AN245" s="50"/>
      <c r="AO245" s="50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</row>
    <row r="246" spans="3:55" s="26" customFormat="1">
      <c r="C246" s="200"/>
      <c r="I246" s="200"/>
      <c r="J246" s="200"/>
      <c r="AH246" s="42"/>
      <c r="AI246" s="42"/>
      <c r="AJ246" s="50"/>
      <c r="AK246" s="50"/>
      <c r="AL246" s="50"/>
      <c r="AM246" s="50"/>
      <c r="AN246" s="50"/>
      <c r="AO246" s="50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</row>
    <row r="247" spans="3:55" s="26" customFormat="1">
      <c r="C247" s="200"/>
      <c r="I247" s="200"/>
      <c r="J247" s="200"/>
      <c r="AH247" s="42"/>
      <c r="AI247" s="42"/>
      <c r="AJ247" s="50"/>
      <c r="AK247" s="50"/>
      <c r="AL247" s="50"/>
      <c r="AM247" s="50"/>
      <c r="AN247" s="50"/>
      <c r="AO247" s="50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</row>
    <row r="248" spans="3:55" s="26" customFormat="1">
      <c r="C248" s="200"/>
      <c r="I248" s="200"/>
      <c r="J248" s="200"/>
      <c r="AH248" s="42"/>
      <c r="AI248" s="42"/>
      <c r="AJ248" s="50"/>
      <c r="AK248" s="50"/>
      <c r="AL248" s="50"/>
      <c r="AM248" s="50"/>
      <c r="AN248" s="50"/>
      <c r="AO248" s="50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</row>
    <row r="249" spans="3:55" s="26" customFormat="1">
      <c r="C249" s="200"/>
      <c r="I249" s="200"/>
      <c r="J249" s="200"/>
      <c r="AH249" s="42"/>
      <c r="AI249" s="42"/>
      <c r="AJ249" s="50"/>
      <c r="AK249" s="50"/>
      <c r="AL249" s="50"/>
      <c r="AM249" s="50"/>
      <c r="AN249" s="50"/>
      <c r="AO249" s="50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</row>
    <row r="250" spans="3:55" s="26" customFormat="1">
      <c r="C250" s="200"/>
      <c r="I250" s="200"/>
      <c r="J250" s="200"/>
      <c r="AH250" s="42"/>
      <c r="AI250" s="42"/>
      <c r="AJ250" s="50"/>
      <c r="AK250" s="50"/>
      <c r="AL250" s="50"/>
      <c r="AM250" s="50"/>
      <c r="AN250" s="50"/>
      <c r="AO250" s="50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</row>
    <row r="251" spans="3:55" s="26" customFormat="1">
      <c r="C251" s="200"/>
      <c r="I251" s="200"/>
      <c r="J251" s="200"/>
      <c r="AH251" s="42"/>
      <c r="AI251" s="42"/>
      <c r="AJ251" s="50"/>
      <c r="AK251" s="50"/>
      <c r="AL251" s="50"/>
      <c r="AM251" s="50"/>
      <c r="AN251" s="50"/>
      <c r="AO251" s="50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</row>
    <row r="252" spans="3:55" s="26" customFormat="1">
      <c r="C252" s="200"/>
      <c r="I252" s="200"/>
      <c r="J252" s="200"/>
      <c r="AH252" s="42"/>
      <c r="AI252" s="42"/>
      <c r="AJ252" s="50"/>
      <c r="AK252" s="50"/>
      <c r="AL252" s="50"/>
      <c r="AM252" s="50"/>
      <c r="AN252" s="50"/>
      <c r="AO252" s="50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</row>
    <row r="253" spans="3:55" s="26" customFormat="1">
      <c r="C253" s="200"/>
      <c r="I253" s="200"/>
      <c r="J253" s="200"/>
      <c r="AH253" s="42"/>
      <c r="AI253" s="42"/>
      <c r="AJ253" s="50"/>
      <c r="AK253" s="50"/>
      <c r="AL253" s="50"/>
      <c r="AM253" s="50"/>
      <c r="AN253" s="50"/>
      <c r="AO253" s="50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</row>
    <row r="254" spans="3:55" s="26" customFormat="1">
      <c r="C254" s="200"/>
      <c r="I254" s="200"/>
      <c r="J254" s="200"/>
      <c r="AH254" s="42"/>
      <c r="AI254" s="42"/>
      <c r="AJ254" s="50"/>
      <c r="AK254" s="50"/>
      <c r="AL254" s="50"/>
      <c r="AM254" s="50"/>
      <c r="AN254" s="50"/>
      <c r="AO254" s="50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</row>
    <row r="255" spans="3:55" s="26" customFormat="1">
      <c r="C255" s="200"/>
      <c r="I255" s="200"/>
      <c r="J255" s="200"/>
      <c r="AH255" s="42"/>
      <c r="AI255" s="42"/>
      <c r="AJ255" s="50"/>
      <c r="AK255" s="50"/>
      <c r="AL255" s="50"/>
      <c r="AM255" s="50"/>
      <c r="AN255" s="50"/>
      <c r="AO255" s="50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</row>
    <row r="256" spans="3:55" s="26" customFormat="1">
      <c r="C256" s="200"/>
      <c r="I256" s="200"/>
      <c r="J256" s="200"/>
      <c r="AH256" s="42"/>
      <c r="AI256" s="42"/>
      <c r="AJ256" s="50"/>
      <c r="AK256" s="50"/>
      <c r="AL256" s="50"/>
      <c r="AM256" s="50"/>
      <c r="AN256" s="50"/>
      <c r="AO256" s="50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</row>
    <row r="257" spans="3:55" s="26" customFormat="1">
      <c r="C257" s="200"/>
      <c r="I257" s="200"/>
      <c r="J257" s="200"/>
      <c r="AH257" s="42"/>
      <c r="AI257" s="42"/>
      <c r="AJ257" s="50"/>
      <c r="AK257" s="50"/>
      <c r="AL257" s="50"/>
      <c r="AM257" s="50"/>
      <c r="AN257" s="50"/>
      <c r="AO257" s="50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</row>
    <row r="258" spans="3:55" s="26" customFormat="1">
      <c r="C258" s="200"/>
      <c r="I258" s="200"/>
      <c r="J258" s="200"/>
      <c r="AH258" s="42"/>
      <c r="AI258" s="42"/>
      <c r="AJ258" s="50"/>
      <c r="AK258" s="50"/>
      <c r="AL258" s="50"/>
      <c r="AM258" s="50"/>
      <c r="AN258" s="50"/>
      <c r="AO258" s="50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</row>
    <row r="259" spans="3:55" s="26" customFormat="1">
      <c r="C259" s="200"/>
      <c r="I259" s="200"/>
      <c r="J259" s="200"/>
      <c r="AH259" s="42"/>
      <c r="AI259" s="42"/>
      <c r="AJ259" s="50"/>
      <c r="AK259" s="50"/>
      <c r="AL259" s="50"/>
      <c r="AM259" s="50"/>
      <c r="AN259" s="50"/>
      <c r="AO259" s="50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</row>
    <row r="260" spans="3:55" s="26" customFormat="1">
      <c r="C260" s="200"/>
      <c r="I260" s="200"/>
      <c r="J260" s="200"/>
      <c r="AH260" s="42"/>
      <c r="AI260" s="42"/>
      <c r="AJ260" s="50"/>
      <c r="AK260" s="50"/>
      <c r="AL260" s="50"/>
      <c r="AM260" s="50"/>
      <c r="AN260" s="50"/>
      <c r="AO260" s="50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</row>
    <row r="261" spans="3:55" s="26" customFormat="1">
      <c r="C261" s="200"/>
      <c r="I261" s="200"/>
      <c r="J261" s="200"/>
      <c r="AH261" s="42"/>
      <c r="AI261" s="42"/>
      <c r="AJ261" s="50"/>
      <c r="AK261" s="50"/>
      <c r="AL261" s="50"/>
      <c r="AM261" s="50"/>
      <c r="AN261" s="50"/>
      <c r="AO261" s="50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</row>
    <row r="262" spans="3:55" s="26" customFormat="1">
      <c r="C262" s="200"/>
      <c r="I262" s="200"/>
      <c r="J262" s="200"/>
      <c r="AH262" s="42"/>
      <c r="AI262" s="42"/>
      <c r="AJ262" s="50"/>
      <c r="AK262" s="50"/>
      <c r="AL262" s="50"/>
      <c r="AM262" s="50"/>
      <c r="AN262" s="50"/>
      <c r="AO262" s="50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</row>
    <row r="263" spans="3:55" s="26" customFormat="1">
      <c r="C263" s="200"/>
      <c r="I263" s="200"/>
      <c r="J263" s="200"/>
      <c r="AH263" s="42"/>
      <c r="AI263" s="42"/>
      <c r="AJ263" s="50"/>
      <c r="AK263" s="50"/>
      <c r="AL263" s="50"/>
      <c r="AM263" s="50"/>
      <c r="AN263" s="50"/>
      <c r="AO263" s="50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</row>
    <row r="264" spans="3:55" s="26" customFormat="1">
      <c r="C264" s="200"/>
      <c r="I264" s="200"/>
      <c r="J264" s="200"/>
      <c r="AH264" s="42"/>
      <c r="AI264" s="42"/>
      <c r="AJ264" s="50"/>
      <c r="AK264" s="50"/>
      <c r="AL264" s="50"/>
      <c r="AM264" s="50"/>
      <c r="AN264" s="50"/>
      <c r="AO264" s="50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</row>
    <row r="265" spans="3:55" s="26" customFormat="1">
      <c r="C265" s="200"/>
      <c r="I265" s="200"/>
      <c r="J265" s="200"/>
      <c r="AH265" s="42"/>
      <c r="AI265" s="42"/>
      <c r="AJ265" s="50"/>
      <c r="AK265" s="50"/>
      <c r="AL265" s="50"/>
      <c r="AM265" s="50"/>
      <c r="AN265" s="50"/>
      <c r="AO265" s="50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</row>
    <row r="266" spans="3:55" s="26" customFormat="1">
      <c r="C266" s="200"/>
      <c r="I266" s="200"/>
      <c r="J266" s="200"/>
      <c r="AH266" s="42"/>
      <c r="AI266" s="42"/>
      <c r="AJ266" s="50"/>
      <c r="AK266" s="50"/>
      <c r="AL266" s="50"/>
      <c r="AM266" s="50"/>
      <c r="AN266" s="50"/>
      <c r="AO266" s="50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</row>
    <row r="267" spans="3:55" s="26" customFormat="1">
      <c r="C267" s="200"/>
      <c r="I267" s="200"/>
      <c r="J267" s="200"/>
      <c r="AH267" s="42"/>
      <c r="AI267" s="42"/>
      <c r="AJ267" s="50"/>
      <c r="AK267" s="50"/>
      <c r="AL267" s="50"/>
      <c r="AM267" s="50"/>
      <c r="AN267" s="50"/>
      <c r="AO267" s="50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</row>
    <row r="268" spans="3:55" s="26" customFormat="1">
      <c r="C268" s="200"/>
      <c r="I268" s="200"/>
      <c r="J268" s="200"/>
      <c r="AH268" s="42"/>
      <c r="AI268" s="42"/>
      <c r="AJ268" s="50"/>
      <c r="AK268" s="50"/>
      <c r="AL268" s="50"/>
      <c r="AM268" s="50"/>
      <c r="AN268" s="50"/>
      <c r="AO268" s="50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</row>
    <row r="269" spans="3:55" s="26" customFormat="1">
      <c r="C269" s="200"/>
      <c r="I269" s="200"/>
      <c r="J269" s="200"/>
      <c r="AH269" s="42"/>
      <c r="AI269" s="42"/>
      <c r="AJ269" s="50"/>
      <c r="AK269" s="50"/>
      <c r="AL269" s="50"/>
      <c r="AM269" s="50"/>
      <c r="AN269" s="50"/>
      <c r="AO269" s="50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</row>
    <row r="270" spans="3:55" s="26" customFormat="1">
      <c r="C270" s="200"/>
      <c r="I270" s="200"/>
      <c r="J270" s="200"/>
      <c r="AH270" s="42"/>
      <c r="AI270" s="42"/>
      <c r="AJ270" s="50"/>
      <c r="AK270" s="50"/>
      <c r="AL270" s="50"/>
      <c r="AM270" s="50"/>
      <c r="AN270" s="50"/>
      <c r="AO270" s="50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</row>
    <row r="271" spans="3:55" s="26" customFormat="1">
      <c r="C271" s="200"/>
      <c r="I271" s="200"/>
      <c r="J271" s="200"/>
      <c r="AH271" s="42"/>
      <c r="AI271" s="42"/>
      <c r="AJ271" s="50"/>
      <c r="AK271" s="50"/>
      <c r="AL271" s="50"/>
      <c r="AM271" s="50"/>
      <c r="AN271" s="50"/>
      <c r="AO271" s="50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</row>
    <row r="272" spans="3:55" s="26" customFormat="1">
      <c r="C272" s="200"/>
      <c r="I272" s="200"/>
      <c r="J272" s="200"/>
      <c r="AH272" s="42"/>
      <c r="AI272" s="42"/>
      <c r="AJ272" s="50"/>
      <c r="AK272" s="50"/>
      <c r="AL272" s="50"/>
      <c r="AM272" s="50"/>
      <c r="AN272" s="50"/>
      <c r="AO272" s="50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</row>
    <row r="273" spans="3:55" s="26" customFormat="1">
      <c r="C273" s="200"/>
      <c r="I273" s="200"/>
      <c r="J273" s="200"/>
      <c r="AH273" s="42"/>
      <c r="AI273" s="42"/>
      <c r="AJ273" s="50"/>
      <c r="AK273" s="50"/>
      <c r="AL273" s="50"/>
      <c r="AM273" s="50"/>
      <c r="AN273" s="50"/>
      <c r="AO273" s="50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</row>
    <row r="274" spans="3:55" s="26" customFormat="1">
      <c r="C274" s="200"/>
      <c r="I274" s="200"/>
      <c r="J274" s="200"/>
      <c r="AH274" s="42"/>
      <c r="AI274" s="42"/>
      <c r="AJ274" s="50"/>
      <c r="AK274" s="50"/>
      <c r="AL274" s="50"/>
      <c r="AM274" s="50"/>
      <c r="AN274" s="50"/>
      <c r="AO274" s="50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</row>
    <row r="275" spans="3:55" s="26" customFormat="1">
      <c r="C275" s="200"/>
      <c r="I275" s="200"/>
      <c r="J275" s="200"/>
      <c r="AH275" s="42"/>
      <c r="AI275" s="42"/>
      <c r="AJ275" s="50"/>
      <c r="AK275" s="50"/>
      <c r="AL275" s="50"/>
      <c r="AM275" s="50"/>
      <c r="AN275" s="50"/>
      <c r="AO275" s="50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</row>
    <row r="276" spans="3:55" s="26" customFormat="1">
      <c r="C276" s="200"/>
      <c r="I276" s="200"/>
      <c r="J276" s="200"/>
      <c r="AH276" s="42"/>
      <c r="AI276" s="42"/>
      <c r="AJ276" s="50"/>
      <c r="AK276" s="50"/>
      <c r="AL276" s="50"/>
      <c r="AM276" s="50"/>
      <c r="AN276" s="50"/>
      <c r="AO276" s="50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</row>
    <row r="277" spans="3:55" s="26" customFormat="1">
      <c r="C277" s="200"/>
      <c r="I277" s="200"/>
      <c r="J277" s="200"/>
      <c r="AH277" s="42"/>
      <c r="AI277" s="42"/>
      <c r="AJ277" s="50"/>
      <c r="AK277" s="50"/>
      <c r="AL277" s="50"/>
      <c r="AM277" s="50"/>
      <c r="AN277" s="50"/>
      <c r="AO277" s="50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</row>
    <row r="278" spans="3:55" s="26" customFormat="1">
      <c r="C278" s="200"/>
      <c r="I278" s="200"/>
      <c r="J278" s="200"/>
      <c r="AH278" s="42"/>
      <c r="AI278" s="42"/>
      <c r="AJ278" s="50"/>
      <c r="AK278" s="50"/>
      <c r="AL278" s="50"/>
      <c r="AM278" s="50"/>
      <c r="AN278" s="50"/>
      <c r="AO278" s="50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</row>
    <row r="279" spans="3:55" s="26" customFormat="1">
      <c r="C279" s="200"/>
      <c r="I279" s="200"/>
      <c r="J279" s="200"/>
      <c r="AH279" s="42"/>
      <c r="AI279" s="42"/>
      <c r="AJ279" s="50"/>
      <c r="AK279" s="50"/>
      <c r="AL279" s="50"/>
      <c r="AM279" s="50"/>
      <c r="AN279" s="50"/>
      <c r="AO279" s="50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</row>
    <row r="280" spans="3:55" s="26" customFormat="1">
      <c r="C280" s="200"/>
      <c r="I280" s="200"/>
      <c r="J280" s="200"/>
      <c r="AH280" s="42"/>
      <c r="AI280" s="42"/>
      <c r="AJ280" s="50"/>
      <c r="AK280" s="50"/>
      <c r="AL280" s="50"/>
      <c r="AM280" s="50"/>
      <c r="AN280" s="50"/>
      <c r="AO280" s="50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</row>
    <row r="281" spans="3:55" s="26" customFormat="1">
      <c r="C281" s="200"/>
      <c r="I281" s="200"/>
      <c r="J281" s="200"/>
      <c r="AH281" s="42"/>
      <c r="AI281" s="42"/>
      <c r="AJ281" s="50"/>
      <c r="AK281" s="50"/>
      <c r="AL281" s="50"/>
      <c r="AM281" s="50"/>
      <c r="AN281" s="50"/>
      <c r="AO281" s="50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</row>
    <row r="282" spans="3:55" s="26" customFormat="1">
      <c r="C282" s="200"/>
      <c r="I282" s="200"/>
      <c r="J282" s="200"/>
      <c r="AH282" s="42"/>
      <c r="AI282" s="42"/>
      <c r="AJ282" s="50"/>
      <c r="AK282" s="50"/>
      <c r="AL282" s="50"/>
      <c r="AM282" s="50"/>
      <c r="AN282" s="50"/>
      <c r="AO282" s="50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</row>
    <row r="283" spans="3:55" s="26" customFormat="1">
      <c r="C283" s="200"/>
      <c r="I283" s="200"/>
      <c r="J283" s="200"/>
      <c r="AH283" s="42"/>
      <c r="AI283" s="42"/>
      <c r="AJ283" s="50"/>
      <c r="AK283" s="50"/>
      <c r="AL283" s="50"/>
      <c r="AM283" s="50"/>
      <c r="AN283" s="50"/>
      <c r="AO283" s="50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</row>
    <row r="284" spans="3:55" s="26" customFormat="1">
      <c r="C284" s="200"/>
      <c r="I284" s="200"/>
      <c r="J284" s="200"/>
      <c r="AH284" s="42"/>
      <c r="AI284" s="42"/>
      <c r="AJ284" s="50"/>
      <c r="AK284" s="50"/>
      <c r="AL284" s="50"/>
      <c r="AM284" s="50"/>
      <c r="AN284" s="50"/>
      <c r="AO284" s="50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</row>
    <row r="285" spans="3:55" s="26" customFormat="1">
      <c r="C285" s="200"/>
      <c r="I285" s="200"/>
      <c r="J285" s="200"/>
      <c r="AH285" s="42"/>
      <c r="AI285" s="42"/>
      <c r="AJ285" s="50"/>
      <c r="AK285" s="50"/>
      <c r="AL285" s="50"/>
      <c r="AM285" s="50"/>
      <c r="AN285" s="50"/>
      <c r="AO285" s="50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</row>
    <row r="286" spans="3:55" s="26" customFormat="1">
      <c r="C286" s="200"/>
      <c r="I286" s="200"/>
      <c r="J286" s="200"/>
      <c r="AH286" s="42"/>
      <c r="AI286" s="42"/>
      <c r="AJ286" s="50"/>
      <c r="AK286" s="50"/>
      <c r="AL286" s="50"/>
      <c r="AM286" s="50"/>
      <c r="AN286" s="50"/>
      <c r="AO286" s="50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</row>
    <row r="287" spans="3:55" s="26" customFormat="1">
      <c r="C287" s="200"/>
      <c r="I287" s="200"/>
      <c r="J287" s="200"/>
      <c r="AH287" s="42"/>
      <c r="AI287" s="42"/>
      <c r="AJ287" s="50"/>
      <c r="AK287" s="50"/>
      <c r="AL287" s="50"/>
      <c r="AM287" s="50"/>
      <c r="AN287" s="50"/>
      <c r="AO287" s="50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</row>
    <row r="288" spans="3:55" s="26" customFormat="1">
      <c r="C288" s="200"/>
      <c r="I288" s="200"/>
      <c r="J288" s="200"/>
      <c r="AH288" s="42"/>
      <c r="AI288" s="42"/>
      <c r="AJ288" s="50"/>
      <c r="AK288" s="50"/>
      <c r="AL288" s="50"/>
      <c r="AM288" s="50"/>
      <c r="AN288" s="50"/>
      <c r="AO288" s="50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</row>
    <row r="289" spans="3:55" s="26" customFormat="1">
      <c r="C289" s="200"/>
      <c r="I289" s="200"/>
      <c r="J289" s="200"/>
      <c r="AH289" s="42"/>
      <c r="AI289" s="42"/>
      <c r="AJ289" s="50"/>
      <c r="AK289" s="50"/>
      <c r="AL289" s="50"/>
      <c r="AM289" s="50"/>
      <c r="AN289" s="50"/>
      <c r="AO289" s="50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</row>
    <row r="290" spans="3:55" s="26" customFormat="1">
      <c r="C290" s="200"/>
      <c r="I290" s="200"/>
      <c r="J290" s="200"/>
      <c r="AH290" s="42"/>
      <c r="AI290" s="42"/>
      <c r="AJ290" s="50"/>
      <c r="AK290" s="50"/>
      <c r="AL290" s="50"/>
      <c r="AM290" s="50"/>
      <c r="AN290" s="50"/>
      <c r="AO290" s="50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</row>
    <row r="291" spans="3:55" s="26" customFormat="1">
      <c r="C291" s="200"/>
      <c r="I291" s="200"/>
      <c r="J291" s="200"/>
      <c r="AH291" s="42"/>
      <c r="AI291" s="42"/>
      <c r="AJ291" s="50"/>
      <c r="AK291" s="50"/>
      <c r="AL291" s="50"/>
      <c r="AM291" s="50"/>
      <c r="AN291" s="50"/>
      <c r="AO291" s="50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</row>
    <row r="292" spans="3:55" s="26" customFormat="1">
      <c r="C292" s="200"/>
      <c r="I292" s="200"/>
      <c r="J292" s="200"/>
      <c r="AH292" s="42"/>
      <c r="AI292" s="42"/>
      <c r="AJ292" s="50"/>
      <c r="AK292" s="50"/>
      <c r="AL292" s="50"/>
      <c r="AM292" s="50"/>
      <c r="AN292" s="50"/>
      <c r="AO292" s="50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</row>
    <row r="293" spans="3:55" s="26" customFormat="1">
      <c r="C293" s="200"/>
      <c r="I293" s="200"/>
      <c r="J293" s="200"/>
      <c r="AH293" s="42"/>
      <c r="AI293" s="42"/>
      <c r="AJ293" s="50"/>
      <c r="AK293" s="50"/>
      <c r="AL293" s="50"/>
      <c r="AM293" s="50"/>
      <c r="AN293" s="50"/>
      <c r="AO293" s="50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</row>
  </sheetData>
  <sheetProtection formatRows="0" insertRows="0" deleteRows="0" autoFilter="0"/>
  <autoFilter ref="I1:I293" xr:uid="{00000000-0009-0000-0000-000000000000}"/>
  <mergeCells count="66">
    <mergeCell ref="A51:C51"/>
    <mergeCell ref="A44:C44"/>
    <mergeCell ref="A34:C34"/>
    <mergeCell ref="A65:C65"/>
    <mergeCell ref="D65:H65"/>
    <mergeCell ref="A58:C58"/>
    <mergeCell ref="D58:H58"/>
    <mergeCell ref="D34:H34"/>
    <mergeCell ref="D44:H44"/>
    <mergeCell ref="Q65:W65"/>
    <mergeCell ref="Q59:R59"/>
    <mergeCell ref="S59:T59"/>
    <mergeCell ref="U59:V59"/>
    <mergeCell ref="W59:X59"/>
    <mergeCell ref="A82:C82"/>
    <mergeCell ref="D82:H82"/>
    <mergeCell ref="K82:L82"/>
    <mergeCell ref="K83:L83"/>
    <mergeCell ref="M82:S82"/>
    <mergeCell ref="K66:L66"/>
    <mergeCell ref="M66:N66"/>
    <mergeCell ref="O66:P66"/>
    <mergeCell ref="K59:L59"/>
    <mergeCell ref="M59:N59"/>
    <mergeCell ref="O59:P59"/>
    <mergeCell ref="K65:P65"/>
    <mergeCell ref="Y58:AE58"/>
    <mergeCell ref="AE51:AK51"/>
    <mergeCell ref="D51:H51"/>
    <mergeCell ref="K51:AD51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K58:X58"/>
    <mergeCell ref="K45:L45"/>
    <mergeCell ref="M45:N45"/>
    <mergeCell ref="O45:P45"/>
    <mergeCell ref="U44:AA44"/>
    <mergeCell ref="O34:U34"/>
    <mergeCell ref="K35:L35"/>
    <mergeCell ref="M35:N35"/>
    <mergeCell ref="K34:N34"/>
    <mergeCell ref="K44:T44"/>
    <mergeCell ref="A113:B113"/>
    <mergeCell ref="U17:AA17"/>
    <mergeCell ref="A17:C17"/>
    <mergeCell ref="K17:T17"/>
    <mergeCell ref="A27:C27"/>
    <mergeCell ref="D27:H27"/>
    <mergeCell ref="D17:H17"/>
    <mergeCell ref="K18:L18"/>
    <mergeCell ref="M18:N18"/>
    <mergeCell ref="O18:P18"/>
    <mergeCell ref="Q18:R18"/>
    <mergeCell ref="S18:T18"/>
    <mergeCell ref="AA27:AG27"/>
    <mergeCell ref="Q45:R45"/>
    <mergeCell ref="S45:T45"/>
    <mergeCell ref="K27:Z27"/>
  </mergeCells>
  <dataValidations count="11">
    <dataValidation type="list" allowBlank="1" showInputMessage="1" showErrorMessage="1" sqref="AA30:AA32 M85:M108 O37:O42 Y61:Y63 AE54:AE56 U47:U49 U20:U25 Q68:Q79" xr:uid="{00000000-0002-0000-0000-000000000000}">
      <formula1>$AK$1:$AK$3</formula1>
    </dataValidation>
    <dataValidation type="list" allowBlank="1" showInputMessage="1" showErrorMessage="1" sqref="O85:O108 AC30:AC32 Q37:Q42 AA61:AA63 AG54:AG56 W47:W49 S68:S71 W20:W25" xr:uid="{00000000-0002-0000-0000-000001000000}">
      <formula1>$AL$2:$AL$3</formula1>
    </dataValidation>
    <dataValidation type="list" allowBlank="1" showInputMessage="1" showErrorMessage="1" sqref="V47:V49" xr:uid="{00000000-0002-0000-0000-000002000000}">
      <formula1>$AJ$9:$AJ$9</formula1>
    </dataValidation>
    <dataValidation type="list" allowBlank="1" showInputMessage="1" showErrorMessage="1" sqref="Z61:Z63" xr:uid="{00000000-0002-0000-0000-000003000000}">
      <formula1>$AK$13:$AK$13</formula1>
    </dataValidation>
    <dataValidation type="list" allowBlank="1" showInputMessage="1" showErrorMessage="1" sqref="N85:N108" xr:uid="{00000000-0002-0000-0000-000004000000}">
      <formula1>$AK$17:$AK$17</formula1>
    </dataValidation>
    <dataValidation type="list" allowBlank="1" showInputMessage="1" showErrorMessage="1" sqref="AB30:AB32" xr:uid="{00000000-0002-0000-0000-000005000000}">
      <formula1>$AJ$4:$AJ$5</formula1>
    </dataValidation>
    <dataValidation type="list" allowBlank="1" showInputMessage="1" showErrorMessage="1" sqref="AF54:AF56" xr:uid="{00000000-0002-0000-0000-000006000000}">
      <formula1>$AJ$11:$AJ$11</formula1>
    </dataValidation>
    <dataValidation type="list" allowBlank="1" showInputMessage="1" showErrorMessage="1" sqref="P85:P108 X20:X25 R37:R42 AD30:AD32 X47:X49 AH54:AH56 AB61:AB63 T68:T79" xr:uid="{00000000-0002-0000-0000-000007000000}">
      <formula1>$AN$1:$AN$13</formula1>
    </dataValidation>
    <dataValidation type="list" allowBlank="1" showInputMessage="1" showErrorMessage="1" sqref="P37:P42 P72:P75" xr:uid="{00000000-0002-0000-0000-000008000000}">
      <formula1>$AJ$7:$AJ$8</formula1>
    </dataValidation>
    <dataValidation type="list" allowBlank="1" showInputMessage="1" showErrorMessage="1" sqref="V20:V25" xr:uid="{00000000-0002-0000-0000-000009000000}">
      <formula1>$AJ$1:$AJ$2</formula1>
    </dataValidation>
    <dataValidation type="list" allowBlank="1" showInputMessage="1" showErrorMessage="1" sqref="R68:R79" xr:uid="{00000000-0002-0000-0000-00000A000000}">
      <formula1>$AK$15:$AK$15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H99"/>
  <sheetViews>
    <sheetView topLeftCell="A64" zoomScale="70" zoomScaleNormal="70" workbookViewId="0">
      <selection activeCell="C55" sqref="C55"/>
    </sheetView>
  </sheetViews>
  <sheetFormatPr defaultColWidth="11.42578125" defaultRowHeight="15.6"/>
  <cols>
    <col min="1" max="1" width="8.7109375" style="109" customWidth="1"/>
    <col min="2" max="2" width="28.140625" style="109" customWidth="1"/>
    <col min="3" max="3" width="12.28515625" style="109" customWidth="1"/>
    <col min="4" max="4" width="19.28515625" style="5" customWidth="1"/>
    <col min="5" max="5" width="1" style="5" hidden="1" customWidth="1"/>
    <col min="6" max="6" width="14.85546875" style="109" customWidth="1"/>
    <col min="7" max="7" width="15.28515625" style="109" customWidth="1"/>
    <col min="8" max="8" width="21.5703125" style="109" hidden="1" customWidth="1"/>
    <col min="9" max="9" width="14.7109375" style="109" customWidth="1"/>
    <col min="10" max="10" width="11.5703125" style="109" customWidth="1"/>
    <col min="11" max="11" width="16" style="5" customWidth="1"/>
    <col min="12" max="12" width="13.140625" style="5" customWidth="1"/>
    <col min="13" max="13" width="16.28515625" style="5" customWidth="1"/>
    <col min="14" max="14" width="10.85546875" style="5" customWidth="1"/>
    <col min="15" max="15" width="17.42578125" style="5" customWidth="1"/>
    <col min="16" max="16" width="12.85546875" style="5" customWidth="1"/>
    <col min="17" max="17" width="16.28515625" style="5" customWidth="1"/>
    <col min="18" max="18" width="13.5703125" style="5" customWidth="1"/>
    <col min="19" max="19" width="13.7109375" style="5" customWidth="1"/>
    <col min="20" max="20" width="13.28515625" style="5" customWidth="1"/>
    <col min="21" max="21" width="17.42578125" style="5" customWidth="1"/>
    <col min="22" max="22" width="13.140625" style="5" customWidth="1"/>
    <col min="23" max="23" width="20" style="5" customWidth="1"/>
    <col min="24" max="24" width="15" style="5" customWidth="1"/>
    <col min="25" max="25" width="17.5703125" style="5" customWidth="1"/>
    <col min="26" max="26" width="13.7109375" style="5" customWidth="1"/>
    <col min="27" max="27" width="12.85546875" style="5" customWidth="1"/>
    <col min="28" max="28" width="14.7109375" style="5" customWidth="1"/>
    <col min="29" max="29" width="13.5703125" style="5" customWidth="1"/>
    <col min="30" max="30" width="13.7109375" style="5" customWidth="1"/>
    <col min="31" max="31" width="9.5703125" style="5" customWidth="1"/>
    <col min="32" max="42" width="11.42578125" style="55"/>
    <col min="43" max="43" width="22.28515625" style="7" customWidth="1"/>
    <col min="44" max="44" width="28.28515625" style="7" customWidth="1"/>
    <col min="45" max="45" width="34.42578125" style="7" customWidth="1"/>
    <col min="46" max="46" width="14.28515625" style="7" customWidth="1"/>
    <col min="47" max="49" width="11.42578125" style="7"/>
    <col min="50" max="16384" width="11.42578125" style="5"/>
  </cols>
  <sheetData>
    <row r="1" spans="1:138">
      <c r="A1" s="314"/>
      <c r="B1" s="314"/>
      <c r="C1" s="314"/>
      <c r="D1" s="55"/>
      <c r="E1" s="55"/>
      <c r="F1" s="314"/>
      <c r="G1" s="314"/>
      <c r="H1" s="314"/>
      <c r="I1" s="314"/>
      <c r="J1" s="31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Q1" s="7" t="s">
        <v>3</v>
      </c>
      <c r="AR1" s="7" t="s">
        <v>160</v>
      </c>
      <c r="AS1" s="7" t="s">
        <v>161</v>
      </c>
      <c r="AT1" s="7" t="s">
        <v>4</v>
      </c>
      <c r="AU1" s="7" t="s">
        <v>5</v>
      </c>
      <c r="AV1" s="7" t="s">
        <v>34</v>
      </c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</row>
    <row r="2" spans="1:138" s="1" customFormat="1" ht="71.45" customHeight="1">
      <c r="A2" s="110"/>
      <c r="B2" s="110"/>
      <c r="C2" s="110"/>
      <c r="E2" s="2" t="s">
        <v>162</v>
      </c>
      <c r="F2" s="110"/>
      <c r="G2" s="110"/>
      <c r="H2" s="110"/>
      <c r="I2" s="110"/>
      <c r="J2" s="110"/>
      <c r="AQ2" s="7" t="s">
        <v>9</v>
      </c>
      <c r="AR2" s="7" t="s">
        <v>163</v>
      </c>
      <c r="AS2" s="7" t="s">
        <v>164</v>
      </c>
      <c r="AT2" s="7" t="s">
        <v>10</v>
      </c>
      <c r="AU2" s="7" t="s">
        <v>11</v>
      </c>
      <c r="AV2" s="7" t="s">
        <v>16</v>
      </c>
      <c r="AW2" s="7"/>
      <c r="AX2" s="55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>
      <c r="A3" s="314"/>
      <c r="B3" s="314"/>
      <c r="C3" s="314"/>
      <c r="D3" s="55"/>
      <c r="E3" s="55"/>
      <c r="F3" s="314"/>
      <c r="G3" s="314"/>
      <c r="H3" s="314"/>
      <c r="I3" s="314"/>
      <c r="J3" s="31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Q3" s="7" t="s">
        <v>14</v>
      </c>
      <c r="AR3" s="7" t="s">
        <v>165</v>
      </c>
      <c r="AT3" s="7" t="s">
        <v>15</v>
      </c>
      <c r="AU3" s="7" t="s">
        <v>21</v>
      </c>
      <c r="AV3" s="7" t="s">
        <v>31</v>
      </c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</row>
    <row r="4" spans="1:138" s="10" customFormat="1" ht="30.95">
      <c r="A4" s="117"/>
      <c r="B4" s="117"/>
      <c r="C4" s="111" t="s">
        <v>166</v>
      </c>
      <c r="D4" s="8"/>
      <c r="E4" s="8"/>
      <c r="F4" s="117"/>
      <c r="G4" s="117"/>
      <c r="H4" s="117"/>
      <c r="I4" s="117"/>
      <c r="J4" s="11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Q4" s="7" t="s">
        <v>20</v>
      </c>
      <c r="AR4" s="7"/>
      <c r="AS4" s="7" t="s">
        <v>167</v>
      </c>
      <c r="AT4" s="7"/>
      <c r="AU4" s="7" t="s">
        <v>26</v>
      </c>
      <c r="AV4" s="7" t="s">
        <v>40</v>
      </c>
      <c r="AW4" s="7"/>
      <c r="AX4" s="55"/>
    </row>
    <row r="5" spans="1:138" ht="15.75" customHeight="1">
      <c r="A5" s="306" t="s">
        <v>51</v>
      </c>
      <c r="B5" s="307"/>
      <c r="C5" s="307"/>
      <c r="D5" s="306" t="s">
        <v>52</v>
      </c>
      <c r="E5" s="307"/>
      <c r="F5" s="307"/>
      <c r="G5" s="307"/>
      <c r="H5" s="308"/>
      <c r="I5" s="12"/>
      <c r="J5" s="12"/>
      <c r="K5" s="304" t="s">
        <v>53</v>
      </c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4" t="s">
        <v>54</v>
      </c>
      <c r="AB5" s="305"/>
      <c r="AC5" s="305"/>
      <c r="AD5" s="305"/>
      <c r="AE5" s="305"/>
      <c r="AQ5" s="7" t="s">
        <v>25</v>
      </c>
      <c r="AR5" s="7" t="s">
        <v>168</v>
      </c>
      <c r="AU5" s="7" t="s">
        <v>28</v>
      </c>
      <c r="AV5" s="7" t="s">
        <v>43</v>
      </c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</row>
    <row r="6" spans="1:138" ht="63" customHeight="1">
      <c r="A6" s="12" t="s">
        <v>56</v>
      </c>
      <c r="B6" s="13" t="s">
        <v>57</v>
      </c>
      <c r="C6" s="13" t="s">
        <v>58</v>
      </c>
      <c r="D6" s="13" t="s">
        <v>59</v>
      </c>
      <c r="E6" s="13" t="s">
        <v>60</v>
      </c>
      <c r="F6" s="13" t="s">
        <v>61</v>
      </c>
      <c r="G6" s="13" t="s">
        <v>62</v>
      </c>
      <c r="H6" s="13" t="s">
        <v>63</v>
      </c>
      <c r="I6" s="12" t="s">
        <v>64</v>
      </c>
      <c r="J6" s="12" t="s">
        <v>65</v>
      </c>
      <c r="K6" s="309" t="s">
        <v>169</v>
      </c>
      <c r="L6" s="310"/>
      <c r="M6" s="309" t="s">
        <v>170</v>
      </c>
      <c r="N6" s="310"/>
      <c r="O6" s="309" t="s">
        <v>171</v>
      </c>
      <c r="P6" s="310"/>
      <c r="Q6" s="309" t="s">
        <v>68</v>
      </c>
      <c r="R6" s="310"/>
      <c r="S6" s="309" t="s">
        <v>171</v>
      </c>
      <c r="T6" s="310"/>
      <c r="U6" s="309" t="s">
        <v>172</v>
      </c>
      <c r="V6" s="310"/>
      <c r="W6" s="309" t="s">
        <v>116</v>
      </c>
      <c r="X6" s="310"/>
      <c r="Y6" s="309" t="s">
        <v>70</v>
      </c>
      <c r="Z6" s="310"/>
      <c r="AA6" s="13" t="s">
        <v>71</v>
      </c>
      <c r="AB6" s="13" t="s">
        <v>72</v>
      </c>
      <c r="AC6" s="13" t="s">
        <v>73</v>
      </c>
      <c r="AD6" s="13" t="s">
        <v>74</v>
      </c>
      <c r="AE6" s="13" t="s">
        <v>75</v>
      </c>
      <c r="AR6" s="7" t="s">
        <v>173</v>
      </c>
      <c r="AS6" s="7" t="s">
        <v>174</v>
      </c>
      <c r="AU6" s="7" t="s">
        <v>175</v>
      </c>
      <c r="AV6" s="7" t="s">
        <v>45</v>
      </c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</row>
    <row r="7" spans="1:138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176</v>
      </c>
      <c r="L7" s="15" t="s">
        <v>79</v>
      </c>
      <c r="M7" s="15" t="s">
        <v>176</v>
      </c>
      <c r="N7" s="15" t="s">
        <v>79</v>
      </c>
      <c r="O7" s="15" t="s">
        <v>176</v>
      </c>
      <c r="P7" s="15" t="s">
        <v>79</v>
      </c>
      <c r="Q7" s="15" t="s">
        <v>176</v>
      </c>
      <c r="R7" s="15" t="s">
        <v>79</v>
      </c>
      <c r="S7" s="15" t="s">
        <v>176</v>
      </c>
      <c r="T7" s="15" t="s">
        <v>79</v>
      </c>
      <c r="U7" s="15" t="s">
        <v>176</v>
      </c>
      <c r="V7" s="15" t="s">
        <v>79</v>
      </c>
      <c r="W7" s="15" t="s">
        <v>176</v>
      </c>
      <c r="X7" s="15" t="s">
        <v>79</v>
      </c>
      <c r="Y7" s="15" t="s">
        <v>176</v>
      </c>
      <c r="Z7" s="15" t="s">
        <v>79</v>
      </c>
      <c r="AA7" s="12"/>
      <c r="AB7" s="12"/>
      <c r="AC7" s="12"/>
      <c r="AD7" s="12"/>
      <c r="AE7" s="12"/>
      <c r="AU7" s="7" t="s">
        <v>37</v>
      </c>
      <c r="AV7" s="7" t="s">
        <v>48</v>
      </c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</row>
    <row r="8" spans="1:138" s="16" customFormat="1" ht="62.1">
      <c r="A8" s="80" t="s">
        <v>177</v>
      </c>
      <c r="B8" s="108" t="s">
        <v>178</v>
      </c>
      <c r="C8" s="255" t="s">
        <v>179</v>
      </c>
      <c r="D8" s="73">
        <v>1132800</v>
      </c>
      <c r="E8" s="69"/>
      <c r="F8" s="81">
        <v>100</v>
      </c>
      <c r="G8" s="81">
        <v>0</v>
      </c>
      <c r="H8" s="81">
        <v>0</v>
      </c>
      <c r="I8" s="81">
        <v>1</v>
      </c>
      <c r="J8" s="81" t="s">
        <v>180</v>
      </c>
      <c r="K8" s="138">
        <v>45137</v>
      </c>
      <c r="L8" s="138"/>
      <c r="M8" s="138">
        <f>K8+100</f>
        <v>45237</v>
      </c>
      <c r="N8" s="138"/>
      <c r="O8" s="138">
        <f>M8+30</f>
        <v>45267</v>
      </c>
      <c r="P8" s="170"/>
      <c r="Q8" s="170">
        <f>O8+60</f>
        <v>45327</v>
      </c>
      <c r="R8" s="170"/>
      <c r="S8" s="170">
        <f>Q8+30</f>
        <v>45357</v>
      </c>
      <c r="T8" s="170"/>
      <c r="U8" s="170">
        <f>S8+30</f>
        <v>45387</v>
      </c>
      <c r="V8" s="170" t="s">
        <v>181</v>
      </c>
      <c r="W8" s="170">
        <f>U8+30</f>
        <v>45417</v>
      </c>
      <c r="X8" s="170"/>
      <c r="Y8" s="169">
        <f>W8+30</f>
        <v>45447</v>
      </c>
      <c r="Z8" s="170"/>
      <c r="AA8" s="112" t="s">
        <v>20</v>
      </c>
      <c r="AB8" s="112" t="s">
        <v>160</v>
      </c>
      <c r="AC8" s="80" t="s">
        <v>10</v>
      </c>
      <c r="AD8" s="80" t="s">
        <v>21</v>
      </c>
      <c r="AE8" s="80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17"/>
      <c r="AR8" s="17"/>
      <c r="AS8" s="17"/>
      <c r="AT8" s="17"/>
      <c r="AU8" s="17" t="s">
        <v>43</v>
      </c>
      <c r="AV8" s="17"/>
      <c r="AW8" s="17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</row>
    <row r="9" spans="1:138" s="16" customFormat="1" ht="62.1">
      <c r="A9" s="80" t="s">
        <v>182</v>
      </c>
      <c r="B9" s="85" t="s">
        <v>183</v>
      </c>
      <c r="C9" s="85" t="s">
        <v>184</v>
      </c>
      <c r="D9" s="73">
        <v>340000</v>
      </c>
      <c r="E9" s="69"/>
      <c r="F9" s="81">
        <v>100</v>
      </c>
      <c r="G9" s="81">
        <v>0</v>
      </c>
      <c r="H9" s="81">
        <v>0</v>
      </c>
      <c r="I9" s="81">
        <v>1</v>
      </c>
      <c r="J9" s="81" t="s">
        <v>87</v>
      </c>
      <c r="K9" s="138">
        <v>44985</v>
      </c>
      <c r="L9" s="138"/>
      <c r="M9" s="138">
        <f>K9+100</f>
        <v>45085</v>
      </c>
      <c r="N9" s="138"/>
      <c r="O9" s="138">
        <f>M9+30</f>
        <v>45115</v>
      </c>
      <c r="P9" s="170"/>
      <c r="Q9" s="170">
        <f>O9+60</f>
        <v>45175</v>
      </c>
      <c r="R9" s="170"/>
      <c r="S9" s="170">
        <f>Q9+30</f>
        <v>45205</v>
      </c>
      <c r="T9" s="170"/>
      <c r="U9" s="170">
        <f t="shared" ref="U9:U22" si="0">S9+30</f>
        <v>45235</v>
      </c>
      <c r="V9" s="170"/>
      <c r="W9" s="170">
        <f>U9+30</f>
        <v>45265</v>
      </c>
      <c r="X9" s="170"/>
      <c r="Y9" s="170">
        <f>W9+30</f>
        <v>45295</v>
      </c>
      <c r="Z9" s="170"/>
      <c r="AA9" s="112" t="s">
        <v>20</v>
      </c>
      <c r="AB9" s="112" t="s">
        <v>160</v>
      </c>
      <c r="AC9" s="80" t="s">
        <v>15</v>
      </c>
      <c r="AD9" s="80" t="s">
        <v>21</v>
      </c>
      <c r="AE9" s="80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17"/>
      <c r="AR9" s="17"/>
      <c r="AS9" s="17"/>
      <c r="AT9" s="17"/>
      <c r="AU9" s="17"/>
      <c r="AV9" s="17"/>
      <c r="AW9" s="17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</row>
    <row r="10" spans="1:138" s="16" customFormat="1" ht="165.6" customHeight="1">
      <c r="A10" s="81" t="s">
        <v>185</v>
      </c>
      <c r="B10" s="85" t="s">
        <v>186</v>
      </c>
      <c r="C10" s="108" t="s">
        <v>145</v>
      </c>
      <c r="D10" s="73">
        <v>200000</v>
      </c>
      <c r="E10" s="69"/>
      <c r="F10" s="81">
        <v>100</v>
      </c>
      <c r="G10" s="81">
        <v>0</v>
      </c>
      <c r="H10" s="81">
        <v>0</v>
      </c>
      <c r="I10" s="81">
        <v>1</v>
      </c>
      <c r="J10" s="81" t="s">
        <v>146</v>
      </c>
      <c r="K10" s="172">
        <v>44927</v>
      </c>
      <c r="L10" s="138"/>
      <c r="M10" s="138">
        <f>K10+100</f>
        <v>45027</v>
      </c>
      <c r="N10" s="138"/>
      <c r="O10" s="138">
        <f t="shared" ref="O10:O22" si="1">M10+30</f>
        <v>45057</v>
      </c>
      <c r="P10" s="138"/>
      <c r="Q10" s="170">
        <f>O10+60</f>
        <v>45117</v>
      </c>
      <c r="R10" s="138"/>
      <c r="S10" s="138">
        <f>Q10+30</f>
        <v>45147</v>
      </c>
      <c r="T10" s="138"/>
      <c r="U10" s="138">
        <f t="shared" si="0"/>
        <v>45177</v>
      </c>
      <c r="V10" s="138"/>
      <c r="W10" s="138">
        <f>U10+30</f>
        <v>45207</v>
      </c>
      <c r="X10" s="138"/>
      <c r="Y10" s="138">
        <f>W10+30</f>
        <v>45237</v>
      </c>
      <c r="Z10" s="138"/>
      <c r="AA10" s="112" t="s">
        <v>20</v>
      </c>
      <c r="AB10" s="112" t="s">
        <v>160</v>
      </c>
      <c r="AC10" s="80" t="s">
        <v>15</v>
      </c>
      <c r="AD10" s="80" t="s">
        <v>21</v>
      </c>
      <c r="AE10" s="80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17"/>
      <c r="AR10" s="17"/>
      <c r="AS10" s="17"/>
      <c r="AT10" s="17"/>
      <c r="AU10" s="17"/>
      <c r="AV10" s="17"/>
      <c r="AW10" s="17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</row>
    <row r="11" spans="1:138" s="16" customFormat="1" ht="54.75" customHeight="1">
      <c r="A11" s="167" t="s">
        <v>187</v>
      </c>
      <c r="B11" s="85" t="s">
        <v>188</v>
      </c>
      <c r="C11" s="85" t="s">
        <v>106</v>
      </c>
      <c r="D11" s="73"/>
      <c r="E11" s="74"/>
      <c r="F11" s="122"/>
      <c r="G11" s="122"/>
      <c r="H11" s="122"/>
      <c r="I11" s="122"/>
      <c r="J11" s="12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12"/>
      <c r="AB11" s="112"/>
      <c r="AC11" s="80"/>
      <c r="AD11" s="80" t="s">
        <v>43</v>
      </c>
      <c r="AE11" s="80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17"/>
      <c r="AR11" s="17"/>
      <c r="AS11" s="17"/>
      <c r="AT11" s="17"/>
      <c r="AU11" s="17"/>
      <c r="AV11" s="17"/>
      <c r="AW11" s="17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</row>
    <row r="12" spans="1:138" s="16" customFormat="1" ht="74.099999999999994" customHeight="1">
      <c r="A12" s="81" t="s">
        <v>189</v>
      </c>
      <c r="B12" s="85" t="s">
        <v>190</v>
      </c>
      <c r="C12" s="108" t="s">
        <v>191</v>
      </c>
      <c r="D12" s="73">
        <v>240000</v>
      </c>
      <c r="E12" s="69"/>
      <c r="F12" s="81">
        <v>100</v>
      </c>
      <c r="G12" s="81">
        <v>0</v>
      </c>
      <c r="H12" s="81">
        <v>0</v>
      </c>
      <c r="I12" s="81">
        <v>2</v>
      </c>
      <c r="J12" s="81" t="s">
        <v>192</v>
      </c>
      <c r="K12" s="138">
        <v>45260</v>
      </c>
      <c r="L12" s="138"/>
      <c r="M12" s="138">
        <f>K12+100</f>
        <v>45360</v>
      </c>
      <c r="N12" s="138"/>
      <c r="O12" s="138">
        <f t="shared" si="1"/>
        <v>45390</v>
      </c>
      <c r="P12" s="138"/>
      <c r="Q12" s="138">
        <f>O12+60</f>
        <v>45450</v>
      </c>
      <c r="R12" s="138"/>
      <c r="S12" s="138">
        <f>Q12+30</f>
        <v>45480</v>
      </c>
      <c r="T12" s="138"/>
      <c r="U12" s="138">
        <f t="shared" si="0"/>
        <v>45510</v>
      </c>
      <c r="V12" s="138"/>
      <c r="W12" s="138">
        <f>U12+30</f>
        <v>45540</v>
      </c>
      <c r="X12" s="138"/>
      <c r="Y12" s="138">
        <f>W12+30</f>
        <v>45570</v>
      </c>
      <c r="Z12" s="138"/>
      <c r="AA12" s="112" t="s">
        <v>20</v>
      </c>
      <c r="AB12" s="112" t="s">
        <v>160</v>
      </c>
      <c r="AC12" s="80" t="s">
        <v>15</v>
      </c>
      <c r="AD12" s="80" t="s">
        <v>21</v>
      </c>
      <c r="AE12" s="80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17"/>
      <c r="AR12" s="17"/>
      <c r="AS12" s="17"/>
      <c r="AT12" s="17"/>
      <c r="AU12" s="17"/>
      <c r="AV12" s="17"/>
      <c r="AW12" s="17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</row>
    <row r="13" spans="1:138" s="16" customFormat="1" ht="54.95" customHeight="1">
      <c r="A13" s="80" t="s">
        <v>193</v>
      </c>
      <c r="B13" s="85" t="s">
        <v>194</v>
      </c>
      <c r="C13" s="108" t="s">
        <v>191</v>
      </c>
      <c r="D13" s="73">
        <v>627000</v>
      </c>
      <c r="E13" s="69"/>
      <c r="F13" s="81">
        <v>100</v>
      </c>
      <c r="G13" s="81">
        <v>0</v>
      </c>
      <c r="H13" s="81">
        <v>0</v>
      </c>
      <c r="I13" s="81">
        <v>2</v>
      </c>
      <c r="J13" s="81" t="s">
        <v>195</v>
      </c>
      <c r="K13" s="138">
        <v>45046</v>
      </c>
      <c r="L13" s="138"/>
      <c r="M13" s="138">
        <f>K13+100</f>
        <v>45146</v>
      </c>
      <c r="N13" s="138"/>
      <c r="O13" s="138">
        <f t="shared" si="1"/>
        <v>45176</v>
      </c>
      <c r="P13" s="170"/>
      <c r="Q13" s="170">
        <f>O13+60</f>
        <v>45236</v>
      </c>
      <c r="R13" s="170"/>
      <c r="S13" s="170">
        <f>Q13+30</f>
        <v>45266</v>
      </c>
      <c r="T13" s="170"/>
      <c r="U13" s="170">
        <f t="shared" si="0"/>
        <v>45296</v>
      </c>
      <c r="V13" s="170"/>
      <c r="W13" s="170">
        <f>U13+30</f>
        <v>45326</v>
      </c>
      <c r="X13" s="170"/>
      <c r="Y13" s="170">
        <f>W13+30</f>
        <v>45356</v>
      </c>
      <c r="Z13" s="170"/>
      <c r="AA13" s="112" t="s">
        <v>20</v>
      </c>
      <c r="AB13" s="112" t="s">
        <v>160</v>
      </c>
      <c r="AC13" s="80" t="s">
        <v>15</v>
      </c>
      <c r="AD13" s="80" t="s">
        <v>21</v>
      </c>
      <c r="AE13" s="80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17"/>
      <c r="AR13" s="17"/>
      <c r="AS13" s="17"/>
      <c r="AT13" s="17"/>
      <c r="AU13" s="17"/>
      <c r="AV13" s="17"/>
      <c r="AW13" s="17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</row>
    <row r="14" spans="1:138" s="16" customFormat="1" ht="87" customHeight="1">
      <c r="A14" s="82" t="s">
        <v>196</v>
      </c>
      <c r="B14" s="85" t="s">
        <v>197</v>
      </c>
      <c r="C14" s="85" t="s">
        <v>106</v>
      </c>
      <c r="D14" s="73"/>
      <c r="E14" s="69"/>
      <c r="F14" s="81"/>
      <c r="G14" s="81"/>
      <c r="H14" s="81"/>
      <c r="I14" s="81"/>
      <c r="J14" s="81"/>
      <c r="K14" s="138"/>
      <c r="L14" s="138"/>
      <c r="M14" s="138"/>
      <c r="N14" s="138"/>
      <c r="O14" s="138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12"/>
      <c r="AB14" s="112"/>
      <c r="AC14" s="80"/>
      <c r="AD14" s="81" t="s">
        <v>43</v>
      </c>
      <c r="AE14" s="80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17"/>
      <c r="AR14" s="17"/>
      <c r="AS14" s="17"/>
      <c r="AT14" s="17"/>
      <c r="AU14" s="17"/>
      <c r="AV14" s="17"/>
      <c r="AW14" s="17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</row>
    <row r="15" spans="1:138" s="16" customFormat="1" ht="36.6" customHeight="1">
      <c r="A15" s="83" t="s">
        <v>198</v>
      </c>
      <c r="B15" s="85" t="s">
        <v>199</v>
      </c>
      <c r="C15" s="85" t="s">
        <v>148</v>
      </c>
      <c r="D15" s="73">
        <v>95000</v>
      </c>
      <c r="E15" s="256"/>
      <c r="F15" s="81">
        <v>100</v>
      </c>
      <c r="G15" s="81">
        <v>0</v>
      </c>
      <c r="H15" s="81">
        <v>0</v>
      </c>
      <c r="I15" s="81">
        <v>3</v>
      </c>
      <c r="J15" s="81" t="s">
        <v>149</v>
      </c>
      <c r="K15" s="138">
        <v>45381</v>
      </c>
      <c r="L15" s="138"/>
      <c r="M15" s="138">
        <f>K15+100</f>
        <v>45481</v>
      </c>
      <c r="N15" s="138"/>
      <c r="O15" s="138">
        <f t="shared" si="1"/>
        <v>45511</v>
      </c>
      <c r="P15" s="170"/>
      <c r="Q15" s="170">
        <f>O15+60</f>
        <v>45571</v>
      </c>
      <c r="R15" s="170"/>
      <c r="S15" s="170">
        <f>Q15+30</f>
        <v>45601</v>
      </c>
      <c r="T15" s="170"/>
      <c r="U15" s="170">
        <f t="shared" si="0"/>
        <v>45631</v>
      </c>
      <c r="V15" s="170"/>
      <c r="W15" s="170">
        <f>U15+30</f>
        <v>45661</v>
      </c>
      <c r="X15" s="170"/>
      <c r="Y15" s="170">
        <f>W15+30</f>
        <v>45691</v>
      </c>
      <c r="Z15" s="170"/>
      <c r="AA15" s="112" t="s">
        <v>20</v>
      </c>
      <c r="AB15" s="112" t="s">
        <v>160</v>
      </c>
      <c r="AC15" s="80" t="s">
        <v>15</v>
      </c>
      <c r="AD15" s="80" t="s">
        <v>21</v>
      </c>
      <c r="AE15" s="80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17"/>
      <c r="AR15" s="17"/>
      <c r="AS15" s="17"/>
      <c r="AT15" s="17"/>
      <c r="AU15" s="17"/>
      <c r="AV15" s="17"/>
      <c r="AW15" s="17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</row>
    <row r="16" spans="1:138" s="16" customFormat="1" ht="54.6" customHeight="1">
      <c r="A16" s="181" t="s">
        <v>200</v>
      </c>
      <c r="B16" s="180" t="s">
        <v>201</v>
      </c>
      <c r="C16" s="272" t="s">
        <v>202</v>
      </c>
      <c r="D16" s="273">
        <v>600000</v>
      </c>
      <c r="E16" s="274"/>
      <c r="F16" s="275">
        <f>(100000/D16)</f>
        <v>0.16666666666666666</v>
      </c>
      <c r="G16" s="275">
        <f>(500000/D16)</f>
        <v>0.83333333333333337</v>
      </c>
      <c r="H16" s="276">
        <v>0</v>
      </c>
      <c r="I16" s="276">
        <v>3</v>
      </c>
      <c r="J16" s="257" t="s">
        <v>149</v>
      </c>
      <c r="K16" s="258">
        <v>45261</v>
      </c>
      <c r="L16" s="258"/>
      <c r="M16" s="258">
        <f>K16+100</f>
        <v>45361</v>
      </c>
      <c r="N16" s="258"/>
      <c r="O16" s="258">
        <f>M16+30</f>
        <v>45391</v>
      </c>
      <c r="P16" s="179"/>
      <c r="Q16" s="179">
        <f>O16+60</f>
        <v>45451</v>
      </c>
      <c r="R16" s="179"/>
      <c r="S16" s="179">
        <f>Q16+30</f>
        <v>45481</v>
      </c>
      <c r="T16" s="179"/>
      <c r="U16" s="179">
        <f>S16+30</f>
        <v>45511</v>
      </c>
      <c r="V16" s="179"/>
      <c r="W16" s="179">
        <f>U16+30</f>
        <v>45541</v>
      </c>
      <c r="X16" s="179"/>
      <c r="Y16" s="179">
        <f>W16+30</f>
        <v>45571</v>
      </c>
      <c r="Z16" s="179"/>
      <c r="AA16" s="315" t="s">
        <v>20</v>
      </c>
      <c r="AB16" s="315" t="s">
        <v>160</v>
      </c>
      <c r="AC16" s="315" t="s">
        <v>15</v>
      </c>
      <c r="AD16" s="315" t="s">
        <v>21</v>
      </c>
      <c r="AE16" s="31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17"/>
      <c r="AR16" s="17"/>
      <c r="AS16" s="17"/>
      <c r="AT16" s="17"/>
      <c r="AU16" s="17"/>
      <c r="AV16" s="17"/>
      <c r="AW16" s="17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</row>
    <row r="17" spans="1:50" s="16" customFormat="1" ht="90.6" customHeight="1">
      <c r="A17" s="83" t="s">
        <v>203</v>
      </c>
      <c r="B17" s="85" t="s">
        <v>204</v>
      </c>
      <c r="C17" s="108" t="s">
        <v>205</v>
      </c>
      <c r="D17" s="73">
        <v>366384</v>
      </c>
      <c r="E17" s="69"/>
      <c r="F17" s="81">
        <v>100</v>
      </c>
      <c r="G17" s="81">
        <v>0</v>
      </c>
      <c r="H17" s="81">
        <v>0</v>
      </c>
      <c r="I17" s="81">
        <v>3</v>
      </c>
      <c r="J17" s="81" t="s">
        <v>206</v>
      </c>
      <c r="K17" s="138">
        <v>45229</v>
      </c>
      <c r="L17" s="138"/>
      <c r="M17" s="138">
        <f>K17+100</f>
        <v>45329</v>
      </c>
      <c r="N17" s="138"/>
      <c r="O17" s="138">
        <f t="shared" si="1"/>
        <v>45359</v>
      </c>
      <c r="P17" s="170"/>
      <c r="Q17" s="170">
        <f>O17+60</f>
        <v>45419</v>
      </c>
      <c r="R17" s="170"/>
      <c r="S17" s="170">
        <f>Q17+30</f>
        <v>45449</v>
      </c>
      <c r="T17" s="170"/>
      <c r="U17" s="170">
        <f t="shared" si="0"/>
        <v>45479</v>
      </c>
      <c r="V17" s="170"/>
      <c r="W17" s="170">
        <f>U17+30</f>
        <v>45509</v>
      </c>
      <c r="X17" s="170"/>
      <c r="Y17" s="170">
        <f>W17+30</f>
        <v>45539</v>
      </c>
      <c r="Z17" s="170"/>
      <c r="AA17" s="112" t="s">
        <v>20</v>
      </c>
      <c r="AB17" s="112" t="s">
        <v>160</v>
      </c>
      <c r="AC17" s="80" t="s">
        <v>15</v>
      </c>
      <c r="AD17" s="80" t="s">
        <v>21</v>
      </c>
      <c r="AE17" s="80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17"/>
      <c r="AR17" s="17"/>
      <c r="AS17" s="17"/>
      <c r="AT17" s="17"/>
      <c r="AU17" s="17"/>
      <c r="AV17" s="17"/>
      <c r="AW17" s="17"/>
      <c r="AX17" s="56"/>
    </row>
    <row r="18" spans="1:50" s="16" customFormat="1" ht="62.1">
      <c r="A18" s="82" t="s">
        <v>207</v>
      </c>
      <c r="B18" s="85" t="s">
        <v>208</v>
      </c>
      <c r="C18" s="85" t="s">
        <v>106</v>
      </c>
      <c r="D18" s="73"/>
      <c r="E18" s="66"/>
      <c r="F18" s="80"/>
      <c r="G18" s="80"/>
      <c r="H18" s="80"/>
      <c r="I18" s="80"/>
      <c r="J18" s="8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80"/>
      <c r="AB18" s="80"/>
      <c r="AC18" s="80"/>
      <c r="AD18" s="80" t="s">
        <v>43</v>
      </c>
      <c r="AE18" s="80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17"/>
      <c r="AR18" s="17"/>
      <c r="AS18" s="17"/>
      <c r="AT18" s="17"/>
      <c r="AU18" s="17"/>
      <c r="AV18" s="17"/>
      <c r="AW18" s="17"/>
      <c r="AX18" s="56"/>
    </row>
    <row r="19" spans="1:50" s="16" customFormat="1" ht="21" customHeight="1">
      <c r="A19" s="82" t="s">
        <v>209</v>
      </c>
      <c r="B19" s="85" t="s">
        <v>210</v>
      </c>
      <c r="C19" s="85" t="s">
        <v>106</v>
      </c>
      <c r="D19" s="73"/>
      <c r="E19" s="76"/>
      <c r="F19" s="83"/>
      <c r="G19" s="83"/>
      <c r="H19" s="83"/>
      <c r="I19" s="124"/>
      <c r="J19" s="83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80"/>
      <c r="AB19" s="80"/>
      <c r="AC19" s="80"/>
      <c r="AD19" s="80" t="s">
        <v>43</v>
      </c>
      <c r="AE19" s="80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17"/>
      <c r="AR19" s="17"/>
      <c r="AS19" s="17"/>
      <c r="AT19" s="17"/>
      <c r="AU19" s="17"/>
      <c r="AV19" s="17"/>
      <c r="AW19" s="17"/>
      <c r="AX19" s="56"/>
    </row>
    <row r="20" spans="1:50" s="16" customFormat="1" ht="25.5" customHeight="1">
      <c r="A20" s="82" t="s">
        <v>211</v>
      </c>
      <c r="B20" s="85" t="s">
        <v>212</v>
      </c>
      <c r="C20" s="85" t="s">
        <v>106</v>
      </c>
      <c r="D20" s="73"/>
      <c r="E20" s="76"/>
      <c r="F20" s="83"/>
      <c r="G20" s="83"/>
      <c r="H20" s="83"/>
      <c r="I20" s="124"/>
      <c r="J20" s="83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80"/>
      <c r="AB20" s="80"/>
      <c r="AC20" s="80"/>
      <c r="AD20" s="80" t="s">
        <v>43</v>
      </c>
      <c r="AE20" s="80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17"/>
      <c r="AR20" s="17"/>
      <c r="AS20" s="17"/>
      <c r="AT20" s="17"/>
      <c r="AU20" s="17"/>
      <c r="AV20" s="17"/>
      <c r="AW20" s="17"/>
      <c r="AX20" s="56"/>
    </row>
    <row r="21" spans="1:50" s="16" customFormat="1" ht="89.1" customHeight="1">
      <c r="A21" s="83" t="s">
        <v>213</v>
      </c>
      <c r="B21" s="136" t="s">
        <v>214</v>
      </c>
      <c r="C21" s="83" t="s">
        <v>215</v>
      </c>
      <c r="D21" s="73">
        <f>369000+326000</f>
        <v>695000</v>
      </c>
      <c r="E21" s="76"/>
      <c r="F21" s="83">
        <v>100</v>
      </c>
      <c r="G21" s="83">
        <v>0</v>
      </c>
      <c r="H21" s="83">
        <v>0</v>
      </c>
      <c r="I21" s="83">
        <v>1</v>
      </c>
      <c r="J21" s="83" t="s">
        <v>216</v>
      </c>
      <c r="K21" s="169">
        <v>45016</v>
      </c>
      <c r="L21" s="169"/>
      <c r="M21" s="169">
        <f>K21+100</f>
        <v>45116</v>
      </c>
      <c r="N21" s="169"/>
      <c r="O21" s="169">
        <f t="shared" si="1"/>
        <v>45146</v>
      </c>
      <c r="P21" s="169"/>
      <c r="Q21" s="169">
        <f>O21+60</f>
        <v>45206</v>
      </c>
      <c r="R21" s="169"/>
      <c r="S21" s="169">
        <f>Q21+30</f>
        <v>45236</v>
      </c>
      <c r="T21" s="169"/>
      <c r="U21" s="169">
        <f t="shared" si="0"/>
        <v>45266</v>
      </c>
      <c r="V21" s="169"/>
      <c r="W21" s="169">
        <f>U21+30</f>
        <v>45296</v>
      </c>
      <c r="X21" s="169"/>
      <c r="Y21" s="169">
        <f>W21+30</f>
        <v>45326</v>
      </c>
      <c r="Z21" s="169"/>
      <c r="AA21" s="316" t="s">
        <v>20</v>
      </c>
      <c r="AB21" s="316" t="s">
        <v>160</v>
      </c>
      <c r="AC21" s="83" t="s">
        <v>15</v>
      </c>
      <c r="AD21" s="83" t="s">
        <v>21</v>
      </c>
      <c r="AE21" s="83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17"/>
      <c r="AR21" s="17"/>
      <c r="AS21" s="17"/>
      <c r="AT21" s="17"/>
      <c r="AU21" s="17"/>
      <c r="AV21" s="17"/>
      <c r="AW21" s="17"/>
      <c r="AX21" s="56"/>
    </row>
    <row r="22" spans="1:50" s="16" customFormat="1" ht="81.95" customHeight="1">
      <c r="A22" s="153" t="s">
        <v>217</v>
      </c>
      <c r="B22" s="103" t="s">
        <v>218</v>
      </c>
      <c r="C22" s="103" t="s">
        <v>145</v>
      </c>
      <c r="D22" s="159">
        <v>1200000</v>
      </c>
      <c r="E22" s="76"/>
      <c r="F22" s="83">
        <v>100</v>
      </c>
      <c r="G22" s="83">
        <v>0</v>
      </c>
      <c r="H22" s="83">
        <v>0</v>
      </c>
      <c r="I22" s="83">
        <v>1</v>
      </c>
      <c r="J22" s="83" t="s">
        <v>146</v>
      </c>
      <c r="K22" s="169">
        <v>44927</v>
      </c>
      <c r="L22" s="169"/>
      <c r="M22" s="170">
        <f>K22+100</f>
        <v>45027</v>
      </c>
      <c r="N22" s="169"/>
      <c r="O22" s="170">
        <f t="shared" si="1"/>
        <v>45057</v>
      </c>
      <c r="P22" s="169"/>
      <c r="Q22" s="170">
        <f>O22+60</f>
        <v>45117</v>
      </c>
      <c r="R22" s="169"/>
      <c r="S22" s="170">
        <f>Q22+30</f>
        <v>45147</v>
      </c>
      <c r="T22" s="169"/>
      <c r="U22" s="170">
        <f t="shared" si="0"/>
        <v>45177</v>
      </c>
      <c r="V22" s="169"/>
      <c r="W22" s="170">
        <f>U22+30</f>
        <v>45207</v>
      </c>
      <c r="X22" s="169"/>
      <c r="Y22" s="170">
        <f>W22+30</f>
        <v>45237</v>
      </c>
      <c r="Z22" s="169"/>
      <c r="AA22" s="112" t="s">
        <v>20</v>
      </c>
      <c r="AB22" s="112" t="s">
        <v>160</v>
      </c>
      <c r="AC22" s="80" t="s">
        <v>15</v>
      </c>
      <c r="AD22" s="80" t="s">
        <v>21</v>
      </c>
      <c r="AE22" s="80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17"/>
      <c r="AR22" s="17"/>
      <c r="AS22" s="17"/>
      <c r="AT22" s="17"/>
      <c r="AU22" s="17"/>
      <c r="AV22" s="17"/>
      <c r="AW22" s="17"/>
      <c r="AX22" s="56"/>
    </row>
    <row r="23" spans="1:50" s="16" customFormat="1" ht="47.45" customHeight="1">
      <c r="A23" s="153" t="s">
        <v>219</v>
      </c>
      <c r="B23" s="103" t="s">
        <v>220</v>
      </c>
      <c r="C23" s="103" t="s">
        <v>86</v>
      </c>
      <c r="D23" s="159">
        <v>220000</v>
      </c>
      <c r="E23" s="76"/>
      <c r="F23" s="83">
        <v>100</v>
      </c>
      <c r="G23" s="80">
        <v>0</v>
      </c>
      <c r="H23" s="80">
        <v>0</v>
      </c>
      <c r="I23" s="80">
        <v>1</v>
      </c>
      <c r="J23" s="80" t="s">
        <v>87</v>
      </c>
      <c r="K23" s="169">
        <v>45381</v>
      </c>
      <c r="L23" s="169"/>
      <c r="M23" s="169">
        <f>K23+100</f>
        <v>45481</v>
      </c>
      <c r="N23" s="169"/>
      <c r="O23" s="169">
        <f t="shared" ref="O23:O24" si="2">M23+30</f>
        <v>45511</v>
      </c>
      <c r="P23" s="169"/>
      <c r="Q23" s="169">
        <f>O23+60</f>
        <v>45571</v>
      </c>
      <c r="R23" s="169"/>
      <c r="S23" s="169">
        <f>Q23+30</f>
        <v>45601</v>
      </c>
      <c r="T23" s="169"/>
      <c r="U23" s="169">
        <f t="shared" ref="U23:U24" si="3">S23+30</f>
        <v>45631</v>
      </c>
      <c r="V23" s="169"/>
      <c r="W23" s="169">
        <f>U23+30</f>
        <v>45661</v>
      </c>
      <c r="X23" s="169"/>
      <c r="Y23" s="169">
        <f>W23+30</f>
        <v>45691</v>
      </c>
      <c r="Z23" s="169"/>
      <c r="AA23" s="112" t="s">
        <v>20</v>
      </c>
      <c r="AB23" s="112" t="s">
        <v>160</v>
      </c>
      <c r="AC23" s="80" t="s">
        <v>15</v>
      </c>
      <c r="AD23" s="80" t="s">
        <v>21</v>
      </c>
      <c r="AE23" s="80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17"/>
      <c r="AR23" s="17"/>
      <c r="AS23" s="17"/>
      <c r="AT23" s="17"/>
      <c r="AU23" s="17"/>
      <c r="AV23" s="17"/>
      <c r="AW23" s="17"/>
      <c r="AX23" s="56"/>
    </row>
    <row r="24" spans="1:50" s="16" customFormat="1" ht="72.95" customHeight="1">
      <c r="A24" s="153" t="s">
        <v>221</v>
      </c>
      <c r="B24" s="103" t="s">
        <v>222</v>
      </c>
      <c r="C24" s="103" t="s">
        <v>215</v>
      </c>
      <c r="D24" s="159">
        <v>900000</v>
      </c>
      <c r="E24" s="76"/>
      <c r="F24" s="83">
        <v>100</v>
      </c>
      <c r="G24" s="83">
        <v>0</v>
      </c>
      <c r="H24" s="83">
        <v>0</v>
      </c>
      <c r="I24" s="83">
        <v>1</v>
      </c>
      <c r="J24" s="83" t="s">
        <v>216</v>
      </c>
      <c r="K24" s="169">
        <v>45471</v>
      </c>
      <c r="L24" s="169"/>
      <c r="M24" s="169">
        <f>K24+100</f>
        <v>45571</v>
      </c>
      <c r="N24" s="169"/>
      <c r="O24" s="169">
        <f t="shared" si="2"/>
        <v>45601</v>
      </c>
      <c r="P24" s="169"/>
      <c r="Q24" s="169">
        <f>O24+60</f>
        <v>45661</v>
      </c>
      <c r="R24" s="169"/>
      <c r="S24" s="169">
        <f>Q24+30</f>
        <v>45691</v>
      </c>
      <c r="T24" s="169"/>
      <c r="U24" s="169">
        <f t="shared" si="3"/>
        <v>45721</v>
      </c>
      <c r="V24" s="169"/>
      <c r="W24" s="169">
        <f>U24+30</f>
        <v>45751</v>
      </c>
      <c r="X24" s="169"/>
      <c r="Y24" s="169">
        <f>W24+30</f>
        <v>45781</v>
      </c>
      <c r="Z24" s="169"/>
      <c r="AA24" s="316" t="s">
        <v>20</v>
      </c>
      <c r="AB24" s="112" t="s">
        <v>160</v>
      </c>
      <c r="AC24" s="80" t="s">
        <v>15</v>
      </c>
      <c r="AD24" s="80" t="s">
        <v>21</v>
      </c>
      <c r="AE24" s="80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17"/>
      <c r="AR24" s="17"/>
      <c r="AS24" s="17"/>
      <c r="AT24" s="17"/>
      <c r="AU24" s="17"/>
      <c r="AV24" s="17"/>
      <c r="AW24" s="17"/>
      <c r="AX24" s="56"/>
    </row>
    <row r="25" spans="1:50" s="16" customFormat="1" ht="57.6" customHeight="1">
      <c r="A25" s="153" t="s">
        <v>223</v>
      </c>
      <c r="B25" s="103" t="s">
        <v>224</v>
      </c>
      <c r="C25" s="103" t="s">
        <v>225</v>
      </c>
      <c r="D25" s="159">
        <v>250000</v>
      </c>
      <c r="E25" s="76"/>
      <c r="F25" s="83">
        <v>100</v>
      </c>
      <c r="G25" s="83">
        <v>0</v>
      </c>
      <c r="H25" s="83">
        <v>0</v>
      </c>
      <c r="I25" s="83">
        <v>2</v>
      </c>
      <c r="J25" s="83" t="s">
        <v>83</v>
      </c>
      <c r="K25" s="169">
        <v>45290</v>
      </c>
      <c r="L25" s="169"/>
      <c r="M25" s="169">
        <f>K25+100</f>
        <v>45390</v>
      </c>
      <c r="N25" s="169"/>
      <c r="O25" s="169">
        <f>M25+30</f>
        <v>45420</v>
      </c>
      <c r="P25" s="169"/>
      <c r="Q25" s="169">
        <f>O25+60</f>
        <v>45480</v>
      </c>
      <c r="R25" s="169"/>
      <c r="S25" s="169">
        <f>Q25+30</f>
        <v>45510</v>
      </c>
      <c r="T25" s="169"/>
      <c r="U25" s="169">
        <f>S25+30</f>
        <v>45540</v>
      </c>
      <c r="V25" s="169"/>
      <c r="W25" s="169">
        <f>U25+30</f>
        <v>45570</v>
      </c>
      <c r="X25" s="169"/>
      <c r="Y25" s="169">
        <f>W25+30</f>
        <v>45600</v>
      </c>
      <c r="Z25" s="169"/>
      <c r="AA25" s="316" t="s">
        <v>20</v>
      </c>
      <c r="AB25" s="316" t="s">
        <v>160</v>
      </c>
      <c r="AC25" s="83" t="s">
        <v>15</v>
      </c>
      <c r="AD25" s="83" t="s">
        <v>21</v>
      </c>
      <c r="AE25" s="83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17"/>
      <c r="AR25" s="17"/>
      <c r="AS25" s="17"/>
      <c r="AT25" s="17"/>
      <c r="AU25" s="17"/>
      <c r="AV25" s="17"/>
      <c r="AW25" s="17"/>
      <c r="AX25" s="56"/>
    </row>
    <row r="26" spans="1:50" s="16" customFormat="1">
      <c r="A26" s="80"/>
      <c r="B26" s="80"/>
      <c r="C26" s="85"/>
      <c r="D26" s="66">
        <f>SUM(D8:D25)</f>
        <v>6866184</v>
      </c>
      <c r="E26" s="66"/>
      <c r="F26" s="80"/>
      <c r="G26" s="80"/>
      <c r="H26" s="80"/>
      <c r="I26" s="80"/>
      <c r="J26" s="80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270"/>
      <c r="AB26" s="270"/>
      <c r="AC26" s="270"/>
      <c r="AD26" s="270"/>
      <c r="AE26" s="270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17"/>
      <c r="AR26" s="17"/>
      <c r="AS26" s="17"/>
      <c r="AT26" s="17"/>
      <c r="AU26" s="17"/>
      <c r="AV26" s="17"/>
      <c r="AW26" s="17"/>
      <c r="AX26" s="56"/>
    </row>
    <row r="27" spans="1:50" s="10" customFormat="1" ht="30.95">
      <c r="A27" s="117"/>
      <c r="B27" s="117"/>
      <c r="C27" s="111" t="s">
        <v>226</v>
      </c>
      <c r="D27" s="8"/>
      <c r="E27" s="8"/>
      <c r="F27" s="117"/>
      <c r="G27" s="117"/>
      <c r="H27" s="117"/>
      <c r="I27" s="117"/>
      <c r="J27" s="11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Q27" s="11"/>
      <c r="AR27" s="11"/>
      <c r="AS27" s="11"/>
      <c r="AT27" s="11"/>
      <c r="AU27" s="11"/>
      <c r="AV27" s="11"/>
      <c r="AW27" s="11"/>
    </row>
    <row r="28" spans="1:50" ht="15.75" customHeight="1">
      <c r="A28" s="306" t="s">
        <v>51</v>
      </c>
      <c r="B28" s="307"/>
      <c r="C28" s="307"/>
      <c r="D28" s="306" t="s">
        <v>52</v>
      </c>
      <c r="E28" s="307"/>
      <c r="F28" s="307"/>
      <c r="G28" s="307"/>
      <c r="H28" s="308"/>
      <c r="I28" s="314"/>
      <c r="J28" s="314"/>
      <c r="K28" s="304" t="s">
        <v>53</v>
      </c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4" t="s">
        <v>54</v>
      </c>
      <c r="Z28" s="305"/>
      <c r="AA28" s="305"/>
      <c r="AB28" s="305"/>
      <c r="AC28" s="305"/>
      <c r="AD28" s="55"/>
      <c r="AE28" s="55"/>
      <c r="AX28" s="55"/>
    </row>
    <row r="29" spans="1:50" ht="63" customHeight="1">
      <c r="A29" s="12" t="s">
        <v>56</v>
      </c>
      <c r="B29" s="13" t="s">
        <v>57</v>
      </c>
      <c r="C29" s="13" t="s">
        <v>58</v>
      </c>
      <c r="D29" s="13" t="s">
        <v>59</v>
      </c>
      <c r="E29" s="13" t="s">
        <v>60</v>
      </c>
      <c r="F29" s="13" t="s">
        <v>61</v>
      </c>
      <c r="G29" s="13" t="s">
        <v>62</v>
      </c>
      <c r="H29" s="13" t="s">
        <v>63</v>
      </c>
      <c r="I29" s="12" t="s">
        <v>64</v>
      </c>
      <c r="J29" s="12" t="s">
        <v>65</v>
      </c>
      <c r="K29" s="312" t="s">
        <v>169</v>
      </c>
      <c r="L29" s="312"/>
      <c r="M29" s="312" t="s">
        <v>170</v>
      </c>
      <c r="N29" s="312"/>
      <c r="O29" s="312" t="s">
        <v>171</v>
      </c>
      <c r="P29" s="312"/>
      <c r="Q29" s="312" t="s">
        <v>68</v>
      </c>
      <c r="R29" s="312"/>
      <c r="S29" s="309" t="s">
        <v>227</v>
      </c>
      <c r="T29" s="310"/>
      <c r="U29" s="309" t="s">
        <v>116</v>
      </c>
      <c r="V29" s="310"/>
      <c r="W29" s="309" t="s">
        <v>70</v>
      </c>
      <c r="X29" s="311"/>
      <c r="Y29" s="13" t="s">
        <v>71</v>
      </c>
      <c r="Z29" s="13" t="s">
        <v>72</v>
      </c>
      <c r="AA29" s="13" t="s">
        <v>73</v>
      </c>
      <c r="AB29" s="13" t="s">
        <v>74</v>
      </c>
      <c r="AC29" s="13" t="s">
        <v>75</v>
      </c>
      <c r="AD29" s="55"/>
      <c r="AE29" s="55"/>
      <c r="AX29" s="55"/>
    </row>
    <row r="30" spans="1:50" ht="17.45" customHeight="1">
      <c r="A30" s="12"/>
      <c r="B30" s="12"/>
      <c r="C30" s="12"/>
      <c r="D30" s="14"/>
      <c r="E30" s="14"/>
      <c r="F30" s="12"/>
      <c r="G30" s="12"/>
      <c r="H30" s="12"/>
      <c r="I30" s="12"/>
      <c r="J30" s="12"/>
      <c r="K30" s="15" t="s">
        <v>176</v>
      </c>
      <c r="L30" s="15" t="s">
        <v>79</v>
      </c>
      <c r="M30" s="15" t="s">
        <v>176</v>
      </c>
      <c r="N30" s="15" t="s">
        <v>79</v>
      </c>
      <c r="O30" s="15" t="s">
        <v>176</v>
      </c>
      <c r="P30" s="15" t="s">
        <v>79</v>
      </c>
      <c r="Q30" s="15" t="s">
        <v>176</v>
      </c>
      <c r="R30" s="15" t="s">
        <v>79</v>
      </c>
      <c r="S30" s="15" t="s">
        <v>176</v>
      </c>
      <c r="T30" s="15" t="s">
        <v>79</v>
      </c>
      <c r="U30" s="15" t="s">
        <v>176</v>
      </c>
      <c r="V30" s="15" t="s">
        <v>79</v>
      </c>
      <c r="W30" s="15" t="s">
        <v>176</v>
      </c>
      <c r="X30" s="15" t="s">
        <v>79</v>
      </c>
      <c r="Y30" s="12"/>
      <c r="Z30" s="12"/>
      <c r="AA30" s="12"/>
      <c r="AB30" s="12"/>
      <c r="AC30" s="12"/>
      <c r="AD30" s="55"/>
      <c r="AE30" s="55"/>
      <c r="AX30" s="55"/>
    </row>
    <row r="31" spans="1:50" s="16" customFormat="1" ht="15" customHeight="1">
      <c r="A31" s="80"/>
      <c r="B31" s="80"/>
      <c r="C31" s="80"/>
      <c r="D31" s="66"/>
      <c r="E31" s="66"/>
      <c r="F31" s="80"/>
      <c r="G31" s="80"/>
      <c r="H31" s="80"/>
      <c r="I31" s="80"/>
      <c r="J31" s="80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270"/>
      <c r="Z31" s="270"/>
      <c r="AA31" s="270"/>
      <c r="AB31" s="270"/>
      <c r="AC31" s="270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17"/>
      <c r="AR31" s="17"/>
      <c r="AS31" s="17"/>
      <c r="AT31" s="17"/>
      <c r="AU31" s="17"/>
      <c r="AV31" s="17"/>
      <c r="AW31" s="17"/>
      <c r="AX31" s="56"/>
    </row>
    <row r="32" spans="1:50" s="16" customFormat="1" ht="15" customHeight="1">
      <c r="A32" s="80"/>
      <c r="B32" s="80"/>
      <c r="C32" s="80"/>
      <c r="D32" s="66"/>
      <c r="E32" s="66"/>
      <c r="F32" s="80"/>
      <c r="G32" s="80"/>
      <c r="H32" s="80"/>
      <c r="I32" s="80"/>
      <c r="J32" s="80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270"/>
      <c r="Z32" s="270"/>
      <c r="AA32" s="270"/>
      <c r="AB32" s="270"/>
      <c r="AC32" s="270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17"/>
      <c r="AR32" s="17"/>
      <c r="AS32" s="17"/>
      <c r="AT32" s="17"/>
      <c r="AU32" s="17"/>
      <c r="AV32" s="17"/>
      <c r="AW32" s="17"/>
      <c r="AX32" s="56"/>
    </row>
    <row r="33" spans="1:49" s="16" customFormat="1">
      <c r="A33" s="80"/>
      <c r="B33" s="80"/>
      <c r="C33" s="80"/>
      <c r="D33" s="66"/>
      <c r="E33" s="66"/>
      <c r="F33" s="80"/>
      <c r="G33" s="80"/>
      <c r="H33" s="80"/>
      <c r="I33" s="80"/>
      <c r="J33" s="80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270"/>
      <c r="Z33" s="270"/>
      <c r="AA33" s="270"/>
      <c r="AB33" s="270"/>
      <c r="AC33" s="270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17"/>
      <c r="AR33" s="17"/>
      <c r="AS33" s="17"/>
      <c r="AT33" s="17"/>
      <c r="AU33" s="17"/>
      <c r="AV33" s="17"/>
      <c r="AW33" s="17"/>
    </row>
    <row r="34" spans="1:49" s="10" customFormat="1" ht="30.95">
      <c r="A34" s="117"/>
      <c r="B34" s="117"/>
      <c r="C34" s="111" t="s">
        <v>228</v>
      </c>
      <c r="D34" s="8"/>
      <c r="E34" s="8"/>
      <c r="F34" s="117"/>
      <c r="G34" s="117"/>
      <c r="H34" s="117"/>
      <c r="I34" s="117"/>
      <c r="J34" s="11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AQ34" s="11"/>
      <c r="AR34" s="11"/>
      <c r="AS34" s="11"/>
      <c r="AT34" s="11"/>
      <c r="AU34" s="11"/>
      <c r="AV34" s="11"/>
      <c r="AW34" s="11"/>
    </row>
    <row r="35" spans="1:49" ht="15.75" customHeight="1">
      <c r="A35" s="306" t="s">
        <v>51</v>
      </c>
      <c r="B35" s="307"/>
      <c r="C35" s="307"/>
      <c r="D35" s="306" t="s">
        <v>52</v>
      </c>
      <c r="E35" s="307"/>
      <c r="F35" s="307"/>
      <c r="G35" s="307"/>
      <c r="H35" s="308"/>
      <c r="I35" s="314"/>
      <c r="J35" s="314"/>
      <c r="K35" s="304" t="s">
        <v>53</v>
      </c>
      <c r="L35" s="305"/>
      <c r="M35" s="305"/>
      <c r="N35" s="305"/>
      <c r="O35" s="305"/>
      <c r="P35" s="305"/>
      <c r="Q35" s="305"/>
      <c r="R35" s="305"/>
      <c r="S35" s="305"/>
      <c r="T35" s="305"/>
      <c r="U35" s="304" t="s">
        <v>54</v>
      </c>
      <c r="V35" s="305"/>
      <c r="W35" s="305"/>
      <c r="X35" s="305"/>
      <c r="Y35" s="305"/>
      <c r="Z35" s="55"/>
      <c r="AA35" s="55"/>
      <c r="AB35" s="55"/>
      <c r="AC35" s="55"/>
      <c r="AD35" s="55"/>
      <c r="AE35" s="55"/>
    </row>
    <row r="36" spans="1:49" ht="63" customHeight="1">
      <c r="A36" s="12" t="s">
        <v>56</v>
      </c>
      <c r="B36" s="13" t="s">
        <v>57</v>
      </c>
      <c r="C36" s="13" t="s">
        <v>58</v>
      </c>
      <c r="D36" s="13" t="s">
        <v>59</v>
      </c>
      <c r="E36" s="13" t="s">
        <v>60</v>
      </c>
      <c r="F36" s="13" t="s">
        <v>61</v>
      </c>
      <c r="G36" s="13" t="s">
        <v>62</v>
      </c>
      <c r="H36" s="13" t="s">
        <v>63</v>
      </c>
      <c r="I36" s="12" t="s">
        <v>64</v>
      </c>
      <c r="J36" s="12" t="s">
        <v>65</v>
      </c>
      <c r="K36" s="312" t="s">
        <v>229</v>
      </c>
      <c r="L36" s="312"/>
      <c r="M36" s="312" t="s">
        <v>170</v>
      </c>
      <c r="N36" s="312"/>
      <c r="O36" s="312" t="s">
        <v>227</v>
      </c>
      <c r="P36" s="312"/>
      <c r="Q36" s="312" t="s">
        <v>116</v>
      </c>
      <c r="R36" s="312"/>
      <c r="S36" s="312" t="s">
        <v>70</v>
      </c>
      <c r="T36" s="312"/>
      <c r="U36" s="13" t="s">
        <v>71</v>
      </c>
      <c r="V36" s="13" t="s">
        <v>72</v>
      </c>
      <c r="W36" s="13" t="s">
        <v>73</v>
      </c>
      <c r="X36" s="13" t="s">
        <v>74</v>
      </c>
      <c r="Y36" s="13" t="s">
        <v>75</v>
      </c>
      <c r="Z36" s="55"/>
      <c r="AA36" s="55"/>
      <c r="AB36" s="55"/>
      <c r="AC36" s="55"/>
      <c r="AD36" s="55"/>
      <c r="AE36" s="55"/>
    </row>
    <row r="37" spans="1:49" ht="17.45" customHeight="1">
      <c r="A37" s="12"/>
      <c r="B37" s="12"/>
      <c r="C37" s="12"/>
      <c r="D37" s="14"/>
      <c r="E37" s="14"/>
      <c r="F37" s="12"/>
      <c r="G37" s="12"/>
      <c r="H37" s="12"/>
      <c r="I37" s="12"/>
      <c r="J37" s="12"/>
      <c r="K37" s="15" t="s">
        <v>176</v>
      </c>
      <c r="L37" s="15" t="s">
        <v>79</v>
      </c>
      <c r="M37" s="15" t="s">
        <v>176</v>
      </c>
      <c r="N37" s="15" t="s">
        <v>79</v>
      </c>
      <c r="O37" s="15" t="s">
        <v>176</v>
      </c>
      <c r="P37" s="15" t="s">
        <v>79</v>
      </c>
      <c r="Q37" s="15" t="s">
        <v>176</v>
      </c>
      <c r="R37" s="15" t="s">
        <v>79</v>
      </c>
      <c r="S37" s="15" t="s">
        <v>176</v>
      </c>
      <c r="T37" s="15" t="s">
        <v>79</v>
      </c>
      <c r="U37" s="12"/>
      <c r="V37" s="12"/>
      <c r="W37" s="12"/>
      <c r="X37" s="12"/>
      <c r="Y37" s="12"/>
      <c r="Z37" s="55"/>
      <c r="AA37" s="55"/>
      <c r="AB37" s="55"/>
      <c r="AC37" s="55"/>
      <c r="AD37" s="55"/>
      <c r="AE37" s="55"/>
    </row>
    <row r="38" spans="1:49" s="16" customFormat="1" ht="45" customHeight="1">
      <c r="A38" s="83" t="s">
        <v>230</v>
      </c>
      <c r="B38" s="136" t="s">
        <v>231</v>
      </c>
      <c r="C38" s="83" t="s">
        <v>86</v>
      </c>
      <c r="D38" s="78">
        <v>150000</v>
      </c>
      <c r="E38" s="125"/>
      <c r="F38" s="80">
        <v>100</v>
      </c>
      <c r="G38" s="80">
        <v>0</v>
      </c>
      <c r="H38" s="80">
        <v>0</v>
      </c>
      <c r="I38" s="80">
        <v>1</v>
      </c>
      <c r="J38" s="80" t="s">
        <v>87</v>
      </c>
      <c r="K38" s="170">
        <v>45015</v>
      </c>
      <c r="L38" s="170"/>
      <c r="M38" s="170">
        <f t="shared" ref="M38:M45" si="4">K38+60</f>
        <v>45075</v>
      </c>
      <c r="N38" s="170"/>
      <c r="O38" s="170">
        <f>M38+60</f>
        <v>45135</v>
      </c>
      <c r="P38" s="170"/>
      <c r="Q38" s="170">
        <f>O38+30</f>
        <v>45165</v>
      </c>
      <c r="R38" s="170"/>
      <c r="S38" s="170">
        <f>Q38+30</f>
        <v>45195</v>
      </c>
      <c r="T38" s="170"/>
      <c r="U38" s="112" t="s">
        <v>20</v>
      </c>
      <c r="V38" s="112" t="s">
        <v>167</v>
      </c>
      <c r="W38" s="80" t="s">
        <v>15</v>
      </c>
      <c r="X38" s="80" t="s">
        <v>21</v>
      </c>
      <c r="Y38" s="8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17"/>
      <c r="AR38" s="17"/>
      <c r="AS38" s="17"/>
      <c r="AT38" s="17"/>
      <c r="AU38" s="17"/>
      <c r="AV38" s="17"/>
      <c r="AW38" s="17"/>
    </row>
    <row r="39" spans="1:49" s="16" customFormat="1" ht="48" customHeight="1">
      <c r="A39" s="83" t="s">
        <v>232</v>
      </c>
      <c r="B39" s="136" t="s">
        <v>233</v>
      </c>
      <c r="C39" s="122" t="s">
        <v>86</v>
      </c>
      <c r="D39" s="78">
        <v>48960</v>
      </c>
      <c r="E39" s="157"/>
      <c r="F39" s="122">
        <v>100</v>
      </c>
      <c r="G39" s="122">
        <v>0</v>
      </c>
      <c r="H39" s="122">
        <v>0</v>
      </c>
      <c r="I39" s="122">
        <v>1</v>
      </c>
      <c r="J39" s="122" t="s">
        <v>87</v>
      </c>
      <c r="K39" s="172">
        <v>45015</v>
      </c>
      <c r="L39" s="172"/>
      <c r="M39" s="172">
        <f t="shared" si="4"/>
        <v>45075</v>
      </c>
      <c r="N39" s="169"/>
      <c r="O39" s="169">
        <f>M39+60</f>
        <v>45135</v>
      </c>
      <c r="P39" s="169"/>
      <c r="Q39" s="169">
        <f>O39+30</f>
        <v>45165</v>
      </c>
      <c r="R39" s="169"/>
      <c r="S39" s="169">
        <f>Q39+30</f>
        <v>45195</v>
      </c>
      <c r="T39" s="169"/>
      <c r="U39" s="112" t="s">
        <v>20</v>
      </c>
      <c r="V39" s="112" t="s">
        <v>167</v>
      </c>
      <c r="W39" s="80" t="s">
        <v>15</v>
      </c>
      <c r="X39" s="80" t="s">
        <v>21</v>
      </c>
      <c r="Y39" s="80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17"/>
      <c r="AR39" s="17"/>
      <c r="AS39" s="17"/>
      <c r="AT39" s="17"/>
      <c r="AU39" s="17"/>
      <c r="AV39" s="17"/>
      <c r="AW39" s="17"/>
    </row>
    <row r="40" spans="1:49" s="16" customFormat="1" ht="66" customHeight="1">
      <c r="A40" s="82" t="s">
        <v>234</v>
      </c>
      <c r="B40" s="136" t="s">
        <v>235</v>
      </c>
      <c r="C40" s="83" t="s">
        <v>106</v>
      </c>
      <c r="D40" s="78"/>
      <c r="E40" s="126"/>
      <c r="F40" s="83"/>
      <c r="G40" s="83"/>
      <c r="H40" s="83"/>
      <c r="I40" s="83"/>
      <c r="J40" s="83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12"/>
      <c r="V40" s="112"/>
      <c r="W40" s="80"/>
      <c r="X40" s="80" t="s">
        <v>43</v>
      </c>
      <c r="Y40" s="80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17"/>
      <c r="AR40" s="17"/>
      <c r="AS40" s="17"/>
      <c r="AT40" s="17"/>
      <c r="AU40" s="17"/>
      <c r="AV40" s="17"/>
      <c r="AW40" s="17"/>
    </row>
    <row r="41" spans="1:49" s="16" customFormat="1" ht="46.5">
      <c r="A41" s="82" t="s">
        <v>236</v>
      </c>
      <c r="B41" s="173" t="s">
        <v>237</v>
      </c>
      <c r="C41" s="83" t="s">
        <v>106</v>
      </c>
      <c r="D41" s="78"/>
      <c r="E41" s="126"/>
      <c r="F41" s="83"/>
      <c r="G41" s="83"/>
      <c r="H41" s="83"/>
      <c r="I41" s="83"/>
      <c r="J41" s="83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12"/>
      <c r="V41" s="112"/>
      <c r="W41" s="80"/>
      <c r="X41" s="80" t="s">
        <v>43</v>
      </c>
      <c r="Y41" s="80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17"/>
      <c r="AR41" s="17"/>
      <c r="AS41" s="17"/>
      <c r="AT41" s="17"/>
      <c r="AU41" s="17"/>
      <c r="AV41" s="17"/>
      <c r="AW41" s="17"/>
    </row>
    <row r="42" spans="1:49" s="16" customFormat="1" ht="93">
      <c r="A42" s="82" t="s">
        <v>238</v>
      </c>
      <c r="B42" s="173" t="s">
        <v>239</v>
      </c>
      <c r="C42" s="83" t="s">
        <v>106</v>
      </c>
      <c r="D42" s="78"/>
      <c r="E42" s="126"/>
      <c r="F42" s="83"/>
      <c r="G42" s="83"/>
      <c r="H42" s="83"/>
      <c r="I42" s="83"/>
      <c r="J42" s="83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12"/>
      <c r="V42" s="112"/>
      <c r="W42" s="80"/>
      <c r="X42" s="80" t="s">
        <v>43</v>
      </c>
      <c r="Y42" s="80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17"/>
      <c r="AR42" s="17"/>
      <c r="AS42" s="17"/>
      <c r="AT42" s="17"/>
      <c r="AU42" s="17"/>
      <c r="AV42" s="17"/>
      <c r="AW42" s="17"/>
    </row>
    <row r="43" spans="1:49" s="16" customFormat="1" ht="45" customHeight="1">
      <c r="A43" s="82" t="s">
        <v>240</v>
      </c>
      <c r="B43" s="173" t="s">
        <v>241</v>
      </c>
      <c r="C43" s="83" t="s">
        <v>106</v>
      </c>
      <c r="D43" s="78"/>
      <c r="E43" s="126"/>
      <c r="F43" s="83"/>
      <c r="G43" s="83"/>
      <c r="H43" s="83"/>
      <c r="I43" s="83"/>
      <c r="J43" s="83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12"/>
      <c r="V43" s="112"/>
      <c r="W43" s="80"/>
      <c r="X43" s="80" t="s">
        <v>43</v>
      </c>
      <c r="Y43" s="80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17"/>
      <c r="AR43" s="17"/>
      <c r="AS43" s="17"/>
      <c r="AT43" s="17"/>
      <c r="AU43" s="17"/>
      <c r="AV43" s="17"/>
      <c r="AW43" s="17"/>
    </row>
    <row r="44" spans="1:49" s="16" customFormat="1" ht="42" customHeight="1">
      <c r="A44" s="167" t="s">
        <v>242</v>
      </c>
      <c r="B44" s="173" t="s">
        <v>243</v>
      </c>
      <c r="C44" s="83" t="s">
        <v>106</v>
      </c>
      <c r="D44" s="78"/>
      <c r="E44" s="126"/>
      <c r="F44" s="83"/>
      <c r="G44" s="83"/>
      <c r="H44" s="83"/>
      <c r="I44" s="83"/>
      <c r="J44" s="83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12"/>
      <c r="V44" s="112"/>
      <c r="W44" s="80"/>
      <c r="X44" s="80" t="s">
        <v>43</v>
      </c>
      <c r="Y44" s="80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17"/>
      <c r="AR44" s="17"/>
      <c r="AS44" s="17"/>
      <c r="AT44" s="17"/>
      <c r="AU44" s="17"/>
      <c r="AV44" s="17"/>
      <c r="AW44" s="17"/>
    </row>
    <row r="45" spans="1:49" s="16" customFormat="1" ht="65.25" customHeight="1">
      <c r="A45" s="153" t="s">
        <v>244</v>
      </c>
      <c r="B45" s="92" t="s">
        <v>245</v>
      </c>
      <c r="C45" s="92" t="s">
        <v>86</v>
      </c>
      <c r="D45" s="158">
        <v>150000</v>
      </c>
      <c r="E45" s="126"/>
      <c r="F45" s="83">
        <v>100</v>
      </c>
      <c r="G45" s="83">
        <v>0</v>
      </c>
      <c r="H45" s="83">
        <v>0</v>
      </c>
      <c r="I45" s="83">
        <v>1</v>
      </c>
      <c r="J45" s="93" t="s">
        <v>87</v>
      </c>
      <c r="K45" s="169">
        <v>45535</v>
      </c>
      <c r="L45" s="169"/>
      <c r="M45" s="169">
        <f t="shared" si="4"/>
        <v>45595</v>
      </c>
      <c r="N45" s="169"/>
      <c r="O45" s="169">
        <f>M45+60</f>
        <v>45655</v>
      </c>
      <c r="P45" s="169"/>
      <c r="Q45" s="169">
        <f>O45+30</f>
        <v>45685</v>
      </c>
      <c r="R45" s="169"/>
      <c r="S45" s="169">
        <f>Q45+30</f>
        <v>45715</v>
      </c>
      <c r="T45" s="169"/>
      <c r="U45" s="316" t="s">
        <v>20</v>
      </c>
      <c r="V45" s="112" t="s">
        <v>167</v>
      </c>
      <c r="W45" s="80" t="s">
        <v>15</v>
      </c>
      <c r="X45" s="80" t="s">
        <v>21</v>
      </c>
      <c r="Y45" s="80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17"/>
      <c r="AR45" s="17"/>
      <c r="AS45" s="17"/>
      <c r="AT45" s="17"/>
      <c r="AU45" s="17"/>
      <c r="AV45" s="17"/>
      <c r="AW45" s="17"/>
    </row>
    <row r="46" spans="1:49" s="16" customFormat="1" ht="49.5" customHeight="1">
      <c r="A46" s="153" t="s">
        <v>246</v>
      </c>
      <c r="B46" s="92" t="s">
        <v>247</v>
      </c>
      <c r="C46" s="92" t="s">
        <v>225</v>
      </c>
      <c r="D46" s="158">
        <v>88000</v>
      </c>
      <c r="E46" s="126"/>
      <c r="F46" s="83">
        <v>100</v>
      </c>
      <c r="G46" s="83">
        <v>0</v>
      </c>
      <c r="H46" s="83">
        <v>0</v>
      </c>
      <c r="I46" s="83">
        <v>2</v>
      </c>
      <c r="J46" s="93" t="s">
        <v>83</v>
      </c>
      <c r="K46" s="169">
        <v>45656</v>
      </c>
      <c r="L46" s="169"/>
      <c r="M46" s="169">
        <f>K46+60</f>
        <v>45716</v>
      </c>
      <c r="N46" s="169"/>
      <c r="O46" s="169">
        <f>M46+60</f>
        <v>45776</v>
      </c>
      <c r="P46" s="169"/>
      <c r="Q46" s="169">
        <f>O46+30</f>
        <v>45806</v>
      </c>
      <c r="R46" s="169"/>
      <c r="S46" s="169">
        <f>Q46+30</f>
        <v>45836</v>
      </c>
      <c r="T46" s="169"/>
      <c r="U46" s="316" t="s">
        <v>20</v>
      </c>
      <c r="V46" s="112" t="s">
        <v>167</v>
      </c>
      <c r="W46" s="80" t="s">
        <v>15</v>
      </c>
      <c r="X46" s="80" t="s">
        <v>21</v>
      </c>
      <c r="Y46" s="80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17"/>
      <c r="AR46" s="17"/>
      <c r="AS46" s="17"/>
      <c r="AT46" s="17"/>
      <c r="AU46" s="17"/>
      <c r="AV46" s="17"/>
      <c r="AW46" s="17"/>
    </row>
    <row r="47" spans="1:49" s="16" customFormat="1" ht="51" customHeight="1">
      <c r="A47" s="153" t="s">
        <v>248</v>
      </c>
      <c r="B47" s="92" t="s">
        <v>249</v>
      </c>
      <c r="C47" s="92" t="s">
        <v>148</v>
      </c>
      <c r="D47" s="158">
        <v>60000</v>
      </c>
      <c r="E47" s="126"/>
      <c r="F47" s="83">
        <v>100</v>
      </c>
      <c r="G47" s="83">
        <v>0</v>
      </c>
      <c r="H47" s="83">
        <v>0</v>
      </c>
      <c r="I47" s="80">
        <v>3</v>
      </c>
      <c r="J47" s="92" t="s">
        <v>250</v>
      </c>
      <c r="K47" s="317">
        <v>45260</v>
      </c>
      <c r="L47" s="317"/>
      <c r="M47" s="169">
        <f t="shared" ref="M47" si="5">K47+60</f>
        <v>45320</v>
      </c>
      <c r="N47" s="317"/>
      <c r="O47" s="169">
        <f t="shared" ref="O47" si="6">M47+60</f>
        <v>45380</v>
      </c>
      <c r="P47" s="317"/>
      <c r="Q47" s="169">
        <f t="shared" ref="Q47" si="7">O47+30</f>
        <v>45410</v>
      </c>
      <c r="R47" s="317"/>
      <c r="S47" s="169">
        <f t="shared" ref="S47" si="8">Q47+30</f>
        <v>45440</v>
      </c>
      <c r="T47" s="317"/>
      <c r="U47" s="316" t="s">
        <v>20</v>
      </c>
      <c r="V47" s="112" t="s">
        <v>167</v>
      </c>
      <c r="W47" s="80" t="s">
        <v>15</v>
      </c>
      <c r="X47" s="80" t="s">
        <v>21</v>
      </c>
      <c r="Y47" s="80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17"/>
      <c r="AR47" s="17"/>
      <c r="AS47" s="17"/>
      <c r="AT47" s="17"/>
      <c r="AU47" s="17"/>
      <c r="AV47" s="17"/>
      <c r="AW47" s="17"/>
    </row>
    <row r="48" spans="1:49" s="16" customFormat="1" ht="48.75" customHeight="1">
      <c r="A48" s="168" t="s">
        <v>251</v>
      </c>
      <c r="B48" s="150" t="s">
        <v>252</v>
      </c>
      <c r="C48" s="150" t="s">
        <v>191</v>
      </c>
      <c r="D48" s="174">
        <v>120000</v>
      </c>
      <c r="E48" s="175"/>
      <c r="F48" s="151">
        <v>100</v>
      </c>
      <c r="G48" s="151">
        <v>0</v>
      </c>
      <c r="H48" s="151">
        <v>0</v>
      </c>
      <c r="I48" s="152">
        <v>2</v>
      </c>
      <c r="J48" s="91" t="s">
        <v>192</v>
      </c>
      <c r="K48" s="317">
        <v>45015</v>
      </c>
      <c r="L48" s="317"/>
      <c r="M48" s="169">
        <f t="shared" ref="M48" si="9">K48+60</f>
        <v>45075</v>
      </c>
      <c r="N48" s="317"/>
      <c r="O48" s="169">
        <f t="shared" ref="O48" si="10">M48+60</f>
        <v>45135</v>
      </c>
      <c r="P48" s="317"/>
      <c r="Q48" s="169">
        <f t="shared" ref="Q48" si="11">O48+30</f>
        <v>45165</v>
      </c>
      <c r="R48" s="317"/>
      <c r="S48" s="169">
        <f t="shared" ref="S48" si="12">Q48+30</f>
        <v>45195</v>
      </c>
      <c r="T48" s="317"/>
      <c r="U48" s="112" t="s">
        <v>20</v>
      </c>
      <c r="V48" s="112" t="s">
        <v>167</v>
      </c>
      <c r="W48" s="80" t="s">
        <v>15</v>
      </c>
      <c r="X48" s="80" t="s">
        <v>21</v>
      </c>
      <c r="Y48" s="80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17"/>
      <c r="AR48" s="17"/>
      <c r="AS48" s="17"/>
      <c r="AT48" s="17"/>
      <c r="AU48" s="17"/>
      <c r="AV48" s="17"/>
      <c r="AW48" s="17"/>
    </row>
    <row r="49" spans="1:49" s="16" customFormat="1" ht="35.25" customHeight="1">
      <c r="A49" s="163"/>
      <c r="B49" s="160"/>
      <c r="C49" s="160"/>
      <c r="D49" s="161">
        <f>SUM(D38:D48)</f>
        <v>616960</v>
      </c>
      <c r="E49" s="162"/>
      <c r="F49" s="163"/>
      <c r="G49" s="163"/>
      <c r="H49" s="163"/>
      <c r="I49" s="163"/>
      <c r="J49" s="164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9"/>
      <c r="V49" s="55"/>
      <c r="W49" s="55"/>
      <c r="X49" s="55"/>
      <c r="Y49" s="55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17"/>
      <c r="AR49" s="17"/>
      <c r="AS49" s="17"/>
      <c r="AT49" s="17"/>
      <c r="AU49" s="17"/>
      <c r="AV49" s="17"/>
      <c r="AW49" s="17"/>
    </row>
    <row r="50" spans="1:49" s="10" customFormat="1" ht="30.95">
      <c r="A50" s="117"/>
      <c r="B50" s="117"/>
      <c r="C50" s="111" t="s">
        <v>253</v>
      </c>
      <c r="D50" s="8"/>
      <c r="E50" s="8"/>
      <c r="F50" s="117"/>
      <c r="G50" s="117"/>
      <c r="H50" s="117"/>
      <c r="I50" s="117"/>
      <c r="J50" s="11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55"/>
      <c r="W50" s="55"/>
      <c r="X50" s="55"/>
      <c r="Y50" s="55"/>
      <c r="AQ50" s="11"/>
      <c r="AR50" s="11"/>
      <c r="AS50" s="11"/>
      <c r="AT50" s="11"/>
      <c r="AU50" s="11"/>
      <c r="AV50" s="11"/>
      <c r="AW50" s="11"/>
    </row>
    <row r="51" spans="1:49" ht="15.75" customHeight="1">
      <c r="A51" s="306" t="s">
        <v>51</v>
      </c>
      <c r="B51" s="307"/>
      <c r="C51" s="307"/>
      <c r="D51" s="306" t="s">
        <v>52</v>
      </c>
      <c r="E51" s="307"/>
      <c r="F51" s="307"/>
      <c r="G51" s="307"/>
      <c r="H51" s="308"/>
      <c r="I51" s="314"/>
      <c r="J51" s="314"/>
      <c r="K51" s="304" t="s">
        <v>53</v>
      </c>
      <c r="L51" s="305"/>
      <c r="M51" s="305"/>
      <c r="N51" s="305"/>
      <c r="O51" s="305"/>
      <c r="P51" s="305"/>
      <c r="Q51" s="304" t="s">
        <v>54</v>
      </c>
      <c r="R51" s="305"/>
      <c r="S51" s="305"/>
      <c r="T51" s="305"/>
      <c r="U51" s="305"/>
      <c r="V51" s="86"/>
      <c r="W51" s="86"/>
      <c r="X51" s="86"/>
      <c r="Y51" s="86"/>
      <c r="Z51" s="55"/>
      <c r="AA51" s="55"/>
      <c r="AB51" s="55"/>
      <c r="AC51" s="55"/>
      <c r="AD51" s="55"/>
      <c r="AE51" s="55"/>
    </row>
    <row r="52" spans="1:49" ht="63" customHeight="1">
      <c r="A52" s="12" t="s">
        <v>56</v>
      </c>
      <c r="B52" s="13" t="s">
        <v>57</v>
      </c>
      <c r="C52" s="13" t="s">
        <v>58</v>
      </c>
      <c r="D52" s="13" t="s">
        <v>59</v>
      </c>
      <c r="E52" s="13" t="s">
        <v>60</v>
      </c>
      <c r="F52" s="13" t="s">
        <v>61</v>
      </c>
      <c r="G52" s="13" t="s">
        <v>62</v>
      </c>
      <c r="H52" s="13" t="s">
        <v>63</v>
      </c>
      <c r="I52" s="12" t="s">
        <v>64</v>
      </c>
      <c r="J52" s="12" t="s">
        <v>65</v>
      </c>
      <c r="K52" s="312" t="s">
        <v>254</v>
      </c>
      <c r="L52" s="312"/>
      <c r="M52" s="312" t="s">
        <v>116</v>
      </c>
      <c r="N52" s="312"/>
      <c r="O52" s="312" t="s">
        <v>70</v>
      </c>
      <c r="P52" s="309"/>
      <c r="Q52" s="13" t="s">
        <v>71</v>
      </c>
      <c r="R52" s="13" t="s">
        <v>72</v>
      </c>
      <c r="S52" s="13" t="s">
        <v>73</v>
      </c>
      <c r="T52" s="13" t="s">
        <v>74</v>
      </c>
      <c r="U52" s="13" t="s">
        <v>75</v>
      </c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49" ht="17.45" customHeight="1">
      <c r="A53" s="12"/>
      <c r="B53" s="12"/>
      <c r="C53" s="12"/>
      <c r="D53" s="14"/>
      <c r="E53" s="14"/>
      <c r="F53" s="12"/>
      <c r="G53" s="12"/>
      <c r="H53" s="12"/>
      <c r="I53" s="12"/>
      <c r="J53" s="12"/>
      <c r="K53" s="15" t="s">
        <v>176</v>
      </c>
      <c r="L53" s="15" t="s">
        <v>79</v>
      </c>
      <c r="M53" s="15" t="s">
        <v>176</v>
      </c>
      <c r="N53" s="15" t="s">
        <v>79</v>
      </c>
      <c r="O53" s="15" t="s">
        <v>176</v>
      </c>
      <c r="P53" s="15" t="s">
        <v>79</v>
      </c>
      <c r="Q53" s="12"/>
      <c r="R53" s="12"/>
      <c r="S53" s="12"/>
      <c r="T53" s="12"/>
      <c r="U53" s="12"/>
      <c r="V53" s="55"/>
      <c r="W53" s="55"/>
      <c r="X53" s="55"/>
      <c r="Y53" s="55"/>
      <c r="Z53" s="55"/>
      <c r="AA53" s="55"/>
      <c r="AB53" s="55"/>
      <c r="AC53" s="55"/>
      <c r="AD53" s="55"/>
      <c r="AE53" s="55"/>
    </row>
    <row r="54" spans="1:49" s="120" customFormat="1" ht="79.5" customHeight="1">
      <c r="A54" s="279" t="s">
        <v>255</v>
      </c>
      <c r="B54" s="136" t="s">
        <v>256</v>
      </c>
      <c r="C54" s="81" t="s">
        <v>145</v>
      </c>
      <c r="D54" s="157">
        <v>550000</v>
      </c>
      <c r="E54" s="127">
        <v>500000</v>
      </c>
      <c r="F54" s="81">
        <v>100</v>
      </c>
      <c r="G54" s="83">
        <v>0</v>
      </c>
      <c r="H54" s="83">
        <v>0</v>
      </c>
      <c r="I54" s="81">
        <v>1</v>
      </c>
      <c r="J54" s="81" t="s">
        <v>146</v>
      </c>
      <c r="K54" s="138">
        <v>44880</v>
      </c>
      <c r="L54" s="138"/>
      <c r="M54" s="138">
        <f>K54+30</f>
        <v>44910</v>
      </c>
      <c r="N54" s="138"/>
      <c r="O54" s="138">
        <f>M54+15</f>
        <v>44925</v>
      </c>
      <c r="P54" s="138"/>
      <c r="Q54" s="112" t="s">
        <v>20</v>
      </c>
      <c r="R54" s="112" t="s">
        <v>168</v>
      </c>
      <c r="S54" s="112" t="s">
        <v>10</v>
      </c>
      <c r="T54" s="316" t="s">
        <v>26</v>
      </c>
      <c r="U54" s="112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139"/>
      <c r="AR54" s="139"/>
      <c r="AS54" s="139"/>
      <c r="AT54" s="139"/>
      <c r="AU54" s="139"/>
      <c r="AV54" s="139"/>
      <c r="AW54" s="139"/>
    </row>
    <row r="55" spans="1:49" s="16" customFormat="1" ht="59.1" customHeight="1">
      <c r="A55" s="119" t="s">
        <v>257</v>
      </c>
      <c r="B55" s="128" t="s">
        <v>258</v>
      </c>
      <c r="C55" s="122" t="s">
        <v>82</v>
      </c>
      <c r="D55" s="157">
        <v>90000</v>
      </c>
      <c r="E55" s="74"/>
      <c r="F55" s="81">
        <v>100</v>
      </c>
      <c r="G55" s="81">
        <v>0</v>
      </c>
      <c r="H55" s="81">
        <v>0</v>
      </c>
      <c r="I55" s="81">
        <v>2</v>
      </c>
      <c r="J55" s="81" t="s">
        <v>83</v>
      </c>
      <c r="K55" s="138">
        <v>44956</v>
      </c>
      <c r="L55" s="172"/>
      <c r="M55" s="138">
        <f t="shared" ref="M55:M56" si="13">K55+60</f>
        <v>45016</v>
      </c>
      <c r="N55" s="138"/>
      <c r="O55" s="138">
        <f t="shared" ref="O55:O56" si="14">M55+15</f>
        <v>45031</v>
      </c>
      <c r="P55" s="112"/>
      <c r="Q55" s="112" t="s">
        <v>25</v>
      </c>
      <c r="R55" s="112" t="s">
        <v>173</v>
      </c>
      <c r="S55" s="112" t="s">
        <v>10</v>
      </c>
      <c r="T55" s="316" t="s">
        <v>21</v>
      </c>
      <c r="U55" s="112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17"/>
      <c r="AR55" s="17"/>
      <c r="AS55" s="17"/>
      <c r="AT55" s="17"/>
      <c r="AU55" s="17"/>
      <c r="AV55" s="17"/>
      <c r="AW55" s="17"/>
    </row>
    <row r="56" spans="1:49" s="16" customFormat="1" ht="63.75" customHeight="1">
      <c r="A56" s="235" t="s">
        <v>259</v>
      </c>
      <c r="B56" s="136" t="s">
        <v>260</v>
      </c>
      <c r="C56" s="122" t="s">
        <v>82</v>
      </c>
      <c r="D56" s="157">
        <v>140000</v>
      </c>
      <c r="E56" s="74"/>
      <c r="F56" s="81">
        <v>100</v>
      </c>
      <c r="G56" s="81">
        <v>0</v>
      </c>
      <c r="H56" s="81">
        <v>0</v>
      </c>
      <c r="I56" s="81">
        <v>2</v>
      </c>
      <c r="J56" s="81" t="s">
        <v>83</v>
      </c>
      <c r="K56" s="138">
        <v>44956</v>
      </c>
      <c r="L56" s="172"/>
      <c r="M56" s="138">
        <f t="shared" si="13"/>
        <v>45016</v>
      </c>
      <c r="N56" s="138"/>
      <c r="O56" s="138">
        <f t="shared" si="14"/>
        <v>45031</v>
      </c>
      <c r="P56" s="112"/>
      <c r="Q56" s="112" t="s">
        <v>25</v>
      </c>
      <c r="R56" s="112" t="s">
        <v>173</v>
      </c>
      <c r="S56" s="112" t="s">
        <v>10</v>
      </c>
      <c r="T56" s="316" t="s">
        <v>21</v>
      </c>
      <c r="U56" s="112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17"/>
      <c r="AR56" s="17"/>
      <c r="AS56" s="17"/>
      <c r="AT56" s="17"/>
      <c r="AU56" s="17"/>
      <c r="AV56" s="17"/>
      <c r="AW56" s="17"/>
    </row>
    <row r="57" spans="1:49" s="16" customFormat="1">
      <c r="A57" s="80"/>
      <c r="B57" s="80"/>
      <c r="C57" s="80"/>
      <c r="D57" s="66">
        <f>SUM(D54:D56)</f>
        <v>780000</v>
      </c>
      <c r="E57" s="66"/>
      <c r="F57" s="80"/>
      <c r="G57" s="80"/>
      <c r="H57" s="80"/>
      <c r="I57" s="80"/>
      <c r="J57" s="80"/>
      <c r="K57" s="67"/>
      <c r="L57" s="67"/>
      <c r="M57" s="67"/>
      <c r="N57" s="67"/>
      <c r="O57" s="67"/>
      <c r="P57" s="67"/>
      <c r="Q57" s="270"/>
      <c r="R57" s="270"/>
      <c r="S57" s="270"/>
      <c r="T57" s="270"/>
      <c r="U57" s="112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17"/>
      <c r="AR57" s="17"/>
      <c r="AS57" s="17"/>
      <c r="AT57" s="17"/>
      <c r="AU57" s="17"/>
      <c r="AV57" s="17"/>
      <c r="AW57" s="17"/>
    </row>
    <row r="58" spans="1:49" s="10" customFormat="1" ht="30.95">
      <c r="A58" s="117"/>
      <c r="B58" s="117"/>
      <c r="C58" s="111" t="s">
        <v>261</v>
      </c>
      <c r="D58" s="8"/>
      <c r="E58" s="8"/>
      <c r="F58" s="117"/>
      <c r="G58" s="117"/>
      <c r="H58" s="117"/>
      <c r="I58" s="117"/>
      <c r="J58" s="117"/>
      <c r="K58" s="8"/>
      <c r="L58" s="8"/>
      <c r="M58" s="8"/>
      <c r="N58" s="8"/>
      <c r="O58" s="8"/>
      <c r="P58" s="8"/>
      <c r="Q58" s="8"/>
      <c r="R58" s="8"/>
      <c r="S58" s="8"/>
      <c r="AQ58" s="11"/>
      <c r="AR58" s="11"/>
      <c r="AS58" s="11"/>
      <c r="AT58" s="11"/>
      <c r="AU58" s="11"/>
      <c r="AV58" s="11"/>
      <c r="AW58" s="11"/>
    </row>
    <row r="59" spans="1:49" ht="15.75" customHeight="1">
      <c r="A59" s="306" t="s">
        <v>51</v>
      </c>
      <c r="B59" s="307"/>
      <c r="C59" s="307"/>
      <c r="D59" s="306" t="s">
        <v>52</v>
      </c>
      <c r="E59" s="307"/>
      <c r="F59" s="307"/>
      <c r="G59" s="307"/>
      <c r="H59" s="308"/>
      <c r="I59" s="314"/>
      <c r="J59" s="314"/>
      <c r="K59" s="304" t="s">
        <v>53</v>
      </c>
      <c r="L59" s="305"/>
      <c r="M59" s="305"/>
      <c r="N59" s="305"/>
      <c r="O59" s="304" t="s">
        <v>54</v>
      </c>
      <c r="P59" s="305"/>
      <c r="Q59" s="305"/>
      <c r="R59" s="305"/>
      <c r="S59" s="30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49" ht="63" customHeight="1">
      <c r="A60" s="12" t="s">
        <v>56</v>
      </c>
      <c r="B60" s="13" t="s">
        <v>57</v>
      </c>
      <c r="C60" s="13" t="s">
        <v>58</v>
      </c>
      <c r="D60" s="13" t="s">
        <v>59</v>
      </c>
      <c r="E60" s="13" t="s">
        <v>60</v>
      </c>
      <c r="F60" s="13" t="s">
        <v>61</v>
      </c>
      <c r="G60" s="13" t="s">
        <v>62</v>
      </c>
      <c r="H60" s="13" t="s">
        <v>63</v>
      </c>
      <c r="I60" s="12" t="s">
        <v>64</v>
      </c>
      <c r="J60" s="12" t="s">
        <v>65</v>
      </c>
      <c r="K60" s="312" t="s">
        <v>227</v>
      </c>
      <c r="L60" s="312"/>
      <c r="M60" s="312" t="s">
        <v>70</v>
      </c>
      <c r="N60" s="312"/>
      <c r="O60" s="13" t="s">
        <v>71</v>
      </c>
      <c r="P60" s="13" t="s">
        <v>72</v>
      </c>
      <c r="Q60" s="13" t="s">
        <v>73</v>
      </c>
      <c r="R60" s="13" t="s">
        <v>74</v>
      </c>
      <c r="S60" s="13" t="s">
        <v>75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</row>
    <row r="61" spans="1:49" ht="17.45" customHeight="1">
      <c r="A61" s="12"/>
      <c r="B61" s="12"/>
      <c r="C61" s="12"/>
      <c r="D61" s="14"/>
      <c r="E61" s="14"/>
      <c r="F61" s="12"/>
      <c r="G61" s="12"/>
      <c r="H61" s="12"/>
      <c r="I61" s="12"/>
      <c r="J61" s="12"/>
      <c r="K61" s="15" t="s">
        <v>176</v>
      </c>
      <c r="L61" s="15" t="s">
        <v>79</v>
      </c>
      <c r="M61" s="15" t="s">
        <v>176</v>
      </c>
      <c r="N61" s="15" t="s">
        <v>79</v>
      </c>
      <c r="O61" s="12"/>
      <c r="P61" s="12"/>
      <c r="Q61" s="12"/>
      <c r="R61" s="12"/>
      <c r="S61" s="12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49" s="16" customFormat="1" ht="60.75" customHeight="1">
      <c r="A62" s="237" t="s">
        <v>262</v>
      </c>
      <c r="B62" s="136" t="s">
        <v>263</v>
      </c>
      <c r="C62" s="81" t="s">
        <v>145</v>
      </c>
      <c r="D62" s="157">
        <v>200000</v>
      </c>
      <c r="E62" s="69"/>
      <c r="F62" s="81">
        <v>100</v>
      </c>
      <c r="G62" s="81">
        <v>0</v>
      </c>
      <c r="H62" s="81">
        <v>0</v>
      </c>
      <c r="I62" s="81">
        <v>1</v>
      </c>
      <c r="J62" s="122" t="s">
        <v>146</v>
      </c>
      <c r="K62" s="172">
        <v>44895</v>
      </c>
      <c r="L62" s="172"/>
      <c r="M62" s="138">
        <f t="shared" ref="M62:M67" si="15">K62+60</f>
        <v>44955</v>
      </c>
      <c r="N62" s="138"/>
      <c r="O62" s="171" t="s">
        <v>25</v>
      </c>
      <c r="P62" s="171" t="s">
        <v>161</v>
      </c>
      <c r="Q62" s="81" t="s">
        <v>15</v>
      </c>
      <c r="R62" s="171" t="s">
        <v>175</v>
      </c>
      <c r="S62" s="270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17"/>
      <c r="AR62" s="17"/>
      <c r="AS62" s="17"/>
      <c r="AT62" s="17"/>
      <c r="AU62" s="17"/>
      <c r="AV62" s="17"/>
      <c r="AW62" s="17"/>
    </row>
    <row r="63" spans="1:49" s="16" customFormat="1" ht="60" customHeight="1">
      <c r="A63" s="83" t="s">
        <v>264</v>
      </c>
      <c r="B63" s="136" t="s">
        <v>265</v>
      </c>
      <c r="C63" s="81" t="s">
        <v>145</v>
      </c>
      <c r="D63" s="157">
        <v>200000</v>
      </c>
      <c r="E63" s="69"/>
      <c r="F63" s="81">
        <v>100</v>
      </c>
      <c r="G63" s="81">
        <v>0</v>
      </c>
      <c r="H63" s="81">
        <v>0</v>
      </c>
      <c r="I63" s="81">
        <v>1</v>
      </c>
      <c r="J63" s="122" t="s">
        <v>146</v>
      </c>
      <c r="K63" s="172">
        <v>44927</v>
      </c>
      <c r="L63" s="172"/>
      <c r="M63" s="138">
        <f t="shared" si="15"/>
        <v>44987</v>
      </c>
      <c r="N63" s="172"/>
      <c r="O63" s="171" t="s">
        <v>25</v>
      </c>
      <c r="P63" s="171" t="s">
        <v>161</v>
      </c>
      <c r="Q63" s="81" t="s">
        <v>15</v>
      </c>
      <c r="R63" s="81" t="s">
        <v>21</v>
      </c>
      <c r="S63" s="270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17"/>
      <c r="AR63" s="17"/>
      <c r="AS63" s="17"/>
      <c r="AT63" s="17"/>
      <c r="AU63" s="17"/>
      <c r="AV63" s="17"/>
      <c r="AW63" s="17"/>
    </row>
    <row r="64" spans="1:49" s="16" customFormat="1" ht="67.5" customHeight="1">
      <c r="A64" s="83" t="s">
        <v>266</v>
      </c>
      <c r="B64" s="136" t="s">
        <v>267</v>
      </c>
      <c r="C64" s="81" t="s">
        <v>145</v>
      </c>
      <c r="D64" s="157">
        <v>200000</v>
      </c>
      <c r="E64" s="69"/>
      <c r="F64" s="81">
        <v>100</v>
      </c>
      <c r="G64" s="81">
        <v>0</v>
      </c>
      <c r="H64" s="81">
        <v>0</v>
      </c>
      <c r="I64" s="81">
        <v>1</v>
      </c>
      <c r="J64" s="122" t="s">
        <v>146</v>
      </c>
      <c r="K64" s="172">
        <v>44896</v>
      </c>
      <c r="L64" s="172"/>
      <c r="M64" s="138">
        <f t="shared" si="15"/>
        <v>44956</v>
      </c>
      <c r="N64" s="172"/>
      <c r="O64" s="171" t="s">
        <v>25</v>
      </c>
      <c r="P64" s="171" t="s">
        <v>161</v>
      </c>
      <c r="Q64" s="81" t="s">
        <v>15</v>
      </c>
      <c r="R64" s="171" t="s">
        <v>21</v>
      </c>
      <c r="S64" s="270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17"/>
      <c r="AR64" s="17"/>
      <c r="AS64" s="17"/>
      <c r="AT64" s="17"/>
      <c r="AU64" s="17"/>
      <c r="AV64" s="17"/>
      <c r="AW64" s="17"/>
    </row>
    <row r="65" spans="1:49" s="16" customFormat="1" ht="75" customHeight="1">
      <c r="A65" s="237" t="s">
        <v>268</v>
      </c>
      <c r="B65" s="136" t="s">
        <v>269</v>
      </c>
      <c r="C65" s="171" t="s">
        <v>141</v>
      </c>
      <c r="D65" s="157">
        <v>268000</v>
      </c>
      <c r="E65" s="69"/>
      <c r="F65" s="81">
        <v>100</v>
      </c>
      <c r="G65" s="81">
        <v>0</v>
      </c>
      <c r="H65" s="81">
        <v>0</v>
      </c>
      <c r="I65" s="122">
        <v>4</v>
      </c>
      <c r="J65" s="122" t="s">
        <v>142</v>
      </c>
      <c r="K65" s="172">
        <v>44834</v>
      </c>
      <c r="L65" s="172"/>
      <c r="M65" s="138">
        <f t="shared" si="15"/>
        <v>44894</v>
      </c>
      <c r="N65" s="172"/>
      <c r="O65" s="171" t="s">
        <v>25</v>
      </c>
      <c r="P65" s="171" t="s">
        <v>161</v>
      </c>
      <c r="Q65" s="81" t="s">
        <v>15</v>
      </c>
      <c r="R65" s="171" t="s">
        <v>175</v>
      </c>
      <c r="S65" s="270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17"/>
      <c r="AR65" s="17"/>
      <c r="AS65" s="17"/>
      <c r="AT65" s="17"/>
      <c r="AU65" s="17"/>
      <c r="AV65" s="17"/>
      <c r="AW65" s="17"/>
    </row>
    <row r="66" spans="1:49" s="16" customFormat="1" ht="59.25" customHeight="1">
      <c r="A66" s="237" t="s">
        <v>270</v>
      </c>
      <c r="B66" s="136" t="s">
        <v>271</v>
      </c>
      <c r="C66" s="171" t="s">
        <v>141</v>
      </c>
      <c r="D66" s="157">
        <v>340920</v>
      </c>
      <c r="E66" s="69"/>
      <c r="F66" s="81">
        <v>100</v>
      </c>
      <c r="G66" s="81">
        <v>0</v>
      </c>
      <c r="H66" s="81">
        <v>0</v>
      </c>
      <c r="I66" s="122">
        <v>4</v>
      </c>
      <c r="J66" s="122" t="s">
        <v>142</v>
      </c>
      <c r="K66" s="172">
        <v>44834</v>
      </c>
      <c r="L66" s="172"/>
      <c r="M66" s="138">
        <f t="shared" si="15"/>
        <v>44894</v>
      </c>
      <c r="N66" s="172"/>
      <c r="O66" s="171" t="s">
        <v>25</v>
      </c>
      <c r="P66" s="171" t="s">
        <v>161</v>
      </c>
      <c r="Q66" s="81" t="s">
        <v>10</v>
      </c>
      <c r="R66" s="171" t="s">
        <v>175</v>
      </c>
      <c r="S66" s="270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17"/>
      <c r="AR66" s="17"/>
      <c r="AS66" s="17"/>
      <c r="AT66" s="17"/>
      <c r="AU66" s="17"/>
      <c r="AV66" s="17"/>
      <c r="AW66" s="17"/>
    </row>
    <row r="67" spans="1:49" s="16" customFormat="1" ht="57.75" customHeight="1">
      <c r="A67" s="80" t="s">
        <v>272</v>
      </c>
      <c r="B67" s="136" t="s">
        <v>273</v>
      </c>
      <c r="C67" s="122" t="s">
        <v>274</v>
      </c>
      <c r="D67" s="157">
        <v>6000</v>
      </c>
      <c r="E67" s="74"/>
      <c r="F67" s="81">
        <v>100</v>
      </c>
      <c r="G67" s="81">
        <v>0</v>
      </c>
      <c r="H67" s="81">
        <v>0</v>
      </c>
      <c r="I67" s="81">
        <v>1</v>
      </c>
      <c r="J67" s="81" t="s">
        <v>275</v>
      </c>
      <c r="K67" s="138">
        <v>45046</v>
      </c>
      <c r="L67" s="172"/>
      <c r="M67" s="138">
        <f t="shared" si="15"/>
        <v>45106</v>
      </c>
      <c r="N67" s="172"/>
      <c r="O67" s="171" t="s">
        <v>25</v>
      </c>
      <c r="P67" s="171" t="s">
        <v>161</v>
      </c>
      <c r="Q67" s="81" t="s">
        <v>15</v>
      </c>
      <c r="R67" s="81" t="s">
        <v>21</v>
      </c>
      <c r="S67" s="270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17"/>
      <c r="AR67" s="17"/>
      <c r="AS67" s="17"/>
      <c r="AT67" s="17"/>
      <c r="AU67" s="17"/>
      <c r="AV67" s="17"/>
      <c r="AW67" s="17"/>
    </row>
    <row r="68" spans="1:49" s="16" customFormat="1" ht="59.25" customHeight="1">
      <c r="A68" s="80" t="s">
        <v>276</v>
      </c>
      <c r="B68" s="136" t="s">
        <v>277</v>
      </c>
      <c r="C68" s="122" t="s">
        <v>274</v>
      </c>
      <c r="D68" s="157">
        <v>18000</v>
      </c>
      <c r="E68" s="74"/>
      <c r="F68" s="81">
        <v>100</v>
      </c>
      <c r="G68" s="81">
        <v>0</v>
      </c>
      <c r="H68" s="81">
        <v>0</v>
      </c>
      <c r="I68" s="81">
        <v>1</v>
      </c>
      <c r="J68" s="81" t="s">
        <v>275</v>
      </c>
      <c r="K68" s="138">
        <v>45107</v>
      </c>
      <c r="L68" s="138"/>
      <c r="M68" s="138">
        <f>K68+60</f>
        <v>45167</v>
      </c>
      <c r="N68" s="138"/>
      <c r="O68" s="171" t="s">
        <v>25</v>
      </c>
      <c r="P68" s="171" t="s">
        <v>161</v>
      </c>
      <c r="Q68" s="81" t="s">
        <v>15</v>
      </c>
      <c r="R68" s="81" t="s">
        <v>21</v>
      </c>
      <c r="S68" s="270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17"/>
      <c r="AR68" s="17"/>
      <c r="AS68" s="17"/>
      <c r="AT68" s="17"/>
      <c r="AU68" s="17"/>
      <c r="AV68" s="17"/>
      <c r="AW68" s="17"/>
    </row>
    <row r="69" spans="1:49" s="16" customFormat="1" ht="72.75" customHeight="1">
      <c r="A69" s="82" t="s">
        <v>278</v>
      </c>
      <c r="B69" s="136" t="s">
        <v>279</v>
      </c>
      <c r="C69" s="85" t="s">
        <v>106</v>
      </c>
      <c r="D69" s="157"/>
      <c r="E69" s="69"/>
      <c r="F69" s="81"/>
      <c r="G69" s="81"/>
      <c r="H69" s="81"/>
      <c r="I69" s="81"/>
      <c r="J69" s="81"/>
      <c r="K69" s="138"/>
      <c r="L69" s="138"/>
      <c r="M69" s="138"/>
      <c r="N69" s="138"/>
      <c r="O69" s="171"/>
      <c r="P69" s="171"/>
      <c r="Q69" s="81"/>
      <c r="R69" s="81" t="s">
        <v>43</v>
      </c>
      <c r="S69" s="270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17"/>
      <c r="AR69" s="17"/>
      <c r="AS69" s="17"/>
      <c r="AT69" s="17"/>
      <c r="AU69" s="17"/>
      <c r="AV69" s="17"/>
      <c r="AW69" s="17"/>
    </row>
    <row r="70" spans="1:49" s="16" customFormat="1" ht="93.75" customHeight="1">
      <c r="A70" s="82" t="s">
        <v>280</v>
      </c>
      <c r="B70" s="136" t="s">
        <v>281</v>
      </c>
      <c r="C70" s="85" t="s">
        <v>106</v>
      </c>
      <c r="D70" s="157"/>
      <c r="E70" s="69"/>
      <c r="F70" s="81"/>
      <c r="G70" s="81"/>
      <c r="H70" s="81">
        <v>0</v>
      </c>
      <c r="I70" s="81"/>
      <c r="J70" s="81"/>
      <c r="K70" s="138"/>
      <c r="L70" s="138"/>
      <c r="M70" s="138"/>
      <c r="N70" s="138"/>
      <c r="O70" s="171"/>
      <c r="P70" s="171"/>
      <c r="Q70" s="81"/>
      <c r="R70" s="81" t="s">
        <v>43</v>
      </c>
      <c r="S70" s="270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17"/>
      <c r="AR70" s="17"/>
      <c r="AS70" s="17"/>
      <c r="AT70" s="17"/>
      <c r="AU70" s="17"/>
      <c r="AV70" s="17"/>
      <c r="AW70" s="17"/>
    </row>
    <row r="71" spans="1:49" s="16" customFormat="1" ht="56.25" customHeight="1">
      <c r="A71" s="82" t="s">
        <v>282</v>
      </c>
      <c r="B71" s="136" t="s">
        <v>283</v>
      </c>
      <c r="C71" s="81" t="s">
        <v>106</v>
      </c>
      <c r="D71" s="157"/>
      <c r="E71" s="69"/>
      <c r="F71" s="81"/>
      <c r="G71" s="81"/>
      <c r="H71" s="81"/>
      <c r="I71" s="253"/>
      <c r="J71" s="81"/>
      <c r="K71" s="138"/>
      <c r="L71" s="138"/>
      <c r="M71" s="138"/>
      <c r="N71" s="138"/>
      <c r="O71" s="171"/>
      <c r="P71" s="171"/>
      <c r="Q71" s="81"/>
      <c r="R71" s="171" t="s">
        <v>43</v>
      </c>
      <c r="S71" s="270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17"/>
      <c r="AR71" s="17"/>
      <c r="AS71" s="17"/>
      <c r="AT71" s="17"/>
      <c r="AU71" s="17"/>
      <c r="AV71" s="17"/>
      <c r="AW71" s="17"/>
    </row>
    <row r="72" spans="1:49" s="16" customFormat="1" ht="60" customHeight="1">
      <c r="A72" s="80" t="s">
        <v>284</v>
      </c>
      <c r="B72" s="136" t="s">
        <v>285</v>
      </c>
      <c r="C72" s="81" t="s">
        <v>191</v>
      </c>
      <c r="D72" s="157">
        <v>80000</v>
      </c>
      <c r="E72" s="69"/>
      <c r="F72" s="81">
        <v>100</v>
      </c>
      <c r="G72" s="81">
        <v>0</v>
      </c>
      <c r="H72" s="81">
        <v>0</v>
      </c>
      <c r="I72" s="81">
        <v>2</v>
      </c>
      <c r="J72" s="81" t="s">
        <v>286</v>
      </c>
      <c r="K72" s="138">
        <v>45260</v>
      </c>
      <c r="L72" s="172"/>
      <c r="M72" s="138">
        <f t="shared" ref="M72:M80" si="16">K72+60</f>
        <v>45320</v>
      </c>
      <c r="N72" s="138"/>
      <c r="O72" s="171" t="s">
        <v>25</v>
      </c>
      <c r="P72" s="171" t="s">
        <v>161</v>
      </c>
      <c r="Q72" s="81" t="s">
        <v>15</v>
      </c>
      <c r="R72" s="171" t="s">
        <v>26</v>
      </c>
      <c r="S72" s="270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17"/>
      <c r="AR72" s="17"/>
      <c r="AS72" s="17"/>
      <c r="AT72" s="17"/>
      <c r="AU72" s="17"/>
      <c r="AV72" s="17"/>
      <c r="AW72" s="17"/>
    </row>
    <row r="73" spans="1:49" s="16" customFormat="1" ht="123.6" customHeight="1">
      <c r="A73" s="237" t="s">
        <v>287</v>
      </c>
      <c r="B73" s="136" t="s">
        <v>288</v>
      </c>
      <c r="C73" s="122" t="s">
        <v>148</v>
      </c>
      <c r="D73" s="157">
        <v>260000</v>
      </c>
      <c r="E73" s="69"/>
      <c r="F73" s="81">
        <v>100</v>
      </c>
      <c r="G73" s="81">
        <v>0</v>
      </c>
      <c r="H73" s="81">
        <v>0</v>
      </c>
      <c r="I73" s="81">
        <v>3</v>
      </c>
      <c r="J73" s="122" t="s">
        <v>149</v>
      </c>
      <c r="K73" s="172">
        <v>44832</v>
      </c>
      <c r="L73" s="172"/>
      <c r="M73" s="138">
        <f t="shared" si="16"/>
        <v>44892</v>
      </c>
      <c r="N73" s="138"/>
      <c r="O73" s="171" t="s">
        <v>25</v>
      </c>
      <c r="P73" s="171" t="s">
        <v>161</v>
      </c>
      <c r="Q73" s="81" t="s">
        <v>15</v>
      </c>
      <c r="R73" s="171" t="s">
        <v>26</v>
      </c>
      <c r="S73" s="270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17"/>
      <c r="AR73" s="17"/>
      <c r="AS73" s="17"/>
      <c r="AT73" s="17"/>
      <c r="AU73" s="17"/>
      <c r="AV73" s="17"/>
      <c r="AW73" s="17"/>
    </row>
    <row r="74" spans="1:49" s="16" customFormat="1" ht="92.45" customHeight="1">
      <c r="A74" s="237" t="s">
        <v>289</v>
      </c>
      <c r="B74" s="136" t="s">
        <v>290</v>
      </c>
      <c r="C74" s="122" t="s">
        <v>148</v>
      </c>
      <c r="D74" s="157">
        <v>260000</v>
      </c>
      <c r="E74" s="69"/>
      <c r="F74" s="81">
        <v>100</v>
      </c>
      <c r="G74" s="81">
        <v>0</v>
      </c>
      <c r="H74" s="81">
        <v>0</v>
      </c>
      <c r="I74" s="81">
        <v>3</v>
      </c>
      <c r="J74" s="122" t="s">
        <v>149</v>
      </c>
      <c r="K74" s="172">
        <v>44866</v>
      </c>
      <c r="L74" s="172"/>
      <c r="M74" s="138">
        <f t="shared" si="16"/>
        <v>44926</v>
      </c>
      <c r="N74" s="138"/>
      <c r="O74" s="171" t="s">
        <v>25</v>
      </c>
      <c r="P74" s="171" t="s">
        <v>161</v>
      </c>
      <c r="Q74" s="81" t="s">
        <v>15</v>
      </c>
      <c r="R74" s="171" t="s">
        <v>26</v>
      </c>
      <c r="S74" s="270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17"/>
      <c r="AR74" s="17"/>
      <c r="AS74" s="17"/>
      <c r="AT74" s="17"/>
      <c r="AU74" s="17"/>
      <c r="AV74" s="17"/>
      <c r="AW74" s="17"/>
    </row>
    <row r="75" spans="1:49" s="16" customFormat="1" ht="60" customHeight="1">
      <c r="A75" s="80" t="s">
        <v>291</v>
      </c>
      <c r="B75" s="136" t="s">
        <v>292</v>
      </c>
      <c r="C75" s="81" t="s">
        <v>134</v>
      </c>
      <c r="D75" s="157">
        <v>54620</v>
      </c>
      <c r="E75" s="69"/>
      <c r="F75" s="81">
        <v>100</v>
      </c>
      <c r="G75" s="81">
        <v>0</v>
      </c>
      <c r="H75" s="81">
        <v>0</v>
      </c>
      <c r="I75" s="81">
        <v>3</v>
      </c>
      <c r="J75" s="81" t="s">
        <v>135</v>
      </c>
      <c r="K75" s="138">
        <v>44985</v>
      </c>
      <c r="L75" s="172"/>
      <c r="M75" s="138">
        <f t="shared" si="16"/>
        <v>45045</v>
      </c>
      <c r="N75" s="138"/>
      <c r="O75" s="171" t="s">
        <v>25</v>
      </c>
      <c r="P75" s="171" t="s">
        <v>161</v>
      </c>
      <c r="Q75" s="81" t="s">
        <v>15</v>
      </c>
      <c r="R75" s="81" t="s">
        <v>21</v>
      </c>
      <c r="S75" s="270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17"/>
      <c r="AR75" s="17"/>
      <c r="AS75" s="17"/>
      <c r="AT75" s="17"/>
      <c r="AU75" s="17"/>
      <c r="AV75" s="17"/>
      <c r="AW75" s="17"/>
    </row>
    <row r="76" spans="1:49" s="16" customFormat="1" ht="108" customHeight="1">
      <c r="A76" s="237" t="s">
        <v>293</v>
      </c>
      <c r="B76" s="136" t="s">
        <v>294</v>
      </c>
      <c r="C76" s="81" t="s">
        <v>148</v>
      </c>
      <c r="D76" s="157">
        <v>260000</v>
      </c>
      <c r="E76" s="69"/>
      <c r="F76" s="254">
        <f>(140000/D76)</f>
        <v>0.53846153846153844</v>
      </c>
      <c r="G76" s="254">
        <f>(120000/D76)</f>
        <v>0.46153846153846156</v>
      </c>
      <c r="H76" s="81">
        <v>0</v>
      </c>
      <c r="I76" s="81">
        <v>3</v>
      </c>
      <c r="J76" s="81" t="s">
        <v>295</v>
      </c>
      <c r="K76" s="138">
        <v>44897</v>
      </c>
      <c r="L76" s="172"/>
      <c r="M76" s="138">
        <f t="shared" si="16"/>
        <v>44957</v>
      </c>
      <c r="N76" s="138"/>
      <c r="O76" s="171" t="s">
        <v>25</v>
      </c>
      <c r="P76" s="171" t="s">
        <v>161</v>
      </c>
      <c r="Q76" s="81" t="s">
        <v>15</v>
      </c>
      <c r="R76" s="171" t="s">
        <v>26</v>
      </c>
      <c r="S76" s="270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17"/>
      <c r="AR76" s="17"/>
      <c r="AS76" s="17"/>
      <c r="AT76" s="17"/>
      <c r="AU76" s="17"/>
      <c r="AV76" s="17"/>
      <c r="AW76" s="17"/>
    </row>
    <row r="77" spans="1:49" s="16" customFormat="1" ht="83.25" customHeight="1">
      <c r="A77" s="80" t="s">
        <v>296</v>
      </c>
      <c r="B77" s="136" t="s">
        <v>297</v>
      </c>
      <c r="C77" s="81" t="s">
        <v>148</v>
      </c>
      <c r="D77" s="157">
        <v>100000</v>
      </c>
      <c r="E77" s="69"/>
      <c r="F77" s="81">
        <v>100</v>
      </c>
      <c r="G77" s="81">
        <v>0</v>
      </c>
      <c r="H77" s="81">
        <v>0</v>
      </c>
      <c r="I77" s="122">
        <v>3</v>
      </c>
      <c r="J77" s="122" t="s">
        <v>295</v>
      </c>
      <c r="K77" s="172">
        <v>45107</v>
      </c>
      <c r="L77" s="172"/>
      <c r="M77" s="172">
        <f t="shared" si="16"/>
        <v>45167</v>
      </c>
      <c r="N77" s="172"/>
      <c r="O77" s="171" t="s">
        <v>25</v>
      </c>
      <c r="P77" s="171" t="s">
        <v>161</v>
      </c>
      <c r="Q77" s="81" t="s">
        <v>15</v>
      </c>
      <c r="R77" s="81" t="s">
        <v>21</v>
      </c>
      <c r="S77" s="270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17"/>
      <c r="AR77" s="17"/>
      <c r="AS77" s="17"/>
      <c r="AT77" s="17"/>
      <c r="AU77" s="17"/>
      <c r="AV77" s="17"/>
      <c r="AW77" s="17"/>
    </row>
    <row r="78" spans="1:49" s="16" customFormat="1" ht="63.75" customHeight="1">
      <c r="A78" s="167" t="s">
        <v>298</v>
      </c>
      <c r="B78" s="136" t="s">
        <v>260</v>
      </c>
      <c r="C78" s="122" t="s">
        <v>106</v>
      </c>
      <c r="D78" s="157"/>
      <c r="E78" s="74"/>
      <c r="F78" s="81"/>
      <c r="G78" s="81"/>
      <c r="H78" s="81"/>
      <c r="I78" s="81"/>
      <c r="J78" s="81"/>
      <c r="K78" s="138"/>
      <c r="L78" s="172"/>
      <c r="M78" s="138"/>
      <c r="N78" s="138"/>
      <c r="O78" s="171"/>
      <c r="P78" s="171"/>
      <c r="Q78" s="81"/>
      <c r="R78" s="81" t="s">
        <v>43</v>
      </c>
      <c r="S78" s="270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17"/>
      <c r="AR78" s="17"/>
      <c r="AS78" s="17"/>
      <c r="AT78" s="17"/>
      <c r="AU78" s="17"/>
      <c r="AV78" s="17"/>
      <c r="AW78" s="17"/>
    </row>
    <row r="79" spans="1:49" s="16" customFormat="1" ht="62.45" customHeight="1">
      <c r="A79" s="237" t="s">
        <v>299</v>
      </c>
      <c r="B79" s="136" t="s">
        <v>300</v>
      </c>
      <c r="C79" s="122" t="s">
        <v>145</v>
      </c>
      <c r="D79" s="157">
        <v>200000</v>
      </c>
      <c r="E79" s="74"/>
      <c r="F79" s="122">
        <v>100</v>
      </c>
      <c r="G79" s="122">
        <v>0</v>
      </c>
      <c r="H79" s="122">
        <v>0</v>
      </c>
      <c r="I79" s="122">
        <v>1</v>
      </c>
      <c r="J79" s="122" t="s">
        <v>146</v>
      </c>
      <c r="K79" s="172">
        <v>44835</v>
      </c>
      <c r="L79" s="172"/>
      <c r="M79" s="138">
        <f t="shared" si="16"/>
        <v>44895</v>
      </c>
      <c r="N79" s="172"/>
      <c r="O79" s="171" t="s">
        <v>25</v>
      </c>
      <c r="P79" s="171" t="s">
        <v>161</v>
      </c>
      <c r="Q79" s="81" t="s">
        <v>15</v>
      </c>
      <c r="R79" s="171" t="s">
        <v>175</v>
      </c>
      <c r="S79" s="270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17"/>
      <c r="AR79" s="17"/>
      <c r="AS79" s="17"/>
      <c r="AT79" s="17"/>
      <c r="AU79" s="17"/>
      <c r="AV79" s="17"/>
      <c r="AW79" s="17"/>
    </row>
    <row r="80" spans="1:49" s="16" customFormat="1" ht="81.75" customHeight="1">
      <c r="A80" s="237" t="s">
        <v>301</v>
      </c>
      <c r="B80" s="136" t="s">
        <v>302</v>
      </c>
      <c r="C80" s="122" t="s">
        <v>145</v>
      </c>
      <c r="D80" s="157">
        <v>200000</v>
      </c>
      <c r="E80" s="74"/>
      <c r="F80" s="81">
        <v>100</v>
      </c>
      <c r="G80" s="81">
        <v>0</v>
      </c>
      <c r="H80" s="81">
        <v>0</v>
      </c>
      <c r="I80" s="81">
        <v>1</v>
      </c>
      <c r="J80" s="81" t="s">
        <v>146</v>
      </c>
      <c r="K80" s="138">
        <v>44866</v>
      </c>
      <c r="L80" s="172"/>
      <c r="M80" s="138">
        <f t="shared" si="16"/>
        <v>44926</v>
      </c>
      <c r="N80" s="138"/>
      <c r="O80" s="171" t="s">
        <v>25</v>
      </c>
      <c r="P80" s="171" t="s">
        <v>161</v>
      </c>
      <c r="Q80" s="81" t="s">
        <v>15</v>
      </c>
      <c r="R80" s="171" t="s">
        <v>26</v>
      </c>
      <c r="S80" s="270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17"/>
      <c r="AR80" s="17"/>
      <c r="AS80" s="17"/>
      <c r="AT80" s="17"/>
      <c r="AU80" s="17"/>
      <c r="AV80" s="17"/>
      <c r="AW80" s="17"/>
    </row>
    <row r="81" spans="1:49" s="149" customFormat="1" ht="59.1" customHeight="1">
      <c r="A81" s="236" t="s">
        <v>303</v>
      </c>
      <c r="B81" s="128" t="s">
        <v>304</v>
      </c>
      <c r="C81" s="122" t="s">
        <v>106</v>
      </c>
      <c r="D81" s="157"/>
      <c r="E81" s="74"/>
      <c r="F81" s="122"/>
      <c r="G81" s="122"/>
      <c r="H81" s="122"/>
      <c r="I81" s="122"/>
      <c r="J81" s="122"/>
      <c r="K81" s="172"/>
      <c r="L81" s="172"/>
      <c r="M81" s="172"/>
      <c r="N81" s="172"/>
      <c r="O81" s="128"/>
      <c r="P81" s="128"/>
      <c r="Q81" s="122"/>
      <c r="R81" s="122" t="s">
        <v>43</v>
      </c>
      <c r="S81" s="320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8"/>
      <c r="AR81" s="148"/>
      <c r="AS81" s="148"/>
      <c r="AT81" s="148"/>
      <c r="AU81" s="148"/>
      <c r="AV81" s="148"/>
      <c r="AW81" s="148"/>
    </row>
    <row r="82" spans="1:49" s="16" customFormat="1" ht="69" customHeight="1">
      <c r="A82" s="118" t="s">
        <v>305</v>
      </c>
      <c r="B82" s="171" t="s">
        <v>208</v>
      </c>
      <c r="C82" s="81" t="s">
        <v>205</v>
      </c>
      <c r="D82" s="157">
        <v>29996</v>
      </c>
      <c r="E82" s="69"/>
      <c r="F82" s="81">
        <v>100</v>
      </c>
      <c r="G82" s="81">
        <v>0</v>
      </c>
      <c r="H82" s="81">
        <v>0</v>
      </c>
      <c r="I82" s="81">
        <v>3</v>
      </c>
      <c r="J82" s="122" t="s">
        <v>206</v>
      </c>
      <c r="K82" s="138">
        <v>45076</v>
      </c>
      <c r="L82" s="172"/>
      <c r="M82" s="138">
        <f>K82+60</f>
        <v>45136</v>
      </c>
      <c r="N82" s="138"/>
      <c r="O82" s="171" t="s">
        <v>25</v>
      </c>
      <c r="P82" s="171" t="s">
        <v>161</v>
      </c>
      <c r="Q82" s="81" t="s">
        <v>15</v>
      </c>
      <c r="R82" s="81" t="s">
        <v>21</v>
      </c>
      <c r="S82" s="270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17"/>
      <c r="AR82" s="17"/>
      <c r="AS82" s="17"/>
      <c r="AT82" s="17"/>
      <c r="AU82" s="17"/>
      <c r="AV82" s="17"/>
      <c r="AW82" s="17"/>
    </row>
    <row r="83" spans="1:49" s="16" customFormat="1" ht="71.45" customHeight="1">
      <c r="A83" s="279" t="s">
        <v>306</v>
      </c>
      <c r="B83" s="171" t="s">
        <v>307</v>
      </c>
      <c r="C83" s="81" t="s">
        <v>191</v>
      </c>
      <c r="D83" s="157">
        <v>200000</v>
      </c>
      <c r="E83" s="69"/>
      <c r="F83" s="81">
        <v>100</v>
      </c>
      <c r="G83" s="81">
        <v>0</v>
      </c>
      <c r="H83" s="81">
        <v>0</v>
      </c>
      <c r="I83" s="81">
        <v>2</v>
      </c>
      <c r="J83" s="81" t="s">
        <v>286</v>
      </c>
      <c r="K83" s="138">
        <v>44900</v>
      </c>
      <c r="L83" s="172"/>
      <c r="M83" s="138">
        <f>K83+60</f>
        <v>44960</v>
      </c>
      <c r="N83" s="138"/>
      <c r="O83" s="171" t="s">
        <v>25</v>
      </c>
      <c r="P83" s="171" t="s">
        <v>161</v>
      </c>
      <c r="Q83" s="81" t="s">
        <v>15</v>
      </c>
      <c r="R83" s="171" t="s">
        <v>26</v>
      </c>
      <c r="S83" s="70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17"/>
      <c r="AR83" s="17"/>
      <c r="AS83" s="17"/>
      <c r="AT83" s="17"/>
      <c r="AU83" s="17"/>
      <c r="AV83" s="17"/>
      <c r="AW83" s="17"/>
    </row>
    <row r="84" spans="1:49" s="16" customFormat="1" ht="63.75" customHeight="1">
      <c r="A84" s="153" t="s">
        <v>308</v>
      </c>
      <c r="B84" s="171" t="s">
        <v>309</v>
      </c>
      <c r="C84" s="81" t="s">
        <v>141</v>
      </c>
      <c r="D84" s="157">
        <v>178000</v>
      </c>
      <c r="E84" s="69"/>
      <c r="F84" s="81">
        <v>100</v>
      </c>
      <c r="G84" s="81">
        <v>0</v>
      </c>
      <c r="H84" s="81">
        <v>0</v>
      </c>
      <c r="I84" s="81">
        <v>4</v>
      </c>
      <c r="J84" s="81" t="s">
        <v>142</v>
      </c>
      <c r="K84" s="138">
        <v>45260</v>
      </c>
      <c r="L84" s="172"/>
      <c r="M84" s="138">
        <f t="shared" ref="M84:M86" si="17">K84+60</f>
        <v>45320</v>
      </c>
      <c r="N84" s="138"/>
      <c r="O84" s="171" t="s">
        <v>25</v>
      </c>
      <c r="P84" s="171" t="s">
        <v>161</v>
      </c>
      <c r="Q84" s="81" t="s">
        <v>15</v>
      </c>
      <c r="R84" s="81" t="s">
        <v>21</v>
      </c>
      <c r="S84" s="70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17"/>
      <c r="AR84" s="17"/>
      <c r="AS84" s="17"/>
      <c r="AT84" s="17"/>
      <c r="AU84" s="17"/>
      <c r="AV84" s="17"/>
      <c r="AW84" s="17"/>
    </row>
    <row r="85" spans="1:49" s="16" customFormat="1" ht="67.5" customHeight="1">
      <c r="A85" s="153" t="s">
        <v>310</v>
      </c>
      <c r="B85" s="171" t="s">
        <v>311</v>
      </c>
      <c r="C85" s="81" t="s">
        <v>274</v>
      </c>
      <c r="D85" s="157">
        <v>24000</v>
      </c>
      <c r="E85" s="69"/>
      <c r="F85" s="81">
        <v>100</v>
      </c>
      <c r="G85" s="81">
        <v>0</v>
      </c>
      <c r="H85" s="81">
        <v>0</v>
      </c>
      <c r="I85" s="81">
        <v>1</v>
      </c>
      <c r="J85" s="81" t="s">
        <v>275</v>
      </c>
      <c r="K85" s="138">
        <v>45290</v>
      </c>
      <c r="L85" s="172"/>
      <c r="M85" s="138">
        <f t="shared" si="17"/>
        <v>45350</v>
      </c>
      <c r="N85" s="138"/>
      <c r="O85" s="171" t="s">
        <v>25</v>
      </c>
      <c r="P85" s="171" t="s">
        <v>161</v>
      </c>
      <c r="Q85" s="81" t="s">
        <v>15</v>
      </c>
      <c r="R85" s="81" t="s">
        <v>21</v>
      </c>
      <c r="S85" s="70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17"/>
      <c r="AR85" s="17"/>
      <c r="AS85" s="17"/>
      <c r="AT85" s="17"/>
      <c r="AU85" s="17"/>
      <c r="AV85" s="17"/>
      <c r="AW85" s="17"/>
    </row>
    <row r="86" spans="1:49" s="16" customFormat="1" ht="65.099999999999994" customHeight="1">
      <c r="A86" s="153" t="s">
        <v>312</v>
      </c>
      <c r="B86" s="171" t="s">
        <v>313</v>
      </c>
      <c r="C86" s="81" t="s">
        <v>141</v>
      </c>
      <c r="D86" s="157">
        <v>190000</v>
      </c>
      <c r="E86" s="69"/>
      <c r="F86" s="81">
        <v>100</v>
      </c>
      <c r="G86" s="81">
        <v>0</v>
      </c>
      <c r="H86" s="81">
        <v>0</v>
      </c>
      <c r="I86" s="81">
        <v>4</v>
      </c>
      <c r="J86" s="81" t="s">
        <v>314</v>
      </c>
      <c r="K86" s="138">
        <v>45503</v>
      </c>
      <c r="L86" s="172"/>
      <c r="M86" s="138">
        <f t="shared" si="17"/>
        <v>45563</v>
      </c>
      <c r="N86" s="138"/>
      <c r="O86" s="171" t="s">
        <v>25</v>
      </c>
      <c r="P86" s="171" t="s">
        <v>161</v>
      </c>
      <c r="Q86" s="81" t="s">
        <v>15</v>
      </c>
      <c r="R86" s="81" t="s">
        <v>21</v>
      </c>
      <c r="S86" s="70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17"/>
      <c r="AR86" s="17"/>
      <c r="AS86" s="17"/>
      <c r="AT86" s="17"/>
      <c r="AU86" s="17"/>
      <c r="AV86" s="17"/>
      <c r="AW86" s="17"/>
    </row>
    <row r="87" spans="1:49" ht="66.95" customHeight="1">
      <c r="A87" s="153" t="s">
        <v>315</v>
      </c>
      <c r="B87" s="171" t="s">
        <v>316</v>
      </c>
      <c r="C87" s="81" t="s">
        <v>141</v>
      </c>
      <c r="D87" s="157">
        <f>119830</f>
        <v>119830</v>
      </c>
      <c r="E87" s="70" t="s">
        <v>181</v>
      </c>
      <c r="F87" s="81">
        <v>100</v>
      </c>
      <c r="G87" s="81">
        <v>0</v>
      </c>
      <c r="H87" s="81">
        <v>0</v>
      </c>
      <c r="I87" s="81">
        <v>4</v>
      </c>
      <c r="J87" s="81" t="s">
        <v>142</v>
      </c>
      <c r="K87" s="138">
        <v>44985</v>
      </c>
      <c r="L87" s="122" t="s">
        <v>181</v>
      </c>
      <c r="M87" s="172">
        <f>K87+60</f>
        <v>45045</v>
      </c>
      <c r="N87" s="81" t="s">
        <v>181</v>
      </c>
      <c r="O87" s="171" t="s">
        <v>25</v>
      </c>
      <c r="P87" s="171" t="s">
        <v>161</v>
      </c>
      <c r="Q87" s="81" t="s">
        <v>15</v>
      </c>
      <c r="R87" s="81" t="s">
        <v>21</v>
      </c>
      <c r="S87" s="27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</row>
    <row r="88" spans="1:49" ht="66.95" customHeight="1">
      <c r="A88" s="153" t="s">
        <v>317</v>
      </c>
      <c r="B88" s="173" t="s">
        <v>237</v>
      </c>
      <c r="C88" s="80" t="s">
        <v>82</v>
      </c>
      <c r="D88" s="78">
        <v>30000</v>
      </c>
      <c r="E88" s="126"/>
      <c r="F88" s="83">
        <v>100</v>
      </c>
      <c r="G88" s="83">
        <v>0</v>
      </c>
      <c r="H88" s="83">
        <v>0</v>
      </c>
      <c r="I88" s="83">
        <v>1</v>
      </c>
      <c r="J88" s="83" t="s">
        <v>216</v>
      </c>
      <c r="K88" s="138" t="s">
        <v>318</v>
      </c>
      <c r="L88" s="83" t="s">
        <v>181</v>
      </c>
      <c r="M88" s="172">
        <v>45167</v>
      </c>
      <c r="N88" s="80" t="s">
        <v>181</v>
      </c>
      <c r="O88" s="112" t="s">
        <v>25</v>
      </c>
      <c r="P88" s="112" t="s">
        <v>161</v>
      </c>
      <c r="Q88" s="80" t="s">
        <v>15</v>
      </c>
      <c r="R88" s="80" t="s">
        <v>21</v>
      </c>
      <c r="S88" s="27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</row>
    <row r="89" spans="1:49" ht="67.5" customHeight="1">
      <c r="A89" s="153" t="s">
        <v>319</v>
      </c>
      <c r="B89" s="173" t="s">
        <v>243</v>
      </c>
      <c r="C89" s="80" t="s">
        <v>130</v>
      </c>
      <c r="D89" s="78">
        <v>87730</v>
      </c>
      <c r="E89" s="126"/>
      <c r="F89" s="83">
        <v>100</v>
      </c>
      <c r="G89" s="83">
        <v>0</v>
      </c>
      <c r="H89" s="83">
        <v>0</v>
      </c>
      <c r="I89" s="83">
        <v>3</v>
      </c>
      <c r="J89" s="83" t="s">
        <v>131</v>
      </c>
      <c r="K89" s="138">
        <v>45260</v>
      </c>
      <c r="L89" s="83" t="s">
        <v>181</v>
      </c>
      <c r="M89" s="172">
        <f>K89+60</f>
        <v>45320</v>
      </c>
      <c r="N89" s="80" t="s">
        <v>181</v>
      </c>
      <c r="O89" s="112" t="s">
        <v>25</v>
      </c>
      <c r="P89" s="112" t="s">
        <v>161</v>
      </c>
      <c r="Q89" s="80" t="s">
        <v>15</v>
      </c>
      <c r="R89" s="80" t="s">
        <v>21</v>
      </c>
      <c r="S89" s="27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</row>
    <row r="90" spans="1:49">
      <c r="A90" s="314"/>
      <c r="B90" s="314"/>
      <c r="C90" s="314"/>
      <c r="D90" s="321">
        <f>SUM(D62:D89)</f>
        <v>3507096</v>
      </c>
      <c r="E90" s="55"/>
      <c r="F90" s="314"/>
      <c r="G90" s="314"/>
      <c r="H90" s="314"/>
      <c r="I90" s="314"/>
      <c r="J90" s="314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</row>
    <row r="92" spans="1:49">
      <c r="A92" s="314"/>
      <c r="B92" s="314"/>
      <c r="C92" s="314"/>
      <c r="D92" s="55"/>
      <c r="E92" s="55"/>
      <c r="F92" s="322"/>
      <c r="G92" s="314"/>
      <c r="H92" s="314"/>
      <c r="I92" s="314"/>
      <c r="J92" s="314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</row>
    <row r="99" spans="13:13">
      <c r="M99" s="314"/>
    </row>
  </sheetData>
  <sheetProtection formatRows="0" insertRows="0" deleteRows="0"/>
  <autoFilter ref="A34:Y55" xr:uid="{00000000-0009-0000-0000-000001000000}"/>
  <mergeCells count="45">
    <mergeCell ref="A59:C59"/>
    <mergeCell ref="D59:H59"/>
    <mergeCell ref="K59:N59"/>
    <mergeCell ref="K60:L60"/>
    <mergeCell ref="M60:N60"/>
    <mergeCell ref="A51:C51"/>
    <mergeCell ref="D51:H51"/>
    <mergeCell ref="K51:P51"/>
    <mergeCell ref="K52:L52"/>
    <mergeCell ref="M52:N52"/>
    <mergeCell ref="O52:P52"/>
    <mergeCell ref="Q51:U51"/>
    <mergeCell ref="O59:S59"/>
    <mergeCell ref="K36:L36"/>
    <mergeCell ref="M36:N36"/>
    <mergeCell ref="O36:P36"/>
    <mergeCell ref="Q36:R36"/>
    <mergeCell ref="S36:T36"/>
    <mergeCell ref="Y28:AC28"/>
    <mergeCell ref="U35:Y35"/>
    <mergeCell ref="Y6:Z6"/>
    <mergeCell ref="A28:C28"/>
    <mergeCell ref="D28:H28"/>
    <mergeCell ref="K28:X28"/>
    <mergeCell ref="U29:V29"/>
    <mergeCell ref="W29:X29"/>
    <mergeCell ref="A35:C35"/>
    <mergeCell ref="D35:H35"/>
    <mergeCell ref="K35:T35"/>
    <mergeCell ref="K29:L29"/>
    <mergeCell ref="M29:N29"/>
    <mergeCell ref="O29:P29"/>
    <mergeCell ref="Q29:R29"/>
    <mergeCell ref="S29:T29"/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</mergeCells>
  <dataValidations count="11">
    <dataValidation type="list" allowBlank="1" showInputMessage="1" showErrorMessage="1" sqref="Q62:Q89 AA31:AA33 S54:S57 AC8:AC26 W38:W49" xr:uid="{00000000-0002-0000-0100-000000000000}">
      <formula1>$AT$2:$AT$3</formula1>
    </dataValidation>
    <dataValidation type="list" allowBlank="1" showInputMessage="1" showErrorMessage="1" sqref="AD26" xr:uid="{00000000-0002-0000-0100-000001000000}">
      <formula1>$AU$1:$AU$7</formula1>
    </dataValidation>
    <dataValidation type="list" allowBlank="1" showInputMessage="1" showErrorMessage="1" sqref="R54:R57" xr:uid="{00000000-0002-0000-0100-000002000000}">
      <formula1>$AR$5:$AR$6</formula1>
    </dataValidation>
    <dataValidation type="list" allowBlank="1" showInputMessage="1" showErrorMessage="1" sqref="Q54:Q57" xr:uid="{00000000-0002-0000-0100-000003000000}">
      <formula1>$AQ$4:$AQ$5</formula1>
    </dataValidation>
    <dataValidation type="list" allowBlank="1" showInputMessage="1" showErrorMessage="1" sqref="Y31:Y33 AA8:AA26 U38:U49" xr:uid="{00000000-0002-0000-0100-000004000000}">
      <formula1>$AQ$4</formula1>
    </dataValidation>
    <dataValidation type="list" allowBlank="1" showInputMessage="1" showErrorMessage="1" sqref="Z31:Z33" xr:uid="{00000000-0002-0000-0100-000005000000}">
      <formula1>$AS$6:$AS$6</formula1>
    </dataValidation>
    <dataValidation type="list" allowBlank="1" showInputMessage="1" showErrorMessage="1" sqref="AB31:AB33 R62:R89 T54:T57 AD8:AD25 X38:X49" xr:uid="{00000000-0002-0000-0100-000006000000}">
      <formula1>$AU$1:$AU$8</formula1>
    </dataValidation>
    <dataValidation type="list" allowBlank="1" showInputMessage="1" showErrorMessage="1" sqref="P62:P89 P55:P56" xr:uid="{00000000-0002-0000-0100-000007000000}">
      <formula1>$AS$1:$AS$2</formula1>
    </dataValidation>
    <dataValidation type="list" allowBlank="1" showInputMessage="1" showErrorMessage="1" sqref="O62:O89" xr:uid="{00000000-0002-0000-0100-000008000000}">
      <formula1>$AQ$5</formula1>
    </dataValidation>
    <dataValidation type="list" allowBlank="1" showInputMessage="1" showErrorMessage="1" sqref="AB8:AB26" xr:uid="{00000000-0002-0000-0100-000009000000}">
      <formula1>$AR$1:$AR$3</formula1>
    </dataValidation>
    <dataValidation type="list" allowBlank="1" showInputMessage="1" showErrorMessage="1" sqref="V38:V49" xr:uid="{00000000-0002-0000-0100-00000A000000}">
      <formula1>$AS$4:$AS$4</formula1>
    </dataValidation>
  </dataValidations>
  <pageMargins left="0.7" right="0.7" top="0.75" bottom="0.75" header="0.3" footer="0.3"/>
  <pageSetup orientation="portrait" r:id="rId1"/>
  <ignoredErrors>
    <ignoredError sqref="D8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H93"/>
  <sheetViews>
    <sheetView zoomScale="80" zoomScaleNormal="80" workbookViewId="0">
      <pane ySplit="7" topLeftCell="A65" activePane="bottomLeft" state="frozen"/>
      <selection pane="bottomLeft" activeCell="A54" sqref="A54"/>
    </sheetView>
  </sheetViews>
  <sheetFormatPr defaultColWidth="11.42578125" defaultRowHeight="15.6"/>
  <cols>
    <col min="1" max="1" width="9.140625" style="120" customWidth="1"/>
    <col min="2" max="2" width="43.7109375" style="16" customWidth="1"/>
    <col min="3" max="3" width="12" style="16" customWidth="1"/>
    <col min="4" max="4" width="23.140625" style="133" customWidth="1"/>
    <col min="5" max="5" width="16.28515625" style="18" customWidth="1"/>
    <col min="6" max="6" width="14.5703125" style="120" bestFit="1" customWidth="1"/>
    <col min="7" max="7" width="12.140625" style="120" customWidth="1"/>
    <col min="8" max="8" width="22.140625" style="120" customWidth="1"/>
    <col min="9" max="9" width="15.140625" style="120" bestFit="1" customWidth="1"/>
    <col min="10" max="10" width="16.85546875" style="120" customWidth="1"/>
    <col min="11" max="11" width="17" style="16" customWidth="1"/>
    <col min="12" max="12" width="9.85546875" style="16" hidden="1" customWidth="1"/>
    <col min="13" max="13" width="17.140625" style="16" customWidth="1"/>
    <col min="14" max="14" width="13.42578125" style="16" hidden="1" customWidth="1"/>
    <col min="15" max="15" width="18.85546875" style="16" customWidth="1"/>
    <col min="16" max="16" width="23.140625" style="16" customWidth="1"/>
    <col min="17" max="17" width="25.42578125" style="16" customWidth="1"/>
    <col min="18" max="18" width="11.42578125" style="16"/>
    <col min="19" max="19" width="0" style="16" hidden="1" customWidth="1"/>
    <col min="20" max="24" width="11.42578125" style="48"/>
    <col min="25" max="25" width="18.140625" style="17" customWidth="1"/>
    <col min="26" max="29" width="11.42578125" style="17"/>
    <col min="30" max="33" width="11.42578125" style="56"/>
    <col min="34" max="34" width="11.42578125" style="48"/>
    <col min="35" max="16384" width="11.42578125" style="16"/>
  </cols>
  <sheetData>
    <row r="1" spans="1:112">
      <c r="A1" s="314"/>
      <c r="B1" s="55"/>
      <c r="C1" s="6"/>
      <c r="D1" s="314"/>
      <c r="E1" s="55"/>
      <c r="F1" s="86"/>
      <c r="G1" s="86"/>
      <c r="H1" s="86"/>
      <c r="I1" s="86"/>
      <c r="J1" s="8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</row>
    <row r="2" spans="1:112" s="1" customFormat="1" ht="61.5">
      <c r="A2" s="110"/>
      <c r="B2" s="113"/>
      <c r="C2" s="114" t="s">
        <v>320</v>
      </c>
      <c r="D2" s="131"/>
      <c r="F2" s="110"/>
      <c r="G2" s="110"/>
      <c r="H2" s="110"/>
      <c r="I2" s="110"/>
      <c r="J2" s="110"/>
      <c r="Y2" s="7" t="s">
        <v>3</v>
      </c>
      <c r="Z2" s="7" t="s">
        <v>4</v>
      </c>
      <c r="AA2" s="7" t="s">
        <v>5</v>
      </c>
      <c r="AB2" s="7"/>
      <c r="AC2" s="7"/>
      <c r="AD2" s="55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1:112" s="5" customFormat="1">
      <c r="A3" s="314"/>
      <c r="B3" s="55"/>
      <c r="C3" s="6"/>
      <c r="D3" s="314"/>
      <c r="E3" s="55"/>
      <c r="F3" s="314"/>
      <c r="G3" s="314"/>
      <c r="H3" s="314"/>
      <c r="I3" s="314"/>
      <c r="J3" s="314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7" t="s">
        <v>9</v>
      </c>
      <c r="Z3" s="7"/>
      <c r="AA3" s="7" t="s">
        <v>11</v>
      </c>
      <c r="AB3" s="7"/>
      <c r="AC3" s="7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</row>
    <row r="4" spans="1:112" s="10" customFormat="1" ht="30.95">
      <c r="A4" s="117"/>
      <c r="B4" s="8"/>
      <c r="C4" s="9" t="s">
        <v>321</v>
      </c>
      <c r="D4" s="117"/>
      <c r="E4" s="8"/>
      <c r="F4" s="117"/>
      <c r="G4" s="117"/>
      <c r="H4" s="117"/>
      <c r="I4" s="117"/>
      <c r="J4" s="117"/>
      <c r="K4" s="8"/>
      <c r="L4" s="8"/>
      <c r="M4" s="8"/>
      <c r="N4" s="8"/>
      <c r="O4" s="8"/>
      <c r="P4" s="8"/>
      <c r="Q4" s="8"/>
      <c r="R4" s="8"/>
      <c r="S4" s="8"/>
      <c r="Y4" s="7" t="s">
        <v>14</v>
      </c>
      <c r="Z4" s="7"/>
      <c r="AA4" s="7" t="s">
        <v>21</v>
      </c>
      <c r="AB4" s="7"/>
      <c r="AC4" s="7"/>
      <c r="AD4" s="55"/>
    </row>
    <row r="5" spans="1:112" s="5" customFormat="1" ht="15.75" customHeight="1">
      <c r="A5" s="306" t="s">
        <v>51</v>
      </c>
      <c r="B5" s="307"/>
      <c r="C5" s="307"/>
      <c r="D5" s="306" t="s">
        <v>52</v>
      </c>
      <c r="E5" s="307"/>
      <c r="F5" s="307"/>
      <c r="G5" s="307"/>
      <c r="H5" s="308"/>
      <c r="I5" s="314"/>
      <c r="J5" s="314"/>
      <c r="K5" s="304" t="s">
        <v>53</v>
      </c>
      <c r="L5" s="305"/>
      <c r="M5" s="305"/>
      <c r="N5" s="313"/>
      <c r="O5" s="304" t="s">
        <v>54</v>
      </c>
      <c r="P5" s="305"/>
      <c r="Q5" s="305"/>
      <c r="R5" s="305"/>
      <c r="S5" s="305"/>
      <c r="T5" s="55"/>
      <c r="U5" s="55"/>
      <c r="V5" s="55"/>
      <c r="W5" s="55"/>
      <c r="X5" s="55"/>
      <c r="Y5" s="7" t="s">
        <v>20</v>
      </c>
      <c r="Z5" s="7"/>
      <c r="AA5" s="7" t="s">
        <v>26</v>
      </c>
      <c r="AB5" s="7"/>
      <c r="AC5" s="7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</row>
    <row r="6" spans="1:112" s="5" customFormat="1" ht="63" customHeight="1">
      <c r="A6" s="12" t="s">
        <v>56</v>
      </c>
      <c r="B6" s="13" t="s">
        <v>57</v>
      </c>
      <c r="C6" s="13" t="s">
        <v>58</v>
      </c>
      <c r="D6" s="13" t="s">
        <v>59</v>
      </c>
      <c r="E6" s="13" t="s">
        <v>60</v>
      </c>
      <c r="F6" s="13" t="s">
        <v>61</v>
      </c>
      <c r="G6" s="13" t="s">
        <v>62</v>
      </c>
      <c r="H6" s="13" t="s">
        <v>63</v>
      </c>
      <c r="I6" s="12" t="s">
        <v>64</v>
      </c>
      <c r="J6" s="12" t="s">
        <v>65</v>
      </c>
      <c r="K6" s="312" t="s">
        <v>322</v>
      </c>
      <c r="L6" s="312"/>
      <c r="M6" s="312" t="s">
        <v>323</v>
      </c>
      <c r="N6" s="312"/>
      <c r="O6" s="13" t="s">
        <v>71</v>
      </c>
      <c r="P6" s="13" t="s">
        <v>72</v>
      </c>
      <c r="Q6" s="13" t="s">
        <v>73</v>
      </c>
      <c r="R6" s="13" t="s">
        <v>74</v>
      </c>
      <c r="S6" s="13" t="s">
        <v>75</v>
      </c>
      <c r="T6" s="55"/>
      <c r="U6" s="55"/>
      <c r="V6" s="55"/>
      <c r="W6" s="55"/>
      <c r="X6" s="55"/>
      <c r="Y6" s="7" t="s">
        <v>25</v>
      </c>
      <c r="Z6" s="7"/>
      <c r="AA6" s="7" t="s">
        <v>28</v>
      </c>
      <c r="AB6" s="7"/>
      <c r="AC6" s="7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</row>
    <row r="7" spans="1:112" s="5" customFormat="1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176</v>
      </c>
      <c r="L7" s="15" t="s">
        <v>79</v>
      </c>
      <c r="M7" s="15" t="s">
        <v>176</v>
      </c>
      <c r="N7" s="15" t="s">
        <v>79</v>
      </c>
      <c r="O7" s="13"/>
      <c r="P7" s="13"/>
      <c r="Q7" s="13"/>
      <c r="R7" s="13"/>
      <c r="S7" s="13"/>
      <c r="T7" s="55"/>
      <c r="U7" s="55"/>
      <c r="V7" s="55"/>
      <c r="W7" s="55"/>
      <c r="X7" s="55"/>
      <c r="Y7" s="7"/>
      <c r="Z7" s="7"/>
      <c r="AA7" s="7" t="s">
        <v>175</v>
      </c>
      <c r="AB7" s="7"/>
      <c r="AC7" s="7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</row>
    <row r="8" spans="1:112" ht="50.1" customHeight="1">
      <c r="A8" s="80" t="s">
        <v>324</v>
      </c>
      <c r="B8" s="65" t="s">
        <v>325</v>
      </c>
      <c r="C8" s="81" t="s">
        <v>145</v>
      </c>
      <c r="D8" s="78">
        <v>20000</v>
      </c>
      <c r="E8" s="69"/>
      <c r="F8" s="81">
        <v>100</v>
      </c>
      <c r="G8" s="81">
        <v>0</v>
      </c>
      <c r="H8" s="81">
        <v>0</v>
      </c>
      <c r="I8" s="81">
        <v>1</v>
      </c>
      <c r="J8" s="81" t="s">
        <v>146</v>
      </c>
      <c r="K8" s="72">
        <v>44866</v>
      </c>
      <c r="L8" s="72"/>
      <c r="M8" s="71">
        <f t="shared" ref="M8:M59" si="0">K8+90</f>
        <v>44956</v>
      </c>
      <c r="N8" s="72"/>
      <c r="O8" s="70" t="s">
        <v>9</v>
      </c>
      <c r="P8" s="70" t="s">
        <v>326</v>
      </c>
      <c r="Q8" s="70" t="s">
        <v>4</v>
      </c>
      <c r="R8" s="79" t="s">
        <v>21</v>
      </c>
      <c r="S8" s="70"/>
      <c r="T8" s="56"/>
      <c r="U8" s="56"/>
      <c r="V8" s="56"/>
      <c r="W8" s="56"/>
      <c r="X8" s="56"/>
      <c r="AA8" s="7" t="s">
        <v>37</v>
      </c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</row>
    <row r="9" spans="1:112" ht="30.95">
      <c r="A9" s="280" t="s">
        <v>327</v>
      </c>
      <c r="B9" s="65" t="s">
        <v>328</v>
      </c>
      <c r="C9" s="81" t="s">
        <v>145</v>
      </c>
      <c r="D9" s="78">
        <v>1754852</v>
      </c>
      <c r="E9" s="69"/>
      <c r="F9" s="81">
        <v>100</v>
      </c>
      <c r="G9" s="81">
        <v>0</v>
      </c>
      <c r="H9" s="81">
        <v>0</v>
      </c>
      <c r="I9" s="81">
        <v>1</v>
      </c>
      <c r="J9" s="81" t="s">
        <v>146</v>
      </c>
      <c r="K9" s="72">
        <v>44866</v>
      </c>
      <c r="L9" s="72"/>
      <c r="M9" s="71">
        <f t="shared" si="0"/>
        <v>44956</v>
      </c>
      <c r="N9" s="72"/>
      <c r="O9" s="75" t="s">
        <v>9</v>
      </c>
      <c r="P9" s="70" t="s">
        <v>326</v>
      </c>
      <c r="Q9" s="70" t="s">
        <v>4</v>
      </c>
      <c r="R9" s="70" t="s">
        <v>21</v>
      </c>
      <c r="S9" s="70"/>
      <c r="T9" s="56"/>
      <c r="U9" s="56"/>
      <c r="V9" s="56"/>
      <c r="W9" s="56"/>
      <c r="X9" s="56"/>
      <c r="AA9" s="17" t="s">
        <v>43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</row>
    <row r="10" spans="1:112" ht="30.95">
      <c r="A10" s="80" t="s">
        <v>329</v>
      </c>
      <c r="B10" s="65" t="s">
        <v>330</v>
      </c>
      <c r="C10" s="81" t="s">
        <v>145</v>
      </c>
      <c r="D10" s="78">
        <v>400000</v>
      </c>
      <c r="E10" s="69"/>
      <c r="F10" s="81">
        <v>100</v>
      </c>
      <c r="G10" s="81">
        <v>0</v>
      </c>
      <c r="H10" s="81">
        <v>0</v>
      </c>
      <c r="I10" s="81">
        <v>1</v>
      </c>
      <c r="J10" s="81" t="s">
        <v>146</v>
      </c>
      <c r="K10" s="72">
        <v>44927</v>
      </c>
      <c r="L10" s="72"/>
      <c r="M10" s="71">
        <f t="shared" si="0"/>
        <v>45017</v>
      </c>
      <c r="N10" s="72"/>
      <c r="O10" s="70" t="s">
        <v>9</v>
      </c>
      <c r="P10" s="70" t="s">
        <v>326</v>
      </c>
      <c r="Q10" s="70" t="s">
        <v>4</v>
      </c>
      <c r="R10" s="70" t="s">
        <v>21</v>
      </c>
      <c r="S10" s="70"/>
      <c r="T10" s="56"/>
      <c r="U10" s="56"/>
      <c r="V10" s="56"/>
      <c r="W10" s="56"/>
      <c r="X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</row>
    <row r="11" spans="1:112" ht="44.25" customHeight="1">
      <c r="A11" s="80" t="s">
        <v>331</v>
      </c>
      <c r="B11" s="65" t="s">
        <v>332</v>
      </c>
      <c r="C11" s="81" t="s">
        <v>145</v>
      </c>
      <c r="D11" s="78">
        <v>400000</v>
      </c>
      <c r="E11" s="69"/>
      <c r="F11" s="81">
        <v>100</v>
      </c>
      <c r="G11" s="81">
        <v>0</v>
      </c>
      <c r="H11" s="81">
        <v>0</v>
      </c>
      <c r="I11" s="81">
        <v>1</v>
      </c>
      <c r="J11" s="81" t="s">
        <v>146</v>
      </c>
      <c r="K11" s="72">
        <v>44958</v>
      </c>
      <c r="L11" s="72"/>
      <c r="M11" s="71">
        <f t="shared" si="0"/>
        <v>45048</v>
      </c>
      <c r="N11" s="72"/>
      <c r="O11" s="70" t="s">
        <v>9</v>
      </c>
      <c r="P11" s="70" t="s">
        <v>326</v>
      </c>
      <c r="Q11" s="70" t="s">
        <v>4</v>
      </c>
      <c r="R11" s="70" t="s">
        <v>21</v>
      </c>
      <c r="S11" s="70"/>
      <c r="T11" s="56"/>
      <c r="U11" s="56"/>
      <c r="V11" s="56"/>
      <c r="W11" s="56"/>
      <c r="X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</row>
    <row r="12" spans="1:112" ht="30.95">
      <c r="A12" s="80" t="s">
        <v>333</v>
      </c>
      <c r="B12" s="65" t="s">
        <v>334</v>
      </c>
      <c r="C12" s="81" t="s">
        <v>145</v>
      </c>
      <c r="D12" s="78">
        <v>500000</v>
      </c>
      <c r="E12" s="69"/>
      <c r="F12" s="81">
        <v>100</v>
      </c>
      <c r="G12" s="81">
        <v>0</v>
      </c>
      <c r="H12" s="81">
        <v>0</v>
      </c>
      <c r="I12" s="81">
        <v>1</v>
      </c>
      <c r="J12" s="81" t="s">
        <v>146</v>
      </c>
      <c r="K12" s="71">
        <v>45261</v>
      </c>
      <c r="L12" s="72"/>
      <c r="M12" s="71">
        <f t="shared" si="0"/>
        <v>45351</v>
      </c>
      <c r="N12" s="72"/>
      <c r="O12" s="70" t="s">
        <v>9</v>
      </c>
      <c r="P12" s="70" t="s">
        <v>326</v>
      </c>
      <c r="Q12" s="70" t="s">
        <v>4</v>
      </c>
      <c r="R12" s="70" t="s">
        <v>21</v>
      </c>
      <c r="S12" s="70"/>
      <c r="T12" s="56"/>
      <c r="U12" s="56"/>
      <c r="V12" s="56"/>
      <c r="W12" s="56"/>
      <c r="X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</row>
    <row r="13" spans="1:112" ht="44.25" customHeight="1">
      <c r="A13" s="80" t="s">
        <v>335</v>
      </c>
      <c r="B13" s="65" t="s">
        <v>336</v>
      </c>
      <c r="C13" s="81" t="s">
        <v>145</v>
      </c>
      <c r="D13" s="78">
        <v>600000</v>
      </c>
      <c r="E13" s="69"/>
      <c r="F13" s="81">
        <v>100</v>
      </c>
      <c r="G13" s="81">
        <v>0</v>
      </c>
      <c r="H13" s="81">
        <v>0</v>
      </c>
      <c r="I13" s="81">
        <v>1</v>
      </c>
      <c r="J13" s="81" t="s">
        <v>146</v>
      </c>
      <c r="K13" s="72">
        <v>44927</v>
      </c>
      <c r="L13" s="72"/>
      <c r="M13" s="71">
        <f t="shared" si="0"/>
        <v>45017</v>
      </c>
      <c r="N13" s="72"/>
      <c r="O13" s="70" t="s">
        <v>9</v>
      </c>
      <c r="P13" s="70" t="s">
        <v>326</v>
      </c>
      <c r="Q13" s="70" t="s">
        <v>4</v>
      </c>
      <c r="R13" s="70" t="s">
        <v>21</v>
      </c>
      <c r="S13" s="70"/>
      <c r="T13" s="56"/>
      <c r="U13" s="56"/>
      <c r="V13" s="56"/>
      <c r="W13" s="56"/>
      <c r="X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</row>
    <row r="14" spans="1:112" ht="30.95">
      <c r="A14" s="80" t="s">
        <v>337</v>
      </c>
      <c r="B14" s="65" t="s">
        <v>338</v>
      </c>
      <c r="C14" s="81" t="s">
        <v>145</v>
      </c>
      <c r="D14" s="78">
        <v>320000</v>
      </c>
      <c r="E14" s="69"/>
      <c r="F14" s="81">
        <v>100</v>
      </c>
      <c r="G14" s="81">
        <v>0</v>
      </c>
      <c r="H14" s="81">
        <v>0</v>
      </c>
      <c r="I14" s="81">
        <v>1</v>
      </c>
      <c r="J14" s="81" t="s">
        <v>146</v>
      </c>
      <c r="K14" s="72">
        <v>44927</v>
      </c>
      <c r="L14" s="72"/>
      <c r="M14" s="71">
        <f t="shared" si="0"/>
        <v>45017</v>
      </c>
      <c r="N14" s="72"/>
      <c r="O14" s="70" t="s">
        <v>9</v>
      </c>
      <c r="P14" s="70" t="s">
        <v>326</v>
      </c>
      <c r="Q14" s="70" t="s">
        <v>4</v>
      </c>
      <c r="R14" s="70" t="s">
        <v>21</v>
      </c>
      <c r="S14" s="70"/>
      <c r="T14" s="56"/>
      <c r="U14" s="56"/>
      <c r="V14" s="56"/>
      <c r="W14" s="56"/>
      <c r="X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</row>
    <row r="15" spans="1:112" ht="27" customHeight="1">
      <c r="A15" s="80" t="s">
        <v>339</v>
      </c>
      <c r="B15" s="68" t="s">
        <v>340</v>
      </c>
      <c r="C15" s="122" t="s">
        <v>145</v>
      </c>
      <c r="D15" s="78">
        <v>600000</v>
      </c>
      <c r="E15" s="69"/>
      <c r="F15" s="81">
        <v>100</v>
      </c>
      <c r="G15" s="81">
        <v>0</v>
      </c>
      <c r="H15" s="81">
        <v>0</v>
      </c>
      <c r="I15" s="81">
        <v>1</v>
      </c>
      <c r="J15" s="81" t="s">
        <v>146</v>
      </c>
      <c r="K15" s="71">
        <v>45323</v>
      </c>
      <c r="L15" s="72"/>
      <c r="M15" s="71">
        <f t="shared" si="0"/>
        <v>45413</v>
      </c>
      <c r="N15" s="72"/>
      <c r="O15" s="70" t="s">
        <v>9</v>
      </c>
      <c r="P15" s="70" t="s">
        <v>326</v>
      </c>
      <c r="Q15" s="70" t="s">
        <v>4</v>
      </c>
      <c r="R15" s="70" t="s">
        <v>21</v>
      </c>
      <c r="S15" s="70"/>
      <c r="T15" s="56"/>
      <c r="U15" s="56"/>
      <c r="V15" s="56"/>
      <c r="W15" s="56"/>
      <c r="X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</row>
    <row r="16" spans="1:112" ht="53.45" customHeight="1">
      <c r="A16" s="82" t="s">
        <v>341</v>
      </c>
      <c r="B16" s="68" t="s">
        <v>342</v>
      </c>
      <c r="C16" s="122" t="s">
        <v>106</v>
      </c>
      <c r="D16" s="78"/>
      <c r="E16" s="74"/>
      <c r="F16" s="122"/>
      <c r="G16" s="122"/>
      <c r="H16" s="122"/>
      <c r="I16" s="122"/>
      <c r="J16" s="122"/>
      <c r="K16" s="71"/>
      <c r="L16" s="71"/>
      <c r="M16" s="71"/>
      <c r="N16" s="71"/>
      <c r="O16" s="75"/>
      <c r="P16" s="75"/>
      <c r="Q16" s="75"/>
      <c r="R16" s="70" t="s">
        <v>43</v>
      </c>
      <c r="S16" s="70"/>
      <c r="T16" s="56"/>
      <c r="U16" s="56"/>
      <c r="V16" s="56"/>
      <c r="W16" s="56"/>
      <c r="X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</row>
    <row r="17" spans="1:19" ht="30.95">
      <c r="A17" s="81" t="s">
        <v>343</v>
      </c>
      <c r="B17" s="68" t="s">
        <v>344</v>
      </c>
      <c r="C17" s="122" t="s">
        <v>145</v>
      </c>
      <c r="D17" s="78">
        <v>660000</v>
      </c>
      <c r="E17" s="69"/>
      <c r="F17" s="81">
        <v>100</v>
      </c>
      <c r="G17" s="81">
        <v>0</v>
      </c>
      <c r="H17" s="81">
        <v>0</v>
      </c>
      <c r="I17" s="81">
        <v>1</v>
      </c>
      <c r="J17" s="81" t="s">
        <v>146</v>
      </c>
      <c r="K17" s="72">
        <v>44927</v>
      </c>
      <c r="L17" s="72"/>
      <c r="M17" s="71">
        <f t="shared" si="0"/>
        <v>45017</v>
      </c>
      <c r="N17" s="72"/>
      <c r="O17" s="70" t="s">
        <v>9</v>
      </c>
      <c r="P17" s="70" t="s">
        <v>326</v>
      </c>
      <c r="Q17" s="70" t="s">
        <v>4</v>
      </c>
      <c r="R17" s="70" t="s">
        <v>21</v>
      </c>
      <c r="S17" s="70"/>
    </row>
    <row r="18" spans="1:19" ht="30.95">
      <c r="A18" s="280" t="s">
        <v>345</v>
      </c>
      <c r="B18" s="65" t="s">
        <v>346</v>
      </c>
      <c r="C18" s="81" t="s">
        <v>145</v>
      </c>
      <c r="D18" s="78">
        <v>80000</v>
      </c>
      <c r="E18" s="69"/>
      <c r="F18" s="81">
        <v>100</v>
      </c>
      <c r="G18" s="81">
        <v>0</v>
      </c>
      <c r="H18" s="81">
        <v>0</v>
      </c>
      <c r="I18" s="81">
        <v>1</v>
      </c>
      <c r="J18" s="81" t="s">
        <v>146</v>
      </c>
      <c r="K18" s="72">
        <v>45261</v>
      </c>
      <c r="L18" s="72"/>
      <c r="M18" s="71">
        <f t="shared" si="0"/>
        <v>45351</v>
      </c>
      <c r="N18" s="72"/>
      <c r="O18" s="70" t="s">
        <v>9</v>
      </c>
      <c r="P18" s="70" t="s">
        <v>326</v>
      </c>
      <c r="Q18" s="70" t="s">
        <v>4</v>
      </c>
      <c r="R18" s="79" t="s">
        <v>26</v>
      </c>
      <c r="S18" s="70"/>
    </row>
    <row r="19" spans="1:19" ht="30.95">
      <c r="A19" s="80" t="s">
        <v>347</v>
      </c>
      <c r="B19" s="65" t="s">
        <v>348</v>
      </c>
      <c r="C19" s="81" t="s">
        <v>145</v>
      </c>
      <c r="D19" s="78">
        <v>140000</v>
      </c>
      <c r="E19" s="69"/>
      <c r="F19" s="81">
        <v>100</v>
      </c>
      <c r="G19" s="81">
        <v>0</v>
      </c>
      <c r="H19" s="81">
        <v>0</v>
      </c>
      <c r="I19" s="81">
        <v>1</v>
      </c>
      <c r="J19" s="81" t="s">
        <v>146</v>
      </c>
      <c r="K19" s="71">
        <v>45139</v>
      </c>
      <c r="L19" s="72"/>
      <c r="M19" s="71">
        <f t="shared" si="0"/>
        <v>45229</v>
      </c>
      <c r="N19" s="72"/>
      <c r="O19" s="70" t="s">
        <v>9</v>
      </c>
      <c r="P19" s="70" t="s">
        <v>326</v>
      </c>
      <c r="Q19" s="70" t="s">
        <v>4</v>
      </c>
      <c r="R19" s="70" t="s">
        <v>21</v>
      </c>
      <c r="S19" s="70"/>
    </row>
    <row r="20" spans="1:19" ht="30.95">
      <c r="A20" s="80" t="s">
        <v>349</v>
      </c>
      <c r="B20" s="65" t="s">
        <v>350</v>
      </c>
      <c r="C20" s="81" t="s">
        <v>145</v>
      </c>
      <c r="D20" s="78">
        <v>60000</v>
      </c>
      <c r="E20" s="69"/>
      <c r="F20" s="81">
        <v>100</v>
      </c>
      <c r="G20" s="81">
        <v>0</v>
      </c>
      <c r="H20" s="81">
        <v>0</v>
      </c>
      <c r="I20" s="81">
        <v>1</v>
      </c>
      <c r="J20" s="81" t="s">
        <v>146</v>
      </c>
      <c r="K20" s="72">
        <v>44958</v>
      </c>
      <c r="L20" s="72"/>
      <c r="M20" s="71">
        <f t="shared" si="0"/>
        <v>45048</v>
      </c>
      <c r="N20" s="72"/>
      <c r="O20" s="70" t="s">
        <v>9</v>
      </c>
      <c r="P20" s="70" t="s">
        <v>326</v>
      </c>
      <c r="Q20" s="70" t="s">
        <v>4</v>
      </c>
      <c r="R20" s="70" t="s">
        <v>21</v>
      </c>
      <c r="S20" s="70"/>
    </row>
    <row r="21" spans="1:19" ht="45" customHeight="1">
      <c r="A21" s="237" t="s">
        <v>351</v>
      </c>
      <c r="B21" s="65" t="s">
        <v>352</v>
      </c>
      <c r="C21" s="81" t="s">
        <v>145</v>
      </c>
      <c r="D21" s="78">
        <v>100000</v>
      </c>
      <c r="E21" s="69"/>
      <c r="F21" s="81">
        <v>100</v>
      </c>
      <c r="G21" s="81">
        <v>0</v>
      </c>
      <c r="H21" s="81">
        <v>0</v>
      </c>
      <c r="I21" s="81">
        <v>1</v>
      </c>
      <c r="J21" s="81" t="s">
        <v>146</v>
      </c>
      <c r="K21" s="72">
        <v>44835</v>
      </c>
      <c r="L21" s="72"/>
      <c r="M21" s="71">
        <f t="shared" si="0"/>
        <v>44925</v>
      </c>
      <c r="N21" s="72"/>
      <c r="O21" s="70" t="s">
        <v>9</v>
      </c>
      <c r="P21" s="70" t="s">
        <v>326</v>
      </c>
      <c r="Q21" s="70" t="s">
        <v>4</v>
      </c>
      <c r="R21" s="79" t="s">
        <v>26</v>
      </c>
      <c r="S21" s="70"/>
    </row>
    <row r="22" spans="1:19">
      <c r="A22" s="80" t="s">
        <v>353</v>
      </c>
      <c r="B22" s="115" t="s">
        <v>354</v>
      </c>
      <c r="C22" s="81" t="s">
        <v>145</v>
      </c>
      <c r="D22" s="78">
        <v>100000</v>
      </c>
      <c r="E22" s="69"/>
      <c r="F22" s="81">
        <v>100</v>
      </c>
      <c r="G22" s="81">
        <v>0</v>
      </c>
      <c r="H22" s="81">
        <v>0</v>
      </c>
      <c r="I22" s="81">
        <v>1</v>
      </c>
      <c r="J22" s="81" t="s">
        <v>146</v>
      </c>
      <c r="K22" s="72">
        <v>44958</v>
      </c>
      <c r="L22" s="72"/>
      <c r="M22" s="71">
        <f t="shared" si="0"/>
        <v>45048</v>
      </c>
      <c r="N22" s="72"/>
      <c r="O22" s="70" t="s">
        <v>9</v>
      </c>
      <c r="P22" s="70" t="s">
        <v>326</v>
      </c>
      <c r="Q22" s="70" t="s">
        <v>4</v>
      </c>
      <c r="R22" s="70" t="s">
        <v>21</v>
      </c>
      <c r="S22" s="70"/>
    </row>
    <row r="23" spans="1:19" ht="30.95">
      <c r="A23" s="80" t="s">
        <v>355</v>
      </c>
      <c r="B23" s="65" t="s">
        <v>356</v>
      </c>
      <c r="C23" s="81" t="s">
        <v>145</v>
      </c>
      <c r="D23" s="78">
        <v>10000</v>
      </c>
      <c r="E23" s="69"/>
      <c r="F23" s="81">
        <v>100</v>
      </c>
      <c r="G23" s="81">
        <v>0</v>
      </c>
      <c r="H23" s="81">
        <v>0</v>
      </c>
      <c r="I23" s="81">
        <v>1</v>
      </c>
      <c r="J23" s="81" t="s">
        <v>146</v>
      </c>
      <c r="K23" s="72">
        <v>44896</v>
      </c>
      <c r="L23" s="72"/>
      <c r="M23" s="71">
        <f t="shared" si="0"/>
        <v>44986</v>
      </c>
      <c r="N23" s="72"/>
      <c r="O23" s="70" t="s">
        <v>9</v>
      </c>
      <c r="P23" s="70" t="s">
        <v>326</v>
      </c>
      <c r="Q23" s="70" t="s">
        <v>4</v>
      </c>
      <c r="R23" s="70" t="s">
        <v>21</v>
      </c>
      <c r="S23" s="70"/>
    </row>
    <row r="24" spans="1:19">
      <c r="A24" s="80" t="s">
        <v>357</v>
      </c>
      <c r="B24" s="65" t="s">
        <v>358</v>
      </c>
      <c r="C24" s="81" t="s">
        <v>145</v>
      </c>
      <c r="D24" s="78">
        <v>2000</v>
      </c>
      <c r="E24" s="69"/>
      <c r="F24" s="81">
        <v>100</v>
      </c>
      <c r="G24" s="81">
        <v>0</v>
      </c>
      <c r="H24" s="81">
        <v>0</v>
      </c>
      <c r="I24" s="81">
        <v>1</v>
      </c>
      <c r="J24" s="81" t="s">
        <v>146</v>
      </c>
      <c r="K24" s="72">
        <v>44896</v>
      </c>
      <c r="L24" s="72"/>
      <c r="M24" s="71">
        <f t="shared" si="0"/>
        <v>44986</v>
      </c>
      <c r="N24" s="72"/>
      <c r="O24" s="70" t="s">
        <v>9</v>
      </c>
      <c r="P24" s="70" t="s">
        <v>326</v>
      </c>
      <c r="Q24" s="70" t="s">
        <v>4</v>
      </c>
      <c r="R24" s="70" t="s">
        <v>21</v>
      </c>
      <c r="S24" s="70"/>
    </row>
    <row r="25" spans="1:19" ht="30.95">
      <c r="A25" s="82" t="s">
        <v>359</v>
      </c>
      <c r="B25" s="68" t="s">
        <v>360</v>
      </c>
      <c r="C25" s="122" t="s">
        <v>106</v>
      </c>
      <c r="D25" s="78"/>
      <c r="E25" s="74"/>
      <c r="F25" s="122"/>
      <c r="G25" s="122"/>
      <c r="H25" s="122"/>
      <c r="I25" s="122"/>
      <c r="J25" s="122"/>
      <c r="K25" s="71"/>
      <c r="L25" s="71"/>
      <c r="M25" s="71"/>
      <c r="N25" s="71"/>
      <c r="O25" s="75"/>
      <c r="P25" s="75"/>
      <c r="Q25" s="75"/>
      <c r="R25" s="70" t="s">
        <v>43</v>
      </c>
      <c r="S25" s="70"/>
    </row>
    <row r="26" spans="1:19" ht="30.95">
      <c r="A26" s="81" t="s">
        <v>361</v>
      </c>
      <c r="B26" s="65" t="s">
        <v>362</v>
      </c>
      <c r="C26" s="81" t="s">
        <v>145</v>
      </c>
      <c r="D26" s="78">
        <v>600000</v>
      </c>
      <c r="E26" s="69"/>
      <c r="F26" s="81">
        <v>100</v>
      </c>
      <c r="G26" s="81">
        <v>0</v>
      </c>
      <c r="H26" s="81">
        <v>0</v>
      </c>
      <c r="I26" s="81">
        <v>1</v>
      </c>
      <c r="J26" s="81" t="s">
        <v>146</v>
      </c>
      <c r="K26" s="72">
        <v>44896</v>
      </c>
      <c r="L26" s="72"/>
      <c r="M26" s="71">
        <f>K26+90</f>
        <v>44986</v>
      </c>
      <c r="N26" s="72"/>
      <c r="O26" s="70" t="s">
        <v>9</v>
      </c>
      <c r="P26" s="70" t="s">
        <v>326</v>
      </c>
      <c r="Q26" s="70" t="s">
        <v>4</v>
      </c>
      <c r="R26" s="70" t="s">
        <v>21</v>
      </c>
      <c r="S26" s="70"/>
    </row>
    <row r="27" spans="1:19" ht="30.95">
      <c r="A27" s="80" t="s">
        <v>363</v>
      </c>
      <c r="B27" s="65" t="s">
        <v>364</v>
      </c>
      <c r="C27" s="81" t="s">
        <v>145</v>
      </c>
      <c r="D27" s="78">
        <v>300000</v>
      </c>
      <c r="E27" s="69"/>
      <c r="F27" s="81">
        <v>100</v>
      </c>
      <c r="G27" s="81">
        <v>0</v>
      </c>
      <c r="H27" s="81">
        <v>0</v>
      </c>
      <c r="I27" s="81">
        <v>1</v>
      </c>
      <c r="J27" s="81" t="s">
        <v>146</v>
      </c>
      <c r="K27" s="71">
        <v>45748</v>
      </c>
      <c r="L27" s="72"/>
      <c r="M27" s="71">
        <f t="shared" si="0"/>
        <v>45838</v>
      </c>
      <c r="N27" s="72"/>
      <c r="O27" s="70" t="s">
        <v>9</v>
      </c>
      <c r="P27" s="70" t="s">
        <v>326</v>
      </c>
      <c r="Q27" s="70" t="s">
        <v>4</v>
      </c>
      <c r="R27" s="70" t="s">
        <v>21</v>
      </c>
      <c r="S27" s="70"/>
    </row>
    <row r="28" spans="1:19" ht="30.95">
      <c r="A28" s="82" t="s">
        <v>365</v>
      </c>
      <c r="B28" s="65" t="s">
        <v>366</v>
      </c>
      <c r="C28" s="122" t="s">
        <v>106</v>
      </c>
      <c r="D28" s="78"/>
      <c r="E28" s="69"/>
      <c r="F28" s="81"/>
      <c r="G28" s="81"/>
      <c r="H28" s="81"/>
      <c r="I28" s="81"/>
      <c r="J28" s="81"/>
      <c r="K28" s="72"/>
      <c r="L28" s="72"/>
      <c r="M28" s="71"/>
      <c r="N28" s="72"/>
      <c r="O28" s="70"/>
      <c r="P28" s="70"/>
      <c r="Q28" s="70"/>
      <c r="R28" s="70" t="s">
        <v>43</v>
      </c>
      <c r="S28" s="70"/>
    </row>
    <row r="29" spans="1:19" ht="38.25" customHeight="1">
      <c r="A29" s="83" t="s">
        <v>367</v>
      </c>
      <c r="B29" s="68" t="s">
        <v>368</v>
      </c>
      <c r="C29" s="122" t="s">
        <v>191</v>
      </c>
      <c r="D29" s="78">
        <v>30000</v>
      </c>
      <c r="E29" s="74"/>
      <c r="F29" s="122">
        <v>100</v>
      </c>
      <c r="G29" s="122">
        <v>0</v>
      </c>
      <c r="H29" s="122">
        <v>0</v>
      </c>
      <c r="I29" s="122">
        <v>2</v>
      </c>
      <c r="J29" s="122" t="s">
        <v>369</v>
      </c>
      <c r="K29" s="71">
        <v>45046</v>
      </c>
      <c r="L29" s="71"/>
      <c r="M29" s="71">
        <f t="shared" si="0"/>
        <v>45136</v>
      </c>
      <c r="N29" s="71"/>
      <c r="O29" s="75" t="s">
        <v>9</v>
      </c>
      <c r="P29" s="75" t="s">
        <v>326</v>
      </c>
      <c r="Q29" s="75" t="s">
        <v>4</v>
      </c>
      <c r="R29" s="70" t="s">
        <v>21</v>
      </c>
      <c r="S29" s="70"/>
    </row>
    <row r="30" spans="1:19">
      <c r="A30" s="80" t="s">
        <v>370</v>
      </c>
      <c r="B30" s="65" t="s">
        <v>371</v>
      </c>
      <c r="C30" s="81" t="s">
        <v>191</v>
      </c>
      <c r="D30" s="78">
        <v>30000</v>
      </c>
      <c r="E30" s="69"/>
      <c r="F30" s="81">
        <v>100</v>
      </c>
      <c r="G30" s="81">
        <v>0</v>
      </c>
      <c r="H30" s="81">
        <v>0</v>
      </c>
      <c r="I30" s="81">
        <v>2</v>
      </c>
      <c r="J30" s="81" t="s">
        <v>369</v>
      </c>
      <c r="K30" s="72">
        <v>45046</v>
      </c>
      <c r="L30" s="72"/>
      <c r="M30" s="71">
        <f t="shared" si="0"/>
        <v>45136</v>
      </c>
      <c r="N30" s="72"/>
      <c r="O30" s="70" t="s">
        <v>9</v>
      </c>
      <c r="P30" s="70" t="s">
        <v>326</v>
      </c>
      <c r="Q30" s="70" t="s">
        <v>4</v>
      </c>
      <c r="R30" s="70" t="s">
        <v>21</v>
      </c>
      <c r="S30" s="70"/>
    </row>
    <row r="31" spans="1:19">
      <c r="A31" s="80" t="s">
        <v>372</v>
      </c>
      <c r="B31" s="65" t="s">
        <v>373</v>
      </c>
      <c r="C31" s="81" t="s">
        <v>191</v>
      </c>
      <c r="D31" s="78">
        <v>800000</v>
      </c>
      <c r="E31" s="69"/>
      <c r="F31" s="81">
        <v>100</v>
      </c>
      <c r="G31" s="81">
        <v>0</v>
      </c>
      <c r="H31" s="81">
        <v>0</v>
      </c>
      <c r="I31" s="81">
        <v>2</v>
      </c>
      <c r="J31" s="81" t="s">
        <v>83</v>
      </c>
      <c r="K31" s="72">
        <v>45260</v>
      </c>
      <c r="L31" s="72"/>
      <c r="M31" s="71">
        <f t="shared" si="0"/>
        <v>45350</v>
      </c>
      <c r="N31" s="72"/>
      <c r="O31" s="70" t="s">
        <v>9</v>
      </c>
      <c r="P31" s="70" t="s">
        <v>326</v>
      </c>
      <c r="Q31" s="70" t="s">
        <v>4</v>
      </c>
      <c r="R31" s="70" t="s">
        <v>21</v>
      </c>
      <c r="S31" s="70"/>
    </row>
    <row r="32" spans="1:19" ht="31.5" customHeight="1">
      <c r="A32" s="81" t="s">
        <v>374</v>
      </c>
      <c r="B32" s="65" t="s">
        <v>375</v>
      </c>
      <c r="C32" s="81" t="s">
        <v>205</v>
      </c>
      <c r="D32" s="78">
        <v>2152096</v>
      </c>
      <c r="E32" s="69"/>
      <c r="F32" s="81">
        <v>100</v>
      </c>
      <c r="G32" s="81">
        <v>0</v>
      </c>
      <c r="H32" s="81">
        <v>0</v>
      </c>
      <c r="I32" s="81">
        <v>2</v>
      </c>
      <c r="J32" s="81" t="s">
        <v>376</v>
      </c>
      <c r="K32" s="72">
        <v>45076</v>
      </c>
      <c r="L32" s="72"/>
      <c r="M32" s="71">
        <f t="shared" si="0"/>
        <v>45166</v>
      </c>
      <c r="N32" s="72"/>
      <c r="O32" s="70" t="s">
        <v>9</v>
      </c>
      <c r="P32" s="70" t="s">
        <v>326</v>
      </c>
      <c r="Q32" s="70" t="s">
        <v>4</v>
      </c>
      <c r="R32" s="70" t="s">
        <v>21</v>
      </c>
      <c r="S32" s="70"/>
    </row>
    <row r="33" spans="1:19" ht="30" customHeight="1">
      <c r="A33" s="82" t="s">
        <v>377</v>
      </c>
      <c r="B33" s="68" t="s">
        <v>378</v>
      </c>
      <c r="C33" s="122" t="s">
        <v>106</v>
      </c>
      <c r="D33" s="78"/>
      <c r="E33" s="74"/>
      <c r="F33" s="122"/>
      <c r="G33" s="122"/>
      <c r="H33" s="122"/>
      <c r="I33" s="122"/>
      <c r="J33" s="122"/>
      <c r="K33" s="71"/>
      <c r="L33" s="71"/>
      <c r="M33" s="71"/>
      <c r="N33" s="71"/>
      <c r="O33" s="75"/>
      <c r="P33" s="75"/>
      <c r="Q33" s="75"/>
      <c r="R33" s="70" t="s">
        <v>43</v>
      </c>
      <c r="S33" s="70"/>
    </row>
    <row r="34" spans="1:19" ht="30.95">
      <c r="A34" s="82" t="s">
        <v>379</v>
      </c>
      <c r="B34" s="68" t="s">
        <v>380</v>
      </c>
      <c r="C34" s="122" t="s">
        <v>106</v>
      </c>
      <c r="D34" s="78"/>
      <c r="E34" s="74"/>
      <c r="F34" s="122"/>
      <c r="G34" s="122"/>
      <c r="H34" s="122"/>
      <c r="I34" s="122"/>
      <c r="J34" s="122"/>
      <c r="K34" s="71"/>
      <c r="L34" s="71"/>
      <c r="M34" s="71"/>
      <c r="N34" s="71"/>
      <c r="O34" s="75"/>
      <c r="P34" s="75"/>
      <c r="Q34" s="75"/>
      <c r="R34" s="70" t="s">
        <v>43</v>
      </c>
      <c r="S34" s="70"/>
    </row>
    <row r="35" spans="1:19" ht="46.5">
      <c r="A35" s="82" t="s">
        <v>381</v>
      </c>
      <c r="B35" s="68" t="s">
        <v>382</v>
      </c>
      <c r="C35" s="122" t="s">
        <v>106</v>
      </c>
      <c r="D35" s="78"/>
      <c r="E35" s="74"/>
      <c r="F35" s="122"/>
      <c r="G35" s="122"/>
      <c r="H35" s="122"/>
      <c r="I35" s="122"/>
      <c r="J35" s="122"/>
      <c r="K35" s="71"/>
      <c r="L35" s="71"/>
      <c r="M35" s="71"/>
      <c r="N35" s="71"/>
      <c r="O35" s="75"/>
      <c r="P35" s="75"/>
      <c r="Q35" s="75"/>
      <c r="R35" s="70" t="s">
        <v>43</v>
      </c>
      <c r="S35" s="70"/>
    </row>
    <row r="36" spans="1:19" ht="30.95">
      <c r="A36" s="81" t="s">
        <v>383</v>
      </c>
      <c r="B36" s="65" t="s">
        <v>384</v>
      </c>
      <c r="C36" s="81" t="s">
        <v>145</v>
      </c>
      <c r="D36" s="78">
        <v>400000</v>
      </c>
      <c r="E36" s="69"/>
      <c r="F36" s="81">
        <v>100</v>
      </c>
      <c r="G36" s="81">
        <v>0</v>
      </c>
      <c r="H36" s="81">
        <v>0</v>
      </c>
      <c r="I36" s="81">
        <v>1</v>
      </c>
      <c r="J36" s="81" t="s">
        <v>146</v>
      </c>
      <c r="K36" s="72">
        <v>45047</v>
      </c>
      <c r="L36" s="72"/>
      <c r="M36" s="71">
        <f t="shared" si="0"/>
        <v>45137</v>
      </c>
      <c r="N36" s="72"/>
      <c r="O36" s="70" t="s">
        <v>9</v>
      </c>
      <c r="P36" s="70" t="s">
        <v>326</v>
      </c>
      <c r="Q36" s="70" t="s">
        <v>4</v>
      </c>
      <c r="R36" s="70" t="s">
        <v>21</v>
      </c>
      <c r="S36" s="70"/>
    </row>
    <row r="37" spans="1:19" ht="62.1">
      <c r="A37" s="167" t="s">
        <v>385</v>
      </c>
      <c r="B37" s="65" t="s">
        <v>151</v>
      </c>
      <c r="C37" s="81" t="s">
        <v>145</v>
      </c>
      <c r="D37" s="78"/>
      <c r="E37" s="69"/>
      <c r="F37" s="81"/>
      <c r="G37" s="81"/>
      <c r="H37" s="81"/>
      <c r="I37" s="81"/>
      <c r="J37" s="81"/>
      <c r="K37" s="72"/>
      <c r="L37" s="72"/>
      <c r="M37" s="71"/>
      <c r="N37" s="72"/>
      <c r="O37" s="70"/>
      <c r="P37" s="70"/>
      <c r="Q37" s="70"/>
      <c r="R37" s="70"/>
      <c r="S37" s="70"/>
    </row>
    <row r="38" spans="1:19" ht="30.95">
      <c r="A38" s="237" t="s">
        <v>386</v>
      </c>
      <c r="B38" s="65" t="s">
        <v>387</v>
      </c>
      <c r="C38" s="81" t="s">
        <v>145</v>
      </c>
      <c r="D38" s="78">
        <v>500000</v>
      </c>
      <c r="E38" s="69"/>
      <c r="F38" s="81">
        <v>100</v>
      </c>
      <c r="G38" s="81">
        <v>0</v>
      </c>
      <c r="H38" s="81">
        <v>0</v>
      </c>
      <c r="I38" s="81">
        <v>1</v>
      </c>
      <c r="J38" s="81" t="s">
        <v>146</v>
      </c>
      <c r="K38" s="72">
        <v>45231</v>
      </c>
      <c r="L38" s="72"/>
      <c r="M38" s="71">
        <f t="shared" si="0"/>
        <v>45321</v>
      </c>
      <c r="N38" s="72"/>
      <c r="O38" s="70" t="s">
        <v>9</v>
      </c>
      <c r="P38" s="70" t="s">
        <v>326</v>
      </c>
      <c r="Q38" s="70" t="s">
        <v>4</v>
      </c>
      <c r="R38" s="79" t="s">
        <v>26</v>
      </c>
      <c r="S38" s="70"/>
    </row>
    <row r="39" spans="1:19" ht="20.45" customHeight="1">
      <c r="A39" s="83" t="s">
        <v>388</v>
      </c>
      <c r="B39" s="65" t="s">
        <v>389</v>
      </c>
      <c r="C39" s="81" t="s">
        <v>145</v>
      </c>
      <c r="D39" s="78">
        <v>200000</v>
      </c>
      <c r="E39" s="69"/>
      <c r="F39" s="81">
        <v>100</v>
      </c>
      <c r="G39" s="81">
        <v>0</v>
      </c>
      <c r="H39" s="81">
        <v>0</v>
      </c>
      <c r="I39" s="81">
        <v>1</v>
      </c>
      <c r="J39" s="81" t="s">
        <v>146</v>
      </c>
      <c r="K39" s="72">
        <v>44896</v>
      </c>
      <c r="L39" s="72"/>
      <c r="M39" s="71">
        <f t="shared" si="0"/>
        <v>44986</v>
      </c>
      <c r="N39" s="72"/>
      <c r="O39" s="70" t="s">
        <v>9</v>
      </c>
      <c r="P39" s="70" t="s">
        <v>326</v>
      </c>
      <c r="Q39" s="70" t="s">
        <v>4</v>
      </c>
      <c r="R39" s="70" t="s">
        <v>21</v>
      </c>
      <c r="S39" s="70"/>
    </row>
    <row r="40" spans="1:19" ht="34.5" customHeight="1">
      <c r="A40" s="80" t="s">
        <v>390</v>
      </c>
      <c r="B40" s="65" t="s">
        <v>391</v>
      </c>
      <c r="C40" s="81" t="s">
        <v>145</v>
      </c>
      <c r="D40" s="78">
        <v>220000</v>
      </c>
      <c r="E40" s="69"/>
      <c r="F40" s="81">
        <v>100</v>
      </c>
      <c r="G40" s="81">
        <v>0</v>
      </c>
      <c r="H40" s="81">
        <v>0</v>
      </c>
      <c r="I40" s="81">
        <v>1</v>
      </c>
      <c r="J40" s="81" t="s">
        <v>146</v>
      </c>
      <c r="K40" s="71">
        <v>45444</v>
      </c>
      <c r="L40" s="72"/>
      <c r="M40" s="71">
        <f t="shared" si="0"/>
        <v>45534</v>
      </c>
      <c r="N40" s="72"/>
      <c r="O40" s="70" t="s">
        <v>9</v>
      </c>
      <c r="P40" s="70" t="s">
        <v>326</v>
      </c>
      <c r="Q40" s="70" t="s">
        <v>4</v>
      </c>
      <c r="R40" s="70" t="s">
        <v>21</v>
      </c>
      <c r="S40" s="70"/>
    </row>
    <row r="41" spans="1:19" ht="34.5" customHeight="1">
      <c r="A41" s="80" t="s">
        <v>392</v>
      </c>
      <c r="B41" s="65" t="s">
        <v>393</v>
      </c>
      <c r="C41" s="81" t="s">
        <v>145</v>
      </c>
      <c r="D41" s="78">
        <v>400000</v>
      </c>
      <c r="E41" s="69"/>
      <c r="F41" s="81">
        <v>100</v>
      </c>
      <c r="G41" s="81">
        <v>0</v>
      </c>
      <c r="H41" s="81">
        <v>0</v>
      </c>
      <c r="I41" s="81">
        <v>1</v>
      </c>
      <c r="J41" s="81" t="s">
        <v>146</v>
      </c>
      <c r="K41" s="71">
        <v>45444</v>
      </c>
      <c r="L41" s="72"/>
      <c r="M41" s="71">
        <f t="shared" si="0"/>
        <v>45534</v>
      </c>
      <c r="N41" s="72"/>
      <c r="O41" s="70" t="s">
        <v>9</v>
      </c>
      <c r="P41" s="70" t="s">
        <v>326</v>
      </c>
      <c r="Q41" s="70" t="s">
        <v>4</v>
      </c>
      <c r="R41" s="70" t="s">
        <v>21</v>
      </c>
      <c r="S41" s="70"/>
    </row>
    <row r="42" spans="1:19" ht="46.5">
      <c r="A42" s="81" t="s">
        <v>394</v>
      </c>
      <c r="B42" s="65" t="s">
        <v>395</v>
      </c>
      <c r="C42" s="81" t="s">
        <v>145</v>
      </c>
      <c r="D42" s="78">
        <v>200000</v>
      </c>
      <c r="E42" s="69"/>
      <c r="F42" s="81">
        <v>100</v>
      </c>
      <c r="G42" s="81">
        <v>0</v>
      </c>
      <c r="H42" s="81">
        <v>0</v>
      </c>
      <c r="I42" s="81">
        <v>1</v>
      </c>
      <c r="J42" s="81" t="s">
        <v>146</v>
      </c>
      <c r="K42" s="72">
        <v>45078</v>
      </c>
      <c r="L42" s="72"/>
      <c r="M42" s="71">
        <f t="shared" si="0"/>
        <v>45168</v>
      </c>
      <c r="N42" s="72"/>
      <c r="O42" s="70" t="s">
        <v>9</v>
      </c>
      <c r="P42" s="70" t="s">
        <v>326</v>
      </c>
      <c r="Q42" s="70" t="s">
        <v>4</v>
      </c>
      <c r="R42" s="70" t="s">
        <v>21</v>
      </c>
      <c r="S42" s="70"/>
    </row>
    <row r="43" spans="1:19" ht="20.100000000000001" customHeight="1">
      <c r="A43" s="81" t="s">
        <v>396</v>
      </c>
      <c r="B43" s="65" t="s">
        <v>397</v>
      </c>
      <c r="C43" s="81" t="s">
        <v>145</v>
      </c>
      <c r="D43" s="78">
        <v>130000</v>
      </c>
      <c r="E43" s="69"/>
      <c r="F43" s="81">
        <v>100</v>
      </c>
      <c r="G43" s="81">
        <v>0</v>
      </c>
      <c r="H43" s="81">
        <v>0</v>
      </c>
      <c r="I43" s="81">
        <v>1</v>
      </c>
      <c r="J43" s="81" t="s">
        <v>146</v>
      </c>
      <c r="K43" s="71">
        <v>45108</v>
      </c>
      <c r="L43" s="72"/>
      <c r="M43" s="71">
        <f t="shared" si="0"/>
        <v>45198</v>
      </c>
      <c r="N43" s="72"/>
      <c r="O43" s="70" t="s">
        <v>9</v>
      </c>
      <c r="P43" s="70" t="s">
        <v>326</v>
      </c>
      <c r="Q43" s="70" t="s">
        <v>4</v>
      </c>
      <c r="R43" s="70" t="s">
        <v>21</v>
      </c>
      <c r="S43" s="70"/>
    </row>
    <row r="44" spans="1:19" ht="30.95">
      <c r="A44" s="80" t="s">
        <v>398</v>
      </c>
      <c r="B44" s="65" t="s">
        <v>399</v>
      </c>
      <c r="C44" s="81" t="s">
        <v>145</v>
      </c>
      <c r="D44" s="78">
        <v>94000</v>
      </c>
      <c r="E44" s="69"/>
      <c r="F44" s="81">
        <v>100</v>
      </c>
      <c r="G44" s="81">
        <v>0</v>
      </c>
      <c r="H44" s="81">
        <v>0</v>
      </c>
      <c r="I44" s="81">
        <v>1</v>
      </c>
      <c r="J44" s="81" t="s">
        <v>146</v>
      </c>
      <c r="K44" s="72">
        <v>45139</v>
      </c>
      <c r="L44" s="72"/>
      <c r="M44" s="71">
        <f t="shared" si="0"/>
        <v>45229</v>
      </c>
      <c r="N44" s="72"/>
      <c r="O44" s="70" t="s">
        <v>9</v>
      </c>
      <c r="P44" s="70" t="s">
        <v>326</v>
      </c>
      <c r="Q44" s="70" t="s">
        <v>4</v>
      </c>
      <c r="R44" s="70" t="s">
        <v>21</v>
      </c>
      <c r="S44" s="70"/>
    </row>
    <row r="45" spans="1:19" ht="38.1" customHeight="1">
      <c r="A45" s="82" t="s">
        <v>400</v>
      </c>
      <c r="B45" s="68" t="s">
        <v>401</v>
      </c>
      <c r="C45" s="122" t="s">
        <v>106</v>
      </c>
      <c r="D45" s="78"/>
      <c r="E45" s="74"/>
      <c r="F45" s="122"/>
      <c r="G45" s="122"/>
      <c r="H45" s="122"/>
      <c r="I45" s="122"/>
      <c r="J45" s="122"/>
      <c r="K45" s="71"/>
      <c r="L45" s="71"/>
      <c r="M45" s="71"/>
      <c r="N45" s="71"/>
      <c r="O45" s="75"/>
      <c r="P45" s="75"/>
      <c r="Q45" s="75"/>
      <c r="R45" s="70" t="s">
        <v>43</v>
      </c>
      <c r="S45" s="70"/>
    </row>
    <row r="46" spans="1:19" ht="30.95">
      <c r="A46" s="80" t="s">
        <v>402</v>
      </c>
      <c r="B46" s="65" t="s">
        <v>403</v>
      </c>
      <c r="C46" s="81" t="s">
        <v>86</v>
      </c>
      <c r="D46" s="78">
        <v>160000</v>
      </c>
      <c r="E46" s="74"/>
      <c r="F46" s="122">
        <v>100</v>
      </c>
      <c r="G46" s="122">
        <v>0</v>
      </c>
      <c r="H46" s="122">
        <v>0</v>
      </c>
      <c r="I46" s="122">
        <v>1</v>
      </c>
      <c r="J46" s="122" t="s">
        <v>87</v>
      </c>
      <c r="K46" s="71">
        <v>44925</v>
      </c>
      <c r="L46" s="71"/>
      <c r="M46" s="71">
        <f t="shared" si="0"/>
        <v>45015</v>
      </c>
      <c r="N46" s="72"/>
      <c r="O46" s="79" t="s">
        <v>14</v>
      </c>
      <c r="P46" s="70" t="s">
        <v>326</v>
      </c>
      <c r="Q46" s="70" t="s">
        <v>4</v>
      </c>
      <c r="R46" s="70" t="s">
        <v>21</v>
      </c>
      <c r="S46" s="70"/>
    </row>
    <row r="47" spans="1:19" ht="30.95">
      <c r="A47" s="153" t="s">
        <v>404</v>
      </c>
      <c r="B47" s="68" t="s">
        <v>405</v>
      </c>
      <c r="C47" s="81" t="s">
        <v>86</v>
      </c>
      <c r="D47" s="78">
        <v>365500</v>
      </c>
      <c r="E47" s="74"/>
      <c r="F47" s="122">
        <v>100</v>
      </c>
      <c r="G47" s="122">
        <v>0</v>
      </c>
      <c r="H47" s="122">
        <v>0</v>
      </c>
      <c r="I47" s="122">
        <v>1</v>
      </c>
      <c r="J47" s="122" t="s">
        <v>87</v>
      </c>
      <c r="K47" s="71">
        <v>44956</v>
      </c>
      <c r="L47" s="71"/>
      <c r="M47" s="71">
        <f t="shared" si="0"/>
        <v>45046</v>
      </c>
      <c r="N47" s="72"/>
      <c r="O47" s="79" t="s">
        <v>14</v>
      </c>
      <c r="P47" s="70" t="s">
        <v>326</v>
      </c>
      <c r="Q47" s="70" t="s">
        <v>4</v>
      </c>
      <c r="R47" s="70" t="s">
        <v>21</v>
      </c>
      <c r="S47" s="70"/>
    </row>
    <row r="48" spans="1:19" ht="30.95">
      <c r="A48" s="82" t="s">
        <v>406</v>
      </c>
      <c r="B48" s="65" t="s">
        <v>407</v>
      </c>
      <c r="C48" s="122" t="s">
        <v>106</v>
      </c>
      <c r="D48" s="78"/>
      <c r="E48" s="69"/>
      <c r="F48" s="81"/>
      <c r="G48" s="81"/>
      <c r="H48" s="81"/>
      <c r="I48" s="81"/>
      <c r="J48" s="81"/>
      <c r="K48" s="72"/>
      <c r="L48" s="72"/>
      <c r="M48" s="71"/>
      <c r="N48" s="72"/>
      <c r="O48" s="79"/>
      <c r="P48" s="70"/>
      <c r="Q48" s="70"/>
      <c r="R48" s="70" t="s">
        <v>43</v>
      </c>
      <c r="S48" s="70"/>
    </row>
    <row r="49" spans="1:19" ht="46.5">
      <c r="A49" s="80" t="s">
        <v>408</v>
      </c>
      <c r="B49" s="65" t="s">
        <v>409</v>
      </c>
      <c r="C49" s="81" t="s">
        <v>205</v>
      </c>
      <c r="D49" s="78">
        <v>76800</v>
      </c>
      <c r="E49" s="69"/>
      <c r="F49" s="81">
        <v>100</v>
      </c>
      <c r="G49" s="81">
        <v>0</v>
      </c>
      <c r="H49" s="81">
        <v>0</v>
      </c>
      <c r="I49" s="81">
        <v>2</v>
      </c>
      <c r="J49" s="81" t="s">
        <v>195</v>
      </c>
      <c r="K49" s="72">
        <v>45260</v>
      </c>
      <c r="L49" s="72"/>
      <c r="M49" s="71">
        <f t="shared" ref="M49" si="1">K49+90</f>
        <v>45350</v>
      </c>
      <c r="N49" s="72"/>
      <c r="O49" s="79" t="s">
        <v>14</v>
      </c>
      <c r="P49" s="70" t="s">
        <v>326</v>
      </c>
      <c r="Q49" s="70" t="s">
        <v>4</v>
      </c>
      <c r="R49" s="70" t="s">
        <v>21</v>
      </c>
      <c r="S49" s="70"/>
    </row>
    <row r="50" spans="1:19" ht="30.95">
      <c r="A50" s="82" t="s">
        <v>410</v>
      </c>
      <c r="B50" s="65" t="s">
        <v>411</v>
      </c>
      <c r="C50" s="122" t="s">
        <v>106</v>
      </c>
      <c r="D50" s="78"/>
      <c r="E50" s="69"/>
      <c r="F50" s="81"/>
      <c r="G50" s="81"/>
      <c r="H50" s="81"/>
      <c r="I50" s="81"/>
      <c r="J50" s="81"/>
      <c r="K50" s="72"/>
      <c r="L50" s="72"/>
      <c r="M50" s="71"/>
      <c r="N50" s="72"/>
      <c r="O50" s="79"/>
      <c r="P50" s="70"/>
      <c r="Q50" s="70"/>
      <c r="R50" s="70" t="s">
        <v>43</v>
      </c>
      <c r="S50" s="70"/>
    </row>
    <row r="51" spans="1:19" ht="30" customHeight="1">
      <c r="A51" s="82" t="s">
        <v>412</v>
      </c>
      <c r="B51" s="68" t="s">
        <v>413</v>
      </c>
      <c r="C51" s="122" t="s">
        <v>106</v>
      </c>
      <c r="D51" s="78"/>
      <c r="E51" s="74"/>
      <c r="F51" s="122"/>
      <c r="G51" s="122"/>
      <c r="H51" s="122"/>
      <c r="I51" s="122"/>
      <c r="J51" s="122"/>
      <c r="K51" s="71"/>
      <c r="L51" s="71"/>
      <c r="M51" s="71"/>
      <c r="N51" s="71"/>
      <c r="O51" s="75"/>
      <c r="P51" s="75"/>
      <c r="Q51" s="75"/>
      <c r="R51" s="70" t="s">
        <v>43</v>
      </c>
      <c r="S51" s="70"/>
    </row>
    <row r="52" spans="1:19" ht="28.5" customHeight="1">
      <c r="A52" s="83" t="s">
        <v>414</v>
      </c>
      <c r="B52" s="68" t="s">
        <v>415</v>
      </c>
      <c r="C52" s="122" t="s">
        <v>274</v>
      </c>
      <c r="D52" s="78">
        <v>164000</v>
      </c>
      <c r="E52" s="74"/>
      <c r="F52" s="122">
        <v>100</v>
      </c>
      <c r="G52" s="122">
        <v>0</v>
      </c>
      <c r="H52" s="122">
        <v>0</v>
      </c>
      <c r="I52" s="122">
        <v>1</v>
      </c>
      <c r="J52" s="122" t="s">
        <v>275</v>
      </c>
      <c r="K52" s="71">
        <v>44956</v>
      </c>
      <c r="L52" s="71"/>
      <c r="M52" s="71">
        <f t="shared" si="0"/>
        <v>45046</v>
      </c>
      <c r="N52" s="71"/>
      <c r="O52" s="192" t="s">
        <v>14</v>
      </c>
      <c r="P52" s="75" t="s">
        <v>326</v>
      </c>
      <c r="Q52" s="75" t="s">
        <v>4</v>
      </c>
      <c r="R52" s="70" t="s">
        <v>21</v>
      </c>
      <c r="S52" s="70"/>
    </row>
    <row r="53" spans="1:19" ht="37.5" customHeight="1">
      <c r="A53" s="82" t="s">
        <v>416</v>
      </c>
      <c r="B53" s="68" t="s">
        <v>417</v>
      </c>
      <c r="C53" s="122" t="s">
        <v>106</v>
      </c>
      <c r="D53" s="78"/>
      <c r="E53" s="74"/>
      <c r="F53" s="122"/>
      <c r="G53" s="122"/>
      <c r="H53" s="122"/>
      <c r="I53" s="122"/>
      <c r="J53" s="122"/>
      <c r="K53" s="71"/>
      <c r="L53" s="71"/>
      <c r="M53" s="71"/>
      <c r="N53" s="71"/>
      <c r="O53" s="75"/>
      <c r="P53" s="75"/>
      <c r="Q53" s="75"/>
      <c r="R53" s="70" t="s">
        <v>43</v>
      </c>
      <c r="S53" s="70"/>
    </row>
    <row r="54" spans="1:19" ht="30.95">
      <c r="A54" s="282" t="s">
        <v>418</v>
      </c>
      <c r="B54" s="79" t="s">
        <v>419</v>
      </c>
      <c r="C54" s="81" t="s">
        <v>145</v>
      </c>
      <c r="D54" s="157">
        <v>1364000</v>
      </c>
      <c r="E54" s="69"/>
      <c r="F54" s="81">
        <v>100</v>
      </c>
      <c r="G54" s="81">
        <v>0</v>
      </c>
      <c r="H54" s="81">
        <v>0</v>
      </c>
      <c r="I54" s="81">
        <v>1</v>
      </c>
      <c r="J54" s="81" t="s">
        <v>146</v>
      </c>
      <c r="K54" s="72">
        <v>44958</v>
      </c>
      <c r="L54" s="72"/>
      <c r="M54" s="71">
        <f t="shared" si="0"/>
        <v>45048</v>
      </c>
      <c r="N54" s="72"/>
      <c r="O54" s="70" t="s">
        <v>9</v>
      </c>
      <c r="P54" s="70" t="s">
        <v>326</v>
      </c>
      <c r="Q54" s="70" t="s">
        <v>4</v>
      </c>
      <c r="R54" s="70" t="s">
        <v>21</v>
      </c>
      <c r="S54" s="70"/>
    </row>
    <row r="55" spans="1:19" ht="30.95">
      <c r="A55" s="118" t="s">
        <v>420</v>
      </c>
      <c r="B55" s="79" t="s">
        <v>421</v>
      </c>
      <c r="C55" s="81" t="s">
        <v>145</v>
      </c>
      <c r="D55" s="157">
        <v>100000</v>
      </c>
      <c r="E55" s="69"/>
      <c r="F55" s="81">
        <v>100</v>
      </c>
      <c r="G55" s="81">
        <v>0</v>
      </c>
      <c r="H55" s="81">
        <v>0</v>
      </c>
      <c r="I55" s="81">
        <v>1</v>
      </c>
      <c r="J55" s="81" t="s">
        <v>146</v>
      </c>
      <c r="K55" s="72">
        <v>45108</v>
      </c>
      <c r="L55" s="72"/>
      <c r="M55" s="71">
        <f t="shared" si="0"/>
        <v>45198</v>
      </c>
      <c r="N55" s="72"/>
      <c r="O55" s="79" t="s">
        <v>14</v>
      </c>
      <c r="P55" s="70" t="s">
        <v>326</v>
      </c>
      <c r="Q55" s="70" t="s">
        <v>4</v>
      </c>
      <c r="R55" s="70" t="s">
        <v>21</v>
      </c>
      <c r="S55" s="70"/>
    </row>
    <row r="56" spans="1:19" ht="30.95">
      <c r="A56" s="118" t="s">
        <v>422</v>
      </c>
      <c r="B56" s="84" t="s">
        <v>423</v>
      </c>
      <c r="C56" s="81" t="s">
        <v>145</v>
      </c>
      <c r="D56" s="157">
        <v>120000</v>
      </c>
      <c r="E56" s="69"/>
      <c r="F56" s="81">
        <v>100</v>
      </c>
      <c r="G56" s="81">
        <v>0</v>
      </c>
      <c r="H56" s="81">
        <v>0</v>
      </c>
      <c r="I56" s="81">
        <v>1</v>
      </c>
      <c r="J56" s="81" t="s">
        <v>146</v>
      </c>
      <c r="K56" s="72">
        <v>45444</v>
      </c>
      <c r="L56" s="72"/>
      <c r="M56" s="71">
        <f t="shared" si="0"/>
        <v>45534</v>
      </c>
      <c r="N56" s="72"/>
      <c r="O56" s="70" t="s">
        <v>9</v>
      </c>
      <c r="P56" s="70" t="s">
        <v>326</v>
      </c>
      <c r="Q56" s="70" t="s">
        <v>4</v>
      </c>
      <c r="R56" s="70" t="s">
        <v>21</v>
      </c>
      <c r="S56" s="70"/>
    </row>
    <row r="57" spans="1:19" ht="65.45" customHeight="1">
      <c r="A57" s="165" t="s">
        <v>424</v>
      </c>
      <c r="B57" s="176" t="s">
        <v>425</v>
      </c>
      <c r="C57" s="166" t="s">
        <v>145</v>
      </c>
      <c r="D57" s="157">
        <f>3935900+170000</f>
        <v>4105900</v>
      </c>
      <c r="E57" s="74"/>
      <c r="F57" s="81">
        <v>100</v>
      </c>
      <c r="G57" s="81">
        <v>0</v>
      </c>
      <c r="H57" s="81">
        <v>0</v>
      </c>
      <c r="I57" s="122" t="s">
        <v>426</v>
      </c>
      <c r="J57" s="128" t="s">
        <v>427</v>
      </c>
      <c r="K57" s="71">
        <v>45017</v>
      </c>
      <c r="L57" s="71"/>
      <c r="M57" s="71">
        <f t="shared" si="0"/>
        <v>45107</v>
      </c>
      <c r="N57" s="72"/>
      <c r="O57" s="79" t="s">
        <v>14</v>
      </c>
      <c r="P57" s="70" t="s">
        <v>326</v>
      </c>
      <c r="Q57" s="70" t="s">
        <v>4</v>
      </c>
      <c r="R57" s="70" t="s">
        <v>21</v>
      </c>
      <c r="S57" s="70"/>
    </row>
    <row r="58" spans="1:19" ht="30.95">
      <c r="A58" s="118" t="s">
        <v>428</v>
      </c>
      <c r="B58" s="177" t="s">
        <v>429</v>
      </c>
      <c r="C58" s="85" t="s">
        <v>141</v>
      </c>
      <c r="D58" s="157">
        <v>30000</v>
      </c>
      <c r="E58" s="74"/>
      <c r="F58" s="122">
        <v>100</v>
      </c>
      <c r="G58" s="122">
        <v>0</v>
      </c>
      <c r="H58" s="122">
        <v>0</v>
      </c>
      <c r="I58" s="122">
        <v>4</v>
      </c>
      <c r="J58" s="122" t="s">
        <v>142</v>
      </c>
      <c r="K58" s="71">
        <v>44956</v>
      </c>
      <c r="L58" s="71"/>
      <c r="M58" s="71">
        <f t="shared" si="0"/>
        <v>45046</v>
      </c>
      <c r="N58" s="71"/>
      <c r="O58" s="79" t="s">
        <v>14</v>
      </c>
      <c r="P58" s="70" t="s">
        <v>326</v>
      </c>
      <c r="Q58" s="70" t="s">
        <v>4</v>
      </c>
      <c r="R58" s="70" t="s">
        <v>21</v>
      </c>
      <c r="S58" s="70"/>
    </row>
    <row r="59" spans="1:19" ht="38.1" customHeight="1">
      <c r="A59" s="182" t="s">
        <v>430</v>
      </c>
      <c r="B59" s="178" t="s">
        <v>431</v>
      </c>
      <c r="C59" s="183" t="s">
        <v>145</v>
      </c>
      <c r="D59" s="157">
        <f>1800800</f>
        <v>1800800</v>
      </c>
      <c r="E59" s="74"/>
      <c r="F59" s="254">
        <f>838800/D59</f>
        <v>0.46579298089737892</v>
      </c>
      <c r="G59" s="259">
        <f>962000/D59</f>
        <v>0.53420701910262103</v>
      </c>
      <c r="H59" s="122">
        <v>0</v>
      </c>
      <c r="I59" s="122" t="s">
        <v>432</v>
      </c>
      <c r="J59" s="122" t="s">
        <v>433</v>
      </c>
      <c r="K59" s="71">
        <v>44927</v>
      </c>
      <c r="L59" s="71"/>
      <c r="M59" s="71">
        <f t="shared" si="0"/>
        <v>45017</v>
      </c>
      <c r="N59" s="71"/>
      <c r="O59" s="79" t="s">
        <v>14</v>
      </c>
      <c r="P59" s="70" t="s">
        <v>326</v>
      </c>
      <c r="Q59" s="70" t="s">
        <v>4</v>
      </c>
      <c r="R59" s="70" t="s">
        <v>21</v>
      </c>
      <c r="S59" s="70"/>
    </row>
    <row r="60" spans="1:19" ht="39" customHeight="1">
      <c r="A60" s="119" t="s">
        <v>434</v>
      </c>
      <c r="B60" s="102" t="s">
        <v>435</v>
      </c>
      <c r="C60" s="93" t="s">
        <v>145</v>
      </c>
      <c r="D60" s="156">
        <v>600000</v>
      </c>
      <c r="E60" s="74"/>
      <c r="F60" s="122">
        <v>100</v>
      </c>
      <c r="G60" s="122">
        <v>0</v>
      </c>
      <c r="H60" s="122">
        <v>0</v>
      </c>
      <c r="I60" s="93">
        <v>1</v>
      </c>
      <c r="J60" s="93" t="s">
        <v>146</v>
      </c>
      <c r="K60" s="71">
        <v>45017</v>
      </c>
      <c r="L60" s="71"/>
      <c r="M60" s="71">
        <f t="shared" ref="M60:M72" si="2">K60+90</f>
        <v>45107</v>
      </c>
      <c r="N60" s="71"/>
      <c r="O60" s="70" t="s">
        <v>9</v>
      </c>
      <c r="P60" s="70" t="s">
        <v>326</v>
      </c>
      <c r="Q60" s="70" t="s">
        <v>4</v>
      </c>
      <c r="R60" s="70" t="s">
        <v>21</v>
      </c>
      <c r="S60" s="70"/>
    </row>
    <row r="61" spans="1:19" ht="30.95">
      <c r="A61" s="119" t="s">
        <v>436</v>
      </c>
      <c r="B61" s="102" t="s">
        <v>437</v>
      </c>
      <c r="C61" s="93" t="s">
        <v>145</v>
      </c>
      <c r="D61" s="156">
        <v>100000</v>
      </c>
      <c r="E61" s="74"/>
      <c r="F61" s="122">
        <v>100</v>
      </c>
      <c r="G61" s="122">
        <v>0</v>
      </c>
      <c r="H61" s="122">
        <v>0</v>
      </c>
      <c r="I61" s="93">
        <v>1</v>
      </c>
      <c r="J61" s="93" t="s">
        <v>146</v>
      </c>
      <c r="K61" s="71">
        <v>45231</v>
      </c>
      <c r="L61" s="71"/>
      <c r="M61" s="71">
        <f t="shared" si="2"/>
        <v>45321</v>
      </c>
      <c r="N61" s="71"/>
      <c r="O61" s="70" t="s">
        <v>9</v>
      </c>
      <c r="P61" s="70" t="s">
        <v>326</v>
      </c>
      <c r="Q61" s="70" t="s">
        <v>4</v>
      </c>
      <c r="R61" s="70" t="s">
        <v>21</v>
      </c>
      <c r="S61" s="70"/>
    </row>
    <row r="62" spans="1:19" ht="30.95">
      <c r="A62" s="119" t="s">
        <v>438</v>
      </c>
      <c r="B62" s="102" t="s">
        <v>439</v>
      </c>
      <c r="C62" s="93" t="s">
        <v>145</v>
      </c>
      <c r="D62" s="156">
        <v>300000</v>
      </c>
      <c r="E62" s="74"/>
      <c r="F62" s="122">
        <v>100</v>
      </c>
      <c r="G62" s="122">
        <v>0</v>
      </c>
      <c r="H62" s="122">
        <v>0</v>
      </c>
      <c r="I62" s="129">
        <v>1</v>
      </c>
      <c r="J62" s="129" t="s">
        <v>146</v>
      </c>
      <c r="K62" s="71">
        <v>45261</v>
      </c>
      <c r="L62" s="71"/>
      <c r="M62" s="71">
        <f t="shared" si="2"/>
        <v>45351</v>
      </c>
      <c r="N62" s="71"/>
      <c r="O62" s="70" t="s">
        <v>9</v>
      </c>
      <c r="P62" s="70" t="s">
        <v>326</v>
      </c>
      <c r="Q62" s="70" t="s">
        <v>4</v>
      </c>
      <c r="R62" s="79" t="s">
        <v>21</v>
      </c>
      <c r="S62" s="70"/>
    </row>
    <row r="63" spans="1:19" ht="48.6" customHeight="1">
      <c r="A63" s="119" t="s">
        <v>440</v>
      </c>
      <c r="B63" s="102" t="s">
        <v>441</v>
      </c>
      <c r="C63" s="93" t="s">
        <v>145</v>
      </c>
      <c r="D63" s="156">
        <v>240000</v>
      </c>
      <c r="E63" s="74"/>
      <c r="F63" s="122">
        <v>100</v>
      </c>
      <c r="G63" s="122">
        <v>0</v>
      </c>
      <c r="H63" s="122">
        <v>0</v>
      </c>
      <c r="I63" s="93">
        <v>1</v>
      </c>
      <c r="J63" s="93" t="s">
        <v>146</v>
      </c>
      <c r="K63" s="71">
        <v>44957</v>
      </c>
      <c r="L63" s="71"/>
      <c r="M63" s="71">
        <f t="shared" si="2"/>
        <v>45047</v>
      </c>
      <c r="N63" s="71"/>
      <c r="O63" s="75" t="s">
        <v>9</v>
      </c>
      <c r="P63" s="70" t="s">
        <v>326</v>
      </c>
      <c r="Q63" s="70" t="s">
        <v>4</v>
      </c>
      <c r="R63" s="70" t="s">
        <v>21</v>
      </c>
      <c r="S63" s="70"/>
    </row>
    <row r="64" spans="1:19" ht="30.95">
      <c r="A64" s="119" t="s">
        <v>442</v>
      </c>
      <c r="B64" s="102" t="s">
        <v>443</v>
      </c>
      <c r="C64" s="93" t="s">
        <v>145</v>
      </c>
      <c r="D64" s="156">
        <v>200000</v>
      </c>
      <c r="E64" s="74"/>
      <c r="F64" s="122">
        <v>100</v>
      </c>
      <c r="G64" s="122">
        <v>0</v>
      </c>
      <c r="H64" s="122">
        <v>0</v>
      </c>
      <c r="I64" s="129">
        <v>1</v>
      </c>
      <c r="J64" s="129" t="s">
        <v>146</v>
      </c>
      <c r="K64" s="71">
        <v>45292</v>
      </c>
      <c r="L64" s="71"/>
      <c r="M64" s="71">
        <f t="shared" si="2"/>
        <v>45382</v>
      </c>
      <c r="N64" s="71"/>
      <c r="O64" s="70" t="s">
        <v>9</v>
      </c>
      <c r="P64" s="70" t="s">
        <v>326</v>
      </c>
      <c r="Q64" s="70" t="s">
        <v>4</v>
      </c>
      <c r="R64" s="70" t="s">
        <v>21</v>
      </c>
      <c r="S64" s="70"/>
    </row>
    <row r="65" spans="1:19">
      <c r="A65" s="119" t="s">
        <v>444</v>
      </c>
      <c r="B65" s="102" t="s">
        <v>445</v>
      </c>
      <c r="C65" s="93" t="s">
        <v>145</v>
      </c>
      <c r="D65" s="156">
        <v>80000</v>
      </c>
      <c r="E65" s="74"/>
      <c r="F65" s="122">
        <v>100</v>
      </c>
      <c r="G65" s="122">
        <v>0</v>
      </c>
      <c r="H65" s="122">
        <v>0</v>
      </c>
      <c r="I65" s="93">
        <v>1</v>
      </c>
      <c r="J65" s="93" t="s">
        <v>146</v>
      </c>
      <c r="K65" s="71">
        <v>45017</v>
      </c>
      <c r="L65" s="71"/>
      <c r="M65" s="71">
        <f>K65+90</f>
        <v>45107</v>
      </c>
      <c r="N65" s="71"/>
      <c r="O65" s="70" t="s">
        <v>9</v>
      </c>
      <c r="P65" s="70" t="s">
        <v>326</v>
      </c>
      <c r="Q65" s="70" t="s">
        <v>4</v>
      </c>
      <c r="R65" s="70" t="s">
        <v>21</v>
      </c>
      <c r="S65" s="70"/>
    </row>
    <row r="66" spans="1:19">
      <c r="A66" s="119" t="s">
        <v>446</v>
      </c>
      <c r="B66" s="102" t="s">
        <v>447</v>
      </c>
      <c r="C66" s="103" t="s">
        <v>86</v>
      </c>
      <c r="D66" s="156">
        <v>120000</v>
      </c>
      <c r="E66" s="74"/>
      <c r="F66" s="122">
        <v>100</v>
      </c>
      <c r="G66" s="122">
        <v>0</v>
      </c>
      <c r="H66" s="122">
        <v>0</v>
      </c>
      <c r="I66" s="93">
        <v>1</v>
      </c>
      <c r="J66" s="93" t="s">
        <v>87</v>
      </c>
      <c r="K66" s="71">
        <v>45015</v>
      </c>
      <c r="L66" s="71"/>
      <c r="M66" s="71">
        <f>K66+90</f>
        <v>45105</v>
      </c>
      <c r="N66" s="71"/>
      <c r="O66" s="75" t="s">
        <v>9</v>
      </c>
      <c r="P66" s="70" t="s">
        <v>326</v>
      </c>
      <c r="Q66" s="70" t="s">
        <v>4</v>
      </c>
      <c r="R66" s="70" t="s">
        <v>21</v>
      </c>
      <c r="S66" s="70"/>
    </row>
    <row r="67" spans="1:19">
      <c r="A67" s="119" t="s">
        <v>448</v>
      </c>
      <c r="B67" s="102" t="s">
        <v>449</v>
      </c>
      <c r="C67" s="103" t="s">
        <v>450</v>
      </c>
      <c r="D67" s="156">
        <v>60000</v>
      </c>
      <c r="E67" s="74"/>
      <c r="F67" s="122">
        <v>100</v>
      </c>
      <c r="G67" s="122">
        <v>0</v>
      </c>
      <c r="H67" s="122">
        <v>0</v>
      </c>
      <c r="I67" s="93">
        <v>1</v>
      </c>
      <c r="J67" s="93" t="s">
        <v>87</v>
      </c>
      <c r="K67" s="71">
        <v>45015</v>
      </c>
      <c r="L67" s="71"/>
      <c r="M67" s="71">
        <f>K67+90</f>
        <v>45105</v>
      </c>
      <c r="N67" s="71"/>
      <c r="O67" s="75" t="s">
        <v>9</v>
      </c>
      <c r="P67" s="70" t="s">
        <v>326</v>
      </c>
      <c r="Q67" s="70" t="s">
        <v>4</v>
      </c>
      <c r="R67" s="70" t="s">
        <v>21</v>
      </c>
      <c r="S67" s="70"/>
    </row>
    <row r="68" spans="1:19" ht="30.95">
      <c r="A68" s="119" t="s">
        <v>451</v>
      </c>
      <c r="B68" s="102" t="s">
        <v>452</v>
      </c>
      <c r="C68" s="103" t="s">
        <v>453</v>
      </c>
      <c r="D68" s="156">
        <v>88000</v>
      </c>
      <c r="E68" s="74"/>
      <c r="F68" s="122">
        <v>100</v>
      </c>
      <c r="G68" s="122">
        <v>0</v>
      </c>
      <c r="H68" s="122">
        <v>0</v>
      </c>
      <c r="I68" s="93">
        <v>2</v>
      </c>
      <c r="J68" s="93" t="s">
        <v>376</v>
      </c>
      <c r="K68" s="71">
        <v>45199</v>
      </c>
      <c r="L68" s="71"/>
      <c r="M68" s="71">
        <f t="shared" si="2"/>
        <v>45289</v>
      </c>
      <c r="N68" s="71"/>
      <c r="O68" s="70" t="s">
        <v>9</v>
      </c>
      <c r="P68" s="70" t="s">
        <v>326</v>
      </c>
      <c r="Q68" s="70" t="s">
        <v>4</v>
      </c>
      <c r="R68" s="70" t="s">
        <v>21</v>
      </c>
      <c r="S68" s="70"/>
    </row>
    <row r="69" spans="1:19" ht="62.1">
      <c r="A69" s="119" t="s">
        <v>454</v>
      </c>
      <c r="B69" s="102" t="s">
        <v>455</v>
      </c>
      <c r="C69" s="103" t="s">
        <v>453</v>
      </c>
      <c r="D69" s="156">
        <v>140000</v>
      </c>
      <c r="E69" s="74"/>
      <c r="F69" s="122">
        <v>100</v>
      </c>
      <c r="G69" s="122">
        <v>0</v>
      </c>
      <c r="H69" s="122">
        <v>0</v>
      </c>
      <c r="I69" s="93">
        <v>2</v>
      </c>
      <c r="J69" s="93" t="s">
        <v>376</v>
      </c>
      <c r="K69" s="71">
        <v>45291</v>
      </c>
      <c r="L69" s="71"/>
      <c r="M69" s="71">
        <f t="shared" si="2"/>
        <v>45381</v>
      </c>
      <c r="N69" s="71"/>
      <c r="O69" s="70" t="s">
        <v>9</v>
      </c>
      <c r="P69" s="70" t="s">
        <v>326</v>
      </c>
      <c r="Q69" s="70" t="s">
        <v>4</v>
      </c>
      <c r="R69" s="70" t="s">
        <v>21</v>
      </c>
      <c r="S69" s="70"/>
    </row>
    <row r="70" spans="1:19" ht="30.95">
      <c r="A70" s="119" t="s">
        <v>456</v>
      </c>
      <c r="B70" s="105" t="s">
        <v>457</v>
      </c>
      <c r="C70" s="103" t="s">
        <v>453</v>
      </c>
      <c r="D70" s="156">
        <v>64000</v>
      </c>
      <c r="E70" s="74"/>
      <c r="F70" s="122">
        <v>100</v>
      </c>
      <c r="G70" s="122">
        <v>0</v>
      </c>
      <c r="H70" s="122">
        <v>0</v>
      </c>
      <c r="I70" s="93">
        <v>2</v>
      </c>
      <c r="J70" s="93" t="s">
        <v>376</v>
      </c>
      <c r="K70" s="71">
        <v>45199</v>
      </c>
      <c r="L70" s="71"/>
      <c r="M70" s="71">
        <f t="shared" si="2"/>
        <v>45289</v>
      </c>
      <c r="N70" s="71"/>
      <c r="O70" s="75" t="s">
        <v>9</v>
      </c>
      <c r="P70" s="70" t="s">
        <v>326</v>
      </c>
      <c r="Q70" s="70" t="s">
        <v>4</v>
      </c>
      <c r="R70" s="70" t="s">
        <v>21</v>
      </c>
      <c r="S70" s="70"/>
    </row>
    <row r="71" spans="1:19" ht="25.5" customHeight="1">
      <c r="A71" s="119" t="s">
        <v>458</v>
      </c>
      <c r="B71" s="102" t="s">
        <v>459</v>
      </c>
      <c r="C71" s="103" t="s">
        <v>82</v>
      </c>
      <c r="D71" s="156">
        <v>200000</v>
      </c>
      <c r="E71" s="74"/>
      <c r="F71" s="122">
        <v>100</v>
      </c>
      <c r="G71" s="122">
        <v>0</v>
      </c>
      <c r="H71" s="122">
        <v>0</v>
      </c>
      <c r="I71" s="93">
        <v>2</v>
      </c>
      <c r="J71" s="93" t="s">
        <v>83</v>
      </c>
      <c r="K71" s="71">
        <v>45290</v>
      </c>
      <c r="L71" s="71"/>
      <c r="M71" s="71">
        <f t="shared" si="2"/>
        <v>45380</v>
      </c>
      <c r="N71" s="71"/>
      <c r="O71" s="75" t="s">
        <v>9</v>
      </c>
      <c r="P71" s="70" t="s">
        <v>326</v>
      </c>
      <c r="Q71" s="70" t="s">
        <v>4</v>
      </c>
      <c r="R71" s="70" t="s">
        <v>21</v>
      </c>
      <c r="S71" s="70"/>
    </row>
    <row r="72" spans="1:19" ht="60.75" customHeight="1">
      <c r="A72" s="119" t="s">
        <v>460</v>
      </c>
      <c r="B72" s="105" t="s">
        <v>461</v>
      </c>
      <c r="C72" s="92" t="s">
        <v>141</v>
      </c>
      <c r="D72" s="158">
        <v>50000</v>
      </c>
      <c r="E72" s="69"/>
      <c r="F72" s="122">
        <v>100</v>
      </c>
      <c r="G72" s="122">
        <v>0</v>
      </c>
      <c r="H72" s="122">
        <v>0</v>
      </c>
      <c r="I72" s="81">
        <v>4</v>
      </c>
      <c r="J72" s="122" t="s">
        <v>142</v>
      </c>
      <c r="K72" s="71">
        <v>45321</v>
      </c>
      <c r="L72" s="71"/>
      <c r="M72" s="71">
        <f t="shared" si="2"/>
        <v>45411</v>
      </c>
      <c r="N72" s="71"/>
      <c r="O72" s="192" t="s">
        <v>14</v>
      </c>
      <c r="P72" s="70" t="s">
        <v>326</v>
      </c>
      <c r="Q72" s="70" t="s">
        <v>4</v>
      </c>
      <c r="R72" s="70" t="s">
        <v>21</v>
      </c>
      <c r="S72" s="70"/>
    </row>
    <row r="73" spans="1:19" ht="65.25" customHeight="1">
      <c r="A73" s="119" t="s">
        <v>462</v>
      </c>
      <c r="B73" s="105" t="s">
        <v>463</v>
      </c>
      <c r="C73" s="92" t="s">
        <v>205</v>
      </c>
      <c r="D73" s="158">
        <v>1281078</v>
      </c>
      <c r="E73" s="69"/>
      <c r="F73" s="122">
        <v>100</v>
      </c>
      <c r="G73" s="122">
        <v>0</v>
      </c>
      <c r="H73" s="122">
        <v>0</v>
      </c>
      <c r="I73" s="122">
        <v>2</v>
      </c>
      <c r="J73" s="122" t="s">
        <v>195</v>
      </c>
      <c r="K73" s="71">
        <v>44985</v>
      </c>
      <c r="L73" s="71"/>
      <c r="M73" s="71">
        <f>K73+90</f>
        <v>45075</v>
      </c>
      <c r="N73" s="71"/>
      <c r="O73" s="192" t="s">
        <v>14</v>
      </c>
      <c r="P73" s="75" t="s">
        <v>326</v>
      </c>
      <c r="Q73" s="75" t="s">
        <v>4</v>
      </c>
      <c r="R73" s="70" t="s">
        <v>21</v>
      </c>
      <c r="S73" s="70"/>
    </row>
    <row r="74" spans="1:19" ht="51" customHeight="1">
      <c r="A74" s="119" t="s">
        <v>464</v>
      </c>
      <c r="B74" s="105" t="s">
        <v>465</v>
      </c>
      <c r="C74" s="92" t="s">
        <v>145</v>
      </c>
      <c r="D74" s="158">
        <v>55148</v>
      </c>
      <c r="E74" s="69"/>
      <c r="F74" s="122">
        <v>100</v>
      </c>
      <c r="G74" s="122">
        <v>0</v>
      </c>
      <c r="H74" s="122">
        <v>0</v>
      </c>
      <c r="I74" s="81">
        <v>1</v>
      </c>
      <c r="J74" s="81" t="s">
        <v>146</v>
      </c>
      <c r="K74" s="71">
        <v>44776</v>
      </c>
      <c r="L74" s="71"/>
      <c r="M74" s="71">
        <v>44790</v>
      </c>
      <c r="N74" s="71"/>
      <c r="O74" s="192" t="s">
        <v>14</v>
      </c>
      <c r="P74" s="75" t="s">
        <v>326</v>
      </c>
      <c r="Q74" s="75" t="s">
        <v>4</v>
      </c>
      <c r="R74" s="79" t="s">
        <v>175</v>
      </c>
      <c r="S74" s="70"/>
    </row>
    <row r="75" spans="1:19" ht="42.95" customHeight="1">
      <c r="A75" s="119" t="s">
        <v>466</v>
      </c>
      <c r="B75" s="105" t="s">
        <v>467</v>
      </c>
      <c r="C75" s="92" t="s">
        <v>134</v>
      </c>
      <c r="D75" s="158">
        <v>55000</v>
      </c>
      <c r="E75" s="69"/>
      <c r="F75" s="122">
        <v>100</v>
      </c>
      <c r="G75" s="122">
        <v>0</v>
      </c>
      <c r="H75" s="122">
        <v>0</v>
      </c>
      <c r="I75" s="122">
        <v>3</v>
      </c>
      <c r="J75" s="122" t="s">
        <v>135</v>
      </c>
      <c r="K75" s="71">
        <v>45260</v>
      </c>
      <c r="L75" s="71"/>
      <c r="M75" s="71">
        <f>K75+90</f>
        <v>45350</v>
      </c>
      <c r="N75" s="71"/>
      <c r="O75" s="192" t="s">
        <v>14</v>
      </c>
      <c r="P75" s="75" t="s">
        <v>326</v>
      </c>
      <c r="Q75" s="75" t="s">
        <v>4</v>
      </c>
      <c r="R75" s="70" t="s">
        <v>21</v>
      </c>
      <c r="S75" s="70"/>
    </row>
    <row r="76" spans="1:19" ht="59.1" customHeight="1">
      <c r="A76" s="260" t="s">
        <v>468</v>
      </c>
      <c r="B76" s="261" t="s">
        <v>118</v>
      </c>
      <c r="C76" s="150" t="s">
        <v>134</v>
      </c>
      <c r="D76" s="174">
        <v>165000</v>
      </c>
      <c r="E76" s="262"/>
      <c r="F76" s="263">
        <v>100</v>
      </c>
      <c r="G76" s="263">
        <v>0</v>
      </c>
      <c r="H76" s="263">
        <v>0</v>
      </c>
      <c r="I76" s="151">
        <v>3</v>
      </c>
      <c r="J76" s="151" t="s">
        <v>295</v>
      </c>
      <c r="K76" s="264">
        <v>44956</v>
      </c>
      <c r="L76" s="264"/>
      <c r="M76" s="264">
        <f>K76+90</f>
        <v>45046</v>
      </c>
      <c r="N76" s="264"/>
      <c r="O76" s="265" t="s">
        <v>9</v>
      </c>
      <c r="P76" s="266" t="s">
        <v>326</v>
      </c>
      <c r="Q76" s="266" t="s">
        <v>4</v>
      </c>
      <c r="R76" s="267" t="s">
        <v>21</v>
      </c>
      <c r="S76" s="270"/>
    </row>
    <row r="77" spans="1:19" ht="47.25" customHeight="1">
      <c r="A77" s="119" t="s">
        <v>469</v>
      </c>
      <c r="B77" s="173" t="s">
        <v>470</v>
      </c>
      <c r="C77" s="173" t="s">
        <v>202</v>
      </c>
      <c r="D77" s="277">
        <v>20000</v>
      </c>
      <c r="E77" s="278"/>
      <c r="F77" s="122">
        <v>100</v>
      </c>
      <c r="G77" s="122">
        <v>0</v>
      </c>
      <c r="H77" s="171">
        <v>0</v>
      </c>
      <c r="I77" s="171">
        <v>3</v>
      </c>
      <c r="J77" s="171" t="s">
        <v>149</v>
      </c>
      <c r="K77" s="71">
        <v>44424</v>
      </c>
      <c r="L77" s="271"/>
      <c r="M77" s="71">
        <v>44491</v>
      </c>
      <c r="N77" s="270"/>
      <c r="O77" s="192" t="s">
        <v>14</v>
      </c>
      <c r="P77" s="75" t="s">
        <v>326</v>
      </c>
      <c r="Q77" s="75" t="s">
        <v>4</v>
      </c>
      <c r="R77" s="79" t="s">
        <v>175</v>
      </c>
      <c r="S77" s="56"/>
    </row>
    <row r="78" spans="1:19" ht="47.25" customHeight="1">
      <c r="A78" s="282" t="s">
        <v>471</v>
      </c>
      <c r="B78" s="173" t="s">
        <v>472</v>
      </c>
      <c r="C78" s="92" t="s">
        <v>145</v>
      </c>
      <c r="D78" s="277">
        <v>100000</v>
      </c>
      <c r="E78" s="278"/>
      <c r="F78" s="122">
        <v>100</v>
      </c>
      <c r="G78" s="122">
        <v>0</v>
      </c>
      <c r="H78" s="171">
        <v>0</v>
      </c>
      <c r="I78" s="171">
        <v>1</v>
      </c>
      <c r="J78" s="171" t="s">
        <v>146</v>
      </c>
      <c r="K78" s="71">
        <v>45015</v>
      </c>
      <c r="L78" s="271"/>
      <c r="M78" s="71">
        <f>K78+90</f>
        <v>45105</v>
      </c>
      <c r="N78" s="270"/>
      <c r="O78" s="192" t="s">
        <v>14</v>
      </c>
      <c r="P78" s="75" t="s">
        <v>326</v>
      </c>
      <c r="Q78" s="75" t="s">
        <v>4</v>
      </c>
      <c r="R78" s="79" t="s">
        <v>26</v>
      </c>
      <c r="S78" s="56"/>
    </row>
    <row r="79" spans="1:19" ht="47.25" customHeight="1">
      <c r="A79" s="282" t="s">
        <v>473</v>
      </c>
      <c r="B79" s="173" t="s">
        <v>474</v>
      </c>
      <c r="C79" s="92" t="s">
        <v>145</v>
      </c>
      <c r="D79" s="277">
        <v>2755000</v>
      </c>
      <c r="E79" s="278"/>
      <c r="F79" s="122">
        <v>0</v>
      </c>
      <c r="G79" s="122">
        <v>100</v>
      </c>
      <c r="H79" s="171">
        <v>0</v>
      </c>
      <c r="I79" s="80">
        <v>3</v>
      </c>
      <c r="J79" s="80" t="s">
        <v>475</v>
      </c>
      <c r="K79" s="71">
        <v>45046</v>
      </c>
      <c r="L79" s="271"/>
      <c r="M79" s="71">
        <f>K79+90</f>
        <v>45136</v>
      </c>
      <c r="N79" s="270"/>
      <c r="O79" s="192" t="s">
        <v>14</v>
      </c>
      <c r="P79" s="75" t="s">
        <v>326</v>
      </c>
      <c r="Q79" s="75" t="s">
        <v>4</v>
      </c>
      <c r="R79" s="79" t="s">
        <v>21</v>
      </c>
      <c r="S79" s="56"/>
    </row>
    <row r="80" spans="1:19">
      <c r="A80" s="86"/>
      <c r="B80" s="56"/>
      <c r="C80" s="268" t="s">
        <v>476</v>
      </c>
      <c r="D80" s="269">
        <f>SUM(D8:D79)</f>
        <v>26763174</v>
      </c>
      <c r="E80" s="87"/>
      <c r="F80" s="86"/>
      <c r="G80" s="86"/>
      <c r="H80" s="86"/>
      <c r="I80" s="86"/>
      <c r="J80" s="86"/>
      <c r="K80" s="56"/>
      <c r="L80" s="56"/>
      <c r="M80" s="56"/>
      <c r="N80" s="56"/>
      <c r="O80" s="56"/>
      <c r="P80" s="56"/>
      <c r="Q80" s="56"/>
      <c r="R80" s="56"/>
      <c r="S80" s="56"/>
    </row>
    <row r="81" spans="1:17">
      <c r="A81" s="86"/>
      <c r="B81" s="56"/>
      <c r="C81" s="86"/>
      <c r="D81" s="132"/>
      <c r="E81" s="87"/>
      <c r="F81" s="86"/>
      <c r="G81" s="86"/>
      <c r="H81" s="86"/>
      <c r="I81" s="86"/>
      <c r="J81" s="86"/>
      <c r="K81" s="56"/>
      <c r="L81" s="56"/>
      <c r="M81" s="56"/>
      <c r="N81" s="56"/>
      <c r="O81" s="56"/>
      <c r="P81" s="56"/>
      <c r="Q81" s="56"/>
    </row>
    <row r="82" spans="1:17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56"/>
      <c r="L82" s="56"/>
      <c r="M82" s="56"/>
      <c r="N82" s="56"/>
      <c r="O82" s="56"/>
      <c r="P82" s="56"/>
      <c r="Q82" s="56"/>
    </row>
    <row r="83" spans="1:17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56"/>
      <c r="L83" s="56"/>
      <c r="M83" s="56"/>
      <c r="N83" s="56"/>
      <c r="O83" s="56"/>
      <c r="P83" s="56"/>
      <c r="Q83" s="56"/>
    </row>
    <row r="84" spans="1:17">
      <c r="A84" s="86"/>
      <c r="B84" s="86"/>
      <c r="C84" s="56"/>
      <c r="D84" s="132"/>
      <c r="E84" s="87"/>
      <c r="F84" s="130"/>
      <c r="G84" s="86"/>
      <c r="H84" s="86"/>
      <c r="I84" s="86"/>
      <c r="J84" s="86"/>
      <c r="K84" s="56"/>
      <c r="L84" s="56"/>
      <c r="M84" s="56"/>
      <c r="N84" s="56"/>
      <c r="O84" s="56"/>
      <c r="P84" s="56"/>
      <c r="Q84" s="56"/>
    </row>
    <row r="85" spans="1:17">
      <c r="A85" s="56"/>
      <c r="B85" s="56"/>
      <c r="C85" s="323"/>
      <c r="D85" s="56"/>
      <c r="E85" s="56"/>
      <c r="F85" s="323"/>
      <c r="G85" s="56"/>
      <c r="H85" s="56"/>
      <c r="I85" s="323"/>
      <c r="J85" s="86"/>
      <c r="K85" s="56"/>
      <c r="L85" s="56"/>
      <c r="M85" s="56"/>
      <c r="N85" s="56"/>
      <c r="O85" s="56"/>
      <c r="P85" s="56"/>
      <c r="Q85" s="56"/>
    </row>
    <row r="86" spans="1:17">
      <c r="A86" s="86"/>
      <c r="B86" s="56"/>
      <c r="C86" s="56"/>
      <c r="D86" s="323"/>
      <c r="E86" s="56"/>
      <c r="F86" s="86"/>
      <c r="G86" s="86"/>
      <c r="H86" s="86"/>
      <c r="I86" s="324"/>
      <c r="J86" s="86"/>
      <c r="K86" s="56"/>
      <c r="L86" s="56"/>
      <c r="M86" s="56"/>
      <c r="N86" s="56"/>
      <c r="O86" s="56"/>
      <c r="P86" s="56"/>
      <c r="Q86" s="56"/>
    </row>
    <row r="87" spans="1:17">
      <c r="A87" s="86"/>
      <c r="B87" s="56"/>
      <c r="C87" s="56"/>
      <c r="D87" s="323"/>
      <c r="E87" s="56"/>
      <c r="F87" s="86"/>
      <c r="G87" s="86"/>
      <c r="H87" s="86"/>
      <c r="I87" s="324"/>
      <c r="J87" s="86"/>
      <c r="K87" s="56"/>
      <c r="L87" s="56"/>
      <c r="M87" s="56"/>
      <c r="N87" s="56"/>
      <c r="O87" s="56"/>
      <c r="P87" s="56"/>
      <c r="Q87" s="56"/>
    </row>
    <row r="88" spans="1:17">
      <c r="A88" s="86"/>
      <c r="B88" s="86"/>
      <c r="C88" s="56"/>
      <c r="D88" s="323"/>
      <c r="E88" s="87"/>
      <c r="F88" s="86"/>
      <c r="G88" s="86"/>
      <c r="H88" s="86"/>
      <c r="I88" s="86"/>
      <c r="J88" s="86"/>
      <c r="K88" s="56"/>
      <c r="L88" s="56"/>
      <c r="M88" s="56"/>
      <c r="N88" s="56"/>
      <c r="O88" s="56"/>
      <c r="P88" s="56"/>
      <c r="Q88" s="56"/>
    </row>
    <row r="89" spans="1:17">
      <c r="A89" s="86"/>
      <c r="B89" s="86"/>
      <c r="C89" s="56"/>
      <c r="D89" s="323"/>
      <c r="E89" s="87"/>
      <c r="F89" s="86"/>
      <c r="G89" s="86"/>
      <c r="H89" s="86"/>
      <c r="I89" s="86"/>
      <c r="J89" s="86"/>
      <c r="K89" s="56"/>
      <c r="L89" s="56"/>
      <c r="M89" s="56"/>
      <c r="N89" s="56"/>
      <c r="O89" s="56"/>
      <c r="P89" s="56"/>
      <c r="Q89" s="56"/>
    </row>
    <row r="90" spans="1:17">
      <c r="A90" s="86"/>
      <c r="B90" s="56"/>
      <c r="C90" s="56"/>
      <c r="D90" s="323"/>
      <c r="E90" s="87"/>
      <c r="F90" s="86"/>
      <c r="G90" s="86"/>
      <c r="H90" s="86"/>
      <c r="I90" s="130"/>
      <c r="J90" s="86"/>
      <c r="K90" s="56"/>
      <c r="L90" s="56"/>
      <c r="M90" s="56"/>
      <c r="N90" s="56"/>
      <c r="O90" s="56"/>
      <c r="P90" s="56"/>
      <c r="Q90" s="56"/>
    </row>
    <row r="93" spans="1:17">
      <c r="A93" s="86"/>
      <c r="B93" s="56"/>
      <c r="C93" s="56"/>
      <c r="D93" s="132"/>
      <c r="E93" s="87"/>
      <c r="F93" s="325"/>
      <c r="G93" s="86"/>
      <c r="H93" s="86"/>
      <c r="I93" s="86"/>
      <c r="J93" s="86"/>
      <c r="K93" s="56"/>
      <c r="L93" s="56"/>
      <c r="M93" s="56"/>
      <c r="N93" s="56"/>
      <c r="O93" s="56"/>
      <c r="P93" s="56"/>
      <c r="Q93" s="56"/>
    </row>
  </sheetData>
  <sheetProtection formatRows="0" insertRows="0" deleteRows="0"/>
  <mergeCells count="6">
    <mergeCell ref="O5:S5"/>
    <mergeCell ref="A5:C5"/>
    <mergeCell ref="D5:H5"/>
    <mergeCell ref="K5:N5"/>
    <mergeCell ref="K6:L6"/>
    <mergeCell ref="M6:N6"/>
  </mergeCells>
  <phoneticPr fontId="51" type="noConversion"/>
  <dataValidations count="4">
    <dataValidation type="list" allowBlank="1" showInputMessage="1" showErrorMessage="1" sqref="O8:O57 O60:O79" xr:uid="{00000000-0002-0000-0200-000000000000}">
      <formula1>$Y$2:$Y$6</formula1>
    </dataValidation>
    <dataValidation type="list" allowBlank="1" showInputMessage="1" showErrorMessage="1" sqref="Q8:Q57" xr:uid="{00000000-0002-0000-0200-000001000000}">
      <formula1>$Z$2</formula1>
    </dataValidation>
    <dataValidation allowBlank="1" showDropDown="1" showInputMessage="1" showErrorMessage="1" sqref="P8:P58" xr:uid="{00000000-0002-0000-0200-000002000000}"/>
    <dataValidation type="list" allowBlank="1" showInputMessage="1" showErrorMessage="1" sqref="R8:R79" xr:uid="{00000000-0002-0000-0200-000003000000}">
      <formula1>$AA$2:$AA$9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J69"/>
  <sheetViews>
    <sheetView zoomScale="90" zoomScaleNormal="90" workbookViewId="0">
      <selection activeCell="U9" sqref="U9"/>
    </sheetView>
  </sheetViews>
  <sheetFormatPr defaultColWidth="11.42578125" defaultRowHeight="15.6"/>
  <cols>
    <col min="1" max="1" width="11.42578125" style="16"/>
    <col min="2" max="2" width="24.140625" style="16" customWidth="1"/>
    <col min="3" max="3" width="18.140625" style="16" customWidth="1"/>
    <col min="4" max="4" width="18.140625" style="18" bestFit="1" customWidth="1"/>
    <col min="5" max="5" width="12.5703125" style="18" customWidth="1"/>
    <col min="6" max="6" width="11.42578125" style="16"/>
    <col min="7" max="7" width="15.42578125" style="16" customWidth="1"/>
    <col min="8" max="8" width="18" style="16" customWidth="1"/>
    <col min="9" max="9" width="19.140625" style="16" customWidth="1"/>
    <col min="10" max="10" width="16.7109375" style="16" customWidth="1"/>
    <col min="11" max="11" width="19.7109375" style="16" customWidth="1"/>
    <col min="12" max="12" width="18.140625" style="16" customWidth="1"/>
    <col min="13" max="13" width="20.140625" style="16" customWidth="1"/>
    <col min="14" max="14" width="22.85546875" style="16" customWidth="1"/>
    <col min="15" max="15" width="26.7109375" style="16" customWidth="1"/>
    <col min="16" max="16" width="34.28515625" style="16" customWidth="1"/>
    <col min="17" max="17" width="37.28515625" style="16" customWidth="1"/>
    <col min="18" max="18" width="29.85546875" style="16" customWidth="1"/>
    <col min="19" max="19" width="36.28515625" style="16" customWidth="1"/>
    <col min="20" max="20" width="20.140625" style="16" customWidth="1"/>
    <col min="21" max="21" width="11.42578125" style="16"/>
    <col min="22" max="26" width="11.42578125" style="48"/>
    <col min="27" max="27" width="18.140625" style="56" customWidth="1"/>
    <col min="28" max="33" width="11.42578125" style="56"/>
    <col min="34" max="35" width="11.42578125" style="17"/>
    <col min="36" max="36" width="11.42578125" style="48"/>
    <col min="37" max="16384" width="11.42578125" style="16"/>
  </cols>
  <sheetData>
    <row r="2" spans="1:114" s="1" customFormat="1" ht="61.5">
      <c r="C2" s="2" t="s">
        <v>477</v>
      </c>
      <c r="AA2" s="55" t="s">
        <v>3</v>
      </c>
      <c r="AB2" s="55" t="s">
        <v>15</v>
      </c>
      <c r="AC2" s="55" t="s">
        <v>5</v>
      </c>
      <c r="AD2" s="55" t="s">
        <v>478</v>
      </c>
      <c r="AE2" s="55"/>
      <c r="AF2" s="55"/>
      <c r="AG2" s="55"/>
      <c r="AH2" s="7"/>
      <c r="AI2" s="7"/>
      <c r="AJ2" s="55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5" customFormat="1">
      <c r="A3" s="55"/>
      <c r="B3" s="55"/>
      <c r="C3" s="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 t="s">
        <v>9</v>
      </c>
      <c r="AB3" s="55"/>
      <c r="AC3" s="55" t="s">
        <v>11</v>
      </c>
      <c r="AD3" s="55"/>
      <c r="AE3" s="55"/>
      <c r="AF3" s="55"/>
      <c r="AG3" s="55"/>
      <c r="AH3" s="7"/>
      <c r="AI3" s="7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</row>
    <row r="4" spans="1:114" s="10" customFormat="1" ht="30.95">
      <c r="A4" s="8"/>
      <c r="B4" s="8"/>
      <c r="C4" s="9" t="s">
        <v>477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AA4" s="55" t="s">
        <v>14</v>
      </c>
      <c r="AB4" s="55"/>
      <c r="AC4" s="55" t="s">
        <v>21</v>
      </c>
      <c r="AD4" s="55"/>
      <c r="AE4" s="55"/>
      <c r="AF4" s="55"/>
      <c r="AG4" s="55"/>
      <c r="AH4" s="7"/>
      <c r="AI4" s="7"/>
      <c r="AJ4" s="55"/>
    </row>
    <row r="5" spans="1:114" s="5" customFormat="1" ht="15.75" customHeight="1">
      <c r="A5" s="306" t="s">
        <v>51</v>
      </c>
      <c r="B5" s="307"/>
      <c r="C5" s="308"/>
      <c r="D5" s="306" t="s">
        <v>52</v>
      </c>
      <c r="E5" s="307"/>
      <c r="F5" s="307"/>
      <c r="G5" s="307"/>
      <c r="H5" s="308"/>
      <c r="I5" s="55"/>
      <c r="J5" s="55"/>
      <c r="K5" s="304" t="s">
        <v>53</v>
      </c>
      <c r="L5" s="305"/>
      <c r="M5" s="305"/>
      <c r="N5" s="305"/>
      <c r="O5" s="305"/>
      <c r="P5" s="313"/>
      <c r="Q5" s="304" t="s">
        <v>54</v>
      </c>
      <c r="R5" s="305"/>
      <c r="S5" s="305"/>
      <c r="T5" s="305"/>
      <c r="U5" s="305"/>
      <c r="V5" s="55"/>
      <c r="W5" s="55"/>
      <c r="X5" s="55"/>
      <c r="Y5" s="55"/>
      <c r="Z5" s="55"/>
      <c r="AA5" s="55" t="s">
        <v>20</v>
      </c>
      <c r="AB5" s="55"/>
      <c r="AC5" s="55" t="s">
        <v>26</v>
      </c>
      <c r="AD5" s="55"/>
      <c r="AE5" s="55"/>
      <c r="AF5" s="55"/>
      <c r="AG5" s="55"/>
      <c r="AH5" s="7"/>
      <c r="AI5" s="7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</row>
    <row r="6" spans="1:114" s="5" customFormat="1" ht="63" customHeight="1">
      <c r="A6" s="12" t="s">
        <v>56</v>
      </c>
      <c r="B6" s="13" t="s">
        <v>479</v>
      </c>
      <c r="C6" s="13" t="s">
        <v>58</v>
      </c>
      <c r="D6" s="13" t="s">
        <v>59</v>
      </c>
      <c r="E6" s="13" t="s">
        <v>60</v>
      </c>
      <c r="F6" s="13" t="s">
        <v>61</v>
      </c>
      <c r="G6" s="13" t="s">
        <v>62</v>
      </c>
      <c r="H6" s="13" t="s">
        <v>63</v>
      </c>
      <c r="I6" s="12" t="s">
        <v>64</v>
      </c>
      <c r="J6" s="12" t="s">
        <v>65</v>
      </c>
      <c r="K6" s="309" t="s">
        <v>480</v>
      </c>
      <c r="L6" s="310"/>
      <c r="M6" s="309" t="s">
        <v>481</v>
      </c>
      <c r="N6" s="310"/>
      <c r="O6" s="309" t="s">
        <v>70</v>
      </c>
      <c r="P6" s="310"/>
      <c r="Q6" s="13" t="s">
        <v>71</v>
      </c>
      <c r="R6" s="13" t="s">
        <v>72</v>
      </c>
      <c r="S6" s="13" t="s">
        <v>73</v>
      </c>
      <c r="T6" s="13" t="s">
        <v>74</v>
      </c>
      <c r="U6" s="13" t="s">
        <v>75</v>
      </c>
      <c r="V6" s="55"/>
      <c r="W6" s="55"/>
      <c r="X6" s="55"/>
      <c r="Y6" s="55"/>
      <c r="Z6" s="55"/>
      <c r="AA6" s="55" t="s">
        <v>25</v>
      </c>
      <c r="AB6" s="55"/>
      <c r="AC6" s="55" t="s">
        <v>28</v>
      </c>
      <c r="AD6" s="55"/>
      <c r="AE6" s="55"/>
      <c r="AF6" s="55"/>
      <c r="AG6" s="55"/>
      <c r="AH6" s="7"/>
      <c r="AI6" s="7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</row>
    <row r="7" spans="1:114" s="5" customFormat="1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176</v>
      </c>
      <c r="L7" s="15" t="s">
        <v>79</v>
      </c>
      <c r="M7" s="15" t="s">
        <v>176</v>
      </c>
      <c r="N7" s="15" t="s">
        <v>79</v>
      </c>
      <c r="O7" s="15" t="s">
        <v>176</v>
      </c>
      <c r="P7" s="15" t="s">
        <v>79</v>
      </c>
      <c r="Q7" s="12"/>
      <c r="R7" s="12"/>
      <c r="S7" s="12"/>
      <c r="T7" s="12"/>
      <c r="U7" s="12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7"/>
      <c r="AI7" s="7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</row>
    <row r="8" spans="1:114" ht="30.95">
      <c r="A8" s="82" t="s">
        <v>482</v>
      </c>
      <c r="B8" s="112" t="s">
        <v>474</v>
      </c>
      <c r="C8" s="81"/>
      <c r="D8" s="157"/>
      <c r="E8" s="125"/>
      <c r="F8" s="80"/>
      <c r="G8" s="80"/>
      <c r="H8" s="80"/>
      <c r="I8" s="80"/>
      <c r="J8" s="80"/>
      <c r="K8" s="67"/>
      <c r="L8" s="67"/>
      <c r="M8" s="67"/>
      <c r="N8" s="67"/>
      <c r="O8" s="67"/>
      <c r="P8" s="67"/>
      <c r="Q8" s="326"/>
      <c r="R8" s="326"/>
      <c r="S8" s="270"/>
      <c r="T8" s="270"/>
      <c r="U8" s="270" t="s">
        <v>483</v>
      </c>
      <c r="V8" s="56"/>
      <c r="W8" s="56"/>
      <c r="X8" s="56"/>
      <c r="Y8" s="56"/>
      <c r="Z8" s="56"/>
      <c r="AC8" s="55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</row>
    <row r="9" spans="1:114" ht="30.95">
      <c r="A9" s="80" t="s">
        <v>484</v>
      </c>
      <c r="B9" s="80" t="s">
        <v>485</v>
      </c>
      <c r="C9" s="81" t="s">
        <v>86</v>
      </c>
      <c r="D9" s="157">
        <v>60000</v>
      </c>
      <c r="E9" s="125"/>
      <c r="F9" s="80">
        <v>0</v>
      </c>
      <c r="G9" s="80">
        <v>100</v>
      </c>
      <c r="H9" s="81">
        <v>0</v>
      </c>
      <c r="I9" s="81">
        <v>2</v>
      </c>
      <c r="J9" s="81" t="s">
        <v>192</v>
      </c>
      <c r="K9" s="72">
        <v>44866</v>
      </c>
      <c r="L9" s="72"/>
      <c r="M9" s="67">
        <f>K9+30</f>
        <v>44896</v>
      </c>
      <c r="N9" s="67"/>
      <c r="O9" s="67">
        <f>K9+60</f>
        <v>44926</v>
      </c>
      <c r="P9" s="67"/>
      <c r="Q9" s="326" t="s">
        <v>14</v>
      </c>
      <c r="R9" s="326" t="s">
        <v>478</v>
      </c>
      <c r="S9" s="270"/>
      <c r="T9" s="270" t="s">
        <v>21</v>
      </c>
      <c r="U9" s="270"/>
      <c r="V9" s="56"/>
      <c r="W9" s="56"/>
      <c r="X9" s="56"/>
      <c r="Y9" s="56"/>
      <c r="Z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</row>
    <row r="10" spans="1:114" ht="35.25" customHeight="1">
      <c r="A10" s="153" t="s">
        <v>486</v>
      </c>
      <c r="B10" s="176" t="s">
        <v>122</v>
      </c>
      <c r="C10" s="137" t="s">
        <v>191</v>
      </c>
      <c r="D10" s="157">
        <v>73000</v>
      </c>
      <c r="E10" s="126"/>
      <c r="F10" s="83">
        <v>0</v>
      </c>
      <c r="G10" s="83">
        <v>100</v>
      </c>
      <c r="H10" s="122">
        <v>0</v>
      </c>
      <c r="I10" s="122">
        <v>2</v>
      </c>
      <c r="J10" s="122" t="s">
        <v>195</v>
      </c>
      <c r="K10" s="71">
        <v>45046</v>
      </c>
      <c r="L10" s="71"/>
      <c r="M10" s="77">
        <f t="shared" ref="M10:M11" si="0">K10+30</f>
        <v>45076</v>
      </c>
      <c r="N10" s="77"/>
      <c r="O10" s="77">
        <f t="shared" ref="O10:O11" si="1">K10+60</f>
        <v>45106</v>
      </c>
      <c r="P10" s="77"/>
      <c r="Q10" s="326" t="s">
        <v>14</v>
      </c>
      <c r="R10" s="327" t="s">
        <v>478</v>
      </c>
      <c r="S10" s="270"/>
      <c r="T10" s="270" t="s">
        <v>21</v>
      </c>
      <c r="U10" s="270"/>
      <c r="V10" s="56"/>
      <c r="W10" s="56"/>
      <c r="X10" s="56"/>
      <c r="Y10" s="56"/>
      <c r="Z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</row>
    <row r="11" spans="1:114" ht="60" customHeight="1">
      <c r="A11" s="153" t="s">
        <v>487</v>
      </c>
      <c r="B11" s="103" t="s">
        <v>488</v>
      </c>
      <c r="C11" s="103" t="s">
        <v>191</v>
      </c>
      <c r="D11" s="156">
        <v>30000</v>
      </c>
      <c r="E11" s="157"/>
      <c r="F11" s="122">
        <v>0</v>
      </c>
      <c r="G11" s="122">
        <v>100</v>
      </c>
      <c r="H11" s="122">
        <v>0</v>
      </c>
      <c r="I11" s="93">
        <v>2</v>
      </c>
      <c r="J11" s="93" t="s">
        <v>369</v>
      </c>
      <c r="K11" s="77">
        <v>45260</v>
      </c>
      <c r="L11" s="77"/>
      <c r="M11" s="77">
        <f t="shared" si="0"/>
        <v>45290</v>
      </c>
      <c r="N11" s="77"/>
      <c r="O11" s="77">
        <f t="shared" si="1"/>
        <v>45320</v>
      </c>
      <c r="P11" s="77"/>
      <c r="Q11" s="320" t="s">
        <v>9</v>
      </c>
      <c r="R11" s="327" t="s">
        <v>478</v>
      </c>
      <c r="S11" s="270"/>
      <c r="T11" s="270" t="s">
        <v>21</v>
      </c>
      <c r="U11" s="270"/>
      <c r="V11" s="56"/>
      <c r="W11" s="56"/>
      <c r="X11" s="56"/>
      <c r="Y11" s="56"/>
      <c r="Z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</row>
    <row r="12" spans="1:114" s="149" customFormat="1" ht="16.5" customHeight="1">
      <c r="A12" s="146"/>
      <c r="B12" s="68"/>
      <c r="C12" s="85"/>
      <c r="D12" s="147"/>
      <c r="E12" s="74"/>
      <c r="F12" s="75"/>
      <c r="G12" s="75"/>
      <c r="H12" s="75"/>
      <c r="I12" s="106"/>
      <c r="J12" s="106"/>
      <c r="K12" s="77"/>
      <c r="L12" s="77"/>
      <c r="M12" s="77"/>
      <c r="N12" s="77"/>
      <c r="O12" s="77"/>
      <c r="P12" s="77"/>
      <c r="Q12" s="320"/>
      <c r="R12" s="320"/>
      <c r="S12" s="320"/>
      <c r="T12" s="320"/>
      <c r="U12" s="320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8"/>
      <c r="AI12" s="148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</row>
    <row r="13" spans="1:114" s="149" customFormat="1">
      <c r="A13" s="68"/>
      <c r="B13" s="85"/>
      <c r="C13" s="147"/>
      <c r="D13" s="76">
        <f>D11+D10+D9+D8</f>
        <v>163000</v>
      </c>
      <c r="E13" s="76"/>
      <c r="F13" s="320"/>
      <c r="G13" s="320"/>
      <c r="H13" s="320"/>
      <c r="I13" s="320"/>
      <c r="J13" s="320"/>
      <c r="K13" s="77"/>
      <c r="L13" s="77"/>
      <c r="M13" s="77"/>
      <c r="N13" s="77"/>
      <c r="O13" s="77"/>
      <c r="P13" s="77"/>
      <c r="Q13" s="320"/>
      <c r="R13" s="320"/>
      <c r="S13" s="320"/>
      <c r="T13" s="320"/>
      <c r="U13" s="320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8"/>
      <c r="AI13" s="148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</row>
    <row r="14" spans="1:114">
      <c r="A14" s="270"/>
      <c r="B14" s="270"/>
      <c r="C14" s="270"/>
      <c r="D14" s="66"/>
      <c r="E14" s="66"/>
      <c r="F14" s="270"/>
      <c r="G14" s="270"/>
      <c r="H14" s="270"/>
      <c r="I14" s="270"/>
      <c r="J14" s="270"/>
      <c r="K14" s="67"/>
      <c r="L14" s="67"/>
      <c r="M14" s="67"/>
      <c r="N14" s="67"/>
      <c r="O14" s="67"/>
      <c r="P14" s="67"/>
      <c r="Q14" s="270"/>
      <c r="R14" s="270"/>
      <c r="S14" s="270"/>
      <c r="T14" s="270"/>
      <c r="U14" s="270"/>
      <c r="V14" s="56"/>
      <c r="W14" s="56"/>
      <c r="X14" s="56"/>
      <c r="Y14" s="56"/>
      <c r="Z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</row>
    <row r="15" spans="1:114">
      <c r="A15" s="270"/>
      <c r="B15" s="270"/>
      <c r="C15" s="270"/>
      <c r="D15" s="66"/>
      <c r="E15" s="66"/>
      <c r="F15" s="270"/>
      <c r="G15" s="270"/>
      <c r="H15" s="270"/>
      <c r="I15" s="270"/>
      <c r="J15" s="270"/>
      <c r="K15" s="67"/>
      <c r="L15" s="67"/>
      <c r="M15" s="67"/>
      <c r="N15" s="67"/>
      <c r="O15" s="67"/>
      <c r="P15" s="67"/>
      <c r="Q15" s="270"/>
      <c r="R15" s="270"/>
      <c r="S15" s="270"/>
      <c r="T15" s="270"/>
      <c r="U15" s="270"/>
      <c r="V15" s="56"/>
      <c r="W15" s="56"/>
      <c r="X15" s="56"/>
      <c r="Y15" s="56"/>
      <c r="Z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</row>
    <row r="16" spans="1:114">
      <c r="A16" s="270"/>
      <c r="B16" s="270"/>
      <c r="C16" s="270"/>
      <c r="D16" s="66"/>
      <c r="E16" s="66"/>
      <c r="F16" s="270"/>
      <c r="G16" s="270"/>
      <c r="H16" s="270"/>
      <c r="I16" s="270"/>
      <c r="J16" s="270"/>
      <c r="K16" s="67"/>
      <c r="L16" s="67"/>
      <c r="M16" s="67"/>
      <c r="N16" s="67"/>
      <c r="O16" s="67"/>
      <c r="P16" s="67"/>
      <c r="Q16" s="270"/>
      <c r="R16" s="270"/>
      <c r="S16" s="270"/>
      <c r="T16" s="270"/>
      <c r="U16" s="270"/>
      <c r="V16" s="56"/>
      <c r="W16" s="56"/>
      <c r="X16" s="56"/>
      <c r="Y16" s="56"/>
      <c r="Z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</row>
    <row r="17" spans="1:21">
      <c r="A17" s="270"/>
      <c r="B17" s="270"/>
      <c r="C17" s="270"/>
      <c r="D17" s="66"/>
      <c r="E17" s="66"/>
      <c r="F17" s="270"/>
      <c r="G17" s="270"/>
      <c r="H17" s="270"/>
      <c r="I17" s="270"/>
      <c r="J17" s="270"/>
      <c r="K17" s="67"/>
      <c r="L17" s="67"/>
      <c r="M17" s="67"/>
      <c r="N17" s="67"/>
      <c r="O17" s="67"/>
      <c r="P17" s="67"/>
      <c r="Q17" s="270"/>
      <c r="R17" s="270"/>
      <c r="S17" s="270"/>
      <c r="T17" s="270"/>
      <c r="U17" s="270"/>
    </row>
    <row r="18" spans="1:21">
      <c r="A18" s="270"/>
      <c r="B18" s="270"/>
      <c r="C18" s="270"/>
      <c r="D18" s="66"/>
      <c r="E18" s="66"/>
      <c r="F18" s="270"/>
      <c r="G18" s="270"/>
      <c r="H18" s="270"/>
      <c r="I18" s="270"/>
      <c r="J18" s="270"/>
      <c r="K18" s="67"/>
      <c r="L18" s="67"/>
      <c r="M18" s="67"/>
      <c r="N18" s="67"/>
      <c r="O18" s="67"/>
      <c r="P18" s="67"/>
      <c r="Q18" s="270"/>
      <c r="R18" s="270"/>
      <c r="S18" s="270"/>
      <c r="T18" s="270"/>
      <c r="U18" s="270"/>
    </row>
    <row r="19" spans="1:21">
      <c r="A19" s="270"/>
      <c r="B19" s="270"/>
      <c r="C19" s="270"/>
      <c r="D19" s="66"/>
      <c r="E19" s="66"/>
      <c r="F19" s="270"/>
      <c r="G19" s="270"/>
      <c r="H19" s="270"/>
      <c r="I19" s="270"/>
      <c r="J19" s="270"/>
      <c r="K19" s="67"/>
      <c r="L19" s="67"/>
      <c r="M19" s="67"/>
      <c r="N19" s="67"/>
      <c r="O19" s="67"/>
      <c r="P19" s="67"/>
      <c r="Q19" s="270"/>
      <c r="R19" s="270"/>
      <c r="S19" s="270"/>
      <c r="T19" s="270"/>
      <c r="U19" s="270"/>
    </row>
    <row r="20" spans="1:21">
      <c r="A20" s="270"/>
      <c r="B20" s="270"/>
      <c r="C20" s="270"/>
      <c r="D20" s="66"/>
      <c r="E20" s="66"/>
      <c r="F20" s="270"/>
      <c r="G20" s="270"/>
      <c r="H20" s="270"/>
      <c r="I20" s="270"/>
      <c r="J20" s="270"/>
      <c r="K20" s="67"/>
      <c r="L20" s="67"/>
      <c r="M20" s="67"/>
      <c r="N20" s="67"/>
      <c r="O20" s="67"/>
      <c r="P20" s="67"/>
      <c r="Q20" s="270"/>
      <c r="R20" s="270"/>
      <c r="S20" s="270"/>
      <c r="T20" s="270"/>
      <c r="U20" s="270"/>
    </row>
    <row r="21" spans="1:21">
      <c r="A21" s="270"/>
      <c r="B21" s="270"/>
      <c r="C21" s="270"/>
      <c r="D21" s="66"/>
      <c r="E21" s="66"/>
      <c r="F21" s="270"/>
      <c r="G21" s="270"/>
      <c r="H21" s="270"/>
      <c r="I21" s="270"/>
      <c r="J21" s="270"/>
      <c r="K21" s="67"/>
      <c r="L21" s="67"/>
      <c r="M21" s="67"/>
      <c r="N21" s="67"/>
      <c r="O21" s="67"/>
      <c r="P21" s="67"/>
      <c r="Q21" s="270"/>
      <c r="R21" s="270"/>
      <c r="S21" s="270"/>
      <c r="T21" s="270"/>
      <c r="U21" s="270"/>
    </row>
    <row r="22" spans="1:21">
      <c r="A22" s="270"/>
      <c r="B22" s="270"/>
      <c r="C22" s="270"/>
      <c r="D22" s="66"/>
      <c r="E22" s="66"/>
      <c r="F22" s="270"/>
      <c r="G22" s="270"/>
      <c r="H22" s="270"/>
      <c r="I22" s="270"/>
      <c r="J22" s="270"/>
      <c r="K22" s="67"/>
      <c r="L22" s="67"/>
      <c r="M22" s="67"/>
      <c r="N22" s="67"/>
      <c r="O22" s="67"/>
      <c r="P22" s="67"/>
      <c r="Q22" s="270"/>
      <c r="R22" s="270"/>
      <c r="S22" s="270"/>
      <c r="T22" s="270"/>
      <c r="U22" s="270"/>
    </row>
    <row r="23" spans="1:21">
      <c r="A23" s="270"/>
      <c r="B23" s="270"/>
      <c r="C23" s="270"/>
      <c r="D23" s="66"/>
      <c r="E23" s="66"/>
      <c r="F23" s="270"/>
      <c r="G23" s="270"/>
      <c r="H23" s="270"/>
      <c r="I23" s="270"/>
      <c r="J23" s="270"/>
      <c r="K23" s="67"/>
      <c r="L23" s="67"/>
      <c r="M23" s="67"/>
      <c r="N23" s="67"/>
      <c r="O23" s="67"/>
      <c r="P23" s="67"/>
      <c r="Q23" s="270"/>
      <c r="R23" s="270"/>
      <c r="S23" s="270"/>
      <c r="T23" s="270"/>
      <c r="U23" s="270"/>
    </row>
    <row r="24" spans="1:21">
      <c r="A24" s="270"/>
      <c r="B24" s="270"/>
      <c r="C24" s="270"/>
      <c r="D24" s="66"/>
      <c r="E24" s="66"/>
      <c r="F24" s="270"/>
      <c r="G24" s="270"/>
      <c r="H24" s="270"/>
      <c r="I24" s="270"/>
      <c r="J24" s="270"/>
      <c r="K24" s="67"/>
      <c r="L24" s="67"/>
      <c r="M24" s="67"/>
      <c r="N24" s="67"/>
      <c r="O24" s="67"/>
      <c r="P24" s="67"/>
      <c r="Q24" s="270"/>
      <c r="R24" s="270"/>
      <c r="S24" s="270"/>
      <c r="T24" s="270"/>
      <c r="U24" s="270"/>
    </row>
    <row r="25" spans="1:21">
      <c r="A25" s="270"/>
      <c r="B25" s="270"/>
      <c r="C25" s="270"/>
      <c r="D25" s="66"/>
      <c r="E25" s="66"/>
      <c r="F25" s="270"/>
      <c r="G25" s="270"/>
      <c r="H25" s="270"/>
      <c r="I25" s="270"/>
      <c r="J25" s="270"/>
      <c r="K25" s="67"/>
      <c r="L25" s="67"/>
      <c r="M25" s="67"/>
      <c r="N25" s="67"/>
      <c r="O25" s="67"/>
      <c r="P25" s="67"/>
      <c r="Q25" s="270"/>
      <c r="R25" s="270"/>
      <c r="S25" s="270"/>
      <c r="T25" s="270"/>
      <c r="U25" s="270"/>
    </row>
    <row r="26" spans="1:21">
      <c r="A26" s="270"/>
      <c r="B26" s="270"/>
      <c r="C26" s="270"/>
      <c r="D26" s="66"/>
      <c r="E26" s="66"/>
      <c r="F26" s="270"/>
      <c r="G26" s="270"/>
      <c r="H26" s="270"/>
      <c r="I26" s="270"/>
      <c r="J26" s="270"/>
      <c r="K26" s="67"/>
      <c r="L26" s="67"/>
      <c r="M26" s="67"/>
      <c r="N26" s="67"/>
      <c r="O26" s="67"/>
      <c r="P26" s="67"/>
      <c r="Q26" s="270"/>
      <c r="R26" s="270"/>
      <c r="S26" s="270"/>
      <c r="T26" s="270"/>
      <c r="U26" s="270"/>
    </row>
    <row r="27" spans="1:21">
      <c r="A27" s="270"/>
      <c r="B27" s="270"/>
      <c r="C27" s="270"/>
      <c r="D27" s="66"/>
      <c r="E27" s="66"/>
      <c r="F27" s="270"/>
      <c r="G27" s="270"/>
      <c r="H27" s="270"/>
      <c r="I27" s="270"/>
      <c r="J27" s="270"/>
      <c r="K27" s="67"/>
      <c r="L27" s="67"/>
      <c r="M27" s="67"/>
      <c r="N27" s="67"/>
      <c r="O27" s="67"/>
      <c r="P27" s="67"/>
      <c r="Q27" s="270"/>
      <c r="R27" s="270"/>
      <c r="S27" s="270"/>
      <c r="T27" s="270"/>
      <c r="U27" s="270"/>
    </row>
    <row r="28" spans="1:21">
      <c r="A28" s="270"/>
      <c r="B28" s="270"/>
      <c r="C28" s="270"/>
      <c r="D28" s="66"/>
      <c r="E28" s="66"/>
      <c r="F28" s="270"/>
      <c r="G28" s="270"/>
      <c r="H28" s="270"/>
      <c r="I28" s="270"/>
      <c r="J28" s="270"/>
      <c r="K28" s="67"/>
      <c r="L28" s="67"/>
      <c r="M28" s="67"/>
      <c r="N28" s="67"/>
      <c r="O28" s="67"/>
      <c r="P28" s="67"/>
      <c r="Q28" s="270"/>
      <c r="R28" s="270"/>
      <c r="S28" s="270"/>
      <c r="T28" s="270"/>
      <c r="U28" s="270"/>
    </row>
    <row r="29" spans="1:21">
      <c r="A29" s="270"/>
      <c r="B29" s="270"/>
      <c r="C29" s="270"/>
      <c r="D29" s="66"/>
      <c r="E29" s="66"/>
      <c r="F29" s="270"/>
      <c r="G29" s="270"/>
      <c r="H29" s="270"/>
      <c r="I29" s="270"/>
      <c r="J29" s="270"/>
      <c r="K29" s="67"/>
      <c r="L29" s="67"/>
      <c r="M29" s="67"/>
      <c r="N29" s="67"/>
      <c r="O29" s="67"/>
      <c r="P29" s="67"/>
      <c r="Q29" s="270"/>
      <c r="R29" s="270"/>
      <c r="S29" s="270"/>
      <c r="T29" s="270"/>
      <c r="U29" s="270"/>
    </row>
    <row r="30" spans="1:21">
      <c r="A30" s="270"/>
      <c r="B30" s="270"/>
      <c r="C30" s="270"/>
      <c r="D30" s="66"/>
      <c r="E30" s="66"/>
      <c r="F30" s="270"/>
      <c r="G30" s="270"/>
      <c r="H30" s="270"/>
      <c r="I30" s="270"/>
      <c r="J30" s="270"/>
      <c r="K30" s="67"/>
      <c r="L30" s="67"/>
      <c r="M30" s="67"/>
      <c r="N30" s="67"/>
      <c r="O30" s="67"/>
      <c r="P30" s="67"/>
      <c r="Q30" s="270"/>
      <c r="R30" s="270"/>
      <c r="S30" s="270"/>
      <c r="T30" s="270"/>
      <c r="U30" s="270"/>
    </row>
    <row r="31" spans="1:21">
      <c r="A31" s="270"/>
      <c r="B31" s="270"/>
      <c r="C31" s="270"/>
      <c r="D31" s="66"/>
      <c r="E31" s="66"/>
      <c r="F31" s="270"/>
      <c r="G31" s="270"/>
      <c r="H31" s="270"/>
      <c r="I31" s="270"/>
      <c r="J31" s="270"/>
      <c r="K31" s="67"/>
      <c r="L31" s="67"/>
      <c r="M31" s="67"/>
      <c r="N31" s="67"/>
      <c r="O31" s="67"/>
      <c r="P31" s="67"/>
      <c r="Q31" s="270"/>
      <c r="R31" s="270"/>
      <c r="S31" s="270"/>
      <c r="T31" s="270"/>
      <c r="U31" s="270"/>
    </row>
    <row r="32" spans="1:21">
      <c r="A32" s="270"/>
      <c r="B32" s="270"/>
      <c r="C32" s="270"/>
      <c r="D32" s="66"/>
      <c r="E32" s="66"/>
      <c r="F32" s="270"/>
      <c r="G32" s="270"/>
      <c r="H32" s="270"/>
      <c r="I32" s="270"/>
      <c r="J32" s="270"/>
      <c r="K32" s="67"/>
      <c r="L32" s="67"/>
      <c r="M32" s="67"/>
      <c r="N32" s="67"/>
      <c r="O32" s="67"/>
      <c r="P32" s="67"/>
      <c r="Q32" s="270"/>
      <c r="R32" s="270"/>
      <c r="S32" s="270"/>
      <c r="T32" s="270"/>
      <c r="U32" s="270"/>
    </row>
    <row r="33" spans="1:21">
      <c r="A33" s="270"/>
      <c r="B33" s="270"/>
      <c r="C33" s="270"/>
      <c r="D33" s="66"/>
      <c r="E33" s="66"/>
      <c r="F33" s="270"/>
      <c r="G33" s="270"/>
      <c r="H33" s="270"/>
      <c r="I33" s="270"/>
      <c r="J33" s="270"/>
      <c r="K33" s="67"/>
      <c r="L33" s="67"/>
      <c r="M33" s="67"/>
      <c r="N33" s="67"/>
      <c r="O33" s="67"/>
      <c r="P33" s="67"/>
      <c r="Q33" s="270"/>
      <c r="R33" s="270"/>
      <c r="S33" s="270"/>
      <c r="T33" s="270"/>
      <c r="U33" s="270"/>
    </row>
    <row r="34" spans="1:21">
      <c r="A34" s="270"/>
      <c r="B34" s="270"/>
      <c r="C34" s="270"/>
      <c r="D34" s="66"/>
      <c r="E34" s="66"/>
      <c r="F34" s="270"/>
      <c r="G34" s="270"/>
      <c r="H34" s="270"/>
      <c r="I34" s="270"/>
      <c r="J34" s="270"/>
      <c r="K34" s="67"/>
      <c r="L34" s="67"/>
      <c r="M34" s="67"/>
      <c r="N34" s="67"/>
      <c r="O34" s="67"/>
      <c r="P34" s="67"/>
      <c r="Q34" s="270"/>
      <c r="R34" s="270"/>
      <c r="S34" s="270"/>
      <c r="T34" s="270"/>
      <c r="U34" s="270"/>
    </row>
    <row r="35" spans="1:21">
      <c r="A35" s="270"/>
      <c r="B35" s="270"/>
      <c r="C35" s="270"/>
      <c r="D35" s="66"/>
      <c r="E35" s="66"/>
      <c r="F35" s="270"/>
      <c r="G35" s="270"/>
      <c r="H35" s="270"/>
      <c r="I35" s="270"/>
      <c r="J35" s="270"/>
      <c r="K35" s="67"/>
      <c r="L35" s="67"/>
      <c r="M35" s="67"/>
      <c r="N35" s="67"/>
      <c r="O35" s="67"/>
      <c r="P35" s="67"/>
      <c r="Q35" s="270"/>
      <c r="R35" s="270"/>
      <c r="S35" s="270"/>
      <c r="T35" s="270"/>
      <c r="U35" s="270"/>
    </row>
    <row r="36" spans="1:21">
      <c r="A36" s="270"/>
      <c r="B36" s="270"/>
      <c r="C36" s="270"/>
      <c r="D36" s="66"/>
      <c r="E36" s="66"/>
      <c r="F36" s="270"/>
      <c r="G36" s="270"/>
      <c r="H36" s="270"/>
      <c r="I36" s="270"/>
      <c r="J36" s="270"/>
      <c r="K36" s="67"/>
      <c r="L36" s="67"/>
      <c r="M36" s="67"/>
      <c r="N36" s="67"/>
      <c r="O36" s="67"/>
      <c r="P36" s="67"/>
      <c r="Q36" s="270"/>
      <c r="R36" s="270"/>
      <c r="S36" s="270"/>
      <c r="T36" s="270"/>
      <c r="U36" s="270"/>
    </row>
    <row r="37" spans="1:21">
      <c r="A37" s="270"/>
      <c r="B37" s="270"/>
      <c r="C37" s="270"/>
      <c r="D37" s="66"/>
      <c r="E37" s="66"/>
      <c r="F37" s="270"/>
      <c r="G37" s="270"/>
      <c r="H37" s="270"/>
      <c r="I37" s="270"/>
      <c r="J37" s="270"/>
      <c r="K37" s="67"/>
      <c r="L37" s="67"/>
      <c r="M37" s="67"/>
      <c r="N37" s="67"/>
      <c r="O37" s="67"/>
      <c r="P37" s="67"/>
      <c r="Q37" s="270"/>
      <c r="R37" s="270"/>
      <c r="S37" s="270"/>
      <c r="T37" s="270"/>
      <c r="U37" s="270"/>
    </row>
    <row r="38" spans="1:21">
      <c r="A38" s="270"/>
      <c r="B38" s="270"/>
      <c r="C38" s="270"/>
      <c r="D38" s="66"/>
      <c r="E38" s="66"/>
      <c r="F38" s="270"/>
      <c r="G38" s="270"/>
      <c r="H38" s="270"/>
      <c r="I38" s="270"/>
      <c r="J38" s="270"/>
      <c r="K38" s="67"/>
      <c r="L38" s="67"/>
      <c r="M38" s="67"/>
      <c r="N38" s="67"/>
      <c r="O38" s="67"/>
      <c r="P38" s="67"/>
      <c r="Q38" s="270"/>
      <c r="R38" s="270"/>
      <c r="S38" s="270"/>
      <c r="T38" s="270"/>
      <c r="U38" s="270"/>
    </row>
    <row r="39" spans="1:21">
      <c r="A39" s="270"/>
      <c r="B39" s="270"/>
      <c r="C39" s="270"/>
      <c r="D39" s="66"/>
      <c r="E39" s="66"/>
      <c r="F39" s="270"/>
      <c r="G39" s="270"/>
      <c r="H39" s="270"/>
      <c r="I39" s="270"/>
      <c r="J39" s="270"/>
      <c r="K39" s="67"/>
      <c r="L39" s="67"/>
      <c r="M39" s="67"/>
      <c r="N39" s="67"/>
      <c r="O39" s="67"/>
      <c r="P39" s="67"/>
      <c r="Q39" s="270"/>
      <c r="R39" s="270"/>
      <c r="S39" s="270"/>
      <c r="T39" s="270"/>
      <c r="U39" s="270"/>
    </row>
    <row r="40" spans="1:21">
      <c r="A40" s="270"/>
      <c r="B40" s="270"/>
      <c r="C40" s="270"/>
      <c r="D40" s="66"/>
      <c r="E40" s="66"/>
      <c r="F40" s="270"/>
      <c r="G40" s="270"/>
      <c r="H40" s="270"/>
      <c r="I40" s="270"/>
      <c r="J40" s="270"/>
      <c r="K40" s="67"/>
      <c r="L40" s="67"/>
      <c r="M40" s="67"/>
      <c r="N40" s="67"/>
      <c r="O40" s="67"/>
      <c r="P40" s="67"/>
      <c r="Q40" s="270"/>
      <c r="R40" s="270"/>
      <c r="S40" s="270"/>
      <c r="T40" s="270"/>
      <c r="U40" s="270"/>
    </row>
    <row r="41" spans="1:21">
      <c r="A41" s="270"/>
      <c r="B41" s="270"/>
      <c r="C41" s="270"/>
      <c r="D41" s="66"/>
      <c r="E41" s="66"/>
      <c r="F41" s="270"/>
      <c r="G41" s="270"/>
      <c r="H41" s="270"/>
      <c r="I41" s="270"/>
      <c r="J41" s="270"/>
      <c r="K41" s="67"/>
      <c r="L41" s="67"/>
      <c r="M41" s="67"/>
      <c r="N41" s="67"/>
      <c r="O41" s="67"/>
      <c r="P41" s="67"/>
      <c r="Q41" s="270"/>
      <c r="R41" s="270"/>
      <c r="S41" s="270"/>
      <c r="T41" s="270"/>
      <c r="U41" s="270"/>
    </row>
    <row r="42" spans="1:21">
      <c r="A42" s="270"/>
      <c r="B42" s="270"/>
      <c r="C42" s="270"/>
      <c r="D42" s="66"/>
      <c r="E42" s="66"/>
      <c r="F42" s="270"/>
      <c r="G42" s="270"/>
      <c r="H42" s="270"/>
      <c r="I42" s="270"/>
      <c r="J42" s="270"/>
      <c r="K42" s="67"/>
      <c r="L42" s="67"/>
      <c r="M42" s="67"/>
      <c r="N42" s="67"/>
      <c r="O42" s="67"/>
      <c r="P42" s="67"/>
      <c r="Q42" s="270"/>
      <c r="R42" s="270"/>
      <c r="S42" s="270"/>
      <c r="T42" s="270"/>
      <c r="U42" s="270"/>
    </row>
    <row r="43" spans="1:21">
      <c r="A43" s="270"/>
      <c r="B43" s="270"/>
      <c r="C43" s="270"/>
      <c r="D43" s="66"/>
      <c r="E43" s="66"/>
      <c r="F43" s="270"/>
      <c r="G43" s="270"/>
      <c r="H43" s="270"/>
      <c r="I43" s="270"/>
      <c r="J43" s="270"/>
      <c r="K43" s="67"/>
      <c r="L43" s="67"/>
      <c r="M43" s="67"/>
      <c r="N43" s="67"/>
      <c r="O43" s="67"/>
      <c r="P43" s="67"/>
      <c r="Q43" s="270"/>
      <c r="R43" s="270"/>
      <c r="S43" s="270"/>
      <c r="T43" s="270"/>
      <c r="U43" s="270"/>
    </row>
    <row r="44" spans="1:21">
      <c r="A44" s="270"/>
      <c r="B44" s="270"/>
      <c r="C44" s="270"/>
      <c r="D44" s="66"/>
      <c r="E44" s="66"/>
      <c r="F44" s="270"/>
      <c r="G44" s="270"/>
      <c r="H44" s="270"/>
      <c r="I44" s="270"/>
      <c r="J44" s="270"/>
      <c r="K44" s="67"/>
      <c r="L44" s="67"/>
      <c r="M44" s="67"/>
      <c r="N44" s="67"/>
      <c r="O44" s="67"/>
      <c r="P44" s="67"/>
      <c r="Q44" s="270"/>
      <c r="R44" s="270"/>
      <c r="S44" s="270"/>
      <c r="T44" s="270"/>
      <c r="U44" s="270"/>
    </row>
    <row r="45" spans="1:21">
      <c r="A45" s="270"/>
      <c r="B45" s="270"/>
      <c r="C45" s="270"/>
      <c r="D45" s="66"/>
      <c r="E45" s="66"/>
      <c r="F45" s="270"/>
      <c r="G45" s="270"/>
      <c r="H45" s="270"/>
      <c r="I45" s="270"/>
      <c r="J45" s="270"/>
      <c r="K45" s="67"/>
      <c r="L45" s="67"/>
      <c r="M45" s="67"/>
      <c r="N45" s="67"/>
      <c r="O45" s="67"/>
      <c r="P45" s="67"/>
      <c r="Q45" s="270"/>
      <c r="R45" s="270"/>
      <c r="S45" s="270"/>
      <c r="T45" s="270"/>
      <c r="U45" s="270"/>
    </row>
    <row r="46" spans="1:21">
      <c r="A46" s="270"/>
      <c r="B46" s="270"/>
      <c r="C46" s="270"/>
      <c r="D46" s="66"/>
      <c r="E46" s="66"/>
      <c r="F46" s="270"/>
      <c r="G46" s="270"/>
      <c r="H46" s="270"/>
      <c r="I46" s="270"/>
      <c r="J46" s="270"/>
      <c r="K46" s="67"/>
      <c r="L46" s="67"/>
      <c r="M46" s="67"/>
      <c r="N46" s="67"/>
      <c r="O46" s="67"/>
      <c r="P46" s="67"/>
      <c r="Q46" s="270"/>
      <c r="R46" s="270"/>
      <c r="S46" s="270"/>
      <c r="T46" s="270"/>
      <c r="U46" s="270"/>
    </row>
    <row r="47" spans="1:21">
      <c r="A47" s="270"/>
      <c r="B47" s="270"/>
      <c r="C47" s="270"/>
      <c r="D47" s="66"/>
      <c r="E47" s="66"/>
      <c r="F47" s="270"/>
      <c r="G47" s="270"/>
      <c r="H47" s="270"/>
      <c r="I47" s="270"/>
      <c r="J47" s="270"/>
      <c r="K47" s="67"/>
      <c r="L47" s="67"/>
      <c r="M47" s="67"/>
      <c r="N47" s="67"/>
      <c r="O47" s="67"/>
      <c r="P47" s="67"/>
      <c r="Q47" s="270"/>
      <c r="R47" s="270"/>
      <c r="S47" s="270"/>
      <c r="T47" s="270"/>
      <c r="U47" s="270"/>
    </row>
    <row r="48" spans="1:21">
      <c r="A48" s="270"/>
      <c r="B48" s="270"/>
      <c r="C48" s="270"/>
      <c r="D48" s="66"/>
      <c r="E48" s="66"/>
      <c r="F48" s="270"/>
      <c r="G48" s="270"/>
      <c r="H48" s="270"/>
      <c r="I48" s="270"/>
      <c r="J48" s="270"/>
      <c r="K48" s="67"/>
      <c r="L48" s="67"/>
      <c r="M48" s="67"/>
      <c r="N48" s="67"/>
      <c r="O48" s="67"/>
      <c r="P48" s="67"/>
      <c r="Q48" s="270"/>
      <c r="R48" s="270"/>
      <c r="S48" s="270"/>
      <c r="T48" s="270"/>
      <c r="U48" s="270"/>
    </row>
    <row r="49" spans="1:21">
      <c r="A49" s="270"/>
      <c r="B49" s="270"/>
      <c r="C49" s="270"/>
      <c r="D49" s="66"/>
      <c r="E49" s="66"/>
      <c r="F49" s="270"/>
      <c r="G49" s="270"/>
      <c r="H49" s="270"/>
      <c r="I49" s="270"/>
      <c r="J49" s="270"/>
      <c r="K49" s="67"/>
      <c r="L49" s="67"/>
      <c r="M49" s="67"/>
      <c r="N49" s="67"/>
      <c r="O49" s="67"/>
      <c r="P49" s="67"/>
      <c r="Q49" s="270"/>
      <c r="R49" s="270"/>
      <c r="S49" s="270"/>
      <c r="T49" s="270"/>
      <c r="U49" s="270"/>
    </row>
    <row r="50" spans="1:21">
      <c r="A50" s="270"/>
      <c r="B50" s="270"/>
      <c r="C50" s="270"/>
      <c r="D50" s="66"/>
      <c r="E50" s="66"/>
      <c r="F50" s="270"/>
      <c r="G50" s="270"/>
      <c r="H50" s="270"/>
      <c r="I50" s="270"/>
      <c r="J50" s="270"/>
      <c r="K50" s="67"/>
      <c r="L50" s="67"/>
      <c r="M50" s="67"/>
      <c r="N50" s="67"/>
      <c r="O50" s="67"/>
      <c r="P50" s="67"/>
      <c r="Q50" s="270"/>
      <c r="R50" s="270"/>
      <c r="S50" s="270"/>
      <c r="T50" s="270"/>
      <c r="U50" s="270"/>
    </row>
    <row r="51" spans="1:21">
      <c r="A51" s="270"/>
      <c r="B51" s="270"/>
      <c r="C51" s="270"/>
      <c r="D51" s="66"/>
      <c r="E51" s="66"/>
      <c r="F51" s="270"/>
      <c r="G51" s="270"/>
      <c r="H51" s="270"/>
      <c r="I51" s="270"/>
      <c r="J51" s="270"/>
      <c r="K51" s="67"/>
      <c r="L51" s="67"/>
      <c r="M51" s="67"/>
      <c r="N51" s="67"/>
      <c r="O51" s="67"/>
      <c r="P51" s="67"/>
      <c r="Q51" s="270"/>
      <c r="R51" s="270"/>
      <c r="S51" s="270"/>
      <c r="T51" s="270"/>
      <c r="U51" s="270"/>
    </row>
    <row r="52" spans="1:21">
      <c r="A52" s="270"/>
      <c r="B52" s="270"/>
      <c r="C52" s="270"/>
      <c r="D52" s="66"/>
      <c r="E52" s="66"/>
      <c r="F52" s="270"/>
      <c r="G52" s="270"/>
      <c r="H52" s="270"/>
      <c r="I52" s="270"/>
      <c r="J52" s="270"/>
      <c r="K52" s="67"/>
      <c r="L52" s="67"/>
      <c r="M52" s="67"/>
      <c r="N52" s="67"/>
      <c r="O52" s="67"/>
      <c r="P52" s="67"/>
      <c r="Q52" s="270"/>
      <c r="R52" s="270"/>
      <c r="S52" s="270"/>
      <c r="T52" s="270"/>
      <c r="U52" s="270"/>
    </row>
    <row r="53" spans="1:21">
      <c r="A53" s="270"/>
      <c r="B53" s="270"/>
      <c r="C53" s="270"/>
      <c r="D53" s="66"/>
      <c r="E53" s="66"/>
      <c r="F53" s="270"/>
      <c r="G53" s="270"/>
      <c r="H53" s="270"/>
      <c r="I53" s="270"/>
      <c r="J53" s="270"/>
      <c r="K53" s="67"/>
      <c r="L53" s="67"/>
      <c r="M53" s="67"/>
      <c r="N53" s="67"/>
      <c r="O53" s="67"/>
      <c r="P53" s="67"/>
      <c r="Q53" s="270"/>
      <c r="R53" s="270"/>
      <c r="S53" s="270"/>
      <c r="T53" s="270"/>
      <c r="U53" s="270"/>
    </row>
    <row r="54" spans="1:21">
      <c r="A54" s="270"/>
      <c r="B54" s="270"/>
      <c r="C54" s="270"/>
      <c r="D54" s="66"/>
      <c r="E54" s="66"/>
      <c r="F54" s="270"/>
      <c r="G54" s="270"/>
      <c r="H54" s="270"/>
      <c r="I54" s="270"/>
      <c r="J54" s="270"/>
      <c r="K54" s="67"/>
      <c r="L54" s="67"/>
      <c r="M54" s="67"/>
      <c r="N54" s="67"/>
      <c r="O54" s="67"/>
      <c r="P54" s="67"/>
      <c r="Q54" s="270"/>
      <c r="R54" s="270"/>
      <c r="S54" s="270"/>
      <c r="T54" s="270"/>
      <c r="U54" s="270"/>
    </row>
    <row r="55" spans="1:21">
      <c r="A55" s="270"/>
      <c r="B55" s="270"/>
      <c r="C55" s="270"/>
      <c r="D55" s="66"/>
      <c r="E55" s="66"/>
      <c r="F55" s="270"/>
      <c r="G55" s="270"/>
      <c r="H55" s="270"/>
      <c r="I55" s="270"/>
      <c r="J55" s="270"/>
      <c r="K55" s="67"/>
      <c r="L55" s="67"/>
      <c r="M55" s="67"/>
      <c r="N55" s="67"/>
      <c r="O55" s="67"/>
      <c r="P55" s="67"/>
      <c r="Q55" s="270"/>
      <c r="R55" s="270"/>
      <c r="S55" s="270"/>
      <c r="T55" s="270"/>
      <c r="U55" s="270"/>
    </row>
    <row r="56" spans="1:21">
      <c r="A56" s="270"/>
      <c r="B56" s="270"/>
      <c r="C56" s="270"/>
      <c r="D56" s="66"/>
      <c r="E56" s="66"/>
      <c r="F56" s="270"/>
      <c r="G56" s="270"/>
      <c r="H56" s="270"/>
      <c r="I56" s="270"/>
      <c r="J56" s="270"/>
      <c r="K56" s="67"/>
      <c r="L56" s="67"/>
      <c r="M56" s="67"/>
      <c r="N56" s="67"/>
      <c r="O56" s="67"/>
      <c r="P56" s="67"/>
      <c r="Q56" s="270"/>
      <c r="R56" s="270"/>
      <c r="S56" s="270"/>
      <c r="T56" s="270"/>
      <c r="U56" s="270"/>
    </row>
    <row r="57" spans="1:21">
      <c r="A57" s="270"/>
      <c r="B57" s="270"/>
      <c r="C57" s="270"/>
      <c r="D57" s="66"/>
      <c r="E57" s="66"/>
      <c r="F57" s="270"/>
      <c r="G57" s="270"/>
      <c r="H57" s="270"/>
      <c r="I57" s="270"/>
      <c r="J57" s="270"/>
      <c r="K57" s="67"/>
      <c r="L57" s="67"/>
      <c r="M57" s="67"/>
      <c r="N57" s="67"/>
      <c r="O57" s="67"/>
      <c r="P57" s="67"/>
      <c r="Q57" s="270"/>
      <c r="R57" s="270"/>
      <c r="S57" s="270"/>
      <c r="T57" s="270"/>
      <c r="U57" s="270"/>
    </row>
    <row r="58" spans="1:21">
      <c r="A58" s="270"/>
      <c r="B58" s="270"/>
      <c r="C58" s="270"/>
      <c r="D58" s="66"/>
      <c r="E58" s="66"/>
      <c r="F58" s="270"/>
      <c r="G58" s="270"/>
      <c r="H58" s="270"/>
      <c r="I58" s="270"/>
      <c r="J58" s="270"/>
      <c r="K58" s="67"/>
      <c r="L58" s="67"/>
      <c r="M58" s="67"/>
      <c r="N58" s="67"/>
      <c r="O58" s="67"/>
      <c r="P58" s="67"/>
      <c r="Q58" s="270"/>
      <c r="R58" s="270"/>
      <c r="S58" s="270"/>
      <c r="T58" s="270"/>
      <c r="U58" s="270"/>
    </row>
    <row r="59" spans="1:21">
      <c r="A59" s="270"/>
      <c r="B59" s="270"/>
      <c r="C59" s="270"/>
      <c r="D59" s="66"/>
      <c r="E59" s="66"/>
      <c r="F59" s="270"/>
      <c r="G59" s="270"/>
      <c r="H59" s="270"/>
      <c r="I59" s="270"/>
      <c r="J59" s="270"/>
      <c r="K59" s="67"/>
      <c r="L59" s="67"/>
      <c r="M59" s="67"/>
      <c r="N59" s="67"/>
      <c r="O59" s="67"/>
      <c r="P59" s="67"/>
      <c r="Q59" s="270"/>
      <c r="R59" s="270"/>
      <c r="S59" s="270"/>
      <c r="T59" s="270"/>
      <c r="U59" s="270"/>
    </row>
    <row r="60" spans="1:21">
      <c r="A60" s="270"/>
      <c r="B60" s="270"/>
      <c r="C60" s="270"/>
      <c r="D60" s="66"/>
      <c r="E60" s="66"/>
      <c r="F60" s="270"/>
      <c r="G60" s="270"/>
      <c r="H60" s="270"/>
      <c r="I60" s="270"/>
      <c r="J60" s="270"/>
      <c r="K60" s="67"/>
      <c r="L60" s="67"/>
      <c r="M60" s="67"/>
      <c r="N60" s="67"/>
      <c r="O60" s="67"/>
      <c r="P60" s="67"/>
      <c r="Q60" s="270"/>
      <c r="R60" s="270"/>
      <c r="S60" s="270"/>
      <c r="T60" s="270"/>
      <c r="U60" s="270"/>
    </row>
    <row r="61" spans="1:21">
      <c r="A61" s="270"/>
      <c r="B61" s="270"/>
      <c r="C61" s="270"/>
      <c r="D61" s="66"/>
      <c r="E61" s="66"/>
      <c r="F61" s="270"/>
      <c r="G61" s="270"/>
      <c r="H61" s="270"/>
      <c r="I61" s="270"/>
      <c r="J61" s="270"/>
      <c r="K61" s="67"/>
      <c r="L61" s="67"/>
      <c r="M61" s="67"/>
      <c r="N61" s="67"/>
      <c r="O61" s="67"/>
      <c r="P61" s="67"/>
      <c r="Q61" s="270"/>
      <c r="R61" s="270"/>
      <c r="S61" s="270"/>
      <c r="T61" s="270"/>
      <c r="U61" s="270"/>
    </row>
    <row r="62" spans="1:21">
      <c r="A62" s="270"/>
      <c r="B62" s="270"/>
      <c r="C62" s="270"/>
      <c r="D62" s="66"/>
      <c r="E62" s="66"/>
      <c r="F62" s="270"/>
      <c r="G62" s="270"/>
      <c r="H62" s="270"/>
      <c r="I62" s="270"/>
      <c r="J62" s="270"/>
      <c r="K62" s="67"/>
      <c r="L62" s="67"/>
      <c r="M62" s="67"/>
      <c r="N62" s="67"/>
      <c r="O62" s="67"/>
      <c r="P62" s="67"/>
      <c r="Q62" s="270"/>
      <c r="R62" s="270"/>
      <c r="S62" s="270"/>
      <c r="T62" s="270"/>
      <c r="U62" s="270"/>
    </row>
    <row r="63" spans="1:21">
      <c r="A63" s="270"/>
      <c r="B63" s="270"/>
      <c r="C63" s="270"/>
      <c r="D63" s="66"/>
      <c r="E63" s="66"/>
      <c r="F63" s="270"/>
      <c r="G63" s="270"/>
      <c r="H63" s="270"/>
      <c r="I63" s="270"/>
      <c r="J63" s="270"/>
      <c r="K63" s="67"/>
      <c r="L63" s="67"/>
      <c r="M63" s="67"/>
      <c r="N63" s="67"/>
      <c r="O63" s="67"/>
      <c r="P63" s="67"/>
      <c r="Q63" s="270"/>
      <c r="R63" s="270"/>
      <c r="S63" s="270"/>
      <c r="T63" s="270"/>
      <c r="U63" s="270"/>
    </row>
    <row r="64" spans="1:21">
      <c r="A64" s="270"/>
      <c r="B64" s="270"/>
      <c r="C64" s="270"/>
      <c r="D64" s="66"/>
      <c r="E64" s="66"/>
      <c r="F64" s="270"/>
      <c r="G64" s="270"/>
      <c r="H64" s="270"/>
      <c r="I64" s="270"/>
      <c r="J64" s="270"/>
      <c r="K64" s="67"/>
      <c r="L64" s="67"/>
      <c r="M64" s="67"/>
      <c r="N64" s="67"/>
      <c r="O64" s="67"/>
      <c r="P64" s="67"/>
      <c r="Q64" s="270"/>
      <c r="R64" s="270"/>
      <c r="S64" s="270"/>
      <c r="T64" s="270"/>
      <c r="U64" s="270"/>
    </row>
    <row r="65" spans="1:21">
      <c r="A65" s="270"/>
      <c r="B65" s="270"/>
      <c r="C65" s="270"/>
      <c r="D65" s="66"/>
      <c r="E65" s="66"/>
      <c r="F65" s="270"/>
      <c r="G65" s="270"/>
      <c r="H65" s="270"/>
      <c r="I65" s="270"/>
      <c r="J65" s="270"/>
      <c r="K65" s="67"/>
      <c r="L65" s="67"/>
      <c r="M65" s="67"/>
      <c r="N65" s="67"/>
      <c r="O65" s="67"/>
      <c r="P65" s="67"/>
      <c r="Q65" s="270"/>
      <c r="R65" s="270"/>
      <c r="S65" s="270"/>
      <c r="T65" s="270"/>
      <c r="U65" s="270"/>
    </row>
    <row r="66" spans="1:21">
      <c r="A66" s="270"/>
      <c r="B66" s="270"/>
      <c r="C66" s="270"/>
      <c r="D66" s="66"/>
      <c r="E66" s="66"/>
      <c r="F66" s="270"/>
      <c r="G66" s="270"/>
      <c r="H66" s="270"/>
      <c r="I66" s="270"/>
      <c r="J66" s="270"/>
      <c r="K66" s="67"/>
      <c r="L66" s="67"/>
      <c r="M66" s="67"/>
      <c r="N66" s="67"/>
      <c r="O66" s="67"/>
      <c r="P66" s="67"/>
      <c r="Q66" s="270"/>
      <c r="R66" s="270"/>
      <c r="S66" s="270"/>
      <c r="T66" s="270"/>
      <c r="U66" s="270"/>
    </row>
    <row r="67" spans="1:21">
      <c r="A67" s="270"/>
      <c r="B67" s="270"/>
      <c r="C67" s="270"/>
      <c r="D67" s="66"/>
      <c r="E67" s="66"/>
      <c r="F67" s="270"/>
      <c r="G67" s="270"/>
      <c r="H67" s="270"/>
      <c r="I67" s="270"/>
      <c r="J67" s="270"/>
      <c r="K67" s="67"/>
      <c r="L67" s="67"/>
      <c r="M67" s="67"/>
      <c r="N67" s="67"/>
      <c r="O67" s="67"/>
      <c r="P67" s="67"/>
      <c r="Q67" s="270"/>
      <c r="R67" s="270"/>
      <c r="S67" s="270"/>
      <c r="T67" s="270"/>
      <c r="U67" s="270"/>
    </row>
    <row r="68" spans="1:21">
      <c r="A68" s="270"/>
      <c r="B68" s="270"/>
      <c r="C68" s="270"/>
      <c r="D68" s="66"/>
      <c r="E68" s="66"/>
      <c r="F68" s="270"/>
      <c r="G68" s="270"/>
      <c r="H68" s="270"/>
      <c r="I68" s="270"/>
      <c r="J68" s="270"/>
      <c r="K68" s="67"/>
      <c r="L68" s="67"/>
      <c r="M68" s="67"/>
      <c r="N68" s="67"/>
      <c r="O68" s="67"/>
      <c r="P68" s="67"/>
      <c r="Q68" s="270"/>
      <c r="R68" s="270"/>
      <c r="S68" s="270"/>
      <c r="T68" s="270"/>
      <c r="U68" s="270"/>
    </row>
    <row r="69" spans="1:21">
      <c r="A69" s="270"/>
      <c r="B69" s="270"/>
      <c r="C69" s="270"/>
      <c r="D69" s="87"/>
      <c r="E69" s="87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</sheetData>
  <sheetProtection formatRows="0" insertRows="0" deleteRows="0"/>
  <mergeCells count="7">
    <mergeCell ref="A5:C5"/>
    <mergeCell ref="D5:H5"/>
    <mergeCell ref="K5:P5"/>
    <mergeCell ref="Q5:U5"/>
    <mergeCell ref="K6:L6"/>
    <mergeCell ref="O6:P6"/>
    <mergeCell ref="M6:N6"/>
  </mergeCells>
  <dataValidations count="5">
    <dataValidation allowBlank="1" showDropDown="1" showInputMessage="1" showErrorMessage="1" sqref="R69" xr:uid="{00000000-0002-0000-0300-000000000000}"/>
    <dataValidation type="list" allowBlank="1" showInputMessage="1" showErrorMessage="1" sqref="T8:T68" xr:uid="{00000000-0002-0000-0300-000001000000}">
      <formula1>$AC$2:$AC$9</formula1>
    </dataValidation>
    <dataValidation type="list" allowBlank="1" showInputMessage="1" showErrorMessage="1" sqref="S8:S68" xr:uid="{00000000-0002-0000-0300-000002000000}">
      <formula1>$AB$2</formula1>
    </dataValidation>
    <dataValidation type="list" allowBlank="1" showInputMessage="1" showErrorMessage="1" sqref="Q8:Q68" xr:uid="{00000000-0002-0000-0300-000003000000}">
      <formula1>$AA$2:$AA$6</formula1>
    </dataValidation>
    <dataValidation type="list" allowBlank="1" showInputMessage="1" showErrorMessage="1" sqref="R8:R68" xr:uid="{00000000-0002-0000-0300-000004000000}">
      <formula1>$AD$2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CF4A34997E1D346B779D7062675C71D" ma:contentTypeVersion="6012" ma:contentTypeDescription="A content type to manage public (operations) IDB documents" ma:contentTypeScope="" ma:versionID="7dec45f452c48cc0bda681dc2d18026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cfe43bf6a0f061fb7eeeaef1419daf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nillable="true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CSC/CBR</Division_x0020_or_x0020_Unit>
    <_dlc_DocId xmlns="cdc7663a-08f0-4737-9e8c-148ce897a09c">EZIDB0000138-835452210-245</_dlc_DocId>
    <Document_x0020_Author xmlns="cdc7663a-08f0-4737-9e8c-148ce897a09c">Helio Ferreira</Document_x0020_Author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</TermName>
          <TermId xmlns="http://schemas.microsoft.com/office/infopath/2007/PartnerControls">7deb27ec-6837-4974-9aa8-6cfbac841ef8</TermId>
        </TermInfo>
      </Terms>
    </ic46d7e087fd4a108fb86518ca413cc6>
    <b26cdb1da78c4bb4b1c1bac2f6ac5911 xmlns="cdc7663a-08f0-4737-9e8c-148ce897a09c">
      <Terms xmlns="http://schemas.microsoft.com/office/infopath/2007/PartnerControls"/>
    </b26cdb1da78c4bb4b1c1bac2f6ac5911>
    <Migration_x0020_Info xmlns="cdc7663a-08f0-4737-9e8c-148ce897a09c" xsi:nil="true"/>
    <Package_x0020_Code xmlns="cdc7663a-08f0-4737-9e8c-148ce897a09c" xsi:nil="true"/>
    <Related_x0020_SisCor_x0020_Number xmlns="cdc7663a-08f0-4737-9e8c-148ce897a09c" xsi:nil="true"/>
    <Business_x0020_Area xmlns="cdc7663a-08f0-4737-9e8c-148ce897a09c">ESG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Identifier xmlns="cdc7663a-08f0-4737-9e8c-148ce897a09c" xsi:nil="true"/>
    <Document_x0020_Language_x0020_IDB xmlns="cdc7663a-08f0-4737-9e8c-148ce897a09c">Portuguese</Document_x0020_Language_x0020_IDB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RM-FIS</TermName>
          <TermId xmlns="http://schemas.microsoft.com/office/infopath/2007/PartnerControls">6e15b5e0-ae82-4b06-920a-eef6dd27cc8b</TermId>
        </TermInfo>
      </Terms>
    </b2ec7cfb18674cb8803df6b262e8b107>
    <g511464f9e53401d84b16fa9b379a574 xmlns="cdc7663a-08f0-4737-9e8c-148ce897a09c">
      <Terms xmlns="http://schemas.microsoft.com/office/infopath/2007/PartnerControls"/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RM</TermName>
          <TermId xmlns="http://schemas.microsoft.com/office/infopath/2007/PartnerControls">c8fda4a7-691a-4c65-b227-9825197b5cd2</TermId>
        </TermInfo>
      </Terms>
    </nddeef1749674d76abdbe4b239a70bc6>
    <_dlc_DocIdUrl xmlns="cdc7663a-08f0-4737-9e8c-148ce897a09c">
      <Url>https://idbg.sharepoint.com/teams/EZ-BR-LON/BR-L1533/_layouts/15/DocIdRedir.aspx?ID=EZIDB0000138-835452210-245</Url>
      <Description>EZIDB0000138-835452210-245</Description>
    </_dlc_DocIdUrl>
    <Phase xmlns="cdc7663a-08f0-4737-9e8c-148ce897a09c">PHASE_IMPLEMENTATION</Phase>
    <Other_x0020_Author xmlns="cdc7663a-08f0-4737-9e8c-148ce897a09c" xsi:nil="true"/>
    <IDBDocs_x0020_Number xmlns="cdc7663a-08f0-4737-9e8c-148ce897a09c" xsi:nil="true"/>
    <TaxCatchAll xmlns="cdc7663a-08f0-4737-9e8c-148ce897a09c">
      <Value>30</Value>
      <Value>32</Value>
      <Value>3</Value>
      <Value>31</Value>
    </TaxCatchAll>
    <Fiscal_x0020_Year_x0020_IDB xmlns="cdc7663a-08f0-4737-9e8c-148ce897a09c">2023</Fiscal_x0020_Year_x0020_IDB>
    <Operation_x0020_Type xmlns="cdc7663a-08f0-4737-9e8c-148ce897a09c">LON</Operation_x0020_Type>
    <Extracted_x0020_Keywords xmlns="cdc7663a-08f0-4737-9e8c-148ce897a09c" xsi:nil="true"/>
    <Project_x0020_Number xmlns="cdc7663a-08f0-4737-9e8c-148ce897a09c">BR-L1533</Project_x0020_Number>
    <Approval_x0020_Number xmlns="cdc7663a-08f0-4737-9e8c-148ce897a09c">4970/OC-BR</Approval_x0020_Number>
    <SISCOR_x0020_Number xmlns="cdc7663a-08f0-4737-9e8c-148ce897a09c" xsi:nil="true"/>
    <Access_x0020_to_x0020_Information_x00a0_Policy xmlns="cdc7663a-08f0-4737-9e8c-148ce897a09c">Public</Access_x0020_to_x0020_Information_x00a0_Policy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61BA2490-7B42-44AE-B52E-04E168B53AF5}"/>
</file>

<file path=customXml/itemProps2.xml><?xml version="1.0" encoding="utf-8"?>
<ds:datastoreItem xmlns:ds="http://schemas.openxmlformats.org/officeDocument/2006/customXml" ds:itemID="{34D9B9A2-A585-49AD-8C51-3D44F24723DB}"/>
</file>

<file path=customXml/itemProps3.xml><?xml version="1.0" encoding="utf-8"?>
<ds:datastoreItem xmlns:ds="http://schemas.openxmlformats.org/officeDocument/2006/customXml" ds:itemID="{18DBA8C9-C546-459D-8E96-8CE4921457CF}"/>
</file>

<file path=customXml/itemProps4.xml><?xml version="1.0" encoding="utf-8"?>
<ds:datastoreItem xmlns:ds="http://schemas.openxmlformats.org/officeDocument/2006/customXml" ds:itemID="{CF02308A-3C07-4196-A186-5F4B7FFA0070}"/>
</file>

<file path=customXml/itemProps5.xml><?xml version="1.0" encoding="utf-8"?>
<ds:datastoreItem xmlns:ds="http://schemas.openxmlformats.org/officeDocument/2006/customXml" ds:itemID="{45C2BB37-276F-4940-A8E1-AB48982F17A9}"/>
</file>

<file path=customXml/itemProps6.xml><?xml version="1.0" encoding="utf-8"?>
<ds:datastoreItem xmlns:ds="http://schemas.openxmlformats.org/officeDocument/2006/customXml" ds:itemID="{56957286-F0DA-4560-8F86-F90E5C8B7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RevolucionUnattended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Lussich</dc:creator>
  <cp:keywords/>
  <dc:description/>
  <cp:lastModifiedBy>Helio Ferreira</cp:lastModifiedBy>
  <cp:revision/>
  <dcterms:created xsi:type="dcterms:W3CDTF">2021-02-19T13:39:42Z</dcterms:created>
  <dcterms:modified xsi:type="dcterms:W3CDTF">2023-02-28T20:57:45Z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isclosure Activity">
    <vt:lpwstr>Procurement Plan</vt:lpwstr>
  </property>
  <property fmtid="{D5CDD505-2E9C-101B-9397-08002B2CF9AE}" pid="4" name="Sub_x002d_Sector">
    <vt:lpwstr/>
  </property>
  <property fmtid="{D5CDD505-2E9C-101B-9397-08002B2CF9AE}" pid="6" name="TaxKeywordTaxHTField">
    <vt:lpwstr/>
  </property>
  <property fmtid="{D5CDD505-2E9C-101B-9397-08002B2CF9AE}" pid="7" name="Fund_x0020_IDB">
    <vt:lpwstr/>
  </property>
  <property fmtid="{D5CDD505-2E9C-101B-9397-08002B2CF9AE}" pid="8" name="Sector 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2" name="Sub-Sector">
    <vt:lpwstr>32;#RM-FIS|6e15b5e0-ae82-4b06-920a-eef6dd27cc8b</vt:lpwstr>
  </property>
  <property fmtid="{D5CDD505-2E9C-101B-9397-08002B2CF9AE}" pid="13" name="Country">
    <vt:lpwstr>30;#BR|7deb27ec-6837-4974-9aa8-6cfbac841ef8</vt:lpwstr>
  </property>
  <property fmtid="{D5CDD505-2E9C-101B-9397-08002B2CF9AE}" pid="14" name="_dlc_DocIdItemGuid">
    <vt:lpwstr>59b70086-fed9-4dc9-980a-be6274d3d8f6</vt:lpwstr>
  </property>
  <property fmtid="{D5CDD505-2E9C-101B-9397-08002B2CF9AE}" pid="15" name="Fund IDB">
    <vt:lpwstr/>
  </property>
  <property fmtid="{D5CDD505-2E9C-101B-9397-08002B2CF9AE}" pid="16" name="Series_x0020_Operations_x0020_IDB">
    <vt:lpwstr/>
  </property>
  <property fmtid="{D5CDD505-2E9C-101B-9397-08002B2CF9AE}" pid="17" name="ContentTypeId">
    <vt:lpwstr>0x0101001A458A224826124E8B45B1D613300CFC000CF4A34997E1D346B779D7062675C71D</vt:lpwstr>
  </property>
  <property fmtid="{D5CDD505-2E9C-101B-9397-08002B2CF9AE}" pid="18" name="Series Operations IDB">
    <vt:lpwstr/>
  </property>
</Properties>
</file>